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DieseArbeitsmappe" defaultThemeVersion="166925"/>
  <mc:AlternateContent xmlns:mc="http://schemas.openxmlformats.org/markup-compatibility/2006">
    <mc:Choice Requires="x15">
      <x15ac:absPath xmlns:x15ac="http://schemas.microsoft.com/office/spreadsheetml/2010/11/ac" url="https://dbsw.sharepoint.com/teams/GuidoNeukirchnerDBV-KrankeTour/Shared Documents/Kranke Tour 2026/"/>
    </mc:Choice>
  </mc:AlternateContent>
  <xr:revisionPtr revIDLastSave="4792" documentId="13_ncr:1_{8249ACF4-6FA8-421D-801D-E06CEDEF1D15}" xr6:coauthVersionLast="47" xr6:coauthVersionMax="47" xr10:uidLastSave="{E3B85E8B-4BCE-4703-8A2D-EBD01BECF0CC}"/>
  <bookViews>
    <workbookView xWindow="15" yWindow="15" windowWidth="28770" windowHeight="15090" xr2:uid="{6BCCF045-4C30-4187-99A8-6D2AF054E520}"/>
  </bookViews>
  <sheets>
    <sheet name="Logbuch 2026" sheetId="21" r:id="rId1"/>
    <sheet name="Ziehung 2026" sheetId="26" r:id="rId2"/>
    <sheet name="Automat" sheetId="23" r:id="rId3"/>
    <sheet name="Lose" sheetId="24" r:id="rId4"/>
    <sheet name="Parameter" sheetId="25" r:id="rId5"/>
    <sheet name="Hafas" sheetId="3" r:id="rId6"/>
  </sheets>
  <externalReferences>
    <externalReference r:id="rId7"/>
  </externalReferences>
  <definedNames>
    <definedName name="_xlnm._FilterDatabase" localSheetId="5" hidden="1">Hafas!$A$1:$E$7635</definedName>
    <definedName name="_xlcn.WorksheetConnection_LostopfA1S3561" hidden="1">'[1]Lostopf (alt)'!$A$1:$U$149</definedName>
    <definedName name="Info" localSheetId="0">'Logbuch 2026'!$AA$2:$AA$10</definedName>
    <definedName name="Los" localSheetId="0">'Logbuch 2026'!$Z$2:$Z$4</definedName>
    <definedName name="LosID">'Logbuch 2026'!$AE$1:$AE$250</definedName>
    <definedName name="Transport" localSheetId="0">'Logbuch 2026'!$Y$2:$Y$3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ereich" name="Bereich" connection="WorksheetConnection_Lostopf!$A$1:$S$35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1" l="1" a="1"/>
  <c r="D6" i="21" s="1"/>
  <c r="D7" i="21" a="1"/>
  <c r="D7" i="21" s="1"/>
  <c r="D8" i="21" a="1"/>
  <c r="D8" i="21" s="1"/>
  <c r="D9" i="21" a="1"/>
  <c r="D9" i="21" s="1"/>
  <c r="D10" i="21" a="1"/>
  <c r="D10" i="21" s="1"/>
  <c r="D11" i="21" a="1"/>
  <c r="D11" i="21" s="1"/>
  <c r="D12" i="21" a="1"/>
  <c r="D12" i="21" s="1"/>
  <c r="D13" i="21" a="1"/>
  <c r="D13" i="21" s="1"/>
  <c r="D14" i="21" a="1"/>
  <c r="D14" i="21" s="1"/>
  <c r="D15" i="21" a="1"/>
  <c r="D15" i="21" s="1"/>
  <c r="D16" i="21" a="1"/>
  <c r="D16" i="21" s="1"/>
  <c r="D17" i="21" a="1"/>
  <c r="D17" i="21" s="1"/>
  <c r="D18" i="21" a="1"/>
  <c r="D18" i="21" s="1"/>
  <c r="D19" i="21" a="1"/>
  <c r="D19" i="21" s="1"/>
  <c r="D20" i="21" a="1"/>
  <c r="D20" i="21" s="1"/>
  <c r="D21" i="21" a="1"/>
  <c r="D21" i="21" s="1"/>
  <c r="D22" i="21" a="1"/>
  <c r="D22" i="21" s="1"/>
  <c r="D23" i="21" a="1"/>
  <c r="D23" i="21" s="1"/>
  <c r="D24" i="21" a="1"/>
  <c r="D24" i="21" s="1"/>
  <c r="D25" i="21" a="1"/>
  <c r="D25" i="21" s="1"/>
  <c r="D26" i="21" a="1"/>
  <c r="D26" i="21" s="1"/>
  <c r="D27" i="21" a="1"/>
  <c r="D27" i="21" s="1"/>
  <c r="D28" i="21" a="1"/>
  <c r="D28" i="21" s="1"/>
  <c r="D29" i="21" a="1"/>
  <c r="D29" i="21" s="1"/>
  <c r="D30" i="21" a="1"/>
  <c r="D30" i="21" s="1"/>
  <c r="D31" i="21" a="1"/>
  <c r="D31" i="21" s="1"/>
  <c r="D32" i="21" a="1"/>
  <c r="D32" i="21" s="1"/>
  <c r="D33" i="21" a="1"/>
  <c r="D33" i="21" s="1"/>
  <c r="D34" i="21" a="1"/>
  <c r="D34" i="21" s="1"/>
  <c r="D35" i="21" a="1"/>
  <c r="D35" i="21" s="1"/>
  <c r="D36" i="21" a="1"/>
  <c r="D36" i="21" s="1"/>
  <c r="D37" i="21" a="1"/>
  <c r="D37" i="21" s="1"/>
  <c r="D38" i="21" a="1"/>
  <c r="D38" i="21" s="1"/>
  <c r="D39" i="21" a="1"/>
  <c r="D39" i="21" s="1"/>
  <c r="D40" i="21" a="1"/>
  <c r="D40" i="21" s="1"/>
  <c r="D41" i="21" a="1"/>
  <c r="D41" i="21" s="1"/>
  <c r="D42" i="21" a="1"/>
  <c r="D42" i="21" s="1"/>
  <c r="D43" i="21" a="1"/>
  <c r="D43" i="21" s="1"/>
  <c r="D44" i="21" a="1"/>
  <c r="D44" i="21"/>
  <c r="D45" i="21" a="1"/>
  <c r="D45" i="21" s="1"/>
  <c r="D46" i="21" a="1"/>
  <c r="D46" i="21" s="1"/>
  <c r="D47" i="21" a="1"/>
  <c r="D47" i="21" s="1"/>
  <c r="D48" i="21" a="1"/>
  <c r="D48" i="21" s="1"/>
  <c r="D49" i="21" a="1"/>
  <c r="D49" i="21" s="1"/>
  <c r="D50" i="21" a="1"/>
  <c r="D50" i="21" s="1"/>
  <c r="D51" i="21" a="1"/>
  <c r="D51" i="21" s="1"/>
  <c r="D52" i="21" a="1"/>
  <c r="D52" i="21" s="1"/>
  <c r="D53" i="21" a="1"/>
  <c r="D53" i="21" s="1"/>
  <c r="D54" i="21" a="1"/>
  <c r="D54" i="21" s="1"/>
  <c r="D55" i="21" a="1"/>
  <c r="D55" i="21" s="1"/>
  <c r="D56" i="21" a="1"/>
  <c r="D56" i="21" s="1"/>
  <c r="D57" i="21" a="1"/>
  <c r="D57" i="21" s="1"/>
  <c r="D58" i="21" a="1"/>
  <c r="D58" i="21" s="1"/>
  <c r="D59" i="21" a="1"/>
  <c r="D59" i="21" s="1"/>
  <c r="D60" i="21" a="1"/>
  <c r="D60" i="21" s="1"/>
  <c r="D61" i="21" a="1"/>
  <c r="D61" i="21" s="1"/>
  <c r="D62" i="21" a="1"/>
  <c r="D62" i="21" s="1"/>
  <c r="D63" i="21" a="1"/>
  <c r="D63" i="21" s="1"/>
  <c r="D64" i="21" a="1"/>
  <c r="D64" i="21" s="1"/>
  <c r="D65" i="21" a="1"/>
  <c r="D65" i="21" s="1"/>
  <c r="D66" i="21" a="1"/>
  <c r="D66" i="21" s="1"/>
  <c r="D67" i="21" a="1"/>
  <c r="D67" i="21" s="1"/>
  <c r="D68" i="21" a="1"/>
  <c r="D68" i="21" s="1"/>
  <c r="D69" i="21" a="1"/>
  <c r="D69" i="21"/>
  <c r="D70" i="21" a="1"/>
  <c r="D70" i="21" s="1"/>
  <c r="D71" i="21" a="1"/>
  <c r="D71" i="21" s="1"/>
  <c r="D72" i="21" a="1"/>
  <c r="D72" i="21" s="1"/>
  <c r="D73" i="21" a="1"/>
  <c r="D73" i="21" s="1"/>
  <c r="D74" i="21" a="1"/>
  <c r="D74" i="21"/>
  <c r="D75" i="21" a="1"/>
  <c r="D75" i="21" s="1"/>
  <c r="D76" i="21" a="1"/>
  <c r="D76" i="21" s="1"/>
  <c r="D77" i="21" a="1"/>
  <c r="D77" i="21" s="1"/>
  <c r="D78" i="21" a="1"/>
  <c r="D78" i="21" s="1"/>
  <c r="D79" i="21" a="1"/>
  <c r="D79" i="21" s="1"/>
  <c r="D80" i="21" a="1"/>
  <c r="D80" i="21" s="1"/>
  <c r="D81" i="21" a="1"/>
  <c r="D81" i="21" s="1"/>
  <c r="D82" i="21" a="1"/>
  <c r="D82" i="21" s="1"/>
  <c r="D83" i="21" a="1"/>
  <c r="D83" i="21" s="1"/>
  <c r="D84" i="21" a="1"/>
  <c r="D84" i="21" s="1"/>
  <c r="D85" i="21" a="1"/>
  <c r="D85" i="21" s="1"/>
  <c r="D86" i="21" a="1"/>
  <c r="D86" i="21" s="1"/>
  <c r="D87" i="21" a="1"/>
  <c r="D87" i="21" s="1"/>
  <c r="D88" i="21" a="1"/>
  <c r="D88" i="21" s="1"/>
  <c r="D89" i="21" a="1"/>
  <c r="D89" i="21" s="1"/>
  <c r="D90" i="21" a="1"/>
  <c r="D90" i="21" s="1"/>
  <c r="D91" i="21" a="1"/>
  <c r="D91" i="21" s="1"/>
  <c r="D92" i="21" a="1"/>
  <c r="D92" i="21" s="1"/>
  <c r="D93" i="21" a="1"/>
  <c r="D93" i="21"/>
  <c r="D94" i="21" a="1"/>
  <c r="D94" i="21" s="1"/>
  <c r="D95" i="21" a="1"/>
  <c r="D95" i="21" s="1"/>
  <c r="D96" i="21" a="1"/>
  <c r="D96" i="21" s="1"/>
  <c r="D97" i="21" a="1"/>
  <c r="D97" i="21" s="1"/>
  <c r="D98" i="21" a="1"/>
  <c r="D98" i="21" s="1"/>
  <c r="D99" i="21" a="1"/>
  <c r="D99" i="21" s="1"/>
  <c r="D100" i="21" a="1"/>
  <c r="D100" i="21" s="1"/>
  <c r="D101" i="21" a="1"/>
  <c r="D101" i="21" s="1"/>
  <c r="D102" i="21" a="1"/>
  <c r="D102" i="21" s="1"/>
  <c r="D103" i="21" a="1"/>
  <c r="D103" i="21" s="1"/>
  <c r="D104" i="21" a="1"/>
  <c r="D104" i="21" s="1"/>
  <c r="D105" i="21" a="1"/>
  <c r="D105" i="21" s="1"/>
  <c r="D106" i="21" a="1"/>
  <c r="D106" i="21"/>
  <c r="D107" i="21" a="1"/>
  <c r="D107" i="21" s="1"/>
  <c r="D108" i="21" a="1"/>
  <c r="D108" i="21" s="1"/>
  <c r="D109" i="21" a="1"/>
  <c r="D109" i="21" s="1"/>
  <c r="D110" i="21" a="1"/>
  <c r="D110" i="21" s="1"/>
  <c r="D111" i="21" a="1"/>
  <c r="D111" i="21" s="1"/>
  <c r="D112" i="21" a="1"/>
  <c r="D112" i="21" s="1"/>
  <c r="D113" i="21" a="1"/>
  <c r="D113" i="21" s="1"/>
  <c r="D114" i="21" a="1"/>
  <c r="D114" i="21" s="1"/>
  <c r="D115" i="21" a="1"/>
  <c r="D115" i="21" s="1"/>
  <c r="D116" i="21" a="1"/>
  <c r="D116" i="21" s="1"/>
  <c r="D117" i="21" a="1"/>
  <c r="D117" i="21" s="1"/>
  <c r="D118" i="21" a="1"/>
  <c r="D118" i="21" s="1"/>
  <c r="D119" i="21" a="1"/>
  <c r="D119" i="21" s="1"/>
  <c r="D120" i="21" a="1"/>
  <c r="D120" i="21" s="1"/>
  <c r="D121" i="21" a="1"/>
  <c r="D121" i="21" s="1"/>
  <c r="D122" i="21" a="1"/>
  <c r="D122" i="21" s="1"/>
  <c r="D123" i="21" a="1"/>
  <c r="D123" i="21" s="1"/>
  <c r="D124" i="21" a="1"/>
  <c r="D124" i="21"/>
  <c r="D125" i="21" a="1"/>
  <c r="D125" i="21" s="1"/>
  <c r="D126" i="21" a="1"/>
  <c r="D126" i="21" s="1"/>
  <c r="D127" i="21" a="1"/>
  <c r="D127" i="21" s="1"/>
  <c r="D128" i="21" a="1"/>
  <c r="D128" i="21" s="1"/>
  <c r="D129" i="21" a="1"/>
  <c r="D129" i="21" s="1"/>
  <c r="D130" i="21" a="1"/>
  <c r="D130" i="21" s="1"/>
  <c r="D131" i="21" a="1"/>
  <c r="D131" i="21" s="1"/>
  <c r="D132" i="21" a="1"/>
  <c r="D132" i="21" s="1"/>
  <c r="D133" i="21" a="1"/>
  <c r="D133" i="21" s="1"/>
  <c r="D134" i="21" a="1"/>
  <c r="D134" i="21" s="1"/>
  <c r="D135" i="21" a="1"/>
  <c r="D135" i="21"/>
  <c r="D136" i="21" a="1"/>
  <c r="D136" i="21" s="1"/>
  <c r="D137" i="21" a="1"/>
  <c r="D137" i="21" s="1"/>
  <c r="D138" i="21" a="1"/>
  <c r="D138" i="21" s="1"/>
  <c r="D139" i="21" a="1"/>
  <c r="D139" i="21" s="1"/>
  <c r="D140" i="21" a="1"/>
  <c r="D140" i="21" s="1"/>
  <c r="D141" i="21" a="1"/>
  <c r="D141" i="21" s="1"/>
  <c r="D142" i="21" a="1"/>
  <c r="D142" i="21" s="1"/>
  <c r="D143" i="21" a="1"/>
  <c r="D143" i="21" s="1"/>
  <c r="D144" i="21" a="1"/>
  <c r="D144" i="21" s="1"/>
  <c r="D145" i="21" a="1"/>
  <c r="D145" i="21" s="1"/>
  <c r="D146" i="21" a="1"/>
  <c r="D146" i="21" s="1"/>
  <c r="D147" i="21" a="1"/>
  <c r="D147" i="21" s="1"/>
  <c r="D148" i="21" a="1"/>
  <c r="D148" i="21" s="1"/>
  <c r="D149" i="21" a="1"/>
  <c r="D149" i="21" s="1"/>
  <c r="D150" i="21" a="1"/>
  <c r="D150" i="21" s="1"/>
  <c r="D151" i="21" a="1"/>
  <c r="D151" i="21" s="1"/>
  <c r="D152" i="21" a="1"/>
  <c r="D152" i="21" s="1"/>
  <c r="D153" i="21" a="1"/>
  <c r="D153" i="21" s="1"/>
  <c r="D154" i="21" a="1"/>
  <c r="D154" i="21"/>
  <c r="D155" i="21" a="1"/>
  <c r="D155" i="21" s="1"/>
  <c r="D156" i="21" a="1"/>
  <c r="D156" i="21" s="1"/>
  <c r="D157" i="21" a="1"/>
  <c r="D157" i="21" s="1"/>
  <c r="D158" i="21" a="1"/>
  <c r="D158" i="21" s="1"/>
  <c r="D159" i="21" a="1"/>
  <c r="D159" i="21" s="1"/>
  <c r="D160" i="21" a="1"/>
  <c r="D160" i="21" s="1"/>
  <c r="D161" i="21" a="1"/>
  <c r="D161" i="21" s="1"/>
  <c r="D162" i="21" a="1"/>
  <c r="D162" i="21" s="1"/>
  <c r="D163" i="21" a="1"/>
  <c r="D163" i="21" s="1"/>
  <c r="D164" i="21" a="1"/>
  <c r="D164" i="21" s="1"/>
  <c r="D165" i="21" a="1"/>
  <c r="D165" i="21" s="1"/>
  <c r="D166" i="21" a="1"/>
  <c r="D166" i="21" s="1"/>
  <c r="D167" i="21" a="1"/>
  <c r="D167" i="21" s="1"/>
  <c r="D168" i="21" a="1"/>
  <c r="D168" i="21" s="1"/>
  <c r="D169" i="21" a="1"/>
  <c r="D169" i="21" s="1"/>
  <c r="D170" i="21" a="1"/>
  <c r="D170" i="21" s="1"/>
  <c r="D171" i="21" a="1"/>
  <c r="D171" i="21" s="1"/>
  <c r="D172" i="21" a="1"/>
  <c r="D172" i="21" s="1"/>
  <c r="D173" i="21" a="1"/>
  <c r="D173" i="21" s="1"/>
  <c r="D174" i="21" a="1"/>
  <c r="D174" i="21" s="1"/>
  <c r="D175" i="21" a="1"/>
  <c r="D175" i="21" s="1"/>
  <c r="D176" i="21" a="1"/>
  <c r="D176" i="21" s="1"/>
  <c r="D177" i="21" a="1"/>
  <c r="D177" i="21" s="1"/>
  <c r="D178" i="21" a="1"/>
  <c r="D178" i="21" s="1"/>
  <c r="D179" i="21" a="1"/>
  <c r="D179" i="21" s="1"/>
  <c r="D180" i="21" a="1"/>
  <c r="D180" i="21" s="1"/>
  <c r="D181" i="21" a="1"/>
  <c r="D181" i="21" s="1"/>
  <c r="D182" i="21" a="1"/>
  <c r="D182" i="21" s="1"/>
  <c r="D183" i="21" a="1"/>
  <c r="D183" i="21" s="1"/>
  <c r="D184" i="21" a="1"/>
  <c r="D184" i="21" s="1"/>
  <c r="D185" i="21" a="1"/>
  <c r="D185" i="21" s="1"/>
  <c r="D186" i="21" a="1"/>
  <c r="D186" i="21" s="1"/>
  <c r="D187" i="21" a="1"/>
  <c r="D187" i="21" s="1"/>
  <c r="D188" i="21" a="1"/>
  <c r="D188" i="21" s="1"/>
  <c r="D189" i="21" a="1"/>
  <c r="D189" i="21" s="1"/>
  <c r="D190" i="21" a="1"/>
  <c r="D190" i="21" s="1"/>
  <c r="D191" i="21" a="1"/>
  <c r="D191" i="21" s="1"/>
  <c r="D192" i="21" a="1"/>
  <c r="D192" i="21" s="1"/>
  <c r="D193" i="21" a="1"/>
  <c r="D193" i="21" s="1"/>
  <c r="D194" i="21" a="1"/>
  <c r="D194" i="21"/>
  <c r="D195" i="21" a="1"/>
  <c r="D195" i="21"/>
  <c r="D196" i="21" a="1"/>
  <c r="D196" i="21" s="1"/>
  <c r="D197" i="21" a="1"/>
  <c r="D197" i="21" s="1"/>
  <c r="D198" i="21" a="1"/>
  <c r="D198" i="21" s="1"/>
  <c r="D199" i="21" a="1"/>
  <c r="D199" i="21" s="1"/>
  <c r="D200" i="21" a="1"/>
  <c r="D200" i="21" s="1"/>
  <c r="D201" i="21" a="1"/>
  <c r="D201" i="21" s="1"/>
  <c r="D202" i="21" a="1"/>
  <c r="D202" i="21"/>
  <c r="D203" i="21" a="1"/>
  <c r="D203" i="21" s="1"/>
  <c r="D204" i="21" a="1"/>
  <c r="D204" i="21" s="1"/>
  <c r="D205" i="21" a="1"/>
  <c r="D205" i="21" s="1"/>
  <c r="D206" i="21" a="1"/>
  <c r="D206" i="21" s="1"/>
  <c r="D207" i="21" a="1"/>
  <c r="D207" i="21" s="1"/>
  <c r="D208" i="21" a="1"/>
  <c r="D208" i="21" s="1"/>
  <c r="D209" i="21" a="1"/>
  <c r="D209" i="21" s="1"/>
  <c r="D210" i="21" a="1"/>
  <c r="D210" i="21" s="1"/>
  <c r="D211" i="21" a="1"/>
  <c r="D211" i="21" s="1"/>
  <c r="D212" i="21" a="1"/>
  <c r="D212" i="21" s="1"/>
  <c r="D213" i="21" a="1"/>
  <c r="D213" i="21"/>
  <c r="D214" i="21" a="1"/>
  <c r="D214" i="21" s="1"/>
  <c r="D215" i="21" a="1"/>
  <c r="D215" i="21" s="1"/>
  <c r="D216" i="21" a="1"/>
  <c r="D216" i="21" s="1"/>
  <c r="D217" i="21" a="1"/>
  <c r="D217" i="21" s="1"/>
  <c r="D218" i="21" a="1"/>
  <c r="D218" i="21" s="1"/>
  <c r="D219" i="21" a="1"/>
  <c r="D219" i="21"/>
  <c r="D220" i="21" a="1"/>
  <c r="D220" i="21" s="1"/>
  <c r="D221" i="21" a="1"/>
  <c r="D221" i="21" s="1"/>
  <c r="D222" i="21" a="1"/>
  <c r="D222" i="21" s="1"/>
  <c r="D223" i="21" a="1"/>
  <c r="D223" i="21" s="1"/>
  <c r="D224" i="21" a="1"/>
  <c r="D224" i="21"/>
  <c r="D225" i="21" a="1"/>
  <c r="D225" i="21" s="1"/>
  <c r="D226" i="21" a="1"/>
  <c r="D226" i="21" s="1"/>
  <c r="D227" i="21" a="1"/>
  <c r="D227" i="21" s="1"/>
  <c r="D228" i="21" a="1"/>
  <c r="D228" i="21" s="1"/>
  <c r="D229" i="21" a="1"/>
  <c r="D229" i="21" s="1"/>
  <c r="D230" i="21" a="1"/>
  <c r="D230" i="21" s="1"/>
  <c r="D231" i="21" a="1"/>
  <c r="D231" i="21" s="1"/>
  <c r="D232" i="21" a="1"/>
  <c r="D232" i="21" s="1"/>
  <c r="D233" i="21" a="1"/>
  <c r="D233" i="21" s="1"/>
  <c r="D234" i="21" a="1"/>
  <c r="D234" i="21" s="1"/>
  <c r="D235" i="21" a="1"/>
  <c r="D235" i="21" s="1"/>
  <c r="D236" i="21" a="1"/>
  <c r="D236" i="21" s="1"/>
  <c r="D237" i="21" a="1"/>
  <c r="D237" i="21" s="1"/>
  <c r="D238" i="21" a="1"/>
  <c r="D238" i="21" s="1"/>
  <c r="D239" i="21" a="1"/>
  <c r="D239" i="21" s="1"/>
  <c r="D240" i="21" a="1"/>
  <c r="D240" i="21" s="1"/>
  <c r="D241" i="21" a="1"/>
  <c r="D241" i="21" s="1"/>
  <c r="D242" i="21" a="1"/>
  <c r="D242" i="21"/>
  <c r="D243" i="21" a="1"/>
  <c r="D243" i="21" s="1"/>
  <c r="D244" i="21" a="1"/>
  <c r="D244" i="21" s="1"/>
  <c r="D245" i="21" a="1"/>
  <c r="D245" i="21" s="1"/>
  <c r="D246" i="21" a="1"/>
  <c r="D246" i="21" s="1"/>
  <c r="D247" i="21" a="1"/>
  <c r="D247" i="21" s="1"/>
  <c r="D248" i="21" a="1"/>
  <c r="D248" i="21"/>
  <c r="D249" i="21" a="1"/>
  <c r="D249" i="21" s="1"/>
  <c r="D250" i="21" a="1"/>
  <c r="D250" i="21"/>
  <c r="L2" i="26"/>
  <c r="L3" i="26"/>
  <c r="L4" i="26"/>
  <c r="L5" i="26"/>
  <c r="L6" i="26"/>
  <c r="L7" i="26"/>
  <c r="L8"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7" i="26"/>
  <c r="L68" i="26"/>
  <c r="L69" i="26"/>
  <c r="L70" i="26"/>
  <c r="L71" i="26"/>
  <c r="L72" i="26"/>
  <c r="L73" i="26"/>
  <c r="L74" i="26"/>
  <c r="L75" i="26"/>
  <c r="L76" i="26"/>
  <c r="L77" i="26"/>
  <c r="L78" i="26"/>
  <c r="L79" i="26"/>
  <c r="L80"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11" i="26"/>
  <c r="L112" i="26"/>
  <c r="L113" i="26"/>
  <c r="L114" i="26"/>
  <c r="L115" i="26"/>
  <c r="L116" i="26"/>
  <c r="L117" i="26"/>
  <c r="L118" i="26"/>
  <c r="L119" i="26"/>
  <c r="L120" i="26"/>
  <c r="L121" i="26"/>
  <c r="L122" i="26"/>
  <c r="L123" i="26"/>
  <c r="L124" i="26"/>
  <c r="L125" i="26"/>
  <c r="L126" i="26"/>
  <c r="L127" i="26"/>
  <c r="L128" i="26"/>
  <c r="L129" i="26"/>
  <c r="L130" i="26"/>
  <c r="L131" i="26"/>
  <c r="L132" i="26"/>
  <c r="L133" i="26"/>
  <c r="L134" i="26"/>
  <c r="L135" i="26"/>
  <c r="L136" i="26"/>
  <c r="L137" i="26"/>
  <c r="L138" i="26"/>
  <c r="L139" i="26"/>
  <c r="L140" i="26"/>
  <c r="L141" i="26"/>
  <c r="L142" i="26"/>
  <c r="L143" i="26"/>
  <c r="L144" i="26"/>
  <c r="L145" i="26"/>
  <c r="L146" i="26"/>
  <c r="L147" i="26"/>
  <c r="L148" i="26"/>
  <c r="L149" i="26"/>
  <c r="L150" i="26"/>
  <c r="L151" i="26"/>
  <c r="L152" i="26"/>
  <c r="L153" i="26"/>
  <c r="L154" i="26"/>
  <c r="L155" i="26"/>
  <c r="L156" i="26"/>
  <c r="L157" i="26"/>
  <c r="L158" i="26"/>
  <c r="L159" i="26"/>
  <c r="L160" i="26"/>
  <c r="L161" i="26"/>
  <c r="L162" i="26"/>
  <c r="L163" i="26"/>
  <c r="L164" i="26"/>
  <c r="L165" i="26"/>
  <c r="L166" i="26"/>
  <c r="L167" i="26"/>
  <c r="L168" i="26"/>
  <c r="L169" i="26"/>
  <c r="L170" i="26"/>
  <c r="L171" i="26"/>
  <c r="L172" i="26"/>
  <c r="L173" i="26"/>
  <c r="L174" i="26"/>
  <c r="L175" i="26"/>
  <c r="L176" i="26"/>
  <c r="L177" i="26"/>
  <c r="L178" i="26"/>
  <c r="L179" i="26"/>
  <c r="L180" i="26"/>
  <c r="L181" i="26"/>
  <c r="L182" i="26"/>
  <c r="L183" i="26"/>
  <c r="L184" i="26"/>
  <c r="L185" i="26"/>
  <c r="L186" i="26"/>
  <c r="L187" i="26"/>
  <c r="L188" i="26"/>
  <c r="L189" i="26"/>
  <c r="L190" i="26"/>
  <c r="L191" i="26"/>
  <c r="L192" i="26"/>
  <c r="L193" i="26"/>
  <c r="L194" i="26"/>
  <c r="L195" i="26"/>
  <c r="L196" i="26"/>
  <c r="L197" i="26"/>
  <c r="C66" i="21" a="1"/>
  <c r="C66" i="21" s="1"/>
  <c r="C67" i="21" a="1"/>
  <c r="C67" i="21" s="1"/>
  <c r="C68" i="21" a="1"/>
  <c r="C68" i="21" s="1"/>
  <c r="C69" i="21" a="1"/>
  <c r="C69" i="21" s="1"/>
  <c r="C70" i="21" a="1"/>
  <c r="C70" i="21" s="1"/>
  <c r="C71" i="21" a="1"/>
  <c r="C71" i="21" s="1"/>
  <c r="C72" i="21" a="1"/>
  <c r="C72" i="21" s="1"/>
  <c r="C73" i="21" a="1"/>
  <c r="C73" i="21" s="1"/>
  <c r="C74" i="21" a="1"/>
  <c r="C74" i="21" s="1"/>
  <c r="C75" i="21" a="1"/>
  <c r="C75" i="21" s="1"/>
  <c r="C76" i="21" a="1"/>
  <c r="C76" i="21" s="1"/>
  <c r="C77" i="21" a="1"/>
  <c r="C77" i="21" s="1"/>
  <c r="C78" i="21" a="1"/>
  <c r="C78" i="21" s="1"/>
  <c r="C79" i="21" a="1"/>
  <c r="C79" i="21" s="1"/>
  <c r="C80" i="21" a="1"/>
  <c r="C80" i="21" s="1"/>
  <c r="C81" i="21" a="1"/>
  <c r="C81" i="21" s="1"/>
  <c r="C82" i="21" a="1"/>
  <c r="C82" i="21" s="1"/>
  <c r="C83" i="21" a="1"/>
  <c r="C83" i="21" s="1"/>
  <c r="C84" i="21" a="1"/>
  <c r="C84" i="21" s="1"/>
  <c r="C85" i="21" a="1"/>
  <c r="C85" i="21" s="1"/>
  <c r="C86" i="21" a="1"/>
  <c r="C86" i="21" s="1"/>
  <c r="C87" i="21" a="1"/>
  <c r="C87" i="21" s="1"/>
  <c r="C88" i="21" a="1"/>
  <c r="C88" i="21" s="1"/>
  <c r="C89" i="21" a="1"/>
  <c r="C89" i="21" s="1"/>
  <c r="C90" i="21" a="1"/>
  <c r="C90" i="21" s="1"/>
  <c r="C91" i="21" a="1"/>
  <c r="C91" i="21" s="1"/>
  <c r="C92" i="21" a="1"/>
  <c r="C92" i="21" s="1"/>
  <c r="C93" i="21" a="1"/>
  <c r="C93" i="21" s="1"/>
  <c r="C94" i="21" a="1"/>
  <c r="C94" i="21" s="1"/>
  <c r="C95" i="21" a="1"/>
  <c r="C95" i="21" s="1"/>
  <c r="C96" i="21" a="1"/>
  <c r="C96" i="21" s="1"/>
  <c r="C97" i="21" a="1"/>
  <c r="C97" i="21" s="1"/>
  <c r="C98" i="21" a="1"/>
  <c r="C98" i="21" s="1"/>
  <c r="C99" i="21" a="1"/>
  <c r="C99" i="21" s="1"/>
  <c r="C100" i="21" a="1"/>
  <c r="C100" i="21"/>
  <c r="C101" i="21" a="1"/>
  <c r="C101" i="21" s="1"/>
  <c r="C102" i="21" a="1"/>
  <c r="C102" i="21" s="1"/>
  <c r="C103" i="21" a="1"/>
  <c r="C103" i="21" s="1"/>
  <c r="C104" i="21" a="1"/>
  <c r="C104" i="21" s="1"/>
  <c r="C105" i="21" a="1"/>
  <c r="C105" i="21" s="1"/>
  <c r="C106" i="21" a="1"/>
  <c r="C106" i="21" s="1"/>
  <c r="C107" i="21" a="1"/>
  <c r="C107" i="21" s="1"/>
  <c r="C108" i="21" a="1"/>
  <c r="C108" i="21" s="1"/>
  <c r="C109" i="21" a="1"/>
  <c r="C109" i="21" s="1"/>
  <c r="C110" i="21" a="1"/>
  <c r="C110" i="21" s="1"/>
  <c r="C111" i="21" a="1"/>
  <c r="C111" i="21"/>
  <c r="C112" i="21" a="1"/>
  <c r="C112" i="21"/>
  <c r="C113" i="21" a="1"/>
  <c r="C113" i="21" s="1"/>
  <c r="C114" i="21" a="1"/>
  <c r="C114" i="21" s="1"/>
  <c r="C115" i="21" a="1"/>
  <c r="C115" i="21" s="1"/>
  <c r="C116" i="21" a="1"/>
  <c r="C116" i="21" s="1"/>
  <c r="C117" i="21" a="1"/>
  <c r="C117" i="21"/>
  <c r="C118" i="21" a="1"/>
  <c r="C118" i="21" s="1"/>
  <c r="C119" i="21" a="1"/>
  <c r="C119" i="21" s="1"/>
  <c r="C120" i="21" a="1"/>
  <c r="C120" i="21" s="1"/>
  <c r="C121" i="21" a="1"/>
  <c r="C121" i="21" s="1"/>
  <c r="C122" i="21" a="1"/>
  <c r="C122" i="21" s="1"/>
  <c r="C123" i="21" a="1"/>
  <c r="C123" i="21" s="1"/>
  <c r="C124" i="21" a="1"/>
  <c r="C124" i="21" s="1"/>
  <c r="C125" i="21" a="1"/>
  <c r="C125" i="21" s="1"/>
  <c r="C126" i="21" a="1"/>
  <c r="C126" i="21" s="1"/>
  <c r="C127" i="21" a="1"/>
  <c r="C127" i="21" s="1"/>
  <c r="C128" i="21" a="1"/>
  <c r="C128" i="21" s="1"/>
  <c r="C129" i="21" a="1"/>
  <c r="C129" i="21" s="1"/>
  <c r="C130" i="21" a="1"/>
  <c r="C130" i="21" s="1"/>
  <c r="C131" i="21" a="1"/>
  <c r="C131" i="21" s="1"/>
  <c r="C132" i="21" a="1"/>
  <c r="C132" i="21" s="1"/>
  <c r="C133" i="21" a="1"/>
  <c r="C133" i="21" s="1"/>
  <c r="C134" i="21" a="1"/>
  <c r="C134" i="21" s="1"/>
  <c r="C135" i="21" a="1"/>
  <c r="C135" i="21" s="1"/>
  <c r="C136" i="21" a="1"/>
  <c r="C136" i="21" s="1"/>
  <c r="C137" i="21" a="1"/>
  <c r="C137" i="21" s="1"/>
  <c r="C138" i="21" a="1"/>
  <c r="C138" i="21" s="1"/>
  <c r="C139" i="21" a="1"/>
  <c r="C139" i="21" s="1"/>
  <c r="C140" i="21" a="1"/>
  <c r="C140" i="21" s="1"/>
  <c r="C141" i="21" a="1"/>
  <c r="C141" i="21" s="1"/>
  <c r="C142" i="21" a="1"/>
  <c r="C142" i="21" s="1"/>
  <c r="C143" i="21" a="1"/>
  <c r="C143" i="21" s="1"/>
  <c r="C144" i="21" a="1"/>
  <c r="C144" i="21" s="1"/>
  <c r="C145" i="21" a="1"/>
  <c r="C145" i="21" s="1"/>
  <c r="C146" i="21" a="1"/>
  <c r="C146" i="21" s="1"/>
  <c r="C147" i="21" a="1"/>
  <c r="C147" i="21" s="1"/>
  <c r="C148" i="21" a="1"/>
  <c r="C148" i="21" s="1"/>
  <c r="C149" i="21" a="1"/>
  <c r="C149" i="21" s="1"/>
  <c r="C150" i="21" a="1"/>
  <c r="C150" i="21" s="1"/>
  <c r="C151" i="21" a="1"/>
  <c r="C151" i="21" s="1"/>
  <c r="C152" i="21" a="1"/>
  <c r="C152" i="21" s="1"/>
  <c r="C153" i="21" a="1"/>
  <c r="C153" i="21" s="1"/>
  <c r="C154" i="21" a="1"/>
  <c r="C154" i="21" s="1"/>
  <c r="C155" i="21" a="1"/>
  <c r="C155" i="21" s="1"/>
  <c r="C156" i="21" a="1"/>
  <c r="C156" i="21" s="1"/>
  <c r="C157" i="21" a="1"/>
  <c r="C157" i="21" s="1"/>
  <c r="C158" i="21" a="1"/>
  <c r="C158" i="21" s="1"/>
  <c r="C159" i="21" a="1"/>
  <c r="C159" i="21" s="1"/>
  <c r="C160" i="21" a="1"/>
  <c r="C160" i="21" s="1"/>
  <c r="C161" i="21" a="1"/>
  <c r="C161" i="21" s="1"/>
  <c r="C162" i="21" a="1"/>
  <c r="C162" i="21" s="1"/>
  <c r="C163" i="21" a="1"/>
  <c r="C163" i="21" s="1"/>
  <c r="C164" i="21" a="1"/>
  <c r="C164" i="21" s="1"/>
  <c r="C165" i="21" a="1"/>
  <c r="C165" i="21" s="1"/>
  <c r="C166" i="21" a="1"/>
  <c r="C166" i="21" s="1"/>
  <c r="C167" i="21" a="1"/>
  <c r="C167" i="21" s="1"/>
  <c r="C168" i="21" a="1"/>
  <c r="C168" i="21" s="1"/>
  <c r="C169" i="21" a="1"/>
  <c r="C169" i="21" s="1"/>
  <c r="C170" i="21" a="1"/>
  <c r="C170" i="21" s="1"/>
  <c r="C171" i="21" a="1"/>
  <c r="C171" i="21"/>
  <c r="C172" i="21" a="1"/>
  <c r="C172" i="21" s="1"/>
  <c r="C173" i="21" a="1"/>
  <c r="C173" i="21" s="1"/>
  <c r="C174" i="21" a="1"/>
  <c r="C174" i="21" s="1"/>
  <c r="C175" i="21" a="1"/>
  <c r="C175" i="21" s="1"/>
  <c r="C176" i="21" a="1"/>
  <c r="C176" i="21" s="1"/>
  <c r="C177" i="21" a="1"/>
  <c r="C177" i="21" s="1"/>
  <c r="C178" i="21" a="1"/>
  <c r="C178" i="21" s="1"/>
  <c r="C179" i="21" a="1"/>
  <c r="C179" i="21" s="1"/>
  <c r="C180" i="21" a="1"/>
  <c r="C180" i="21" s="1"/>
  <c r="C181" i="21" a="1"/>
  <c r="C181" i="21" s="1"/>
  <c r="C182" i="21" a="1"/>
  <c r="C182" i="21" s="1"/>
  <c r="C183" i="21" a="1"/>
  <c r="C183" i="21" s="1"/>
  <c r="C184" i="21" a="1"/>
  <c r="C184" i="21" s="1"/>
  <c r="C185" i="21" a="1"/>
  <c r="C185" i="21" s="1"/>
  <c r="C186" i="21" a="1"/>
  <c r="C186" i="21" s="1"/>
  <c r="C187" i="21" a="1"/>
  <c r="C187" i="21" s="1"/>
  <c r="C188" i="21" a="1"/>
  <c r="C188" i="21" s="1"/>
  <c r="C189" i="21" a="1"/>
  <c r="C189" i="21" s="1"/>
  <c r="C190" i="21" a="1"/>
  <c r="C190" i="21" s="1"/>
  <c r="C191" i="21" a="1"/>
  <c r="C191" i="21" s="1"/>
  <c r="C192" i="21" a="1"/>
  <c r="C192" i="21" s="1"/>
  <c r="C193" i="21" a="1"/>
  <c r="C193" i="21" s="1"/>
  <c r="C194" i="21" a="1"/>
  <c r="C194" i="21" s="1"/>
  <c r="C195" i="21" a="1"/>
  <c r="C195" i="21" s="1"/>
  <c r="C196" i="21" a="1"/>
  <c r="C196" i="21" s="1"/>
  <c r="C197" i="21" a="1"/>
  <c r="C197" i="21" s="1"/>
  <c r="C198" i="21" a="1"/>
  <c r="C198" i="21" s="1"/>
  <c r="C199" i="21" a="1"/>
  <c r="C199" i="21" s="1"/>
  <c r="C200" i="21" a="1"/>
  <c r="C200" i="21" s="1"/>
  <c r="C201" i="21" a="1"/>
  <c r="C201" i="21" s="1"/>
  <c r="C202" i="21" a="1"/>
  <c r="C202" i="21" s="1"/>
  <c r="C203" i="21" a="1"/>
  <c r="C203" i="21" s="1"/>
  <c r="C204" i="21" a="1"/>
  <c r="C204" i="21" s="1"/>
  <c r="C205" i="21" a="1"/>
  <c r="C205" i="21" s="1"/>
  <c r="C206" i="21" a="1"/>
  <c r="C206" i="21" s="1"/>
  <c r="C207" i="21" a="1"/>
  <c r="C207" i="21" s="1"/>
  <c r="C208" i="21" a="1"/>
  <c r="C208" i="21" s="1"/>
  <c r="C209" i="21" a="1"/>
  <c r="C209" i="21" s="1"/>
  <c r="C210" i="21" a="1"/>
  <c r="C210" i="21" s="1"/>
  <c r="C211" i="21" a="1"/>
  <c r="C211" i="21" s="1"/>
  <c r="C212" i="21" a="1"/>
  <c r="C212" i="21" s="1"/>
  <c r="C213" i="21" a="1"/>
  <c r="C213" i="21" s="1"/>
  <c r="C214" i="21" a="1"/>
  <c r="C214" i="21" s="1"/>
  <c r="C215" i="21" a="1"/>
  <c r="C215" i="21" s="1"/>
  <c r="C216" i="21" a="1"/>
  <c r="C216" i="21" s="1"/>
  <c r="C217" i="21" a="1"/>
  <c r="C217" i="21" s="1"/>
  <c r="C218" i="21" a="1"/>
  <c r="C218" i="21" s="1"/>
  <c r="C219" i="21" a="1"/>
  <c r="C219" i="21" s="1"/>
  <c r="C220" i="21" a="1"/>
  <c r="C220" i="21"/>
  <c r="C221" i="21" a="1"/>
  <c r="C221" i="21" s="1"/>
  <c r="C222" i="21" a="1"/>
  <c r="C222" i="21" s="1"/>
  <c r="C223" i="21" a="1"/>
  <c r="C223" i="21" s="1"/>
  <c r="C224" i="21" a="1"/>
  <c r="C224" i="21" s="1"/>
  <c r="C225" i="21" a="1"/>
  <c r="C225" i="21" s="1"/>
  <c r="C226" i="21" a="1"/>
  <c r="C226" i="21" s="1"/>
  <c r="C227" i="21" a="1"/>
  <c r="C227" i="21" s="1"/>
  <c r="C228" i="21" a="1"/>
  <c r="C228" i="21" s="1"/>
  <c r="C229" i="21" a="1"/>
  <c r="C229" i="21" s="1"/>
  <c r="C230" i="21" a="1"/>
  <c r="C230" i="21" s="1"/>
  <c r="C231" i="21" a="1"/>
  <c r="C231" i="21" s="1"/>
  <c r="C232" i="21" a="1"/>
  <c r="C232" i="21" s="1"/>
  <c r="C233" i="21" a="1"/>
  <c r="C233" i="21" s="1"/>
  <c r="C234" i="21" a="1"/>
  <c r="C234" i="21" s="1"/>
  <c r="C235" i="21" a="1"/>
  <c r="C235" i="21" s="1"/>
  <c r="C236" i="21" a="1"/>
  <c r="C236" i="21" s="1"/>
  <c r="C237" i="21" a="1"/>
  <c r="C237" i="21" s="1"/>
  <c r="C238" i="21" a="1"/>
  <c r="C238" i="21" s="1"/>
  <c r="C239" i="21" a="1"/>
  <c r="C239" i="21" s="1"/>
  <c r="C240" i="21" a="1"/>
  <c r="C240" i="21" s="1"/>
  <c r="C241" i="21" a="1"/>
  <c r="C241" i="21" s="1"/>
  <c r="C242" i="21" a="1"/>
  <c r="C242" i="21" s="1"/>
  <c r="C243" i="21" a="1"/>
  <c r="C243" i="21" s="1"/>
  <c r="C244" i="21" a="1"/>
  <c r="C244" i="21" s="1"/>
  <c r="C245" i="21" a="1"/>
  <c r="C245" i="21" s="1"/>
  <c r="C246" i="21" a="1"/>
  <c r="C246" i="21" s="1"/>
  <c r="C247" i="21" a="1"/>
  <c r="C247" i="21" s="1"/>
  <c r="C248" i="21" a="1"/>
  <c r="C248" i="21" s="1"/>
  <c r="C249" i="21" a="1"/>
  <c r="C249" i="21" s="1"/>
  <c r="C250" i="21" a="1"/>
  <c r="C250" i="21" s="1"/>
  <c r="C5" i="21" a="1"/>
  <c r="C5" i="21" s="1"/>
  <c r="L389" i="24"/>
  <c r="M389" i="24"/>
  <c r="N389" i="24"/>
  <c r="O389" i="24"/>
  <c r="Q389" i="24"/>
  <c r="U389" i="24"/>
  <c r="L390" i="24"/>
  <c r="M390" i="24"/>
  <c r="N390" i="24"/>
  <c r="O390" i="24"/>
  <c r="Q390" i="24"/>
  <c r="U555" i="24"/>
  <c r="Q555" i="24"/>
  <c r="O555" i="24"/>
  <c r="N555" i="24"/>
  <c r="M555" i="24"/>
  <c r="L555" i="24"/>
  <c r="U242" i="24"/>
  <c r="Q242" i="24"/>
  <c r="O242" i="24"/>
  <c r="N242" i="24"/>
  <c r="M242" i="24"/>
  <c r="L242" i="24"/>
  <c r="U122" i="24"/>
  <c r="Q122" i="24"/>
  <c r="O122" i="24"/>
  <c r="N122" i="24"/>
  <c r="M122" i="24"/>
  <c r="L122" i="24"/>
  <c r="U174" i="24"/>
  <c r="Q174" i="24"/>
  <c r="O174" i="24"/>
  <c r="N174" i="24"/>
  <c r="M174" i="24"/>
  <c r="L174" i="24"/>
  <c r="U315" i="24"/>
  <c r="Q315" i="24"/>
  <c r="O315" i="24"/>
  <c r="N315" i="24"/>
  <c r="M315" i="24"/>
  <c r="L315" i="24"/>
  <c r="U340" i="24"/>
  <c r="Q340" i="24"/>
  <c r="O340" i="24"/>
  <c r="N340" i="24"/>
  <c r="M340" i="24"/>
  <c r="L340" i="24"/>
  <c r="U531" i="24"/>
  <c r="Q531" i="24"/>
  <c r="O531" i="24"/>
  <c r="N531" i="24"/>
  <c r="M531" i="24"/>
  <c r="L531" i="24"/>
  <c r="K390" i="24" l="1" a="1"/>
  <c r="K390" i="24" s="1"/>
  <c r="R390" i="24" s="1"/>
  <c r="S390" i="24" s="1"/>
  <c r="T390" i="24" s="1"/>
  <c r="K389" i="24" a="1"/>
  <c r="K389" i="24" s="1"/>
  <c r="R389" i="24" s="1"/>
  <c r="S389" i="24" s="1"/>
  <c r="T389" i="24" s="1"/>
  <c r="U390" i="24"/>
  <c r="K340" i="24" a="1"/>
  <c r="K340" i="24" s="1"/>
  <c r="R340" i="24" s="1"/>
  <c r="S340" i="24" s="1"/>
  <c r="T340" i="24" s="1"/>
  <c r="K174" i="24" a="1"/>
  <c r="K174" i="24" s="1"/>
  <c r="R174" i="24" s="1"/>
  <c r="S174" i="24" s="1"/>
  <c r="T174" i="24" s="1"/>
  <c r="K242" i="24" a="1"/>
  <c r="K242" i="24" s="1"/>
  <c r="R242" i="24" s="1"/>
  <c r="S242" i="24" s="1"/>
  <c r="T242" i="24" s="1"/>
  <c r="K122" i="24" a="1"/>
  <c r="K122" i="24" s="1"/>
  <c r="R122" i="24" s="1"/>
  <c r="S122" i="24" s="1"/>
  <c r="T122" i="24" s="1"/>
  <c r="K531" i="24" a="1"/>
  <c r="K531" i="24" s="1"/>
  <c r="R531" i="24" s="1"/>
  <c r="S531" i="24" s="1"/>
  <c r="T531" i="24" s="1"/>
  <c r="K315" i="24" a="1"/>
  <c r="K315" i="24" s="1"/>
  <c r="R315" i="24" s="1"/>
  <c r="S315" i="24" s="1"/>
  <c r="T315" i="24" s="1"/>
  <c r="K555" i="24" a="1"/>
  <c r="K555" i="24" s="1"/>
  <c r="R555" i="24" s="1"/>
  <c r="S555" i="24" s="1"/>
  <c r="T555" i="24" s="1"/>
  <c r="N398" i="24"/>
  <c r="N397" i="24"/>
  <c r="N376" i="24"/>
  <c r="N375" i="24"/>
  <c r="N354" i="24"/>
  <c r="N353" i="24"/>
  <c r="F377" i="24"/>
  <c r="Q405" i="24"/>
  <c r="Q406" i="24"/>
  <c r="Q375" i="24"/>
  <c r="Q376" i="24"/>
  <c r="Q397" i="24"/>
  <c r="Q398" i="24"/>
  <c r="Q353" i="24"/>
  <c r="Q354" i="24"/>
  <c r="A389" i="24" l="1"/>
  <c r="A390" i="24"/>
  <c r="A315" i="24"/>
  <c r="A242" i="24"/>
  <c r="A122" i="24"/>
  <c r="A555" i="24"/>
  <c r="A174" i="24"/>
  <c r="A531" i="24"/>
  <c r="A340" i="24"/>
  <c r="L375" i="24"/>
  <c r="M375" i="24"/>
  <c r="L376" i="24"/>
  <c r="M376" i="24"/>
  <c r="L397" i="24"/>
  <c r="R397" i="24" s="1"/>
  <c r="M397" i="24"/>
  <c r="L398" i="24"/>
  <c r="M398" i="24"/>
  <c r="L353" i="24"/>
  <c r="M353" i="24"/>
  <c r="L354" i="24"/>
  <c r="M354" i="24"/>
  <c r="U353" i="24"/>
  <c r="U354" i="24" s="1"/>
  <c r="U397" i="24"/>
  <c r="U398" i="24" s="1"/>
  <c r="U375" i="24"/>
  <c r="U376" i="24" s="1"/>
  <c r="B6" i="21" a="1"/>
  <c r="B6" i="21" s="1"/>
  <c r="N2" i="24"/>
  <c r="N11" i="24"/>
  <c r="N12" i="24"/>
  <c r="N13" i="24"/>
  <c r="N14" i="24"/>
  <c r="N15" i="24"/>
  <c r="N16" i="24"/>
  <c r="N17" i="24"/>
  <c r="N18" i="24"/>
  <c r="N3" i="24"/>
  <c r="N19" i="24"/>
  <c r="N20" i="24"/>
  <c r="N21" i="24"/>
  <c r="N22" i="24"/>
  <c r="N23" i="24"/>
  <c r="N24" i="24"/>
  <c r="N4" i="24"/>
  <c r="N5" i="24"/>
  <c r="N6" i="24"/>
  <c r="N7" i="24"/>
  <c r="N8" i="24"/>
  <c r="N9" i="24"/>
  <c r="N10" i="24"/>
  <c r="N41" i="24"/>
  <c r="N42" i="24"/>
  <c r="N43" i="24"/>
  <c r="N44" i="24"/>
  <c r="N45" i="24"/>
  <c r="N46" i="24"/>
  <c r="N47" i="24"/>
  <c r="N48" i="24"/>
  <c r="N49" i="24"/>
  <c r="N50" i="24"/>
  <c r="N51" i="24"/>
  <c r="N52" i="24"/>
  <c r="N53" i="24"/>
  <c r="N54" i="24"/>
  <c r="N55" i="24"/>
  <c r="N56" i="24"/>
  <c r="N57" i="24"/>
  <c r="N58" i="24"/>
  <c r="N59" i="24"/>
  <c r="N60" i="24"/>
  <c r="N25" i="24"/>
  <c r="N26" i="24"/>
  <c r="N61" i="24"/>
  <c r="N62" i="24"/>
  <c r="N63" i="24"/>
  <c r="N64" i="24"/>
  <c r="N65" i="24"/>
  <c r="N66" i="24"/>
  <c r="N67" i="24"/>
  <c r="N68" i="24"/>
  <c r="N69" i="24"/>
  <c r="N70" i="24"/>
  <c r="N71" i="24"/>
  <c r="N72" i="24"/>
  <c r="N73" i="24"/>
  <c r="N74" i="24"/>
  <c r="N27" i="24"/>
  <c r="N28" i="24"/>
  <c r="N75" i="24"/>
  <c r="N76" i="24"/>
  <c r="N77" i="24"/>
  <c r="N78" i="24"/>
  <c r="N79" i="24"/>
  <c r="N80" i="24"/>
  <c r="N81" i="24"/>
  <c r="N82" i="24"/>
  <c r="N83" i="24"/>
  <c r="N84" i="24"/>
  <c r="N85" i="24"/>
  <c r="N86" i="24"/>
  <c r="N87" i="24"/>
  <c r="N88" i="24"/>
  <c r="N89" i="24"/>
  <c r="N90" i="24"/>
  <c r="N91" i="24"/>
  <c r="N92" i="24"/>
  <c r="N93" i="24"/>
  <c r="N94" i="24"/>
  <c r="N29" i="24"/>
  <c r="N30" i="24"/>
  <c r="N95" i="24"/>
  <c r="N96" i="24"/>
  <c r="N31" i="24"/>
  <c r="N32" i="24"/>
  <c r="N33" i="24"/>
  <c r="N34" i="24"/>
  <c r="N35" i="24"/>
  <c r="N36" i="24"/>
  <c r="N37" i="24"/>
  <c r="N38" i="24"/>
  <c r="N39" i="24"/>
  <c r="N40" i="24"/>
  <c r="N97" i="24"/>
  <c r="N106" i="24"/>
  <c r="N107" i="24"/>
  <c r="N108" i="24"/>
  <c r="N109" i="24"/>
  <c r="N110" i="24"/>
  <c r="N111" i="24"/>
  <c r="N112" i="24"/>
  <c r="N113" i="24"/>
  <c r="N114" i="24"/>
  <c r="N115" i="24"/>
  <c r="N98" i="24"/>
  <c r="N116" i="24"/>
  <c r="N117" i="24"/>
  <c r="N118" i="24"/>
  <c r="N119" i="24"/>
  <c r="N120" i="24"/>
  <c r="N121" i="24"/>
  <c r="N99" i="24"/>
  <c r="N100" i="24"/>
  <c r="N101" i="24"/>
  <c r="N102" i="24"/>
  <c r="N103" i="24"/>
  <c r="N104" i="24"/>
  <c r="N105" i="24"/>
  <c r="N123" i="24"/>
  <c r="N131" i="24"/>
  <c r="N132" i="24"/>
  <c r="N133" i="24"/>
  <c r="N134" i="24"/>
  <c r="N135" i="24"/>
  <c r="N136" i="24"/>
  <c r="N137" i="24"/>
  <c r="N138" i="24"/>
  <c r="N139" i="24"/>
  <c r="N140" i="24"/>
  <c r="N124" i="24"/>
  <c r="N141" i="24"/>
  <c r="N142" i="24"/>
  <c r="N143" i="24"/>
  <c r="N144" i="24"/>
  <c r="N145" i="24"/>
  <c r="N146" i="24"/>
  <c r="N147" i="24"/>
  <c r="N148" i="24"/>
  <c r="N125" i="24"/>
  <c r="N126" i="24"/>
  <c r="N127" i="24"/>
  <c r="N128" i="24"/>
  <c r="N129" i="24"/>
  <c r="N130" i="24"/>
  <c r="N149" i="24"/>
  <c r="N158" i="24"/>
  <c r="N159" i="24"/>
  <c r="N160" i="24"/>
  <c r="N161" i="24"/>
  <c r="N162" i="24"/>
  <c r="N163" i="24"/>
  <c r="N164" i="24"/>
  <c r="N165" i="24"/>
  <c r="N166" i="24"/>
  <c r="N167" i="24"/>
  <c r="N150" i="24"/>
  <c r="N168" i="24"/>
  <c r="N169" i="24"/>
  <c r="N170" i="24"/>
  <c r="N171" i="24"/>
  <c r="N172" i="24"/>
  <c r="N173" i="24"/>
  <c r="N151" i="24"/>
  <c r="N152" i="24"/>
  <c r="N153" i="24"/>
  <c r="N154" i="24"/>
  <c r="N155" i="24"/>
  <c r="N156" i="24"/>
  <c r="N157" i="24"/>
  <c r="N175" i="24"/>
  <c r="N183" i="24"/>
  <c r="N184" i="24"/>
  <c r="N185" i="24"/>
  <c r="N186" i="24"/>
  <c r="N187" i="24"/>
  <c r="N188" i="24"/>
  <c r="N189" i="24"/>
  <c r="N190" i="24"/>
  <c r="N176" i="24"/>
  <c r="N191" i="24"/>
  <c r="N192" i="24"/>
  <c r="N193" i="24"/>
  <c r="N194" i="24"/>
  <c r="N195" i="24"/>
  <c r="N196" i="24"/>
  <c r="N177" i="24"/>
  <c r="N178" i="24"/>
  <c r="N179" i="24"/>
  <c r="N180" i="24"/>
  <c r="N181" i="24"/>
  <c r="N182" i="24"/>
  <c r="N197" i="24"/>
  <c r="N206" i="24"/>
  <c r="N207" i="24"/>
  <c r="N208" i="24"/>
  <c r="N209" i="24"/>
  <c r="N210" i="24"/>
  <c r="N211" i="24"/>
  <c r="N212" i="24"/>
  <c r="N213" i="24"/>
  <c r="N214" i="24"/>
  <c r="N198" i="24"/>
  <c r="N215" i="24"/>
  <c r="N216" i="24"/>
  <c r="N217" i="24"/>
  <c r="N218" i="24"/>
  <c r="N219" i="24"/>
  <c r="N220" i="24"/>
  <c r="N199" i="24"/>
  <c r="N200" i="24"/>
  <c r="N201" i="24"/>
  <c r="N202" i="24"/>
  <c r="N203" i="24"/>
  <c r="N204" i="24"/>
  <c r="N205" i="24"/>
  <c r="N221" i="24"/>
  <c r="N230" i="24"/>
  <c r="N231" i="24"/>
  <c r="N232" i="24"/>
  <c r="N233" i="24"/>
  <c r="N234" i="24"/>
  <c r="N235" i="24"/>
  <c r="N236" i="24"/>
  <c r="N222" i="24"/>
  <c r="N237" i="24"/>
  <c r="N238" i="24"/>
  <c r="N239" i="24"/>
  <c r="N240" i="24"/>
  <c r="N241" i="24"/>
  <c r="N223" i="24"/>
  <c r="N224" i="24"/>
  <c r="N225" i="24"/>
  <c r="N226" i="24"/>
  <c r="N227" i="24"/>
  <c r="N228" i="24"/>
  <c r="N229" i="24"/>
  <c r="N243" i="24"/>
  <c r="N252" i="24"/>
  <c r="N253" i="24"/>
  <c r="N254" i="24"/>
  <c r="N255" i="24"/>
  <c r="N256" i="24"/>
  <c r="N257" i="24"/>
  <c r="N258" i="24"/>
  <c r="N259" i="24"/>
  <c r="N260" i="24"/>
  <c r="N261" i="24"/>
  <c r="N244" i="24"/>
  <c r="N262" i="24"/>
  <c r="N263" i="24"/>
  <c r="N264" i="24"/>
  <c r="N265" i="24"/>
  <c r="N266" i="24"/>
  <c r="N267" i="24"/>
  <c r="N245" i="24"/>
  <c r="N246" i="24"/>
  <c r="N247" i="24"/>
  <c r="N248" i="24"/>
  <c r="N249" i="24"/>
  <c r="N250" i="24"/>
  <c r="N251" i="24"/>
  <c r="N268" i="24"/>
  <c r="N277" i="24"/>
  <c r="N278" i="24"/>
  <c r="N279" i="24"/>
  <c r="N280" i="24"/>
  <c r="N281" i="24"/>
  <c r="N282" i="24"/>
  <c r="N283" i="24"/>
  <c r="N284" i="24"/>
  <c r="N285" i="24"/>
  <c r="N269" i="24"/>
  <c r="N286" i="24"/>
  <c r="N287" i="24"/>
  <c r="N288" i="24"/>
  <c r="N289" i="24"/>
  <c r="N290" i="24"/>
  <c r="N270" i="24"/>
  <c r="N271" i="24"/>
  <c r="N272" i="24"/>
  <c r="N273" i="24"/>
  <c r="N274" i="24"/>
  <c r="N275" i="24"/>
  <c r="N276" i="24"/>
  <c r="N291" i="24"/>
  <c r="N300" i="24"/>
  <c r="N301" i="24"/>
  <c r="N302" i="24"/>
  <c r="N303" i="24"/>
  <c r="N304" i="24"/>
  <c r="N305" i="24"/>
  <c r="N306" i="24"/>
  <c r="N307" i="24"/>
  <c r="N308" i="24"/>
  <c r="N292" i="24"/>
  <c r="N309" i="24"/>
  <c r="N310" i="24"/>
  <c r="N311" i="24"/>
  <c r="N312" i="24"/>
  <c r="N313" i="24"/>
  <c r="N314" i="24"/>
  <c r="N293" i="24"/>
  <c r="N294" i="24"/>
  <c r="N295" i="24"/>
  <c r="N296" i="24"/>
  <c r="N297" i="24"/>
  <c r="N298" i="24"/>
  <c r="N299" i="24"/>
  <c r="N316" i="24"/>
  <c r="N324" i="24"/>
  <c r="N325" i="24"/>
  <c r="N326" i="24"/>
  <c r="N327" i="24"/>
  <c r="N328" i="24"/>
  <c r="N329" i="24"/>
  <c r="N330" i="24"/>
  <c r="N331" i="24"/>
  <c r="N332" i="24"/>
  <c r="N333" i="24"/>
  <c r="N317" i="24"/>
  <c r="N334" i="24"/>
  <c r="N335" i="24"/>
  <c r="N336" i="24"/>
  <c r="N337" i="24"/>
  <c r="N338" i="24"/>
  <c r="N339" i="24"/>
  <c r="N318" i="24"/>
  <c r="N319" i="24"/>
  <c r="N320" i="24"/>
  <c r="N321" i="24"/>
  <c r="N322" i="24"/>
  <c r="N323" i="24"/>
  <c r="N357" i="24"/>
  <c r="N358" i="24"/>
  <c r="N359" i="24"/>
  <c r="N360" i="24"/>
  <c r="N361" i="24"/>
  <c r="N362" i="24"/>
  <c r="N363" i="24"/>
  <c r="N364" i="24"/>
  <c r="N365" i="24"/>
  <c r="N366" i="24"/>
  <c r="N367" i="24"/>
  <c r="N368" i="24"/>
  <c r="N369" i="24"/>
  <c r="N370" i="24"/>
  <c r="N371" i="24"/>
  <c r="N372" i="24"/>
  <c r="N341" i="24"/>
  <c r="N342" i="24"/>
  <c r="N373" i="24"/>
  <c r="N374" i="24"/>
  <c r="N377" i="24"/>
  <c r="N378" i="24"/>
  <c r="N379" i="24"/>
  <c r="N380" i="24"/>
  <c r="N381" i="24"/>
  <c r="N382" i="24"/>
  <c r="N383" i="24"/>
  <c r="N384" i="24"/>
  <c r="N385" i="24"/>
  <c r="N386" i="24"/>
  <c r="N343" i="24"/>
  <c r="N344" i="24"/>
  <c r="N387" i="24"/>
  <c r="N388" i="24"/>
  <c r="N391" i="24"/>
  <c r="N392" i="24"/>
  <c r="N393" i="24"/>
  <c r="N394" i="24"/>
  <c r="N395" i="24"/>
  <c r="N396" i="24"/>
  <c r="N399" i="24"/>
  <c r="N400" i="24"/>
  <c r="N401" i="24"/>
  <c r="N402" i="24"/>
  <c r="N403" i="24"/>
  <c r="N404" i="24"/>
  <c r="N345" i="24"/>
  <c r="N346" i="24"/>
  <c r="N405" i="24"/>
  <c r="N406" i="24"/>
  <c r="N347" i="24"/>
  <c r="N348" i="24"/>
  <c r="N349" i="24"/>
  <c r="N350" i="24"/>
  <c r="N351" i="24"/>
  <c r="N352" i="24"/>
  <c r="N355" i="24"/>
  <c r="N356" i="24"/>
  <c r="N407" i="24"/>
  <c r="N415" i="24"/>
  <c r="N416" i="24"/>
  <c r="N417" i="24"/>
  <c r="N418" i="24"/>
  <c r="N419" i="24"/>
  <c r="N420" i="24"/>
  <c r="N421" i="24"/>
  <c r="N422" i="24"/>
  <c r="N423" i="24"/>
  <c r="N424" i="24"/>
  <c r="N408" i="24"/>
  <c r="N425" i="24"/>
  <c r="N426" i="24"/>
  <c r="N427" i="24"/>
  <c r="N428" i="24"/>
  <c r="N429" i="24"/>
  <c r="N430" i="24"/>
  <c r="N409" i="24"/>
  <c r="N410" i="24"/>
  <c r="N411" i="24"/>
  <c r="N412" i="24"/>
  <c r="N413" i="24"/>
  <c r="N414" i="24"/>
  <c r="N431" i="24"/>
  <c r="N439" i="24"/>
  <c r="N440" i="24"/>
  <c r="N441" i="24"/>
  <c r="N442" i="24"/>
  <c r="N443" i="24"/>
  <c r="N444" i="24"/>
  <c r="N445" i="24"/>
  <c r="N446" i="24"/>
  <c r="N447" i="24"/>
  <c r="N448" i="24"/>
  <c r="N432" i="24"/>
  <c r="N449" i="24"/>
  <c r="N450" i="24"/>
  <c r="N451" i="24"/>
  <c r="N452" i="24"/>
  <c r="N453" i="24"/>
  <c r="N433" i="24"/>
  <c r="N434" i="24"/>
  <c r="N435" i="24"/>
  <c r="N436" i="24"/>
  <c r="N437" i="24"/>
  <c r="N438" i="24"/>
  <c r="N454" i="24"/>
  <c r="N461" i="24"/>
  <c r="N462" i="24"/>
  <c r="N463" i="24"/>
  <c r="N464" i="24"/>
  <c r="N465" i="24"/>
  <c r="N466" i="24"/>
  <c r="N467" i="24"/>
  <c r="N468" i="24"/>
  <c r="N469" i="24"/>
  <c r="N470" i="24"/>
  <c r="N455" i="24"/>
  <c r="N471" i="24"/>
  <c r="N472" i="24"/>
  <c r="N473" i="24"/>
  <c r="N474" i="24"/>
  <c r="N475" i="24"/>
  <c r="N476" i="24"/>
  <c r="N456" i="24"/>
  <c r="N457" i="24"/>
  <c r="N458" i="24"/>
  <c r="N459" i="24"/>
  <c r="N460" i="24"/>
  <c r="N477" i="24"/>
  <c r="N486" i="24"/>
  <c r="N487" i="24"/>
  <c r="N488" i="24"/>
  <c r="N489" i="24"/>
  <c r="N490" i="24"/>
  <c r="N491" i="24"/>
  <c r="N492" i="24"/>
  <c r="N493" i="24"/>
  <c r="N494" i="24"/>
  <c r="N495" i="24"/>
  <c r="N478" i="24"/>
  <c r="N496" i="24"/>
  <c r="N497" i="24"/>
  <c r="N498" i="24"/>
  <c r="N499" i="24"/>
  <c r="N500" i="24"/>
  <c r="N501" i="24"/>
  <c r="N502" i="24"/>
  <c r="N503" i="24"/>
  <c r="N504" i="24"/>
  <c r="N505" i="24"/>
  <c r="N479" i="24"/>
  <c r="N506" i="24"/>
  <c r="N507" i="24"/>
  <c r="N508" i="24"/>
  <c r="N509" i="24"/>
  <c r="N510" i="24"/>
  <c r="N511" i="24"/>
  <c r="N512" i="24"/>
  <c r="N513" i="24"/>
  <c r="N514" i="24"/>
  <c r="N515" i="24"/>
  <c r="N480" i="24"/>
  <c r="N516" i="24"/>
  <c r="N517" i="24"/>
  <c r="N518" i="24"/>
  <c r="N519" i="24"/>
  <c r="N520" i="24"/>
  <c r="N521" i="24"/>
  <c r="N522" i="24"/>
  <c r="N523" i="24"/>
  <c r="N481" i="24"/>
  <c r="N524" i="24"/>
  <c r="N525" i="24"/>
  <c r="N526" i="24"/>
  <c r="N527" i="24"/>
  <c r="N528" i="24"/>
  <c r="N529" i="24"/>
  <c r="N530" i="24"/>
  <c r="N482" i="24"/>
  <c r="N483" i="24"/>
  <c r="N484" i="24"/>
  <c r="N485" i="24"/>
  <c r="N532" i="24"/>
  <c r="N541" i="24"/>
  <c r="N542" i="24"/>
  <c r="N543" i="24"/>
  <c r="N544" i="24"/>
  <c r="N545" i="24"/>
  <c r="N546" i="24"/>
  <c r="N547" i="24"/>
  <c r="N548" i="24"/>
  <c r="N549" i="24"/>
  <c r="N533" i="24"/>
  <c r="N550" i="24"/>
  <c r="N551" i="24"/>
  <c r="N552" i="24"/>
  <c r="N553" i="24"/>
  <c r="N554" i="24"/>
  <c r="N534" i="24"/>
  <c r="N535" i="24"/>
  <c r="N536" i="24"/>
  <c r="N537" i="24"/>
  <c r="N538" i="24"/>
  <c r="N539" i="24"/>
  <c r="N540" i="24"/>
  <c r="U540" i="24"/>
  <c r="U539" i="24"/>
  <c r="U538" i="24"/>
  <c r="U537" i="24"/>
  <c r="U536" i="24"/>
  <c r="U535" i="24"/>
  <c r="U534" i="24"/>
  <c r="U554" i="24"/>
  <c r="U553" i="24"/>
  <c r="U552" i="24"/>
  <c r="U551" i="24"/>
  <c r="U550" i="24"/>
  <c r="U533" i="24"/>
  <c r="U549" i="24"/>
  <c r="U548" i="24"/>
  <c r="U547" i="24"/>
  <c r="U546" i="24"/>
  <c r="U545" i="24"/>
  <c r="U544" i="24"/>
  <c r="U543" i="24"/>
  <c r="U542" i="24"/>
  <c r="U541" i="24"/>
  <c r="U532" i="24"/>
  <c r="U485" i="24"/>
  <c r="U484" i="24"/>
  <c r="U483" i="24"/>
  <c r="U482" i="24"/>
  <c r="U530" i="24"/>
  <c r="Q540" i="24"/>
  <c r="Q539" i="24"/>
  <c r="Q538" i="24"/>
  <c r="Q537" i="24"/>
  <c r="Q536" i="24"/>
  <c r="Q535" i="24"/>
  <c r="Q534" i="24"/>
  <c r="Q554" i="24"/>
  <c r="Q553" i="24"/>
  <c r="Q552" i="24"/>
  <c r="Q551" i="24"/>
  <c r="Q550" i="24"/>
  <c r="Q533" i="24"/>
  <c r="Q549" i="24"/>
  <c r="Q548" i="24"/>
  <c r="Q547" i="24"/>
  <c r="Q546" i="24"/>
  <c r="Q545" i="24"/>
  <c r="Q544" i="24"/>
  <c r="Q543" i="24"/>
  <c r="Q542" i="24"/>
  <c r="Q541" i="24"/>
  <c r="Q532" i="24"/>
  <c r="Q485" i="24"/>
  <c r="Q484" i="24"/>
  <c r="Q483" i="24"/>
  <c r="Q482" i="24"/>
  <c r="Q530" i="24"/>
  <c r="O540" i="24"/>
  <c r="O539" i="24"/>
  <c r="O538" i="24"/>
  <c r="O537" i="24"/>
  <c r="O536" i="24"/>
  <c r="O535" i="24"/>
  <c r="O534" i="24"/>
  <c r="O554" i="24"/>
  <c r="O553" i="24"/>
  <c r="O552" i="24"/>
  <c r="O551" i="24"/>
  <c r="O550" i="24"/>
  <c r="O533" i="24"/>
  <c r="O549" i="24"/>
  <c r="O548" i="24"/>
  <c r="O547" i="24"/>
  <c r="O546" i="24"/>
  <c r="O545" i="24"/>
  <c r="O544" i="24"/>
  <c r="O543" i="24"/>
  <c r="O542" i="24"/>
  <c r="O541" i="24"/>
  <c r="O532" i="24"/>
  <c r="O485" i="24"/>
  <c r="O484" i="24"/>
  <c r="O483" i="24"/>
  <c r="O482" i="24"/>
  <c r="O530" i="24"/>
  <c r="M540" i="24"/>
  <c r="M539" i="24"/>
  <c r="M538" i="24"/>
  <c r="M537" i="24"/>
  <c r="M536" i="24"/>
  <c r="M535" i="24"/>
  <c r="M534" i="24"/>
  <c r="M554" i="24"/>
  <c r="M553" i="24"/>
  <c r="M552" i="24"/>
  <c r="M551" i="24"/>
  <c r="M550" i="24"/>
  <c r="M533" i="24"/>
  <c r="M549" i="24"/>
  <c r="M548" i="24"/>
  <c r="M547" i="24"/>
  <c r="M546" i="24"/>
  <c r="M545" i="24"/>
  <c r="M544" i="24"/>
  <c r="M543" i="24"/>
  <c r="M542" i="24"/>
  <c r="M541" i="24"/>
  <c r="M532" i="24"/>
  <c r="M485" i="24"/>
  <c r="M484" i="24"/>
  <c r="M483" i="24"/>
  <c r="M482" i="24"/>
  <c r="M530" i="24"/>
  <c r="L540" i="24"/>
  <c r="L539" i="24"/>
  <c r="L538" i="24"/>
  <c r="L537" i="24"/>
  <c r="L536" i="24"/>
  <c r="L535" i="24"/>
  <c r="L534" i="24"/>
  <c r="L554" i="24"/>
  <c r="L553" i="24"/>
  <c r="L552" i="24"/>
  <c r="L551" i="24"/>
  <c r="L550" i="24"/>
  <c r="L533" i="24"/>
  <c r="L549" i="24"/>
  <c r="L548" i="24"/>
  <c r="L547" i="24"/>
  <c r="L546" i="24"/>
  <c r="L545" i="24"/>
  <c r="L544" i="24"/>
  <c r="L543" i="24"/>
  <c r="L542" i="24"/>
  <c r="L541" i="24"/>
  <c r="L532" i="24"/>
  <c r="L485" i="24"/>
  <c r="L484" i="24"/>
  <c r="L483" i="24"/>
  <c r="L482" i="24"/>
  <c r="L530" i="24"/>
  <c r="C6" i="21" l="1" a="1"/>
  <c r="C6" i="21" s="1"/>
  <c r="B7" i="21" a="1"/>
  <c r="B7" i="21" s="1"/>
  <c r="R375" i="24"/>
  <c r="S375" i="24" s="1"/>
  <c r="T375" i="24" s="1"/>
  <c r="R398" i="24"/>
  <c r="S398" i="24" s="1"/>
  <c r="T398" i="24" s="1"/>
  <c r="R376" i="24"/>
  <c r="S376" i="24" s="1"/>
  <c r="T376" i="24" s="1"/>
  <c r="R354" i="24"/>
  <c r="S354" i="24" s="1"/>
  <c r="T354" i="24" s="1"/>
  <c r="R353" i="24"/>
  <c r="S353" i="24" s="1"/>
  <c r="T353" i="24" s="1"/>
  <c r="S397" i="24"/>
  <c r="T397" i="24" s="1"/>
  <c r="A397" i="24"/>
  <c r="K541" i="24" a="1"/>
  <c r="K541" i="24" s="1"/>
  <c r="R541" i="24" s="1"/>
  <c r="S541" i="24" s="1"/>
  <c r="T541" i="24" s="1"/>
  <c r="K548" i="24" a="1"/>
  <c r="K548" i="24" s="1"/>
  <c r="R548" i="24" s="1"/>
  <c r="S548" i="24" s="1"/>
  <c r="T548" i="24" s="1"/>
  <c r="R544" i="24"/>
  <c r="K542" i="24" a="1"/>
  <c r="K542" i="24" s="1"/>
  <c r="R542" i="24" s="1"/>
  <c r="S542" i="24" s="1"/>
  <c r="T542" i="24" s="1"/>
  <c r="K549" i="24" a="1"/>
  <c r="K549" i="24" s="1"/>
  <c r="R549" i="24" s="1"/>
  <c r="S549" i="24" s="1"/>
  <c r="T549" i="24" s="1"/>
  <c r="K534" i="24" a="1"/>
  <c r="K534" i="24" s="1"/>
  <c r="R534" i="24" s="1"/>
  <c r="S534" i="24" s="1"/>
  <c r="T534" i="24" s="1"/>
  <c r="K484" i="24" a="1"/>
  <c r="K484" i="24" s="1"/>
  <c r="R484" i="24" s="1"/>
  <c r="S484" i="24" s="1"/>
  <c r="T484" i="24" s="1"/>
  <c r="K546" i="24" a="1"/>
  <c r="K546" i="24" s="1"/>
  <c r="K552" i="24" a="1"/>
  <c r="K552" i="24" s="1"/>
  <c r="K538" i="24" a="1"/>
  <c r="K538" i="24" s="1"/>
  <c r="K530" i="24" a="1"/>
  <c r="K530" i="24" s="1"/>
  <c r="R530" i="24" s="1"/>
  <c r="S530" i="24" s="1"/>
  <c r="T530" i="24" s="1"/>
  <c r="K543" i="24" a="1"/>
  <c r="K543" i="24" s="1"/>
  <c r="R543" i="24" s="1"/>
  <c r="S543" i="24" s="1"/>
  <c r="T543" i="24" s="1"/>
  <c r="K533" i="24" a="1"/>
  <c r="K533" i="24" s="1"/>
  <c r="R533" i="24" s="1"/>
  <c r="S533" i="24" s="1"/>
  <c r="T533" i="24" s="1"/>
  <c r="K532" i="24" a="1"/>
  <c r="K532" i="24" s="1"/>
  <c r="K547" i="24" a="1"/>
  <c r="K547" i="24" s="1"/>
  <c r="K554" i="24" a="1"/>
  <c r="K554" i="24" s="1"/>
  <c r="K540" i="24" a="1"/>
  <c r="K540" i="24" s="1"/>
  <c r="K482" i="24" a="1"/>
  <c r="K482" i="24" s="1"/>
  <c r="K550" i="24" a="1"/>
  <c r="K550" i="24" s="1"/>
  <c r="R550" i="24" s="1"/>
  <c r="S550" i="24" s="1"/>
  <c r="T550" i="24" s="1"/>
  <c r="K535" i="24" a="1"/>
  <c r="K535" i="24" s="1"/>
  <c r="K483" i="24" a="1"/>
  <c r="K483" i="24" s="1"/>
  <c r="K545" i="24" a="1"/>
  <c r="K545" i="24" s="1"/>
  <c r="K551" i="24" a="1"/>
  <c r="K551" i="24" s="1"/>
  <c r="K537" i="24" a="1"/>
  <c r="K537" i="24" s="1"/>
  <c r="K485" i="24" a="1"/>
  <c r="K485" i="24" s="1"/>
  <c r="K553" i="24" a="1"/>
  <c r="K553" i="24" s="1"/>
  <c r="K539" i="24" a="1"/>
  <c r="K539" i="24" s="1"/>
  <c r="R536" i="24"/>
  <c r="H5" i="21" l="1" a="1"/>
  <c r="H5" i="21" s="1"/>
  <c r="H6" i="21" a="1"/>
  <c r="H6" i="21" s="1"/>
  <c r="C7" i="21" a="1"/>
  <c r="C7" i="21" s="1"/>
  <c r="A375" i="24"/>
  <c r="A398" i="24"/>
  <c r="A376" i="24"/>
  <c r="A354" i="24"/>
  <c r="A353" i="24"/>
  <c r="S544" i="24"/>
  <c r="T544" i="24" s="1"/>
  <c r="A544" i="24"/>
  <c r="R553" i="24"/>
  <c r="S553" i="24" s="1"/>
  <c r="T553" i="24" s="1"/>
  <c r="A550" i="24"/>
  <c r="A530" i="24"/>
  <c r="R482" i="24"/>
  <c r="S482" i="24" s="1"/>
  <c r="T482" i="24" s="1"/>
  <c r="R538" i="24"/>
  <c r="S538" i="24" s="1"/>
  <c r="T538" i="24" s="1"/>
  <c r="R485" i="24"/>
  <c r="S485" i="24" s="1"/>
  <c r="T485" i="24" s="1"/>
  <c r="R540" i="24"/>
  <c r="S540" i="24" s="1"/>
  <c r="T540" i="24" s="1"/>
  <c r="R552" i="24"/>
  <c r="S552" i="24" s="1"/>
  <c r="T552" i="24" s="1"/>
  <c r="A548" i="24"/>
  <c r="R554" i="24"/>
  <c r="S554" i="24" s="1"/>
  <c r="T554" i="24" s="1"/>
  <c r="R546" i="24"/>
  <c r="S546" i="24" s="1"/>
  <c r="T546" i="24" s="1"/>
  <c r="A541" i="24"/>
  <c r="R537" i="24"/>
  <c r="R551" i="24"/>
  <c r="S551" i="24" s="1"/>
  <c r="T551" i="24" s="1"/>
  <c r="R547" i="24"/>
  <c r="S547" i="24" s="1"/>
  <c r="T547" i="24" s="1"/>
  <c r="A484" i="24"/>
  <c r="R539" i="24"/>
  <c r="S539" i="24" s="1"/>
  <c r="T539" i="24" s="1"/>
  <c r="R545" i="24"/>
  <c r="S545" i="24" s="1"/>
  <c r="T545" i="24" s="1"/>
  <c r="R532" i="24"/>
  <c r="S532" i="24" s="1"/>
  <c r="T532" i="24" s="1"/>
  <c r="A534" i="24"/>
  <c r="R483" i="24"/>
  <c r="S483" i="24" s="1"/>
  <c r="T483" i="24" s="1"/>
  <c r="A533" i="24"/>
  <c r="A549" i="24"/>
  <c r="R535" i="24"/>
  <c r="S535" i="24" s="1"/>
  <c r="T535" i="24" s="1"/>
  <c r="A543" i="24"/>
  <c r="A542" i="24"/>
  <c r="S536" i="24"/>
  <c r="T536" i="24" s="1"/>
  <c r="A540" i="24" l="1"/>
  <c r="A483" i="24"/>
  <c r="A536" i="24"/>
  <c r="A482" i="24"/>
  <c r="A532" i="24"/>
  <c r="A535" i="24"/>
  <c r="A546" i="24"/>
  <c r="A539" i="24"/>
  <c r="S537" i="24"/>
  <c r="T537" i="24" s="1"/>
  <c r="A547" i="24"/>
  <c r="A485" i="24"/>
  <c r="A554" i="24"/>
  <c r="A551" i="24"/>
  <c r="A538" i="24"/>
  <c r="A553" i="24"/>
  <c r="A545" i="24"/>
  <c r="A552" i="2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H7" i="21" l="1" a="1"/>
  <c r="H7" i="21" s="1"/>
  <c r="A537" i="24"/>
  <c r="K19" i="21" a="1"/>
  <c r="K19" i="21" s="1"/>
  <c r="AE1" i="21" a="1"/>
  <c r="AE1" i="21" s="1"/>
  <c r="U2" i="24" l="1"/>
  <c r="U12" i="24"/>
  <c r="U13" i="24" s="1"/>
  <c r="U14" i="24"/>
  <c r="U16" i="24"/>
  <c r="U18" i="24"/>
  <c r="U3" i="24"/>
  <c r="U20" i="24"/>
  <c r="U22" i="24"/>
  <c r="U24" i="24"/>
  <c r="U5" i="24"/>
  <c r="U7" i="24"/>
  <c r="U9" i="24"/>
  <c r="U41" i="24"/>
  <c r="U43" i="24"/>
  <c r="U45" i="24"/>
  <c r="U47" i="24"/>
  <c r="U49" i="24"/>
  <c r="U51" i="24"/>
  <c r="U53" i="24"/>
  <c r="U55" i="24"/>
  <c r="U57" i="24"/>
  <c r="U59" i="24"/>
  <c r="U25" i="24"/>
  <c r="U61" i="24"/>
  <c r="U63" i="24"/>
  <c r="U65" i="24"/>
  <c r="U67" i="24"/>
  <c r="U69" i="24"/>
  <c r="U71" i="24"/>
  <c r="U73" i="24"/>
  <c r="U27" i="24"/>
  <c r="U75" i="24"/>
  <c r="U77" i="24"/>
  <c r="U79" i="24"/>
  <c r="U81" i="24"/>
  <c r="U83" i="24"/>
  <c r="U85" i="24"/>
  <c r="U87" i="24"/>
  <c r="U89" i="24"/>
  <c r="U91" i="24"/>
  <c r="U93" i="24"/>
  <c r="U29" i="24"/>
  <c r="U95" i="24"/>
  <c r="U31" i="24"/>
  <c r="U33" i="24"/>
  <c r="U35" i="24"/>
  <c r="U37" i="24"/>
  <c r="U39" i="24"/>
  <c r="U97" i="24"/>
  <c r="U107" i="24"/>
  <c r="U109" i="24"/>
  <c r="U111" i="24"/>
  <c r="U113" i="24"/>
  <c r="U115" i="24"/>
  <c r="U116" i="24"/>
  <c r="U118" i="24"/>
  <c r="U120" i="24"/>
  <c r="U99" i="24"/>
  <c r="U101" i="24"/>
  <c r="U103" i="24"/>
  <c r="U105" i="24"/>
  <c r="U131" i="24"/>
  <c r="U133" i="24"/>
  <c r="U135" i="24"/>
  <c r="U137" i="24"/>
  <c r="U139" i="24"/>
  <c r="U124" i="24"/>
  <c r="U142" i="24"/>
  <c r="U144" i="24"/>
  <c r="U146" i="24"/>
  <c r="U147" i="24" s="1"/>
  <c r="U148" i="24"/>
  <c r="U126" i="24"/>
  <c r="U128" i="24"/>
  <c r="U129" i="24"/>
  <c r="U130" i="24" s="1"/>
  <c r="U149" i="24"/>
  <c r="U159" i="24"/>
  <c r="U161" i="24"/>
  <c r="U162" i="24"/>
  <c r="U163" i="24"/>
  <c r="U164" i="24"/>
  <c r="U165" i="24"/>
  <c r="U166" i="24"/>
  <c r="U167" i="24"/>
  <c r="U150" i="24"/>
  <c r="U168" i="24"/>
  <c r="U169" i="24"/>
  <c r="U170" i="24"/>
  <c r="U171" i="24"/>
  <c r="U172" i="24"/>
  <c r="U173" i="24"/>
  <c r="U151" i="24"/>
  <c r="U152" i="24"/>
  <c r="U153" i="24"/>
  <c r="U154" i="24"/>
  <c r="U155" i="24"/>
  <c r="U156" i="24"/>
  <c r="U157" i="24"/>
  <c r="U175" i="24"/>
  <c r="U183" i="24"/>
  <c r="U184" i="24"/>
  <c r="U185" i="24"/>
  <c r="U186" i="24"/>
  <c r="U187" i="24"/>
  <c r="U188" i="24"/>
  <c r="U189" i="24"/>
  <c r="U190" i="24"/>
  <c r="U176" i="24"/>
  <c r="U191" i="24"/>
  <c r="U192" i="24"/>
  <c r="U193" i="24"/>
  <c r="U194" i="24"/>
  <c r="U195" i="24"/>
  <c r="U196" i="24"/>
  <c r="U177" i="24"/>
  <c r="U178" i="24"/>
  <c r="U179" i="24"/>
  <c r="U180" i="24"/>
  <c r="U181" i="24"/>
  <c r="U182" i="24"/>
  <c r="U197" i="24"/>
  <c r="U206" i="24"/>
  <c r="U207" i="24"/>
  <c r="U208" i="24"/>
  <c r="U209" i="24"/>
  <c r="U210" i="24"/>
  <c r="U211" i="24"/>
  <c r="U212" i="24"/>
  <c r="U213" i="24"/>
  <c r="U214" i="24"/>
  <c r="U198" i="24"/>
  <c r="U215" i="24"/>
  <c r="U216" i="24"/>
  <c r="U217" i="24"/>
  <c r="U218" i="24"/>
  <c r="U219" i="24"/>
  <c r="U220" i="24"/>
  <c r="U199" i="24"/>
  <c r="U200" i="24"/>
  <c r="U201" i="24"/>
  <c r="U202" i="24"/>
  <c r="U203" i="24"/>
  <c r="U204" i="24"/>
  <c r="U205" i="24"/>
  <c r="U221" i="24"/>
  <c r="U230" i="24"/>
  <c r="U231" i="24"/>
  <c r="U232" i="24"/>
  <c r="U233" i="24"/>
  <c r="U234" i="24"/>
  <c r="U235" i="24"/>
  <c r="U236" i="24"/>
  <c r="U222" i="24"/>
  <c r="U237" i="24"/>
  <c r="U238" i="24"/>
  <c r="U239" i="24"/>
  <c r="U240" i="24"/>
  <c r="U241" i="24"/>
  <c r="U223" i="24"/>
  <c r="U224" i="24"/>
  <c r="U225" i="24"/>
  <c r="U226" i="24"/>
  <c r="U227" i="24"/>
  <c r="U228" i="24"/>
  <c r="U229" i="24"/>
  <c r="U243" i="24"/>
  <c r="U252" i="24"/>
  <c r="U253" i="24"/>
  <c r="U254" i="24"/>
  <c r="U255" i="24"/>
  <c r="U256" i="24"/>
  <c r="U257" i="24"/>
  <c r="U258" i="24"/>
  <c r="U259" i="24"/>
  <c r="U260" i="24"/>
  <c r="U261" i="24"/>
  <c r="U244" i="24"/>
  <c r="U262" i="24"/>
  <c r="U263" i="24"/>
  <c r="U264" i="24"/>
  <c r="U265" i="24"/>
  <c r="U266" i="24"/>
  <c r="U267" i="24"/>
  <c r="U245" i="24"/>
  <c r="U246" i="24"/>
  <c r="U247" i="24"/>
  <c r="U248" i="24"/>
  <c r="U249" i="24"/>
  <c r="U250" i="24"/>
  <c r="U251" i="24"/>
  <c r="U268" i="24"/>
  <c r="U277" i="24"/>
  <c r="U278" i="24"/>
  <c r="U279" i="24"/>
  <c r="U280" i="24"/>
  <c r="U281" i="24"/>
  <c r="U282" i="24"/>
  <c r="U283" i="24"/>
  <c r="U284" i="24"/>
  <c r="U285" i="24"/>
  <c r="U269" i="24"/>
  <c r="U286" i="24"/>
  <c r="U287" i="24"/>
  <c r="U288" i="24"/>
  <c r="U289" i="24"/>
  <c r="U290" i="24"/>
  <c r="U270" i="24"/>
  <c r="U271" i="24"/>
  <c r="U272" i="24"/>
  <c r="U273" i="24"/>
  <c r="U274" i="24"/>
  <c r="U275" i="24"/>
  <c r="U276" i="24"/>
  <c r="U291" i="24"/>
  <c r="U300" i="24"/>
  <c r="U301" i="24"/>
  <c r="U302" i="24"/>
  <c r="U303" i="24"/>
  <c r="U304" i="24"/>
  <c r="U305" i="24"/>
  <c r="U306" i="24"/>
  <c r="U307" i="24"/>
  <c r="U308" i="24"/>
  <c r="U292" i="24"/>
  <c r="U309" i="24"/>
  <c r="U310" i="24"/>
  <c r="U311" i="24"/>
  <c r="U312" i="24"/>
  <c r="U313" i="24"/>
  <c r="U314" i="24"/>
  <c r="U293" i="24"/>
  <c r="U294" i="24"/>
  <c r="U295" i="24"/>
  <c r="U296" i="24"/>
  <c r="U297" i="24"/>
  <c r="U298" i="24"/>
  <c r="U299" i="24"/>
  <c r="U316" i="24"/>
  <c r="U324" i="24"/>
  <c r="U325" i="24"/>
  <c r="U326" i="24"/>
  <c r="U327" i="24"/>
  <c r="U328" i="24"/>
  <c r="U329" i="24"/>
  <c r="U330" i="24"/>
  <c r="U331" i="24"/>
  <c r="U332" i="24"/>
  <c r="U333" i="24"/>
  <c r="U317" i="24"/>
  <c r="U334" i="24"/>
  <c r="U335" i="24"/>
  <c r="U336" i="24"/>
  <c r="U337" i="24"/>
  <c r="U338" i="24"/>
  <c r="U339" i="24"/>
  <c r="U318" i="24"/>
  <c r="U319" i="24"/>
  <c r="U320" i="24"/>
  <c r="U321" i="24"/>
  <c r="U322" i="24"/>
  <c r="U323" i="24"/>
  <c r="U357" i="24"/>
  <c r="U358" i="24" s="1"/>
  <c r="U359" i="24"/>
  <c r="U360" i="24" s="1"/>
  <c r="U361" i="24"/>
  <c r="U362" i="24" s="1"/>
  <c r="U363" i="24"/>
  <c r="U364" i="24" s="1"/>
  <c r="U365" i="24"/>
  <c r="U366" i="24" s="1"/>
  <c r="U367" i="24"/>
  <c r="U368" i="24" s="1"/>
  <c r="U369" i="24"/>
  <c r="U370" i="24" s="1"/>
  <c r="U371" i="24"/>
  <c r="U372" i="24" s="1"/>
  <c r="U341" i="24"/>
  <c r="U342" i="24" s="1"/>
  <c r="U373" i="24"/>
  <c r="U374" i="24" s="1"/>
  <c r="U377" i="24"/>
  <c r="U378" i="24" s="1"/>
  <c r="U379" i="24"/>
  <c r="U380" i="24" s="1"/>
  <c r="U381" i="24"/>
  <c r="U382" i="24" s="1"/>
  <c r="U383" i="24"/>
  <c r="U384" i="24" s="1"/>
  <c r="U385" i="24"/>
  <c r="U386" i="24" s="1"/>
  <c r="U343" i="24"/>
  <c r="U344" i="24" s="1"/>
  <c r="U387" i="24"/>
  <c r="U388" i="24" s="1"/>
  <c r="U391" i="24"/>
  <c r="U392" i="24" s="1"/>
  <c r="U393" i="24"/>
  <c r="U394" i="24" s="1"/>
  <c r="U395" i="24"/>
  <c r="U396" i="24" s="1"/>
  <c r="U399" i="24"/>
  <c r="U400" i="24" s="1"/>
  <c r="U401" i="24"/>
  <c r="U402" i="24" s="1"/>
  <c r="U403" i="24"/>
  <c r="U404" i="24" s="1"/>
  <c r="U345" i="24"/>
  <c r="U346" i="24" s="1"/>
  <c r="U405" i="24"/>
  <c r="U406" i="24" s="1"/>
  <c r="U347" i="24"/>
  <c r="U348" i="24" s="1"/>
  <c r="U349" i="24"/>
  <c r="U350" i="24" s="1"/>
  <c r="U351" i="24"/>
  <c r="U352" i="24" s="1"/>
  <c r="U355" i="24"/>
  <c r="U356" i="24" s="1"/>
  <c r="U407" i="24"/>
  <c r="U415" i="24"/>
  <c r="U416" i="24"/>
  <c r="U417" i="24"/>
  <c r="U418" i="24"/>
  <c r="U419" i="24"/>
  <c r="U420" i="24"/>
  <c r="U421" i="24"/>
  <c r="U422" i="24"/>
  <c r="U423" i="24"/>
  <c r="U424" i="24"/>
  <c r="U408" i="24"/>
  <c r="U425" i="24"/>
  <c r="U426" i="24"/>
  <c r="U427" i="24"/>
  <c r="U428" i="24"/>
  <c r="U429" i="24"/>
  <c r="U430" i="24"/>
  <c r="U409" i="24"/>
  <c r="U410" i="24"/>
  <c r="U411" i="24"/>
  <c r="U412" i="24"/>
  <c r="U413" i="24"/>
  <c r="U414" i="24"/>
  <c r="U431" i="24"/>
  <c r="U439" i="24"/>
  <c r="U440" i="24"/>
  <c r="U441" i="24"/>
  <c r="U442" i="24"/>
  <c r="U443" i="24"/>
  <c r="U444" i="24"/>
  <c r="U445" i="24"/>
  <c r="U446" i="24"/>
  <c r="U447" i="24"/>
  <c r="U448" i="24"/>
  <c r="U432" i="24"/>
  <c r="U449" i="24"/>
  <c r="U450" i="24"/>
  <c r="U451" i="24"/>
  <c r="U452" i="24"/>
  <c r="U453" i="24"/>
  <c r="U433" i="24"/>
  <c r="U434" i="24"/>
  <c r="U435" i="24"/>
  <c r="U436" i="24"/>
  <c r="U437" i="24"/>
  <c r="U438" i="24"/>
  <c r="U454" i="24"/>
  <c r="U461" i="24"/>
  <c r="U462" i="24"/>
  <c r="U463" i="24"/>
  <c r="U464" i="24"/>
  <c r="U465" i="24"/>
  <c r="U466" i="24"/>
  <c r="U467" i="24"/>
  <c r="U468" i="24"/>
  <c r="U469" i="24"/>
  <c r="U470" i="24"/>
  <c r="U455" i="24"/>
  <c r="U471" i="24"/>
  <c r="U472" i="24"/>
  <c r="U473" i="24"/>
  <c r="U474" i="24"/>
  <c r="U475" i="24"/>
  <c r="U476" i="24"/>
  <c r="U456" i="24"/>
  <c r="U457" i="24"/>
  <c r="U458" i="24"/>
  <c r="U459" i="24"/>
  <c r="U460" i="24"/>
  <c r="U477" i="24"/>
  <c r="U486" i="24"/>
  <c r="U487" i="24"/>
  <c r="U488" i="24"/>
  <c r="U489" i="24"/>
  <c r="U490" i="24"/>
  <c r="U491" i="24"/>
  <c r="U492" i="24"/>
  <c r="U493" i="24"/>
  <c r="U494" i="24"/>
  <c r="U495" i="24"/>
  <c r="U478" i="24"/>
  <c r="U496" i="24"/>
  <c r="U497" i="24"/>
  <c r="U498" i="24"/>
  <c r="U499" i="24"/>
  <c r="U500" i="24"/>
  <c r="U501" i="24"/>
  <c r="U502" i="24"/>
  <c r="U503" i="24"/>
  <c r="U504" i="24"/>
  <c r="U505" i="24"/>
  <c r="U479" i="24"/>
  <c r="U506" i="24"/>
  <c r="U507" i="24"/>
  <c r="U508" i="24"/>
  <c r="U509" i="24"/>
  <c r="U510" i="24"/>
  <c r="U511" i="24"/>
  <c r="U512" i="24"/>
  <c r="U513" i="24"/>
  <c r="U514" i="24"/>
  <c r="U515" i="24"/>
  <c r="U480" i="24"/>
  <c r="U516" i="24"/>
  <c r="U517" i="24"/>
  <c r="U518" i="24"/>
  <c r="U519" i="24"/>
  <c r="U520" i="24"/>
  <c r="U521" i="24"/>
  <c r="U522" i="24"/>
  <c r="U523" i="24"/>
  <c r="U481" i="24"/>
  <c r="U524" i="24"/>
  <c r="U525" i="24"/>
  <c r="U526" i="24"/>
  <c r="U527" i="24"/>
  <c r="U528" i="24"/>
  <c r="U529" i="24"/>
  <c r="H3" i="25"/>
  <c r="C2" i="25"/>
  <c r="C3" i="25"/>
  <c r="C4" i="25"/>
  <c r="C5" i="25"/>
  <c r="C6" i="25"/>
  <c r="C7" i="25"/>
  <c r="C8" i="25"/>
  <c r="C9" i="25"/>
  <c r="C10" i="25"/>
  <c r="C11" i="25"/>
  <c r="C12" i="25"/>
  <c r="C13" i="25"/>
  <c r="C14" i="25"/>
  <c r="C15" i="25"/>
  <c r="C16" i="25"/>
  <c r="C17" i="25"/>
  <c r="C18" i="25"/>
  <c r="C19" i="25"/>
  <c r="U136" i="24" l="1"/>
  <c r="U40" i="24"/>
  <c r="U138" i="24"/>
  <c r="U98" i="24"/>
  <c r="U90" i="24"/>
  <c r="U52" i="24"/>
  <c r="U88" i="24"/>
  <c r="U141" i="24"/>
  <c r="U110" i="24"/>
  <c r="U84" i="24"/>
  <c r="U117" i="24"/>
  <c r="U38" i="24"/>
  <c r="U145" i="24"/>
  <c r="U134" i="24"/>
  <c r="U94" i="24"/>
  <c r="U80" i="24"/>
  <c r="U72" i="24"/>
  <c r="U58" i="24"/>
  <c r="U44" i="24"/>
  <c r="U19" i="24"/>
  <c r="U158" i="24"/>
  <c r="U123" i="24"/>
  <c r="U36" i="24"/>
  <c r="U68" i="24"/>
  <c r="U54" i="24"/>
  <c r="U34" i="24"/>
  <c r="U66" i="24"/>
  <c r="U8" i="24"/>
  <c r="U15" i="24"/>
  <c r="U140" i="24"/>
  <c r="U112" i="24"/>
  <c r="U6" i="24"/>
  <c r="U100" i="24"/>
  <c r="U50" i="24"/>
  <c r="U4" i="24"/>
  <c r="U26" i="24"/>
  <c r="U125" i="24"/>
  <c r="U106" i="24"/>
  <c r="U82" i="24"/>
  <c r="U21" i="24"/>
  <c r="U86" i="24"/>
  <c r="U76" i="24"/>
  <c r="U64" i="24"/>
  <c r="U119" i="24"/>
  <c r="U30" i="24"/>
  <c r="U62" i="24"/>
  <c r="U108" i="24"/>
  <c r="U28" i="24"/>
  <c r="U23" i="24"/>
  <c r="U104" i="24"/>
  <c r="U92" i="24"/>
  <c r="U70" i="24"/>
  <c r="U42" i="24"/>
  <c r="U102" i="24"/>
  <c r="U60" i="24"/>
  <c r="U143" i="24"/>
  <c r="U127" i="24"/>
  <c r="U114" i="24"/>
  <c r="U74" i="24"/>
  <c r="U11" i="24"/>
  <c r="U160" i="24"/>
  <c r="U132" i="24"/>
  <c r="U121" i="24"/>
  <c r="U96" i="24"/>
  <c r="U56" i="24"/>
  <c r="U46" i="24"/>
  <c r="U78" i="24"/>
  <c r="U17" i="24"/>
  <c r="U10" i="24"/>
  <c r="U32" i="24"/>
  <c r="U48" i="24"/>
  <c r="H2" i="25"/>
  <c r="L510" i="24"/>
  <c r="L511" i="24"/>
  <c r="L512" i="24"/>
  <c r="L513" i="24"/>
  <c r="L514" i="24"/>
  <c r="L515" i="24"/>
  <c r="L480" i="24"/>
  <c r="L516" i="24"/>
  <c r="L517" i="24"/>
  <c r="L518" i="24"/>
  <c r="L519" i="24"/>
  <c r="L520" i="24"/>
  <c r="L521" i="24"/>
  <c r="L522" i="24"/>
  <c r="L523" i="24"/>
  <c r="L481" i="24"/>
  <c r="L524" i="24"/>
  <c r="L525" i="24"/>
  <c r="L526" i="24"/>
  <c r="L527" i="24"/>
  <c r="L528" i="24"/>
  <c r="L529" i="24"/>
  <c r="M510" i="24"/>
  <c r="M511" i="24"/>
  <c r="M512" i="24"/>
  <c r="M513" i="24"/>
  <c r="M514" i="24"/>
  <c r="M515" i="24"/>
  <c r="M480" i="24"/>
  <c r="M516" i="24"/>
  <c r="M517" i="24"/>
  <c r="M518" i="24"/>
  <c r="M519" i="24"/>
  <c r="M520" i="24"/>
  <c r="M521" i="24"/>
  <c r="M522" i="24"/>
  <c r="M523" i="24"/>
  <c r="M481" i="24"/>
  <c r="M524" i="24"/>
  <c r="M525" i="24"/>
  <c r="M526" i="24"/>
  <c r="M527" i="24"/>
  <c r="M528" i="24"/>
  <c r="M529" i="24"/>
  <c r="O510" i="24"/>
  <c r="O511" i="24"/>
  <c r="O512" i="24"/>
  <c r="O513" i="24"/>
  <c r="O514" i="24"/>
  <c r="O515" i="24"/>
  <c r="O480" i="24"/>
  <c r="O516" i="24"/>
  <c r="O517" i="24"/>
  <c r="O518" i="24"/>
  <c r="O519" i="24"/>
  <c r="O520" i="24"/>
  <c r="O521" i="24"/>
  <c r="O522" i="24"/>
  <c r="O523" i="24"/>
  <c r="O481" i="24"/>
  <c r="O524" i="24"/>
  <c r="O525" i="24"/>
  <c r="O526" i="24"/>
  <c r="O527" i="24"/>
  <c r="O528" i="24"/>
  <c r="O529" i="24"/>
  <c r="Q510" i="24"/>
  <c r="Q511" i="24"/>
  <c r="Q512" i="24"/>
  <c r="Q513" i="24"/>
  <c r="Q514" i="24"/>
  <c r="Q515" i="24"/>
  <c r="Q480" i="24"/>
  <c r="Q516" i="24"/>
  <c r="Q517" i="24"/>
  <c r="Q518" i="24"/>
  <c r="Q519" i="24"/>
  <c r="Q520" i="24"/>
  <c r="Q521" i="24"/>
  <c r="Q522" i="24"/>
  <c r="Q523" i="24"/>
  <c r="Q481" i="24"/>
  <c r="Q524" i="24"/>
  <c r="Q525" i="24"/>
  <c r="Q526" i="24"/>
  <c r="Q527" i="24"/>
  <c r="Q528" i="24"/>
  <c r="Q529" i="24"/>
  <c r="Q2" i="24"/>
  <c r="Q11" i="24"/>
  <c r="Q12" i="24"/>
  <c r="Q13" i="24"/>
  <c r="Q14" i="24"/>
  <c r="Q15" i="24"/>
  <c r="Q16" i="24"/>
  <c r="Q17" i="24"/>
  <c r="Q18" i="24"/>
  <c r="Q3" i="24"/>
  <c r="Q19" i="24"/>
  <c r="Q20" i="24"/>
  <c r="Q21" i="24"/>
  <c r="Q22" i="24"/>
  <c r="Q23" i="24"/>
  <c r="Q24" i="24"/>
  <c r="Q4" i="24"/>
  <c r="Q5" i="24"/>
  <c r="Q6" i="24"/>
  <c r="Q7" i="24"/>
  <c r="Q8" i="24"/>
  <c r="Q9" i="24"/>
  <c r="Q10" i="24"/>
  <c r="Q41" i="24"/>
  <c r="Q42" i="24"/>
  <c r="Q43" i="24"/>
  <c r="Q44" i="24"/>
  <c r="Q45" i="24"/>
  <c r="Q46" i="24"/>
  <c r="Q47" i="24"/>
  <c r="Q48" i="24"/>
  <c r="Q49" i="24"/>
  <c r="Q50" i="24"/>
  <c r="Q51" i="24"/>
  <c r="Q52" i="24"/>
  <c r="Q53" i="24"/>
  <c r="Q54" i="24"/>
  <c r="Q55" i="24"/>
  <c r="Q56" i="24"/>
  <c r="Q57" i="24"/>
  <c r="Q58" i="24"/>
  <c r="Q59" i="24"/>
  <c r="Q60" i="24"/>
  <c r="Q25" i="24"/>
  <c r="Q26" i="24"/>
  <c r="Q61" i="24"/>
  <c r="Q62" i="24"/>
  <c r="Q63" i="24"/>
  <c r="Q64" i="24"/>
  <c r="Q65" i="24"/>
  <c r="Q66" i="24"/>
  <c r="Q67" i="24"/>
  <c r="Q68" i="24"/>
  <c r="Q69" i="24"/>
  <c r="Q70" i="24"/>
  <c r="Q71" i="24"/>
  <c r="Q72" i="24"/>
  <c r="Q73" i="24"/>
  <c r="Q74" i="24"/>
  <c r="Q27" i="24"/>
  <c r="Q28" i="24"/>
  <c r="Q75" i="24"/>
  <c r="Q76" i="24"/>
  <c r="Q77" i="24"/>
  <c r="Q78" i="24"/>
  <c r="Q79" i="24"/>
  <c r="Q80" i="24"/>
  <c r="Q81" i="24"/>
  <c r="Q82" i="24"/>
  <c r="Q83" i="24"/>
  <c r="Q84" i="24"/>
  <c r="Q85" i="24"/>
  <c r="Q86" i="24"/>
  <c r="Q87" i="24"/>
  <c r="Q88" i="24"/>
  <c r="Q89" i="24"/>
  <c r="Q90" i="24"/>
  <c r="Q91" i="24"/>
  <c r="Q92" i="24"/>
  <c r="Q93" i="24"/>
  <c r="Q94" i="24"/>
  <c r="Q29" i="24"/>
  <c r="Q30" i="24"/>
  <c r="Q95" i="24"/>
  <c r="Q96" i="24"/>
  <c r="Q31" i="24"/>
  <c r="Q32" i="24"/>
  <c r="Q33" i="24"/>
  <c r="Q34" i="24"/>
  <c r="Q35" i="24"/>
  <c r="Q36" i="24"/>
  <c r="Q37" i="24"/>
  <c r="Q38" i="24"/>
  <c r="Q39" i="24"/>
  <c r="Q40" i="24"/>
  <c r="Q97" i="24"/>
  <c r="Q106" i="24"/>
  <c r="Q107" i="24"/>
  <c r="Q108" i="24"/>
  <c r="Q109" i="24"/>
  <c r="Q110" i="24"/>
  <c r="Q111" i="24"/>
  <c r="Q112" i="24"/>
  <c r="Q113" i="24"/>
  <c r="Q114" i="24"/>
  <c r="Q115" i="24"/>
  <c r="Q98" i="24"/>
  <c r="Q116" i="24"/>
  <c r="Q117" i="24"/>
  <c r="Q118" i="24"/>
  <c r="Q119" i="24"/>
  <c r="Q120" i="24"/>
  <c r="Q121" i="24"/>
  <c r="Q99" i="24"/>
  <c r="Q100" i="24"/>
  <c r="Q101" i="24"/>
  <c r="Q102" i="24"/>
  <c r="Q103" i="24"/>
  <c r="Q104" i="24"/>
  <c r="Q105" i="24"/>
  <c r="Q123" i="24"/>
  <c r="Q131" i="24"/>
  <c r="Q132" i="24"/>
  <c r="Q133" i="24"/>
  <c r="Q134" i="24"/>
  <c r="Q135" i="24"/>
  <c r="Q136" i="24"/>
  <c r="Q137" i="24"/>
  <c r="Q138" i="24"/>
  <c r="Q139" i="24"/>
  <c r="Q140" i="24"/>
  <c r="Q124" i="24"/>
  <c r="Q141" i="24"/>
  <c r="Q142" i="24"/>
  <c r="Q143" i="24"/>
  <c r="Q144" i="24"/>
  <c r="Q145" i="24"/>
  <c r="Q146" i="24"/>
  <c r="Q147" i="24"/>
  <c r="Q148" i="24"/>
  <c r="Q125" i="24"/>
  <c r="Q126" i="24"/>
  <c r="Q127" i="24"/>
  <c r="Q128" i="24"/>
  <c r="Q129" i="24"/>
  <c r="Q130" i="24"/>
  <c r="Q149" i="24"/>
  <c r="Q158" i="24"/>
  <c r="Q159" i="24"/>
  <c r="Q160" i="24"/>
  <c r="Q161" i="24"/>
  <c r="Q162" i="24"/>
  <c r="Q163" i="24"/>
  <c r="Q164" i="24"/>
  <c r="Q165" i="24"/>
  <c r="Q166" i="24"/>
  <c r="Q167" i="24"/>
  <c r="Q150" i="24"/>
  <c r="Q168" i="24"/>
  <c r="Q169" i="24"/>
  <c r="Q170" i="24"/>
  <c r="Q171" i="24"/>
  <c r="Q172" i="24"/>
  <c r="Q173" i="24"/>
  <c r="Q151" i="24"/>
  <c r="Q152" i="24"/>
  <c r="Q153" i="24"/>
  <c r="Q154" i="24"/>
  <c r="Q155" i="24"/>
  <c r="Q156" i="24"/>
  <c r="Q157" i="24"/>
  <c r="Q175" i="24"/>
  <c r="Q183" i="24"/>
  <c r="Q184" i="24"/>
  <c r="Q185" i="24"/>
  <c r="Q186" i="24"/>
  <c r="Q187" i="24"/>
  <c r="Q188" i="24"/>
  <c r="Q189" i="24"/>
  <c r="Q190" i="24"/>
  <c r="Q176" i="24"/>
  <c r="Q191" i="24"/>
  <c r="Q192" i="24"/>
  <c r="Q193" i="24"/>
  <c r="Q194" i="24"/>
  <c r="Q195" i="24"/>
  <c r="Q196" i="24"/>
  <c r="Q177" i="24"/>
  <c r="Q178" i="24"/>
  <c r="Q179" i="24"/>
  <c r="Q180" i="24"/>
  <c r="Q181" i="24"/>
  <c r="Q182" i="24"/>
  <c r="Q197" i="24"/>
  <c r="Q206" i="24"/>
  <c r="Q207" i="24"/>
  <c r="Q208" i="24"/>
  <c r="Q209" i="24"/>
  <c r="Q210" i="24"/>
  <c r="Q211" i="24"/>
  <c r="Q212" i="24"/>
  <c r="Q213" i="24"/>
  <c r="Q214" i="24"/>
  <c r="Q198" i="24"/>
  <c r="Q215" i="24"/>
  <c r="Q216" i="24"/>
  <c r="Q217" i="24"/>
  <c r="Q218" i="24"/>
  <c r="Q219" i="24"/>
  <c r="Q220" i="24"/>
  <c r="Q199" i="24"/>
  <c r="Q200" i="24"/>
  <c r="Q201" i="24"/>
  <c r="Q202" i="24"/>
  <c r="Q203" i="24"/>
  <c r="Q204" i="24"/>
  <c r="Q205" i="24"/>
  <c r="Q221" i="24"/>
  <c r="Q230" i="24"/>
  <c r="Q231" i="24"/>
  <c r="Q232" i="24"/>
  <c r="Q233" i="24"/>
  <c r="Q234" i="24"/>
  <c r="Q235" i="24"/>
  <c r="Q236" i="24"/>
  <c r="Q222" i="24"/>
  <c r="Q237" i="24"/>
  <c r="Q238" i="24"/>
  <c r="Q239" i="24"/>
  <c r="Q240" i="24"/>
  <c r="Q241" i="24"/>
  <c r="Q223" i="24"/>
  <c r="Q224" i="24"/>
  <c r="Q225" i="24"/>
  <c r="Q226" i="24"/>
  <c r="Q227" i="24"/>
  <c r="Q228" i="24"/>
  <c r="Q229" i="24"/>
  <c r="Q243" i="24"/>
  <c r="Q252" i="24"/>
  <c r="Q253" i="24"/>
  <c r="Q254" i="24"/>
  <c r="Q255" i="24"/>
  <c r="Q256" i="24"/>
  <c r="Q257" i="24"/>
  <c r="Q258" i="24"/>
  <c r="Q259" i="24"/>
  <c r="Q260" i="24"/>
  <c r="Q261" i="24"/>
  <c r="Q244" i="24"/>
  <c r="Q262" i="24"/>
  <c r="Q263" i="24"/>
  <c r="Q264" i="24"/>
  <c r="Q265" i="24"/>
  <c r="Q266" i="24"/>
  <c r="Q267" i="24"/>
  <c r="Q245" i="24"/>
  <c r="Q246" i="24"/>
  <c r="Q247" i="24"/>
  <c r="Q248" i="24"/>
  <c r="Q249" i="24"/>
  <c r="Q250" i="24"/>
  <c r="Q251" i="24"/>
  <c r="Q268" i="24"/>
  <c r="Q277" i="24"/>
  <c r="Q278" i="24"/>
  <c r="Q279" i="24"/>
  <c r="Q280" i="24"/>
  <c r="Q281" i="24"/>
  <c r="Q282" i="24"/>
  <c r="Q283" i="24"/>
  <c r="Q284" i="24"/>
  <c r="Q285" i="24"/>
  <c r="Q269" i="24"/>
  <c r="Q286" i="24"/>
  <c r="Q287" i="24"/>
  <c r="Q288" i="24"/>
  <c r="Q289" i="24"/>
  <c r="Q290" i="24"/>
  <c r="Q270" i="24"/>
  <c r="Q271" i="24"/>
  <c r="Q272" i="24"/>
  <c r="Q273" i="24"/>
  <c r="Q274" i="24"/>
  <c r="Q275" i="24"/>
  <c r="Q276" i="24"/>
  <c r="Q291" i="24"/>
  <c r="Q300" i="24"/>
  <c r="Q301" i="24"/>
  <c r="Q302" i="24"/>
  <c r="Q303" i="24"/>
  <c r="Q304" i="24"/>
  <c r="Q305" i="24"/>
  <c r="Q306" i="24"/>
  <c r="Q307" i="24"/>
  <c r="Q308" i="24"/>
  <c r="Q292" i="24"/>
  <c r="Q309" i="24"/>
  <c r="Q310" i="24"/>
  <c r="Q311" i="24"/>
  <c r="Q312" i="24"/>
  <c r="Q313" i="24"/>
  <c r="Q314" i="24"/>
  <c r="Q293" i="24"/>
  <c r="Q294" i="24"/>
  <c r="Q295" i="24"/>
  <c r="Q296" i="24"/>
  <c r="Q297" i="24"/>
  <c r="Q298" i="24"/>
  <c r="Q299" i="24"/>
  <c r="Q316" i="24"/>
  <c r="Q324" i="24"/>
  <c r="Q325" i="24"/>
  <c r="Q326" i="24"/>
  <c r="Q327" i="24"/>
  <c r="Q328" i="24"/>
  <c r="Q329" i="24"/>
  <c r="Q330" i="24"/>
  <c r="Q331" i="24"/>
  <c r="Q332" i="24"/>
  <c r="Q333" i="24"/>
  <c r="Q317" i="24"/>
  <c r="Q334" i="24"/>
  <c r="Q335" i="24"/>
  <c r="Q336" i="24"/>
  <c r="Q337" i="24"/>
  <c r="Q338" i="24"/>
  <c r="Q339" i="24"/>
  <c r="Q318" i="24"/>
  <c r="Q319" i="24"/>
  <c r="Q320" i="24"/>
  <c r="Q321" i="24"/>
  <c r="Q322" i="24"/>
  <c r="Q323" i="24"/>
  <c r="Q357" i="24"/>
  <c r="Q358" i="24"/>
  <c r="Q359" i="24"/>
  <c r="Q360" i="24"/>
  <c r="Q361" i="24"/>
  <c r="Q362" i="24"/>
  <c r="Q363" i="24"/>
  <c r="Q364" i="24"/>
  <c r="Q365" i="24"/>
  <c r="Q366" i="24"/>
  <c r="Q367" i="24"/>
  <c r="Q368" i="24"/>
  <c r="Q369" i="24"/>
  <c r="Q370" i="24"/>
  <c r="Q371" i="24"/>
  <c r="Q372" i="24"/>
  <c r="Q341" i="24"/>
  <c r="Q342" i="24"/>
  <c r="Q373" i="24"/>
  <c r="Q374" i="24"/>
  <c r="Q377" i="24"/>
  <c r="Q378" i="24"/>
  <c r="Q379" i="24"/>
  <c r="Q380" i="24"/>
  <c r="Q381" i="24"/>
  <c r="Q382" i="24"/>
  <c r="Q383" i="24"/>
  <c r="Q384" i="24"/>
  <c r="Q385" i="24"/>
  <c r="Q386" i="24"/>
  <c r="Q343" i="24"/>
  <c r="Q344" i="24"/>
  <c r="Q387" i="24"/>
  <c r="Q388" i="24"/>
  <c r="Q391" i="24"/>
  <c r="Q392" i="24"/>
  <c r="Q393" i="24"/>
  <c r="Q394" i="24"/>
  <c r="Q395" i="24"/>
  <c r="Q396" i="24"/>
  <c r="Q399" i="24"/>
  <c r="Q400" i="24"/>
  <c r="Q401" i="24"/>
  <c r="Q402" i="24"/>
  <c r="Q403" i="24"/>
  <c r="Q404" i="24"/>
  <c r="Q345" i="24"/>
  <c r="Q346" i="24"/>
  <c r="Q347" i="24"/>
  <c r="Q348" i="24"/>
  <c r="Q349" i="24"/>
  <c r="Q350" i="24"/>
  <c r="Q351" i="24"/>
  <c r="Q352" i="24"/>
  <c r="Q355" i="24"/>
  <c r="Q356" i="24"/>
  <c r="Q407" i="24"/>
  <c r="Q415" i="24"/>
  <c r="Q416" i="24"/>
  <c r="Q417" i="24"/>
  <c r="Q418" i="24"/>
  <c r="Q419" i="24"/>
  <c r="Q420" i="24"/>
  <c r="Q421" i="24"/>
  <c r="Q422" i="24"/>
  <c r="Q423" i="24"/>
  <c r="Q424" i="24"/>
  <c r="Q408" i="24"/>
  <c r="Q425" i="24"/>
  <c r="Q426" i="24"/>
  <c r="Q427" i="24"/>
  <c r="Q428" i="24"/>
  <c r="Q429" i="24"/>
  <c r="Q430" i="24"/>
  <c r="Q409" i="24"/>
  <c r="Q410" i="24"/>
  <c r="Q411" i="24"/>
  <c r="Q412" i="24"/>
  <c r="Q413" i="24"/>
  <c r="Q414" i="24"/>
  <c r="Q431" i="24"/>
  <c r="Q439" i="24"/>
  <c r="Q440" i="24"/>
  <c r="Q441" i="24"/>
  <c r="Q442" i="24"/>
  <c r="Q443" i="24"/>
  <c r="Q444" i="24"/>
  <c r="Q445" i="24"/>
  <c r="Q446" i="24"/>
  <c r="Q447" i="24"/>
  <c r="Q448" i="24"/>
  <c r="Q432" i="24"/>
  <c r="Q449" i="24"/>
  <c r="Q450" i="24"/>
  <c r="Q451" i="24"/>
  <c r="Q452" i="24"/>
  <c r="Q453" i="24"/>
  <c r="Q433" i="24"/>
  <c r="Q434" i="24"/>
  <c r="Q435" i="24"/>
  <c r="Q436" i="24"/>
  <c r="Q437" i="24"/>
  <c r="Q438" i="24"/>
  <c r="Q454" i="24"/>
  <c r="Q461" i="24"/>
  <c r="Q462" i="24"/>
  <c r="Q463" i="24"/>
  <c r="Q464" i="24"/>
  <c r="Q465" i="24"/>
  <c r="Q466" i="24"/>
  <c r="Q467" i="24"/>
  <c r="Q468" i="24"/>
  <c r="Q469" i="24"/>
  <c r="Q470" i="24"/>
  <c r="Q455" i="24"/>
  <c r="Q471" i="24"/>
  <c r="Q472" i="24"/>
  <c r="Q473" i="24"/>
  <c r="Q474" i="24"/>
  <c r="Q475" i="24"/>
  <c r="Q476" i="24"/>
  <c r="Q456" i="24"/>
  <c r="Q457" i="24"/>
  <c r="Q458" i="24"/>
  <c r="Q459" i="24"/>
  <c r="Q460" i="24"/>
  <c r="Q477" i="24"/>
  <c r="Q486" i="24"/>
  <c r="Q487" i="24"/>
  <c r="Q488" i="24"/>
  <c r="Q489" i="24"/>
  <c r="Q490" i="24"/>
  <c r="Q491" i="24"/>
  <c r="Q492" i="24"/>
  <c r="Q493" i="24"/>
  <c r="Q494" i="24"/>
  <c r="Q495" i="24"/>
  <c r="Q478" i="24"/>
  <c r="Q496" i="24"/>
  <c r="Q497" i="24"/>
  <c r="Q498" i="24"/>
  <c r="Q499" i="24"/>
  <c r="Q500" i="24"/>
  <c r="Q501" i="24"/>
  <c r="Q502" i="24"/>
  <c r="Q503" i="24"/>
  <c r="Q504" i="24"/>
  <c r="Q505" i="24"/>
  <c r="Q479" i="24"/>
  <c r="Q506" i="24"/>
  <c r="Q507" i="24"/>
  <c r="Q508" i="24"/>
  <c r="Q509" i="24"/>
  <c r="O2" i="24"/>
  <c r="O11" i="24"/>
  <c r="O12" i="24"/>
  <c r="O13" i="24"/>
  <c r="O14" i="24"/>
  <c r="O15" i="24"/>
  <c r="O16" i="24"/>
  <c r="O17" i="24"/>
  <c r="O18" i="24"/>
  <c r="O3" i="24"/>
  <c r="O19" i="24"/>
  <c r="O20" i="24"/>
  <c r="O21" i="24"/>
  <c r="O22" i="24"/>
  <c r="O23" i="24"/>
  <c r="O24" i="24"/>
  <c r="O4" i="24"/>
  <c r="O5" i="24"/>
  <c r="O6" i="24"/>
  <c r="O7" i="24"/>
  <c r="O8" i="24"/>
  <c r="O9" i="24"/>
  <c r="O10" i="24"/>
  <c r="O41" i="24"/>
  <c r="O42" i="24"/>
  <c r="O43" i="24"/>
  <c r="O44" i="24"/>
  <c r="O45" i="24"/>
  <c r="O46" i="24"/>
  <c r="O47" i="24"/>
  <c r="O48" i="24"/>
  <c r="O49" i="24"/>
  <c r="O50" i="24"/>
  <c r="O51" i="24"/>
  <c r="O52" i="24"/>
  <c r="O53" i="24"/>
  <c r="O54" i="24"/>
  <c r="O55" i="24"/>
  <c r="O56" i="24"/>
  <c r="O57" i="24"/>
  <c r="O58" i="24"/>
  <c r="O59" i="24"/>
  <c r="O60" i="24"/>
  <c r="O25" i="24"/>
  <c r="O26" i="24"/>
  <c r="O61" i="24"/>
  <c r="O62" i="24"/>
  <c r="O63" i="24"/>
  <c r="O64" i="24"/>
  <c r="O65" i="24"/>
  <c r="O66" i="24"/>
  <c r="O67" i="24"/>
  <c r="O68" i="24"/>
  <c r="O69" i="24"/>
  <c r="O70" i="24"/>
  <c r="O71" i="24"/>
  <c r="O72" i="24"/>
  <c r="O73" i="24"/>
  <c r="O74" i="24"/>
  <c r="O27" i="24"/>
  <c r="O28" i="24"/>
  <c r="O75" i="24"/>
  <c r="O76" i="24"/>
  <c r="O77" i="24"/>
  <c r="O78" i="24"/>
  <c r="O79" i="24"/>
  <c r="O80" i="24"/>
  <c r="O81" i="24"/>
  <c r="O82" i="24"/>
  <c r="O83" i="24"/>
  <c r="O84" i="24"/>
  <c r="O85" i="24"/>
  <c r="O86" i="24"/>
  <c r="O87" i="24"/>
  <c r="O88" i="24"/>
  <c r="O89" i="24"/>
  <c r="O90" i="24"/>
  <c r="O91" i="24"/>
  <c r="O92" i="24"/>
  <c r="O93" i="24"/>
  <c r="O94" i="24"/>
  <c r="O29" i="24"/>
  <c r="O30" i="24"/>
  <c r="O95" i="24"/>
  <c r="O96" i="24"/>
  <c r="O31" i="24"/>
  <c r="O32" i="24"/>
  <c r="O33" i="24"/>
  <c r="O34" i="24"/>
  <c r="O35" i="24"/>
  <c r="O36" i="24"/>
  <c r="O37" i="24"/>
  <c r="O38" i="24"/>
  <c r="O39" i="24"/>
  <c r="O40" i="24"/>
  <c r="O97" i="24"/>
  <c r="O106" i="24"/>
  <c r="O107" i="24"/>
  <c r="O108" i="24"/>
  <c r="O109" i="24"/>
  <c r="O110" i="24"/>
  <c r="O111" i="24"/>
  <c r="O112" i="24"/>
  <c r="O113" i="24"/>
  <c r="O114" i="24"/>
  <c r="O115" i="24"/>
  <c r="O98" i="24"/>
  <c r="O116" i="24"/>
  <c r="O117" i="24"/>
  <c r="O118" i="24"/>
  <c r="O119" i="24"/>
  <c r="O120" i="24"/>
  <c r="O121" i="24"/>
  <c r="O99" i="24"/>
  <c r="O100" i="24"/>
  <c r="O101" i="24"/>
  <c r="O102" i="24"/>
  <c r="O103" i="24"/>
  <c r="O104" i="24"/>
  <c r="O105" i="24"/>
  <c r="O123" i="24"/>
  <c r="O131" i="24"/>
  <c r="O132" i="24"/>
  <c r="O133" i="24"/>
  <c r="O134" i="24"/>
  <c r="O135" i="24"/>
  <c r="O136" i="24"/>
  <c r="O137" i="24"/>
  <c r="O138" i="24"/>
  <c r="O139" i="24"/>
  <c r="O140" i="24"/>
  <c r="O124" i="24"/>
  <c r="O141" i="24"/>
  <c r="O142" i="24"/>
  <c r="O143" i="24"/>
  <c r="O144" i="24"/>
  <c r="O145" i="24"/>
  <c r="O146" i="24"/>
  <c r="O147" i="24"/>
  <c r="O148" i="24"/>
  <c r="O125" i="24"/>
  <c r="O126" i="24"/>
  <c r="O127" i="24"/>
  <c r="O128" i="24"/>
  <c r="O129" i="24"/>
  <c r="O130" i="24"/>
  <c r="O149" i="24"/>
  <c r="O158" i="24"/>
  <c r="O159" i="24"/>
  <c r="O160" i="24"/>
  <c r="O161" i="24"/>
  <c r="O162" i="24"/>
  <c r="O163" i="24"/>
  <c r="O164" i="24"/>
  <c r="O165" i="24"/>
  <c r="O166" i="24"/>
  <c r="O167" i="24"/>
  <c r="O150" i="24"/>
  <c r="O168" i="24"/>
  <c r="O169" i="24"/>
  <c r="O170" i="24"/>
  <c r="O171" i="24"/>
  <c r="O172" i="24"/>
  <c r="O173" i="24"/>
  <c r="O151" i="24"/>
  <c r="O152" i="24"/>
  <c r="O153" i="24"/>
  <c r="O154" i="24"/>
  <c r="O155" i="24"/>
  <c r="O156" i="24"/>
  <c r="O157" i="24"/>
  <c r="O175" i="24"/>
  <c r="O183" i="24"/>
  <c r="O184" i="24"/>
  <c r="O185" i="24"/>
  <c r="O186" i="24"/>
  <c r="O187" i="24"/>
  <c r="O188" i="24"/>
  <c r="O189" i="24"/>
  <c r="O190" i="24"/>
  <c r="O176" i="24"/>
  <c r="O191" i="24"/>
  <c r="O192" i="24"/>
  <c r="O193" i="24"/>
  <c r="O194" i="24"/>
  <c r="O195" i="24"/>
  <c r="O196" i="24"/>
  <c r="O177" i="24"/>
  <c r="O178" i="24"/>
  <c r="O179" i="24"/>
  <c r="O180" i="24"/>
  <c r="O181" i="24"/>
  <c r="O182" i="24"/>
  <c r="O197" i="24"/>
  <c r="O206" i="24"/>
  <c r="O207" i="24"/>
  <c r="O208" i="24"/>
  <c r="O209" i="24"/>
  <c r="O210" i="24"/>
  <c r="O211" i="24"/>
  <c r="O212" i="24"/>
  <c r="O213" i="24"/>
  <c r="O214" i="24"/>
  <c r="O198" i="24"/>
  <c r="O215" i="24"/>
  <c r="O216" i="24"/>
  <c r="O217" i="24"/>
  <c r="O218" i="24"/>
  <c r="O219" i="24"/>
  <c r="O220" i="24"/>
  <c r="O199" i="24"/>
  <c r="O200" i="24"/>
  <c r="O201" i="24"/>
  <c r="O202" i="24"/>
  <c r="O203" i="24"/>
  <c r="O204" i="24"/>
  <c r="O205" i="24"/>
  <c r="O221" i="24"/>
  <c r="O230" i="24"/>
  <c r="O231" i="24"/>
  <c r="O232" i="24"/>
  <c r="O233" i="24"/>
  <c r="O234" i="24"/>
  <c r="O235" i="24"/>
  <c r="O236" i="24"/>
  <c r="O222" i="24"/>
  <c r="O237" i="24"/>
  <c r="O238" i="24"/>
  <c r="O239" i="24"/>
  <c r="O240" i="24"/>
  <c r="O241" i="24"/>
  <c r="O223" i="24"/>
  <c r="O224" i="24"/>
  <c r="O225" i="24"/>
  <c r="O226" i="24"/>
  <c r="O227" i="24"/>
  <c r="O228" i="24"/>
  <c r="O229" i="24"/>
  <c r="O243" i="24"/>
  <c r="O252" i="24"/>
  <c r="O253" i="24"/>
  <c r="O254" i="24"/>
  <c r="O255" i="24"/>
  <c r="O256" i="24"/>
  <c r="O257" i="24"/>
  <c r="O258" i="24"/>
  <c r="O259" i="24"/>
  <c r="O260" i="24"/>
  <c r="O261" i="24"/>
  <c r="O244" i="24"/>
  <c r="O262" i="24"/>
  <c r="O263" i="24"/>
  <c r="O264" i="24"/>
  <c r="O265" i="24"/>
  <c r="O266" i="24"/>
  <c r="O267" i="24"/>
  <c r="O245" i="24"/>
  <c r="O246" i="24"/>
  <c r="O247" i="24"/>
  <c r="O248" i="24"/>
  <c r="O249" i="24"/>
  <c r="O250" i="24"/>
  <c r="O251" i="24"/>
  <c r="O268" i="24"/>
  <c r="O277" i="24"/>
  <c r="O278" i="24"/>
  <c r="O279" i="24"/>
  <c r="O280" i="24"/>
  <c r="O281" i="24"/>
  <c r="O282" i="24"/>
  <c r="O283" i="24"/>
  <c r="O284" i="24"/>
  <c r="O285" i="24"/>
  <c r="O269" i="24"/>
  <c r="O286" i="24"/>
  <c r="O287" i="24"/>
  <c r="O288" i="24"/>
  <c r="O289" i="24"/>
  <c r="O290" i="24"/>
  <c r="O270" i="24"/>
  <c r="O271" i="24"/>
  <c r="O272" i="24"/>
  <c r="O273" i="24"/>
  <c r="O274" i="24"/>
  <c r="O275" i="24"/>
  <c r="O276" i="24"/>
  <c r="O291" i="24"/>
  <c r="O300" i="24"/>
  <c r="O301" i="24"/>
  <c r="O302" i="24"/>
  <c r="O303" i="24"/>
  <c r="O304" i="24"/>
  <c r="O305" i="24"/>
  <c r="O306" i="24"/>
  <c r="O307" i="24"/>
  <c r="O308" i="24"/>
  <c r="O292" i="24"/>
  <c r="O309" i="24"/>
  <c r="O310" i="24"/>
  <c r="O311" i="24"/>
  <c r="O312" i="24"/>
  <c r="O313" i="24"/>
  <c r="O314" i="24"/>
  <c r="O293" i="24"/>
  <c r="O294" i="24"/>
  <c r="O295" i="24"/>
  <c r="O296" i="24"/>
  <c r="O297" i="24"/>
  <c r="O298" i="24"/>
  <c r="O299" i="24"/>
  <c r="O316" i="24"/>
  <c r="O324" i="24"/>
  <c r="O325" i="24"/>
  <c r="O326" i="24"/>
  <c r="O327" i="24"/>
  <c r="O328" i="24"/>
  <c r="O329" i="24"/>
  <c r="O330" i="24"/>
  <c r="O331" i="24"/>
  <c r="O332" i="24"/>
  <c r="O333" i="24"/>
  <c r="O317" i="24"/>
  <c r="O334" i="24"/>
  <c r="O335" i="24"/>
  <c r="O336" i="24"/>
  <c r="O337" i="24"/>
  <c r="O338" i="24"/>
  <c r="O339" i="24"/>
  <c r="O318" i="24"/>
  <c r="O319" i="24"/>
  <c r="O320" i="24"/>
  <c r="O321" i="24"/>
  <c r="O322" i="24"/>
  <c r="O323" i="24"/>
  <c r="O357" i="24"/>
  <c r="O358" i="24"/>
  <c r="O359" i="24"/>
  <c r="O360" i="24"/>
  <c r="O361" i="24"/>
  <c r="O362" i="24"/>
  <c r="O363" i="24"/>
  <c r="O364" i="24"/>
  <c r="O365" i="24"/>
  <c r="O366" i="24"/>
  <c r="O367" i="24"/>
  <c r="O368" i="24"/>
  <c r="O369" i="24"/>
  <c r="O370" i="24"/>
  <c r="O371" i="24"/>
  <c r="O372" i="24"/>
  <c r="O341" i="24"/>
  <c r="O342" i="24"/>
  <c r="O373" i="24"/>
  <c r="O374" i="24"/>
  <c r="O377" i="24"/>
  <c r="O378" i="24"/>
  <c r="O379" i="24"/>
  <c r="O380" i="24"/>
  <c r="O381" i="24"/>
  <c r="O382" i="24"/>
  <c r="O383" i="24"/>
  <c r="O384" i="24"/>
  <c r="O385" i="24"/>
  <c r="O386" i="24"/>
  <c r="O343" i="24"/>
  <c r="O344" i="24"/>
  <c r="O387" i="24"/>
  <c r="O388" i="24"/>
  <c r="O391" i="24"/>
  <c r="O392" i="24"/>
  <c r="O393" i="24"/>
  <c r="O394" i="24"/>
  <c r="O395" i="24"/>
  <c r="O396" i="24"/>
  <c r="O399" i="24"/>
  <c r="O400" i="24"/>
  <c r="O401" i="24"/>
  <c r="O402" i="24"/>
  <c r="O403" i="24"/>
  <c r="O404" i="24"/>
  <c r="O345" i="24"/>
  <c r="O346" i="24"/>
  <c r="O405" i="24"/>
  <c r="O406" i="24"/>
  <c r="O347" i="24"/>
  <c r="O348" i="24"/>
  <c r="O349" i="24"/>
  <c r="O350" i="24"/>
  <c r="O351" i="24"/>
  <c r="O352" i="24"/>
  <c r="O355" i="24"/>
  <c r="O356" i="24"/>
  <c r="O407" i="24"/>
  <c r="O415" i="24"/>
  <c r="O416" i="24"/>
  <c r="O417" i="24"/>
  <c r="O418" i="24"/>
  <c r="O419" i="24"/>
  <c r="O420" i="24"/>
  <c r="O421" i="24"/>
  <c r="O422" i="24"/>
  <c r="O423" i="24"/>
  <c r="O424" i="24"/>
  <c r="O408" i="24"/>
  <c r="O425" i="24"/>
  <c r="O426" i="24"/>
  <c r="O427" i="24"/>
  <c r="O428" i="24"/>
  <c r="O429" i="24"/>
  <c r="O430" i="24"/>
  <c r="O409" i="24"/>
  <c r="O410" i="24"/>
  <c r="O411" i="24"/>
  <c r="O412" i="24"/>
  <c r="O413" i="24"/>
  <c r="O414" i="24"/>
  <c r="O431" i="24"/>
  <c r="O439" i="24"/>
  <c r="O440" i="24"/>
  <c r="O441" i="24"/>
  <c r="O442" i="24"/>
  <c r="O443" i="24"/>
  <c r="O444" i="24"/>
  <c r="O445" i="24"/>
  <c r="O446" i="24"/>
  <c r="O447" i="24"/>
  <c r="O448" i="24"/>
  <c r="O432" i="24"/>
  <c r="O449" i="24"/>
  <c r="O450" i="24"/>
  <c r="O451" i="24"/>
  <c r="O452" i="24"/>
  <c r="O453" i="24"/>
  <c r="O433" i="24"/>
  <c r="O434" i="24"/>
  <c r="O435" i="24"/>
  <c r="O436" i="24"/>
  <c r="O437" i="24"/>
  <c r="O438" i="24"/>
  <c r="O454" i="24"/>
  <c r="O461" i="24"/>
  <c r="O462" i="24"/>
  <c r="O463" i="24"/>
  <c r="O464" i="24"/>
  <c r="O465" i="24"/>
  <c r="O466" i="24"/>
  <c r="O467" i="24"/>
  <c r="O468" i="24"/>
  <c r="O469" i="24"/>
  <c r="O470" i="24"/>
  <c r="O455" i="24"/>
  <c r="O471" i="24"/>
  <c r="O472" i="24"/>
  <c r="O473" i="24"/>
  <c r="O474" i="24"/>
  <c r="O475" i="24"/>
  <c r="O476" i="24"/>
  <c r="O456" i="24"/>
  <c r="O457" i="24"/>
  <c r="O458" i="24"/>
  <c r="O459" i="24"/>
  <c r="O460" i="24"/>
  <c r="O477" i="24"/>
  <c r="O486" i="24"/>
  <c r="O487" i="24"/>
  <c r="O488" i="24"/>
  <c r="O489" i="24"/>
  <c r="O490" i="24"/>
  <c r="O491" i="24"/>
  <c r="O492" i="24"/>
  <c r="O493" i="24"/>
  <c r="O494" i="24"/>
  <c r="O495" i="24"/>
  <c r="O478" i="24"/>
  <c r="O496" i="24"/>
  <c r="O497" i="24"/>
  <c r="O498" i="24"/>
  <c r="O499" i="24"/>
  <c r="O500" i="24"/>
  <c r="O501" i="24"/>
  <c r="O502" i="24"/>
  <c r="O503" i="24"/>
  <c r="O504" i="24"/>
  <c r="O505" i="24"/>
  <c r="O479" i="24"/>
  <c r="O506" i="24"/>
  <c r="O507" i="24"/>
  <c r="O508" i="24"/>
  <c r="O509" i="24"/>
  <c r="M2" i="24"/>
  <c r="M11" i="24"/>
  <c r="M12" i="24"/>
  <c r="M13" i="24"/>
  <c r="M14" i="24"/>
  <c r="M15" i="24"/>
  <c r="M16" i="24"/>
  <c r="M17" i="24"/>
  <c r="M18" i="24"/>
  <c r="M3" i="24"/>
  <c r="M19" i="24"/>
  <c r="M20" i="24"/>
  <c r="M21" i="24"/>
  <c r="M22" i="24"/>
  <c r="M23" i="24"/>
  <c r="M24" i="24"/>
  <c r="M4" i="24"/>
  <c r="M5" i="24"/>
  <c r="M6" i="24"/>
  <c r="M7" i="24"/>
  <c r="M8" i="24"/>
  <c r="M9" i="24"/>
  <c r="M10" i="24"/>
  <c r="M41" i="24"/>
  <c r="M42" i="24"/>
  <c r="M43" i="24"/>
  <c r="M44" i="24"/>
  <c r="M45" i="24"/>
  <c r="M46" i="24"/>
  <c r="M47" i="24"/>
  <c r="M48" i="24"/>
  <c r="M49" i="24"/>
  <c r="M50" i="24"/>
  <c r="M51" i="24"/>
  <c r="M52" i="24"/>
  <c r="M53" i="24"/>
  <c r="M54" i="24"/>
  <c r="M55" i="24"/>
  <c r="M56" i="24"/>
  <c r="M57" i="24"/>
  <c r="M58" i="24"/>
  <c r="M59" i="24"/>
  <c r="M60" i="24"/>
  <c r="M25" i="24"/>
  <c r="M26" i="24"/>
  <c r="M61" i="24"/>
  <c r="M62" i="24"/>
  <c r="M63" i="24"/>
  <c r="M64" i="24"/>
  <c r="M65" i="24"/>
  <c r="M66" i="24"/>
  <c r="M67" i="24"/>
  <c r="M68" i="24"/>
  <c r="M69" i="24"/>
  <c r="M70" i="24"/>
  <c r="M71" i="24"/>
  <c r="M72" i="24"/>
  <c r="M73" i="24"/>
  <c r="M74" i="24"/>
  <c r="M27" i="24"/>
  <c r="M28" i="24"/>
  <c r="M75" i="24"/>
  <c r="M76" i="24"/>
  <c r="M77" i="24"/>
  <c r="M78" i="24"/>
  <c r="M79" i="24"/>
  <c r="M80" i="24"/>
  <c r="M81" i="24"/>
  <c r="M82" i="24"/>
  <c r="M83" i="24"/>
  <c r="M84" i="24"/>
  <c r="M85" i="24"/>
  <c r="M86" i="24"/>
  <c r="M87" i="24"/>
  <c r="M88" i="24"/>
  <c r="M89" i="24"/>
  <c r="M90" i="24"/>
  <c r="M91" i="24"/>
  <c r="M92" i="24"/>
  <c r="M93" i="24"/>
  <c r="M94" i="24"/>
  <c r="M29" i="24"/>
  <c r="M30" i="24"/>
  <c r="M95" i="24"/>
  <c r="M96" i="24"/>
  <c r="M31" i="24"/>
  <c r="M32" i="24"/>
  <c r="M33" i="24"/>
  <c r="M34" i="24"/>
  <c r="M35" i="24"/>
  <c r="M36" i="24"/>
  <c r="M37" i="24"/>
  <c r="M38" i="24"/>
  <c r="M39" i="24"/>
  <c r="M40" i="24"/>
  <c r="M97" i="24"/>
  <c r="M106" i="24"/>
  <c r="M107" i="24"/>
  <c r="M108" i="24"/>
  <c r="M109" i="24"/>
  <c r="M110" i="24"/>
  <c r="M111" i="24"/>
  <c r="M112" i="24"/>
  <c r="M113" i="24"/>
  <c r="M114" i="24"/>
  <c r="M115" i="24"/>
  <c r="M98" i="24"/>
  <c r="M116" i="24"/>
  <c r="M117" i="24"/>
  <c r="M118" i="24"/>
  <c r="M119" i="24"/>
  <c r="M120" i="24"/>
  <c r="M121" i="24"/>
  <c r="M99" i="24"/>
  <c r="M100" i="24"/>
  <c r="M101" i="24"/>
  <c r="M102" i="24"/>
  <c r="M103" i="24"/>
  <c r="M104" i="24"/>
  <c r="M105" i="24"/>
  <c r="M123" i="24"/>
  <c r="M131" i="24"/>
  <c r="M132" i="24"/>
  <c r="M133" i="24"/>
  <c r="M134" i="24"/>
  <c r="M135" i="24"/>
  <c r="M136" i="24"/>
  <c r="M137" i="24"/>
  <c r="M138" i="24"/>
  <c r="M139" i="24"/>
  <c r="M140" i="24"/>
  <c r="M124" i="24"/>
  <c r="M141" i="24"/>
  <c r="M142" i="24"/>
  <c r="M143" i="24"/>
  <c r="M144" i="24"/>
  <c r="M145" i="24"/>
  <c r="M146" i="24"/>
  <c r="M147" i="24"/>
  <c r="M148" i="24"/>
  <c r="M125" i="24"/>
  <c r="M126" i="24"/>
  <c r="M127" i="24"/>
  <c r="M128" i="24"/>
  <c r="M129" i="24"/>
  <c r="M130" i="24"/>
  <c r="M149" i="24"/>
  <c r="M158" i="24"/>
  <c r="M159" i="24"/>
  <c r="M160" i="24"/>
  <c r="M161" i="24"/>
  <c r="M162" i="24"/>
  <c r="M163" i="24"/>
  <c r="M164" i="24"/>
  <c r="M165" i="24"/>
  <c r="M166" i="24"/>
  <c r="M167" i="24"/>
  <c r="M150" i="24"/>
  <c r="M168" i="24"/>
  <c r="M169" i="24"/>
  <c r="M170" i="24"/>
  <c r="M171" i="24"/>
  <c r="M172" i="24"/>
  <c r="M173" i="24"/>
  <c r="M151" i="24"/>
  <c r="M152" i="24"/>
  <c r="M153" i="24"/>
  <c r="M154" i="24"/>
  <c r="M155" i="24"/>
  <c r="M156" i="24"/>
  <c r="M157" i="24"/>
  <c r="M175" i="24"/>
  <c r="M183" i="24"/>
  <c r="M184" i="24"/>
  <c r="M185" i="24"/>
  <c r="M186" i="24"/>
  <c r="M187" i="24"/>
  <c r="M188" i="24"/>
  <c r="M189" i="24"/>
  <c r="M190" i="24"/>
  <c r="M176" i="24"/>
  <c r="M191" i="24"/>
  <c r="M192" i="24"/>
  <c r="M193" i="24"/>
  <c r="M194" i="24"/>
  <c r="M195" i="24"/>
  <c r="M196" i="24"/>
  <c r="M177" i="24"/>
  <c r="M178" i="24"/>
  <c r="M179" i="24"/>
  <c r="M180" i="24"/>
  <c r="M181" i="24"/>
  <c r="M182" i="24"/>
  <c r="M197" i="24"/>
  <c r="M206" i="24"/>
  <c r="M207" i="24"/>
  <c r="M208" i="24"/>
  <c r="M209" i="24"/>
  <c r="M210" i="24"/>
  <c r="M211" i="24"/>
  <c r="M212" i="24"/>
  <c r="M213" i="24"/>
  <c r="M214" i="24"/>
  <c r="M198" i="24"/>
  <c r="M215" i="24"/>
  <c r="M216" i="24"/>
  <c r="M217" i="24"/>
  <c r="M218" i="24"/>
  <c r="M219" i="24"/>
  <c r="M220" i="24"/>
  <c r="M199" i="24"/>
  <c r="M200" i="24"/>
  <c r="M201" i="24"/>
  <c r="M202" i="24"/>
  <c r="M203" i="24"/>
  <c r="M204" i="24"/>
  <c r="M205" i="24"/>
  <c r="M221" i="24"/>
  <c r="M230" i="24"/>
  <c r="M231" i="24"/>
  <c r="M232" i="24"/>
  <c r="M233" i="24"/>
  <c r="M234" i="24"/>
  <c r="M235" i="24"/>
  <c r="M236" i="24"/>
  <c r="M222" i="24"/>
  <c r="M237" i="24"/>
  <c r="M238" i="24"/>
  <c r="M239" i="24"/>
  <c r="M240" i="24"/>
  <c r="M241" i="24"/>
  <c r="M223" i="24"/>
  <c r="M224" i="24"/>
  <c r="M225" i="24"/>
  <c r="M226" i="24"/>
  <c r="M227" i="24"/>
  <c r="M228" i="24"/>
  <c r="M229" i="24"/>
  <c r="M243" i="24"/>
  <c r="M252" i="24"/>
  <c r="M253" i="24"/>
  <c r="M254" i="24"/>
  <c r="M255" i="24"/>
  <c r="M256" i="24"/>
  <c r="M257" i="24"/>
  <c r="M258" i="24"/>
  <c r="M259" i="24"/>
  <c r="M260" i="24"/>
  <c r="M261" i="24"/>
  <c r="M244" i="24"/>
  <c r="M262" i="24"/>
  <c r="M263" i="24"/>
  <c r="M264" i="24"/>
  <c r="M265" i="24"/>
  <c r="M266" i="24"/>
  <c r="M267" i="24"/>
  <c r="M245" i="24"/>
  <c r="M246" i="24"/>
  <c r="M247" i="24"/>
  <c r="M248" i="24"/>
  <c r="M249" i="24"/>
  <c r="M250" i="24"/>
  <c r="M251" i="24"/>
  <c r="M268" i="24"/>
  <c r="M277" i="24"/>
  <c r="M278" i="24"/>
  <c r="M279" i="24"/>
  <c r="M280" i="24"/>
  <c r="M281" i="24"/>
  <c r="M282" i="24"/>
  <c r="M283" i="24"/>
  <c r="M284" i="24"/>
  <c r="M285" i="24"/>
  <c r="M269" i="24"/>
  <c r="M286" i="24"/>
  <c r="M287" i="24"/>
  <c r="M288" i="24"/>
  <c r="M289" i="24"/>
  <c r="M290" i="24"/>
  <c r="M270" i="24"/>
  <c r="M271" i="24"/>
  <c r="M272" i="24"/>
  <c r="M273" i="24"/>
  <c r="M274" i="24"/>
  <c r="M275" i="24"/>
  <c r="M276" i="24"/>
  <c r="M291" i="24"/>
  <c r="M300" i="24"/>
  <c r="M301" i="24"/>
  <c r="M302" i="24"/>
  <c r="M303" i="24"/>
  <c r="M304" i="24"/>
  <c r="M305" i="24"/>
  <c r="M306" i="24"/>
  <c r="M307" i="24"/>
  <c r="M308" i="24"/>
  <c r="M292" i="24"/>
  <c r="M309" i="24"/>
  <c r="M310" i="24"/>
  <c r="M311" i="24"/>
  <c r="M312" i="24"/>
  <c r="M313" i="24"/>
  <c r="M314" i="24"/>
  <c r="M293" i="24"/>
  <c r="M294" i="24"/>
  <c r="M295" i="24"/>
  <c r="M296" i="24"/>
  <c r="M297" i="24"/>
  <c r="M298" i="24"/>
  <c r="M299" i="24"/>
  <c r="M316" i="24"/>
  <c r="M324" i="24"/>
  <c r="M325" i="24"/>
  <c r="M326" i="24"/>
  <c r="M327" i="24"/>
  <c r="M328" i="24"/>
  <c r="M329" i="24"/>
  <c r="M330" i="24"/>
  <c r="M331" i="24"/>
  <c r="M332" i="24"/>
  <c r="M333" i="24"/>
  <c r="M317" i="24"/>
  <c r="M334" i="24"/>
  <c r="M335" i="24"/>
  <c r="M336" i="24"/>
  <c r="M337" i="24"/>
  <c r="M338" i="24"/>
  <c r="M339" i="24"/>
  <c r="M318" i="24"/>
  <c r="M319" i="24"/>
  <c r="M320" i="24"/>
  <c r="M321" i="24"/>
  <c r="M322" i="24"/>
  <c r="M323" i="24"/>
  <c r="M357" i="24"/>
  <c r="M369" i="24"/>
  <c r="M370" i="24"/>
  <c r="M373" i="24"/>
  <c r="M374" i="24"/>
  <c r="M379" i="24"/>
  <c r="M380" i="24"/>
  <c r="M343" i="24"/>
  <c r="M344" i="24"/>
  <c r="M387" i="24"/>
  <c r="M388" i="24"/>
  <c r="M391" i="24"/>
  <c r="M392" i="24"/>
  <c r="M395" i="24"/>
  <c r="M396" i="24"/>
  <c r="M399" i="24"/>
  <c r="M400" i="24"/>
  <c r="M347" i="24"/>
  <c r="M348" i="24"/>
  <c r="M350" i="24"/>
  <c r="M355" i="24"/>
  <c r="M356" i="24"/>
  <c r="M407" i="24"/>
  <c r="M415" i="24"/>
  <c r="M416" i="24"/>
  <c r="M417" i="24"/>
  <c r="M418" i="24"/>
  <c r="M419" i="24"/>
  <c r="M420" i="24"/>
  <c r="M421" i="24"/>
  <c r="M422" i="24"/>
  <c r="M423" i="24"/>
  <c r="M424" i="24"/>
  <c r="M408" i="24"/>
  <c r="M425" i="24"/>
  <c r="M426" i="24"/>
  <c r="M427" i="24"/>
  <c r="M428" i="24"/>
  <c r="M429" i="24"/>
  <c r="M430" i="24"/>
  <c r="M409" i="24"/>
  <c r="M410" i="24"/>
  <c r="M411" i="24"/>
  <c r="M412" i="24"/>
  <c r="M413" i="24"/>
  <c r="M414" i="24"/>
  <c r="M431" i="24"/>
  <c r="M439" i="24"/>
  <c r="M440" i="24"/>
  <c r="M441" i="24"/>
  <c r="M442" i="24"/>
  <c r="M443" i="24"/>
  <c r="M444" i="24"/>
  <c r="M445" i="24"/>
  <c r="M446" i="24"/>
  <c r="M447" i="24"/>
  <c r="M448" i="24"/>
  <c r="M432" i="24"/>
  <c r="M449" i="24"/>
  <c r="M450" i="24"/>
  <c r="M451" i="24"/>
  <c r="M452" i="24"/>
  <c r="M453" i="24"/>
  <c r="M433" i="24"/>
  <c r="M434" i="24"/>
  <c r="M435" i="24"/>
  <c r="M436" i="24"/>
  <c r="M437" i="24"/>
  <c r="M438" i="24"/>
  <c r="M454" i="24"/>
  <c r="M461" i="24"/>
  <c r="M462" i="24"/>
  <c r="M463" i="24"/>
  <c r="M464" i="24"/>
  <c r="M465" i="24"/>
  <c r="M466" i="24"/>
  <c r="M467" i="24"/>
  <c r="M468" i="24"/>
  <c r="M469" i="24"/>
  <c r="M470" i="24"/>
  <c r="M455" i="24"/>
  <c r="M471" i="24"/>
  <c r="M472" i="24"/>
  <c r="M473" i="24"/>
  <c r="M474" i="24"/>
  <c r="M475" i="24"/>
  <c r="M476" i="24"/>
  <c r="M456" i="24"/>
  <c r="M457" i="24"/>
  <c r="M458" i="24"/>
  <c r="M459" i="24"/>
  <c r="M460" i="24"/>
  <c r="M477" i="24"/>
  <c r="M486" i="24"/>
  <c r="M487" i="24"/>
  <c r="M488" i="24"/>
  <c r="M489" i="24"/>
  <c r="M490" i="24"/>
  <c r="M491" i="24"/>
  <c r="M492" i="24"/>
  <c r="M493" i="24"/>
  <c r="M494" i="24"/>
  <c r="M495" i="24"/>
  <c r="M478" i="24"/>
  <c r="M496" i="24"/>
  <c r="M497" i="24"/>
  <c r="M498" i="24"/>
  <c r="M499" i="24"/>
  <c r="M500" i="24"/>
  <c r="M501" i="24"/>
  <c r="M502" i="24"/>
  <c r="M503" i="24"/>
  <c r="M504" i="24"/>
  <c r="M505" i="24"/>
  <c r="M479" i="24"/>
  <c r="M506" i="24"/>
  <c r="M507" i="24"/>
  <c r="M508" i="24"/>
  <c r="M509" i="24"/>
  <c r="L2" i="24"/>
  <c r="L11" i="24"/>
  <c r="L12" i="24"/>
  <c r="L13" i="24"/>
  <c r="L14" i="24"/>
  <c r="L15" i="24"/>
  <c r="L16" i="24"/>
  <c r="L17" i="24"/>
  <c r="L18" i="24"/>
  <c r="L3" i="24"/>
  <c r="L19" i="24"/>
  <c r="L20" i="24"/>
  <c r="L21" i="24"/>
  <c r="L22" i="24"/>
  <c r="L23" i="24"/>
  <c r="L24" i="24"/>
  <c r="L4" i="24"/>
  <c r="L5" i="24"/>
  <c r="L6" i="24"/>
  <c r="L7" i="24"/>
  <c r="L8" i="24"/>
  <c r="L9" i="24"/>
  <c r="L10" i="24"/>
  <c r="L41" i="24"/>
  <c r="L42" i="24"/>
  <c r="L43" i="24"/>
  <c r="L44" i="24"/>
  <c r="L45" i="24"/>
  <c r="L46" i="24"/>
  <c r="L47" i="24"/>
  <c r="L48" i="24"/>
  <c r="L49" i="24"/>
  <c r="L50" i="24"/>
  <c r="L51" i="24"/>
  <c r="L52" i="24"/>
  <c r="L53" i="24"/>
  <c r="L54" i="24"/>
  <c r="L55" i="24"/>
  <c r="L56" i="24"/>
  <c r="L57" i="24"/>
  <c r="L58" i="24"/>
  <c r="L59" i="24"/>
  <c r="L60" i="24"/>
  <c r="L25" i="24"/>
  <c r="L26" i="24"/>
  <c r="L61" i="24"/>
  <c r="L62" i="24"/>
  <c r="L63" i="24"/>
  <c r="L64" i="24"/>
  <c r="L65" i="24"/>
  <c r="L66" i="24"/>
  <c r="L67" i="24"/>
  <c r="L68" i="24"/>
  <c r="L69" i="24"/>
  <c r="L70" i="24"/>
  <c r="L71" i="24"/>
  <c r="L72" i="24"/>
  <c r="L73" i="24"/>
  <c r="L74" i="24"/>
  <c r="L27" i="24"/>
  <c r="L28" i="24"/>
  <c r="L75" i="24"/>
  <c r="L76" i="24"/>
  <c r="L77" i="24"/>
  <c r="L78" i="24"/>
  <c r="L79" i="24"/>
  <c r="L80" i="24"/>
  <c r="L81" i="24"/>
  <c r="L82" i="24"/>
  <c r="L83" i="24"/>
  <c r="L84" i="24"/>
  <c r="L85" i="24"/>
  <c r="L86" i="24"/>
  <c r="L87" i="24"/>
  <c r="L88" i="24"/>
  <c r="L89" i="24"/>
  <c r="L90" i="24"/>
  <c r="L91" i="24"/>
  <c r="L92" i="24"/>
  <c r="L93" i="24"/>
  <c r="L94" i="24"/>
  <c r="L29" i="24"/>
  <c r="L30" i="24"/>
  <c r="L95" i="24"/>
  <c r="L96" i="24"/>
  <c r="L31" i="24"/>
  <c r="L32" i="24"/>
  <c r="L33" i="24"/>
  <c r="L34" i="24"/>
  <c r="L35" i="24"/>
  <c r="L36" i="24"/>
  <c r="L37" i="24"/>
  <c r="L38" i="24"/>
  <c r="L39" i="24"/>
  <c r="L40" i="24"/>
  <c r="L97" i="24"/>
  <c r="L106" i="24"/>
  <c r="L107" i="24"/>
  <c r="L108" i="24"/>
  <c r="L109" i="24"/>
  <c r="L110" i="24"/>
  <c r="L111" i="24"/>
  <c r="L112" i="24"/>
  <c r="L113" i="24"/>
  <c r="L114" i="24"/>
  <c r="L115" i="24"/>
  <c r="L98" i="24"/>
  <c r="L116" i="24"/>
  <c r="L117" i="24"/>
  <c r="L118" i="24"/>
  <c r="L119" i="24"/>
  <c r="L120" i="24"/>
  <c r="L121" i="24"/>
  <c r="L99" i="24"/>
  <c r="L100" i="24"/>
  <c r="L101" i="24"/>
  <c r="L102" i="24"/>
  <c r="L103" i="24"/>
  <c r="L104" i="24"/>
  <c r="L105" i="24"/>
  <c r="L123" i="24"/>
  <c r="L131" i="24"/>
  <c r="L132" i="24"/>
  <c r="L133" i="24"/>
  <c r="L134" i="24"/>
  <c r="L135" i="24"/>
  <c r="L136" i="24"/>
  <c r="L137" i="24"/>
  <c r="L138" i="24"/>
  <c r="L139" i="24"/>
  <c r="L140" i="24"/>
  <c r="L124" i="24"/>
  <c r="L141" i="24"/>
  <c r="L142" i="24"/>
  <c r="L143" i="24"/>
  <c r="L144" i="24"/>
  <c r="L145" i="24"/>
  <c r="L146" i="24"/>
  <c r="L147" i="24"/>
  <c r="L148" i="24"/>
  <c r="L125" i="24"/>
  <c r="L126" i="24"/>
  <c r="L127" i="24"/>
  <c r="L128" i="24"/>
  <c r="L129" i="24"/>
  <c r="L130" i="24"/>
  <c r="L149" i="24"/>
  <c r="L158" i="24"/>
  <c r="L159" i="24"/>
  <c r="L160" i="24"/>
  <c r="L161" i="24"/>
  <c r="L162" i="24"/>
  <c r="L163" i="24"/>
  <c r="L164" i="24"/>
  <c r="L165" i="24"/>
  <c r="L166" i="24"/>
  <c r="L167" i="24"/>
  <c r="L150" i="24"/>
  <c r="L168" i="24"/>
  <c r="L169" i="24"/>
  <c r="L170" i="24"/>
  <c r="L171" i="24"/>
  <c r="L172" i="24"/>
  <c r="L173" i="24"/>
  <c r="L151" i="24"/>
  <c r="L152" i="24"/>
  <c r="L153" i="24"/>
  <c r="L154" i="24"/>
  <c r="L155" i="24"/>
  <c r="L156" i="24"/>
  <c r="L157" i="24"/>
  <c r="L175" i="24"/>
  <c r="L183" i="24"/>
  <c r="L184" i="24"/>
  <c r="L185" i="24"/>
  <c r="L186" i="24"/>
  <c r="L187" i="24"/>
  <c r="L188" i="24"/>
  <c r="L189" i="24"/>
  <c r="L190" i="24"/>
  <c r="L176" i="24"/>
  <c r="L191" i="24"/>
  <c r="L192" i="24"/>
  <c r="L193" i="24"/>
  <c r="L194" i="24"/>
  <c r="L195" i="24"/>
  <c r="L196" i="24"/>
  <c r="L177" i="24"/>
  <c r="L178" i="24"/>
  <c r="L179" i="24"/>
  <c r="L180" i="24"/>
  <c r="L181" i="24"/>
  <c r="L182" i="24"/>
  <c r="L197" i="24"/>
  <c r="L206" i="24"/>
  <c r="L207" i="24"/>
  <c r="L208" i="24"/>
  <c r="L209" i="24"/>
  <c r="L210" i="24"/>
  <c r="L211" i="24"/>
  <c r="L212" i="24"/>
  <c r="L213" i="24"/>
  <c r="L214" i="24"/>
  <c r="L198" i="24"/>
  <c r="L215" i="24"/>
  <c r="L216" i="24"/>
  <c r="L217" i="24"/>
  <c r="L218" i="24"/>
  <c r="L219" i="24"/>
  <c r="L220" i="24"/>
  <c r="L199" i="24"/>
  <c r="L200" i="24"/>
  <c r="L201" i="24"/>
  <c r="L202" i="24"/>
  <c r="L203" i="24"/>
  <c r="L204" i="24"/>
  <c r="L205" i="24"/>
  <c r="L221" i="24"/>
  <c r="L230" i="24"/>
  <c r="L231" i="24"/>
  <c r="L232" i="24"/>
  <c r="L233" i="24"/>
  <c r="L234" i="24"/>
  <c r="L235" i="24"/>
  <c r="L236" i="24"/>
  <c r="L222" i="24"/>
  <c r="L237" i="24"/>
  <c r="L238" i="24"/>
  <c r="L239" i="24"/>
  <c r="L240" i="24"/>
  <c r="L241" i="24"/>
  <c r="L223" i="24"/>
  <c r="L224" i="24"/>
  <c r="L225" i="24"/>
  <c r="L226" i="24"/>
  <c r="L227" i="24"/>
  <c r="L228" i="24"/>
  <c r="L229" i="24"/>
  <c r="L243" i="24"/>
  <c r="L252" i="24"/>
  <c r="L253" i="24"/>
  <c r="L254" i="24"/>
  <c r="L255" i="24"/>
  <c r="L256" i="24"/>
  <c r="L257" i="24"/>
  <c r="L258" i="24"/>
  <c r="L259" i="24"/>
  <c r="L260" i="24"/>
  <c r="L261" i="24"/>
  <c r="L244" i="24"/>
  <c r="L262" i="24"/>
  <c r="L263" i="24"/>
  <c r="L264" i="24"/>
  <c r="L265" i="24"/>
  <c r="L266" i="24"/>
  <c r="L267" i="24"/>
  <c r="L245" i="24"/>
  <c r="L246" i="24"/>
  <c r="L247" i="24"/>
  <c r="L248" i="24"/>
  <c r="L249" i="24"/>
  <c r="L250" i="24"/>
  <c r="L251" i="24"/>
  <c r="L268" i="24"/>
  <c r="L277" i="24"/>
  <c r="L278" i="24"/>
  <c r="L279" i="24"/>
  <c r="L280" i="24"/>
  <c r="L281" i="24"/>
  <c r="L282" i="24"/>
  <c r="L283" i="24"/>
  <c r="L284" i="24"/>
  <c r="L285" i="24"/>
  <c r="L269" i="24"/>
  <c r="L286" i="24"/>
  <c r="L287" i="24"/>
  <c r="L288" i="24"/>
  <c r="L289" i="24"/>
  <c r="L290" i="24"/>
  <c r="L270" i="24"/>
  <c r="L271" i="24"/>
  <c r="L272" i="24"/>
  <c r="L273" i="24"/>
  <c r="L274" i="24"/>
  <c r="L275" i="24"/>
  <c r="L276" i="24"/>
  <c r="L291" i="24"/>
  <c r="L300" i="24"/>
  <c r="L301" i="24"/>
  <c r="L302" i="24"/>
  <c r="L303" i="24"/>
  <c r="L304" i="24"/>
  <c r="L305" i="24"/>
  <c r="L306" i="24"/>
  <c r="L307" i="24"/>
  <c r="L308" i="24"/>
  <c r="L292" i="24"/>
  <c r="L309" i="24"/>
  <c r="L310" i="24"/>
  <c r="L311" i="24"/>
  <c r="L312" i="24"/>
  <c r="L313" i="24"/>
  <c r="L314" i="24"/>
  <c r="L293" i="24"/>
  <c r="L294" i="24"/>
  <c r="L295" i="24"/>
  <c r="L296" i="24"/>
  <c r="L297" i="24"/>
  <c r="L298" i="24"/>
  <c r="L299" i="24"/>
  <c r="L316" i="24"/>
  <c r="L324" i="24"/>
  <c r="L325" i="24"/>
  <c r="L326" i="24"/>
  <c r="L327" i="24"/>
  <c r="L328" i="24"/>
  <c r="L329" i="24"/>
  <c r="L330" i="24"/>
  <c r="L331" i="24"/>
  <c r="L332" i="24"/>
  <c r="L333" i="24"/>
  <c r="L317" i="24"/>
  <c r="L334" i="24"/>
  <c r="L335" i="24"/>
  <c r="L336" i="24"/>
  <c r="L337" i="24"/>
  <c r="L338" i="24"/>
  <c r="L339" i="24"/>
  <c r="L318" i="24"/>
  <c r="L319" i="24"/>
  <c r="L320" i="24"/>
  <c r="L321" i="24"/>
  <c r="L322" i="24"/>
  <c r="L323" i="24"/>
  <c r="L357" i="24"/>
  <c r="L369" i="24"/>
  <c r="L370" i="24"/>
  <c r="L373" i="24"/>
  <c r="L374" i="24"/>
  <c r="L379" i="24"/>
  <c r="L380" i="24"/>
  <c r="L343" i="24"/>
  <c r="L344" i="24"/>
  <c r="L387" i="24"/>
  <c r="L388" i="24"/>
  <c r="L391" i="24"/>
  <c r="L392" i="24"/>
  <c r="L395" i="24"/>
  <c r="L396" i="24"/>
  <c r="L399" i="24"/>
  <c r="L400" i="24"/>
  <c r="L347" i="24"/>
  <c r="L348" i="24"/>
  <c r="L350" i="24"/>
  <c r="L355" i="24"/>
  <c r="L356" i="24"/>
  <c r="L407" i="24"/>
  <c r="L415" i="24"/>
  <c r="L416" i="24"/>
  <c r="L417" i="24"/>
  <c r="L418" i="24"/>
  <c r="L419" i="24"/>
  <c r="L420" i="24"/>
  <c r="L421" i="24"/>
  <c r="L422" i="24"/>
  <c r="L423" i="24"/>
  <c r="L424" i="24"/>
  <c r="L408" i="24"/>
  <c r="L425" i="24"/>
  <c r="L426" i="24"/>
  <c r="L427" i="24"/>
  <c r="L428" i="24"/>
  <c r="L429" i="24"/>
  <c r="L430" i="24"/>
  <c r="L409" i="24"/>
  <c r="L410" i="24"/>
  <c r="L411" i="24"/>
  <c r="L412" i="24"/>
  <c r="L413" i="24"/>
  <c r="L414" i="24"/>
  <c r="L431" i="24"/>
  <c r="L439" i="24"/>
  <c r="L440" i="24"/>
  <c r="L441" i="24"/>
  <c r="L442" i="24"/>
  <c r="L443" i="24"/>
  <c r="L444" i="24"/>
  <c r="L445" i="24"/>
  <c r="L446" i="24"/>
  <c r="L447" i="24"/>
  <c r="L448" i="24"/>
  <c r="L432" i="24"/>
  <c r="L449" i="24"/>
  <c r="L450" i="24"/>
  <c r="L451" i="24"/>
  <c r="L452" i="24"/>
  <c r="L453" i="24"/>
  <c r="L433" i="24"/>
  <c r="L434" i="24"/>
  <c r="L435" i="24"/>
  <c r="L436" i="24"/>
  <c r="L437" i="24"/>
  <c r="L438" i="24"/>
  <c r="L454" i="24"/>
  <c r="L461" i="24"/>
  <c r="L462" i="24"/>
  <c r="L463" i="24"/>
  <c r="L464" i="24"/>
  <c r="L465" i="24"/>
  <c r="L466" i="24"/>
  <c r="L467" i="24"/>
  <c r="L468" i="24"/>
  <c r="L469" i="24"/>
  <c r="L470" i="24"/>
  <c r="L455" i="24"/>
  <c r="L471" i="24"/>
  <c r="L472" i="24"/>
  <c r="L473" i="24"/>
  <c r="L474" i="24"/>
  <c r="L475" i="24"/>
  <c r="L476" i="24"/>
  <c r="L456" i="24"/>
  <c r="L457" i="24"/>
  <c r="L458" i="24"/>
  <c r="L459" i="24"/>
  <c r="L460" i="24"/>
  <c r="L477" i="24"/>
  <c r="L486" i="24"/>
  <c r="L487" i="24"/>
  <c r="L488" i="24"/>
  <c r="L489" i="24"/>
  <c r="L490" i="24"/>
  <c r="L491" i="24"/>
  <c r="L492" i="24"/>
  <c r="L493" i="24"/>
  <c r="L494" i="24"/>
  <c r="L495" i="24"/>
  <c r="L478" i="24"/>
  <c r="L496" i="24"/>
  <c r="L497" i="24"/>
  <c r="L498" i="24"/>
  <c r="L499" i="24"/>
  <c r="L500" i="24"/>
  <c r="L501" i="24"/>
  <c r="L502" i="24"/>
  <c r="L503" i="24"/>
  <c r="L504" i="24"/>
  <c r="L505" i="24"/>
  <c r="L479" i="24"/>
  <c r="L506" i="24"/>
  <c r="L507" i="24"/>
  <c r="L508" i="24"/>
  <c r="L509" i="24"/>
  <c r="V389" i="24" l="1" a="1"/>
  <c r="V389" i="24" s="1"/>
  <c r="V390" i="24" a="1"/>
  <c r="V390" i="24" s="1"/>
  <c r="K436" i="24" a="1"/>
  <c r="K436" i="24" s="1"/>
  <c r="K411" i="24" a="1"/>
  <c r="K411" i="24" s="1"/>
  <c r="V315" i="24" a="1"/>
  <c r="V315" i="24" s="1"/>
  <c r="V531" i="24" a="1"/>
  <c r="V531" i="24" s="1"/>
  <c r="V340" i="24" a="1"/>
  <c r="V340" i="24" s="1"/>
  <c r="V555" i="24" a="1"/>
  <c r="V555" i="24" s="1"/>
  <c r="V174" i="24" a="1"/>
  <c r="V174" i="24" s="1"/>
  <c r="V242" i="24" a="1"/>
  <c r="V242" i="24" s="1"/>
  <c r="V122" i="24" a="1"/>
  <c r="V122" i="24" s="1"/>
  <c r="K503" i="24" a="1"/>
  <c r="K503" i="24" s="1"/>
  <c r="K478" i="24" a="1"/>
  <c r="K478" i="24" s="1"/>
  <c r="K471" i="24" a="1"/>
  <c r="K471" i="24" s="1"/>
  <c r="K432" i="24" a="1"/>
  <c r="K432" i="24" s="1"/>
  <c r="K418" i="24" a="1"/>
  <c r="K418" i="24" s="1"/>
  <c r="K488" i="24" a="1"/>
  <c r="K488" i="24" s="1"/>
  <c r="K464" i="24" a="1"/>
  <c r="K464" i="24" s="1"/>
  <c r="K441" i="24" a="1"/>
  <c r="K441" i="24" s="1"/>
  <c r="K425" i="24" a="1"/>
  <c r="K425" i="24" s="1"/>
  <c r="K427" i="24" a="1"/>
  <c r="K427" i="24" s="1"/>
  <c r="K420" i="24" a="1"/>
  <c r="K420" i="24" s="1"/>
  <c r="V354" i="24" a="1"/>
  <c r="V354" i="24" s="1"/>
  <c r="V375" i="24" a="1"/>
  <c r="V375" i="24" s="1"/>
  <c r="V353" i="24" a="1"/>
  <c r="V353" i="24" s="1"/>
  <c r="V398" i="24" a="1"/>
  <c r="V398" i="24" s="1"/>
  <c r="V397" i="24" a="1"/>
  <c r="V397" i="24" s="1"/>
  <c r="K508" i="24" a="1"/>
  <c r="K508" i="24" s="1"/>
  <c r="K501" i="24" a="1"/>
  <c r="K501" i="24" s="1"/>
  <c r="K494" i="24" a="1"/>
  <c r="K494" i="24" s="1"/>
  <c r="K486" i="24" a="1"/>
  <c r="K486" i="24" s="1"/>
  <c r="K470" i="24" a="1"/>
  <c r="K470" i="24" s="1"/>
  <c r="K462" i="24" a="1"/>
  <c r="K462" i="24" s="1"/>
  <c r="V376" i="24" a="1"/>
  <c r="V376" i="24" s="1"/>
  <c r="K434" i="24" a="1"/>
  <c r="K434" i="24" s="1"/>
  <c r="K450" i="24" a="1"/>
  <c r="K450" i="24" s="1"/>
  <c r="K443" i="24" a="1"/>
  <c r="K443" i="24" s="1"/>
  <c r="K412" i="24" a="1"/>
  <c r="K412" i="24" s="1"/>
  <c r="K318" i="24" a="1"/>
  <c r="K318" i="24" s="1"/>
  <c r="K333" i="24" a="1"/>
  <c r="K333" i="24" s="1"/>
  <c r="K325" i="24" a="1"/>
  <c r="K325" i="24" s="1"/>
  <c r="K294" i="24" a="1"/>
  <c r="K294" i="24" s="1"/>
  <c r="K292" i="24" a="1"/>
  <c r="K292" i="24" s="1"/>
  <c r="K302" i="24" a="1"/>
  <c r="K302" i="24" s="1"/>
  <c r="K272" i="24" a="1"/>
  <c r="K272" i="24" s="1"/>
  <c r="K286" i="24" a="1"/>
  <c r="K286" i="24" s="1"/>
  <c r="K279" i="24" a="1"/>
  <c r="K279" i="24" s="1"/>
  <c r="K248" i="24" a="1"/>
  <c r="K248" i="24" s="1"/>
  <c r="K263" i="24" a="1"/>
  <c r="K263" i="24" s="1"/>
  <c r="K256" i="24" a="1"/>
  <c r="K256" i="24" s="1"/>
  <c r="K238" i="24" a="1"/>
  <c r="K238" i="24" s="1"/>
  <c r="K232" i="24" a="1"/>
  <c r="K232" i="24" s="1"/>
  <c r="K203" i="24" a="1"/>
  <c r="K203" i="24" s="1"/>
  <c r="K217" i="24" a="1"/>
  <c r="K217" i="24" s="1"/>
  <c r="K211" i="24" a="1"/>
  <c r="K211" i="24" s="1"/>
  <c r="K194" i="24" a="1"/>
  <c r="K194" i="24" s="1"/>
  <c r="K188" i="24" a="1"/>
  <c r="K188" i="24" s="1"/>
  <c r="K157" i="24" a="1"/>
  <c r="K157" i="24" s="1"/>
  <c r="K172" i="24" a="1"/>
  <c r="K172" i="24" s="1"/>
  <c r="K165" i="24" a="1"/>
  <c r="K165" i="24" s="1"/>
  <c r="K149" i="24" a="1"/>
  <c r="K149" i="24" s="1"/>
  <c r="K148" i="24" a="1"/>
  <c r="K148" i="24" s="1"/>
  <c r="K124" i="24" a="1"/>
  <c r="K124" i="24" s="1"/>
  <c r="K133" i="24" a="1"/>
  <c r="K133" i="24" s="1"/>
  <c r="K101" i="24" a="1"/>
  <c r="K101" i="24" s="1"/>
  <c r="K116" i="24" a="1"/>
  <c r="K116" i="24" s="1"/>
  <c r="K109" i="24" a="1"/>
  <c r="K109" i="24" s="1"/>
  <c r="K37" i="24" a="1"/>
  <c r="K37" i="24" s="1"/>
  <c r="K91" i="24" a="1"/>
  <c r="K91" i="24" s="1"/>
  <c r="K75" i="24" a="1"/>
  <c r="K75" i="24" s="1"/>
  <c r="K73" i="24" a="1"/>
  <c r="K73" i="24" s="1"/>
  <c r="K67" i="24" a="1"/>
  <c r="K67" i="24" s="1"/>
  <c r="K25" i="24" a="1"/>
  <c r="K25" i="24" s="1"/>
  <c r="K53" i="24" a="1"/>
  <c r="K53" i="24" s="1"/>
  <c r="K45" i="24" a="1"/>
  <c r="K45" i="24" s="1"/>
  <c r="R7" i="24"/>
  <c r="K330" i="24" a="1"/>
  <c r="K330" i="24" s="1"/>
  <c r="K299" i="24" a="1"/>
  <c r="K299" i="24" s="1"/>
  <c r="K313" i="24" a="1"/>
  <c r="K313" i="24" s="1"/>
  <c r="K306" i="24" a="1"/>
  <c r="K306" i="24" s="1"/>
  <c r="K291" i="24" a="1"/>
  <c r="K291" i="24" s="1"/>
  <c r="K284" i="24" a="1"/>
  <c r="K284" i="24" s="1"/>
  <c r="K277" i="24" a="1"/>
  <c r="K277" i="24" s="1"/>
  <c r="K245" i="24" a="1"/>
  <c r="K245" i="24" s="1"/>
  <c r="K261" i="24" a="1"/>
  <c r="K261" i="24" s="1"/>
  <c r="K253" i="24" a="1"/>
  <c r="K253" i="24" s="1"/>
  <c r="K224" i="24" a="1"/>
  <c r="K224" i="24" s="1"/>
  <c r="K236" i="24" a="1"/>
  <c r="K236" i="24" s="1"/>
  <c r="K231" i="24" a="1"/>
  <c r="K231" i="24" s="1"/>
  <c r="K200" i="24" a="1"/>
  <c r="K200" i="24" s="1"/>
  <c r="K198" i="24" a="1"/>
  <c r="K198" i="24" s="1"/>
  <c r="K208" i="24" a="1"/>
  <c r="K208" i="24" s="1"/>
  <c r="K179" i="24" a="1"/>
  <c r="K179" i="24" s="1"/>
  <c r="K191" i="24" a="1"/>
  <c r="K191" i="24" s="1"/>
  <c r="K185" i="24" a="1"/>
  <c r="K185" i="24" s="1"/>
  <c r="K154" i="24" a="1"/>
  <c r="K154" i="24" s="1"/>
  <c r="K169" i="24" a="1"/>
  <c r="K169" i="24" s="1"/>
  <c r="K162" i="24" a="1"/>
  <c r="K162" i="24" s="1"/>
  <c r="K145" i="24" a="1"/>
  <c r="K145" i="24" s="1"/>
  <c r="K138" i="24" a="1"/>
  <c r="K138" i="24" s="1"/>
  <c r="K123" i="24" a="1"/>
  <c r="K123" i="24" s="1"/>
  <c r="K121" i="24" a="1"/>
  <c r="K121" i="24" s="1"/>
  <c r="K114" i="24" a="1"/>
  <c r="K114" i="24" s="1"/>
  <c r="K106" i="24" a="1"/>
  <c r="K106" i="24" s="1"/>
  <c r="K30" i="24" a="1"/>
  <c r="K30" i="24" s="1"/>
  <c r="K88" i="24" a="1"/>
  <c r="K88" i="24" s="1"/>
  <c r="K80" i="24" a="1"/>
  <c r="K80" i="24" s="1"/>
  <c r="K64" i="24" a="1"/>
  <c r="K64" i="24" s="1"/>
  <c r="K58" i="24" a="1"/>
  <c r="K58" i="24" s="1"/>
  <c r="K50" i="24" a="1"/>
  <c r="K50" i="24" s="1"/>
  <c r="K42" i="24" a="1"/>
  <c r="K42" i="24" s="1"/>
  <c r="K11" i="24" a="1"/>
  <c r="K11" i="24" s="1"/>
  <c r="K323" i="24" a="1"/>
  <c r="K323" i="24" s="1"/>
  <c r="K430" i="24" a="1"/>
  <c r="K430" i="24" s="1"/>
  <c r="K423" i="24" a="1"/>
  <c r="K423" i="24" s="1"/>
  <c r="K415" i="24" a="1"/>
  <c r="K415" i="24" s="1"/>
  <c r="K337" i="24" a="1"/>
  <c r="K337" i="24" s="1"/>
  <c r="K479" i="24" a="1"/>
  <c r="K479" i="24" s="1"/>
  <c r="K491" i="24" a="1"/>
  <c r="K491" i="24" s="1"/>
  <c r="K474" i="24" a="1"/>
  <c r="K474" i="24" s="1"/>
  <c r="K467" i="24" a="1"/>
  <c r="K467" i="24" s="1"/>
  <c r="K452" i="24" a="1"/>
  <c r="K452" i="24" s="1"/>
  <c r="K446" i="24" a="1"/>
  <c r="K446" i="24" s="1"/>
  <c r="K431" i="24" a="1"/>
  <c r="K431" i="24" s="1"/>
  <c r="K321" i="24" a="1"/>
  <c r="K321" i="24" s="1"/>
  <c r="K498" i="24" a="1"/>
  <c r="K498" i="24" s="1"/>
  <c r="K335" i="24" a="1"/>
  <c r="K335" i="24" s="1"/>
  <c r="K328" i="24" a="1"/>
  <c r="K328" i="24" s="1"/>
  <c r="K297" i="24" a="1"/>
  <c r="K297" i="24" s="1"/>
  <c r="K311" i="24" a="1"/>
  <c r="K311" i="24" s="1"/>
  <c r="K275" i="24" a="1"/>
  <c r="K275" i="24" s="1"/>
  <c r="K289" i="24" a="1"/>
  <c r="K289" i="24" s="1"/>
  <c r="K282" i="24" a="1"/>
  <c r="K282" i="24" s="1"/>
  <c r="K251" i="24" a="1"/>
  <c r="K251" i="24" s="1"/>
  <c r="K266" i="24" a="1"/>
  <c r="K266" i="24" s="1"/>
  <c r="K259" i="24" a="1"/>
  <c r="K259" i="24" s="1"/>
  <c r="K243" i="24" a="1"/>
  <c r="K243" i="24" s="1"/>
  <c r="K241" i="24" a="1"/>
  <c r="K241" i="24" s="1"/>
  <c r="K235" i="24" a="1"/>
  <c r="K235" i="24" s="1"/>
  <c r="K221" i="24" a="1"/>
  <c r="K221" i="24" s="1"/>
  <c r="K220" i="24" a="1"/>
  <c r="K220" i="24" s="1"/>
  <c r="K213" i="24" a="1"/>
  <c r="K213" i="24" s="1"/>
  <c r="K206" i="24" a="1"/>
  <c r="K206" i="24" s="1"/>
  <c r="K177" i="24" a="1"/>
  <c r="K177" i="24" s="1"/>
  <c r="K190" i="24" a="1"/>
  <c r="K190" i="24" s="1"/>
  <c r="K183" i="24" a="1"/>
  <c r="K183" i="24" s="1"/>
  <c r="K152" i="24" a="1"/>
  <c r="K152" i="24" s="1"/>
  <c r="K160" i="24" a="1"/>
  <c r="K160" i="24" s="1"/>
  <c r="K127" i="24" a="1"/>
  <c r="K127" i="24" s="1"/>
  <c r="K143" i="24" a="1"/>
  <c r="K143" i="24" s="1"/>
  <c r="K136" i="24" a="1"/>
  <c r="K136" i="24" s="1"/>
  <c r="K104" i="24" a="1"/>
  <c r="K104" i="24" s="1"/>
  <c r="K119" i="24" a="1"/>
  <c r="K119" i="24" s="1"/>
  <c r="K112" i="24" a="1"/>
  <c r="K112" i="24" s="1"/>
  <c r="K32" i="24" a="1"/>
  <c r="K32" i="24" s="1"/>
  <c r="K86" i="24" a="1"/>
  <c r="K86" i="24" s="1"/>
  <c r="K78" i="24" a="1"/>
  <c r="K78" i="24" s="1"/>
  <c r="K70" i="24" a="1"/>
  <c r="K70" i="24" s="1"/>
  <c r="K56" i="24" a="1"/>
  <c r="K56" i="24" s="1"/>
  <c r="K48" i="24" a="1"/>
  <c r="K48" i="24" s="1"/>
  <c r="K10" i="24" a="1"/>
  <c r="K10" i="24" s="1"/>
  <c r="K23" i="24" a="1"/>
  <c r="K23" i="24" s="1"/>
  <c r="K17" i="24" a="1"/>
  <c r="K17" i="24" s="1"/>
  <c r="K496" i="24" a="1"/>
  <c r="K496" i="24" s="1"/>
  <c r="K489" i="24" a="1"/>
  <c r="K489" i="24" s="1"/>
  <c r="K458" i="24" a="1"/>
  <c r="K458" i="24" s="1"/>
  <c r="K472" i="24" a="1"/>
  <c r="K472" i="24" s="1"/>
  <c r="K465" i="24" a="1"/>
  <c r="K465" i="24" s="1"/>
  <c r="K437" i="24" a="1"/>
  <c r="K437" i="24" s="1"/>
  <c r="K451" i="24" a="1"/>
  <c r="K451" i="24" s="1"/>
  <c r="K444" i="24" a="1"/>
  <c r="K444" i="24" s="1"/>
  <c r="K413" i="24" a="1"/>
  <c r="K413" i="24" s="1"/>
  <c r="K428" i="24" a="1"/>
  <c r="K428" i="24" s="1"/>
  <c r="K421" i="24" a="1"/>
  <c r="K421" i="24" s="1"/>
  <c r="K320" i="24" a="1"/>
  <c r="K320" i="24" s="1"/>
  <c r="K334" i="24" a="1"/>
  <c r="K334" i="24" s="1"/>
  <c r="K327" i="24" a="1"/>
  <c r="K327" i="24" s="1"/>
  <c r="K296" i="24" a="1"/>
  <c r="K296" i="24" s="1"/>
  <c r="K310" i="24" a="1"/>
  <c r="K310" i="24" s="1"/>
  <c r="K304" i="24" a="1"/>
  <c r="K304" i="24" s="1"/>
  <c r="K274" i="24" a="1"/>
  <c r="K274" i="24" s="1"/>
  <c r="K288" i="24" a="1"/>
  <c r="K288" i="24" s="1"/>
  <c r="K281" i="24" a="1"/>
  <c r="K281" i="24" s="1"/>
  <c r="K250" i="24" a="1"/>
  <c r="K250" i="24" s="1"/>
  <c r="K265" i="24" a="1"/>
  <c r="K265" i="24" s="1"/>
  <c r="K258" i="24" a="1"/>
  <c r="K258" i="24" s="1"/>
  <c r="K229" i="24" a="1"/>
  <c r="K229" i="24" s="1"/>
  <c r="K240" i="24" a="1"/>
  <c r="K240" i="24" s="1"/>
  <c r="K234" i="24" a="1"/>
  <c r="K234" i="24" s="1"/>
  <c r="K205" i="24" a="1"/>
  <c r="K205" i="24" s="1"/>
  <c r="K219" i="24" a="1"/>
  <c r="K219" i="24" s="1"/>
  <c r="K197" i="24" a="1"/>
  <c r="K197" i="24" s="1"/>
  <c r="K196" i="24" a="1"/>
  <c r="K196" i="24" s="1"/>
  <c r="K189" i="24" a="1"/>
  <c r="K189" i="24" s="1"/>
  <c r="K151" i="24" a="1"/>
  <c r="K151" i="24" s="1"/>
  <c r="K167" i="24" a="1"/>
  <c r="K167" i="24" s="1"/>
  <c r="K159" i="24" a="1"/>
  <c r="K159" i="24" s="1"/>
  <c r="K126" i="24" a="1"/>
  <c r="K126" i="24" s="1"/>
  <c r="K142" i="24" a="1"/>
  <c r="K142" i="24" s="1"/>
  <c r="K135" i="24" a="1"/>
  <c r="K135" i="24" s="1"/>
  <c r="K103" i="24" a="1"/>
  <c r="K103" i="24" s="1"/>
  <c r="K118" i="24" a="1"/>
  <c r="K118" i="24" s="1"/>
  <c r="K111" i="24" a="1"/>
  <c r="K111" i="24" s="1"/>
  <c r="K31" i="24" a="1"/>
  <c r="K31" i="24" s="1"/>
  <c r="K85" i="24" a="1"/>
  <c r="K85" i="24" s="1"/>
  <c r="K77" i="24" a="1"/>
  <c r="K77" i="24" s="1"/>
  <c r="K69" i="24" a="1"/>
  <c r="K69" i="24" s="1"/>
  <c r="K55" i="24" a="1"/>
  <c r="K55" i="24" s="1"/>
  <c r="K47" i="24" a="1"/>
  <c r="K47" i="24" s="1"/>
  <c r="K9" i="24" a="1"/>
  <c r="K9" i="24" s="1"/>
  <c r="K22" i="24" a="1"/>
  <c r="K22" i="24" s="1"/>
  <c r="R22" i="24" s="1"/>
  <c r="K16" i="24" a="1"/>
  <c r="K16" i="24" s="1"/>
  <c r="K338" i="24" a="1"/>
  <c r="K338" i="24" s="1"/>
  <c r="K331" i="24" a="1"/>
  <c r="K331" i="24" s="1"/>
  <c r="K316" i="24" a="1"/>
  <c r="K316" i="24" s="1"/>
  <c r="K314" i="24" a="1"/>
  <c r="K314" i="24" s="1"/>
  <c r="K307" i="24" a="1"/>
  <c r="K307" i="24" s="1"/>
  <c r="K300" i="24" a="1"/>
  <c r="K300" i="24" s="1"/>
  <c r="K270" i="24" a="1"/>
  <c r="K270" i="24" s="1"/>
  <c r="K285" i="24" a="1"/>
  <c r="K285" i="24" s="1"/>
  <c r="K246" i="24" a="1"/>
  <c r="K246" i="24" s="1"/>
  <c r="K244" i="24" a="1"/>
  <c r="K244" i="24" s="1"/>
  <c r="K254" i="24" a="1"/>
  <c r="K254" i="24" s="1"/>
  <c r="K225" i="24" a="1"/>
  <c r="K225" i="24" s="1"/>
  <c r="K222" i="24" a="1"/>
  <c r="K222" i="24" s="1"/>
  <c r="K201" i="24" a="1"/>
  <c r="K201" i="24" s="1"/>
  <c r="K215" i="24" a="1"/>
  <c r="K215" i="24" s="1"/>
  <c r="K209" i="24" a="1"/>
  <c r="K209" i="24" s="1"/>
  <c r="K180" i="24" a="1"/>
  <c r="K180" i="24" s="1"/>
  <c r="K192" i="24" a="1"/>
  <c r="K192" i="24" s="1"/>
  <c r="K186" i="24" a="1"/>
  <c r="K186" i="24" s="1"/>
  <c r="K155" i="24" a="1"/>
  <c r="K155" i="24" s="1"/>
  <c r="K170" i="24" a="1"/>
  <c r="K170" i="24" s="1"/>
  <c r="K163" i="24" a="1"/>
  <c r="K163" i="24" s="1"/>
  <c r="K129" i="24" a="1"/>
  <c r="K129" i="24" s="1"/>
  <c r="K146" i="24" a="1"/>
  <c r="K146" i="24" s="1"/>
  <c r="K139" i="24" a="1"/>
  <c r="K139" i="24" s="1"/>
  <c r="K131" i="24" a="1"/>
  <c r="K131" i="24" s="1"/>
  <c r="K99" i="24" a="1"/>
  <c r="K99" i="24" s="1"/>
  <c r="K115" i="24" a="1"/>
  <c r="K115" i="24" s="1"/>
  <c r="K107" i="24" a="1"/>
  <c r="K107" i="24" s="1"/>
  <c r="K35" i="24" a="1"/>
  <c r="K35" i="24" s="1"/>
  <c r="K95" i="24" a="1"/>
  <c r="K95" i="24" s="1"/>
  <c r="K81" i="24" a="1"/>
  <c r="K81" i="24" s="1"/>
  <c r="K65" i="24" a="1"/>
  <c r="K65" i="24" s="1"/>
  <c r="K59" i="24" a="1"/>
  <c r="K59" i="24" s="1"/>
  <c r="K51" i="24" a="1"/>
  <c r="K51" i="24" s="1"/>
  <c r="K5" i="24" a="1"/>
  <c r="K5" i="24" s="1"/>
  <c r="R5" i="24" s="1"/>
  <c r="K3" i="24" a="1"/>
  <c r="K3" i="24" s="1"/>
  <c r="R3" i="24" s="1"/>
  <c r="K12" i="24" a="1"/>
  <c r="K12" i="24" s="1"/>
  <c r="K481" i="24" a="1"/>
  <c r="K481" i="24" s="1"/>
  <c r="K518" i="24" a="1"/>
  <c r="K518" i="24" s="1"/>
  <c r="K511" i="24" a="1"/>
  <c r="K511" i="24" s="1"/>
  <c r="K507" i="24" a="1"/>
  <c r="K507" i="24" s="1"/>
  <c r="K500" i="24" a="1"/>
  <c r="K500" i="24" s="1"/>
  <c r="K493" i="24" a="1"/>
  <c r="K493" i="24" s="1"/>
  <c r="K477" i="24" a="1"/>
  <c r="K477" i="24" s="1"/>
  <c r="K476" i="24" a="1"/>
  <c r="K476" i="24" s="1"/>
  <c r="K469" i="24" a="1"/>
  <c r="K469" i="24" s="1"/>
  <c r="K461" i="24" a="1"/>
  <c r="K461" i="24" s="1"/>
  <c r="K433" i="24" a="1"/>
  <c r="K433" i="24" s="1"/>
  <c r="K448" i="24" a="1"/>
  <c r="K448" i="24" s="1"/>
  <c r="K440" i="24" a="1"/>
  <c r="K440" i="24" s="1"/>
  <c r="K410" i="24" a="1"/>
  <c r="K410" i="24" s="1"/>
  <c r="K408" i="24" a="1"/>
  <c r="K408" i="24" s="1"/>
  <c r="K417" i="24" a="1"/>
  <c r="K417" i="24" s="1"/>
  <c r="K528" i="24" a="1"/>
  <c r="K528" i="24" s="1"/>
  <c r="K480" i="24" a="1"/>
  <c r="K480" i="24" s="1"/>
  <c r="R480" i="24" s="1"/>
  <c r="K525" i="24" a="1"/>
  <c r="K525" i="24" s="1"/>
  <c r="K520" i="24" a="1"/>
  <c r="K520" i="24" s="1"/>
  <c r="R520" i="24" s="1"/>
  <c r="K513" i="24" a="1"/>
  <c r="K513" i="24" s="1"/>
  <c r="R513" i="24" s="1"/>
  <c r="K529" i="24" a="1"/>
  <c r="K529" i="24" s="1"/>
  <c r="K523" i="24" a="1"/>
  <c r="K523" i="24" s="1"/>
  <c r="K517" i="24" a="1"/>
  <c r="K517" i="24" s="1"/>
  <c r="R517" i="24" s="1"/>
  <c r="K509" i="24" a="1"/>
  <c r="K509" i="24" s="1"/>
  <c r="K502" i="24" a="1"/>
  <c r="K502" i="24" s="1"/>
  <c r="K495" i="24" a="1"/>
  <c r="K495" i="24" s="1"/>
  <c r="K487" i="24" a="1"/>
  <c r="K487" i="24" s="1"/>
  <c r="K457" i="24" a="1"/>
  <c r="K457" i="24" s="1"/>
  <c r="K455" i="24" a="1"/>
  <c r="K455" i="24" s="1"/>
  <c r="K463" i="24" a="1"/>
  <c r="K463" i="24" s="1"/>
  <c r="K435" i="24" a="1"/>
  <c r="K435" i="24" s="1"/>
  <c r="K449" i="24" a="1"/>
  <c r="K449" i="24" s="1"/>
  <c r="K442" i="24" a="1"/>
  <c r="K442" i="24" s="1"/>
  <c r="K426" i="24" a="1"/>
  <c r="K426" i="24" s="1"/>
  <c r="K419" i="24" a="1"/>
  <c r="K419" i="24" s="1"/>
  <c r="K322" i="24" a="1"/>
  <c r="K322" i="24" s="1"/>
  <c r="K336" i="24" a="1"/>
  <c r="K336" i="24" s="1"/>
  <c r="K329" i="24" a="1"/>
  <c r="K329" i="24" s="1"/>
  <c r="K298" i="24" a="1"/>
  <c r="K298" i="24" s="1"/>
  <c r="K312" i="24" a="1"/>
  <c r="K312" i="24" s="1"/>
  <c r="K305" i="24" a="1"/>
  <c r="K305" i="24" s="1"/>
  <c r="K276" i="24" a="1"/>
  <c r="K276" i="24" s="1"/>
  <c r="K290" i="24" a="1"/>
  <c r="K290" i="24" s="1"/>
  <c r="K283" i="24" a="1"/>
  <c r="K283" i="24" s="1"/>
  <c r="K268" i="24" a="1"/>
  <c r="K268" i="24" s="1"/>
  <c r="K267" i="24" a="1"/>
  <c r="K267" i="24" s="1"/>
  <c r="K260" i="24" a="1"/>
  <c r="K260" i="24" s="1"/>
  <c r="K252" i="24" a="1"/>
  <c r="K252" i="24" s="1"/>
  <c r="K223" i="24" a="1"/>
  <c r="K223" i="24" s="1"/>
  <c r="K230" i="24" a="1"/>
  <c r="K230" i="24" s="1"/>
  <c r="K199" i="24" a="1"/>
  <c r="K199" i="24" s="1"/>
  <c r="K214" i="24" a="1"/>
  <c r="K214" i="24" s="1"/>
  <c r="K207" i="24" a="1"/>
  <c r="K207" i="24" s="1"/>
  <c r="K178" i="24" a="1"/>
  <c r="K178" i="24" s="1"/>
  <c r="K176" i="24" a="1"/>
  <c r="K176" i="24" s="1"/>
  <c r="K184" i="24" a="1"/>
  <c r="K184" i="24" s="1"/>
  <c r="K153" i="24" a="1"/>
  <c r="K153" i="24" s="1"/>
  <c r="K168" i="24" a="1"/>
  <c r="K168" i="24" s="1"/>
  <c r="K161" i="24" a="1"/>
  <c r="K161" i="24" s="1"/>
  <c r="K128" i="24" a="1"/>
  <c r="K128" i="24" s="1"/>
  <c r="K144" i="24" a="1"/>
  <c r="K144" i="24" s="1"/>
  <c r="K137" i="24" a="1"/>
  <c r="K137" i="24" s="1"/>
  <c r="K105" i="24" a="1"/>
  <c r="K105" i="24" s="1"/>
  <c r="K120" i="24" a="1"/>
  <c r="K120" i="24" s="1"/>
  <c r="K113" i="24" a="1"/>
  <c r="K113" i="24" s="1"/>
  <c r="K97" i="24" a="1"/>
  <c r="K97" i="24" s="1"/>
  <c r="K29" i="24" a="1"/>
  <c r="K29" i="24" s="1"/>
  <c r="K87" i="24" a="1"/>
  <c r="K87" i="24" s="1"/>
  <c r="K79" i="24" a="1"/>
  <c r="K79" i="24" s="1"/>
  <c r="K63" i="24" a="1"/>
  <c r="K63" i="24" s="1"/>
  <c r="K49" i="24" a="1"/>
  <c r="K49" i="24" s="1"/>
  <c r="K41" i="24" a="1"/>
  <c r="K41" i="24" s="1"/>
  <c r="K2" i="24" a="1"/>
  <c r="K2" i="24" s="1"/>
  <c r="R2" i="24" s="1"/>
  <c r="K522" i="24" a="1"/>
  <c r="K522" i="24" s="1"/>
  <c r="K516" i="24" a="1"/>
  <c r="K516" i="24" s="1"/>
  <c r="R516" i="24" s="1"/>
  <c r="K527" i="24" a="1"/>
  <c r="K527" i="24" s="1"/>
  <c r="K521" i="24" a="1"/>
  <c r="K521" i="24" s="1"/>
  <c r="K515" i="24" a="1"/>
  <c r="K515" i="24" s="1"/>
  <c r="R515" i="24" s="1"/>
  <c r="K506" i="24" a="1"/>
  <c r="K506" i="24" s="1"/>
  <c r="K499" i="24" a="1"/>
  <c r="K499" i="24" s="1"/>
  <c r="K492" i="24" a="1"/>
  <c r="K492" i="24" s="1"/>
  <c r="K460" i="24" a="1"/>
  <c r="K460" i="24" s="1"/>
  <c r="K475" i="24" a="1"/>
  <c r="K475" i="24" s="1"/>
  <c r="K468" i="24" a="1"/>
  <c r="K468" i="24" s="1"/>
  <c r="K454" i="24" a="1"/>
  <c r="K454" i="24" s="1"/>
  <c r="K453" i="24" a="1"/>
  <c r="K453" i="24" s="1"/>
  <c r="K447" i="24" a="1"/>
  <c r="K447" i="24" s="1"/>
  <c r="K439" i="24" a="1"/>
  <c r="K439" i="24" s="1"/>
  <c r="K409" i="24" a="1"/>
  <c r="K409" i="24" s="1"/>
  <c r="K424" i="24" a="1"/>
  <c r="K424" i="24" s="1"/>
  <c r="K416" i="24" a="1"/>
  <c r="K416" i="24" s="1"/>
  <c r="K319" i="24" a="1"/>
  <c r="K319" i="24" s="1"/>
  <c r="K317" i="24" a="1"/>
  <c r="K317" i="24" s="1"/>
  <c r="K326" i="24" a="1"/>
  <c r="K326" i="24" s="1"/>
  <c r="K295" i="24" a="1"/>
  <c r="K295" i="24" s="1"/>
  <c r="K309" i="24" a="1"/>
  <c r="K309" i="24" s="1"/>
  <c r="K303" i="24" a="1"/>
  <c r="K303" i="24" s="1"/>
  <c r="K273" i="24" a="1"/>
  <c r="K273" i="24" s="1"/>
  <c r="K287" i="24" a="1"/>
  <c r="K287" i="24" s="1"/>
  <c r="K280" i="24" a="1"/>
  <c r="K280" i="24" s="1"/>
  <c r="K249" i="24" a="1"/>
  <c r="K249" i="24" s="1"/>
  <c r="K264" i="24" a="1"/>
  <c r="K264" i="24" s="1"/>
  <c r="K257" i="24" a="1"/>
  <c r="K257" i="24" s="1"/>
  <c r="K228" i="24" a="1"/>
  <c r="K228" i="24" s="1"/>
  <c r="K239" i="24" a="1"/>
  <c r="K239" i="24" s="1"/>
  <c r="K233" i="24" a="1"/>
  <c r="K233" i="24" s="1"/>
  <c r="K204" i="24" a="1"/>
  <c r="K204" i="24" s="1"/>
  <c r="K218" i="24" a="1"/>
  <c r="K218" i="24" s="1"/>
  <c r="K212" i="24" a="1"/>
  <c r="K212" i="24" s="1"/>
  <c r="K182" i="24" a="1"/>
  <c r="K182" i="24" s="1"/>
  <c r="K195" i="24" a="1"/>
  <c r="K195" i="24" s="1"/>
  <c r="K175" i="24" a="1"/>
  <c r="K175" i="24" s="1"/>
  <c r="K173" i="24" a="1"/>
  <c r="K173" i="24" s="1"/>
  <c r="K166" i="24" a="1"/>
  <c r="K166" i="24" s="1"/>
  <c r="K158" i="24" a="1"/>
  <c r="K158" i="24" s="1"/>
  <c r="K125" i="24" a="1"/>
  <c r="K125" i="24" s="1"/>
  <c r="K141" i="24" a="1"/>
  <c r="K141" i="24" s="1"/>
  <c r="K134" i="24" a="1"/>
  <c r="K134" i="24" s="1"/>
  <c r="K102" i="24" a="1"/>
  <c r="K102" i="24" s="1"/>
  <c r="K117" i="24" a="1"/>
  <c r="K117" i="24" s="1"/>
  <c r="K110" i="24" a="1"/>
  <c r="K110" i="24" s="1"/>
  <c r="K38" i="24" a="1"/>
  <c r="K38" i="24" s="1"/>
  <c r="K92" i="24" a="1"/>
  <c r="K92" i="24" s="1"/>
  <c r="K76" i="24" a="1"/>
  <c r="K76" i="24" s="1"/>
  <c r="K74" i="24" a="1"/>
  <c r="K74" i="24" s="1"/>
  <c r="K68" i="24" a="1"/>
  <c r="K68" i="24" s="1"/>
  <c r="K26" i="24" a="1"/>
  <c r="K26" i="24" s="1"/>
  <c r="K54" i="24" a="1"/>
  <c r="K54" i="24" s="1"/>
  <c r="K46" i="24" a="1"/>
  <c r="K46" i="24" s="1"/>
  <c r="K21" i="24" a="1"/>
  <c r="K21" i="24" s="1"/>
  <c r="R21" i="24" s="1"/>
  <c r="K15" i="24" a="1"/>
  <c r="K15" i="24" s="1"/>
  <c r="R15" i="24" s="1"/>
  <c r="K526" i="24" a="1"/>
  <c r="K526" i="24" s="1"/>
  <c r="K514" i="24" a="1"/>
  <c r="K514" i="24" s="1"/>
  <c r="R514" i="24" s="1"/>
  <c r="K497" i="24" a="1"/>
  <c r="K497" i="24" s="1"/>
  <c r="K490" i="24" a="1"/>
  <c r="K490" i="24" s="1"/>
  <c r="K459" i="24" a="1"/>
  <c r="K459" i="24" s="1"/>
  <c r="K473" i="24" a="1"/>
  <c r="K473" i="24" s="1"/>
  <c r="K466" i="24" a="1"/>
  <c r="K466" i="24" s="1"/>
  <c r="K438" i="24" a="1"/>
  <c r="K438" i="24" s="1"/>
  <c r="K445" i="24" a="1"/>
  <c r="K445" i="24" s="1"/>
  <c r="K414" i="24" a="1"/>
  <c r="K414" i="24" s="1"/>
  <c r="K429" i="24" a="1"/>
  <c r="K429" i="24" s="1"/>
  <c r="K422" i="24" a="1"/>
  <c r="K422" i="24" s="1"/>
  <c r="K407" i="24" a="1"/>
  <c r="K407" i="24" s="1"/>
  <c r="K339" i="24" a="1"/>
  <c r="K339" i="24" s="1"/>
  <c r="K332" i="24" a="1"/>
  <c r="K332" i="24" s="1"/>
  <c r="K324" i="24" a="1"/>
  <c r="K324" i="24" s="1"/>
  <c r="K293" i="24" a="1"/>
  <c r="K293" i="24" s="1"/>
  <c r="K308" i="24" a="1"/>
  <c r="K308" i="24" s="1"/>
  <c r="K301" i="24" a="1"/>
  <c r="K301" i="24" s="1"/>
  <c r="K271" i="24" a="1"/>
  <c r="K271" i="24" s="1"/>
  <c r="K269" i="24" a="1"/>
  <c r="K269" i="24" s="1"/>
  <c r="K278" i="24" a="1"/>
  <c r="K278" i="24" s="1"/>
  <c r="K247" i="24" a="1"/>
  <c r="K247" i="24" s="1"/>
  <c r="K262" i="24" a="1"/>
  <c r="K262" i="24" s="1"/>
  <c r="K255" i="24" a="1"/>
  <c r="K255" i="24" s="1"/>
  <c r="K226" i="24" a="1"/>
  <c r="K226" i="24" s="1"/>
  <c r="K237" i="24" a="1"/>
  <c r="K237" i="24" s="1"/>
  <c r="K202" i="24" a="1"/>
  <c r="K202" i="24" s="1"/>
  <c r="K216" i="24" a="1"/>
  <c r="K216" i="24" s="1"/>
  <c r="K210" i="24" a="1"/>
  <c r="K210" i="24" s="1"/>
  <c r="K181" i="24" a="1"/>
  <c r="K181" i="24" s="1"/>
  <c r="K193" i="24" a="1"/>
  <c r="K193" i="24" s="1"/>
  <c r="K187" i="24" a="1"/>
  <c r="K187" i="24" s="1"/>
  <c r="K156" i="24" a="1"/>
  <c r="K156" i="24" s="1"/>
  <c r="K171" i="24" a="1"/>
  <c r="K171" i="24" s="1"/>
  <c r="K164" i="24" a="1"/>
  <c r="K164" i="24" s="1"/>
  <c r="K130" i="24" a="1"/>
  <c r="K130" i="24" s="1"/>
  <c r="K147" i="24" a="1"/>
  <c r="K147" i="24" s="1"/>
  <c r="K140" i="24" a="1"/>
  <c r="K140" i="24" s="1"/>
  <c r="K100" i="24" a="1"/>
  <c r="K100" i="24" s="1"/>
  <c r="K98" i="24" a="1"/>
  <c r="K98" i="24" s="1"/>
  <c r="K108" i="24" a="1"/>
  <c r="K108" i="24" s="1"/>
  <c r="K36" i="24" a="1"/>
  <c r="K36" i="24" s="1"/>
  <c r="K96" i="24" a="1"/>
  <c r="K96" i="24" s="1"/>
  <c r="K82" i="24" a="1"/>
  <c r="K82" i="24" s="1"/>
  <c r="K66" i="24" a="1"/>
  <c r="K66" i="24" s="1"/>
  <c r="K60" i="24" a="1"/>
  <c r="K60" i="24" s="1"/>
  <c r="K52" i="24" a="1"/>
  <c r="K52" i="24" s="1"/>
  <c r="K6" i="24" a="1"/>
  <c r="K6" i="24" s="1"/>
  <c r="R6" i="24" s="1"/>
  <c r="K19" i="24" a="1"/>
  <c r="K19" i="24" s="1"/>
  <c r="R19" i="24" s="1"/>
  <c r="K13" i="24" a="1"/>
  <c r="K13" i="24" s="1"/>
  <c r="R13" i="24" s="1"/>
  <c r="K524" i="24" a="1"/>
  <c r="K524" i="24" s="1"/>
  <c r="K519" i="24" a="1"/>
  <c r="K519" i="24" s="1"/>
  <c r="K512" i="24" a="1"/>
  <c r="K512" i="24" s="1"/>
  <c r="K8" i="24" a="1"/>
  <c r="K8" i="24" s="1"/>
  <c r="R8" i="24" s="1"/>
  <c r="K4" i="24" a="1"/>
  <c r="K4" i="24" s="1"/>
  <c r="R4" i="24" s="1"/>
  <c r="K24" i="24" a="1"/>
  <c r="K24" i="24" s="1"/>
  <c r="R24" i="24" s="1"/>
  <c r="K20" i="24" a="1"/>
  <c r="K20" i="24" s="1"/>
  <c r="R20" i="24" s="1"/>
  <c r="K18" i="24" a="1"/>
  <c r="K18" i="24" s="1"/>
  <c r="R18" i="24" s="1"/>
  <c r="K14" i="24" a="1"/>
  <c r="K14" i="24" s="1"/>
  <c r="R14" i="24" s="1"/>
  <c r="V532" i="24" a="1"/>
  <c r="V532" i="24" s="1"/>
  <c r="V548" i="24" a="1"/>
  <c r="V548" i="24" s="1"/>
  <c r="V550" i="24" a="1"/>
  <c r="V550" i="24" s="1"/>
  <c r="V546" i="24" a="1"/>
  <c r="V546" i="24" s="1"/>
  <c r="V538" i="24" a="1"/>
  <c r="V538" i="24" s="1"/>
  <c r="V536" i="24" a="1"/>
  <c r="V536" i="24" s="1"/>
  <c r="V552" i="24" a="1"/>
  <c r="V552" i="24" s="1"/>
  <c r="V530" i="24" a="1"/>
  <c r="V530" i="24" s="1"/>
  <c r="V549" i="24" a="1"/>
  <c r="V549" i="24" s="1"/>
  <c r="V533" i="24" a="1"/>
  <c r="V533" i="24" s="1"/>
  <c r="V482" i="24" a="1"/>
  <c r="V482" i="24" s="1"/>
  <c r="V542" i="24" a="1"/>
  <c r="V542" i="24" s="1"/>
  <c r="V483" i="24" a="1"/>
  <c r="V483" i="24" s="1"/>
  <c r="V540" i="24" a="1"/>
  <c r="V540" i="24" s="1"/>
  <c r="V484" i="24" a="1"/>
  <c r="V484" i="24" s="1"/>
  <c r="V485" i="24" a="1"/>
  <c r="V485" i="24" s="1"/>
  <c r="V543" i="24" a="1"/>
  <c r="V543" i="24" s="1"/>
  <c r="V547" i="24" a="1"/>
  <c r="V547" i="24" s="1"/>
  <c r="V537" i="24" a="1"/>
  <c r="V537" i="24" s="1"/>
  <c r="V551" i="24" a="1"/>
  <c r="V551" i="24" s="1"/>
  <c r="V545" i="24" a="1"/>
  <c r="V545" i="24" s="1"/>
  <c r="V535" i="24" a="1"/>
  <c r="V535" i="24" s="1"/>
  <c r="V541" i="24" a="1"/>
  <c r="V541" i="24" s="1"/>
  <c r="V534" i="24" a="1"/>
  <c r="V534" i="24" s="1"/>
  <c r="V553" i="24" a="1"/>
  <c r="V553" i="24" s="1"/>
  <c r="V544" i="24" a="1"/>
  <c r="V544" i="24" s="1"/>
  <c r="V539" i="24" a="1"/>
  <c r="V539" i="24" s="1"/>
  <c r="V554" i="24" a="1"/>
  <c r="V554" i="24" s="1"/>
  <c r="R11" i="24"/>
  <c r="R23" i="24"/>
  <c r="R17" i="24"/>
  <c r="R12" i="24"/>
  <c r="R16" i="24"/>
  <c r="V78" i="24" a="1"/>
  <c r="V78" i="24" s="1"/>
  <c r="V37" i="24" a="1"/>
  <c r="V37" i="24" s="1"/>
  <c r="V74" i="24" a="1"/>
  <c r="V74" i="24" s="1"/>
  <c r="V70" i="24" a="1"/>
  <c r="V70" i="24" s="1"/>
  <c r="V507" i="24" a="1"/>
  <c r="V507" i="24" s="1"/>
  <c r="V194" i="24" a="1"/>
  <c r="V194" i="24" s="1"/>
  <c r="V125" i="24" a="1"/>
  <c r="V125" i="24" s="1"/>
  <c r="V112" i="24" a="1"/>
  <c r="V112" i="24" s="1"/>
  <c r="V36" i="24" a="1"/>
  <c r="V36" i="24" s="1"/>
  <c r="V119" i="24" a="1"/>
  <c r="V119" i="24" s="1"/>
  <c r="V372" i="24" a="1"/>
  <c r="V372" i="24" s="1"/>
  <c r="V25" i="24" a="1"/>
  <c r="V25" i="24" s="1"/>
  <c r="V176" i="24" a="1"/>
  <c r="V176" i="24" s="1"/>
  <c r="V165" i="24" a="1"/>
  <c r="V165" i="24" s="1"/>
  <c r="V121" i="24" a="1"/>
  <c r="V121" i="24" s="1"/>
  <c r="V60" i="24" a="1"/>
  <c r="V60" i="24" s="1"/>
  <c r="V100" i="24" a="1"/>
  <c r="V100" i="24" s="1"/>
  <c r="V117" i="24" a="1"/>
  <c r="V117" i="24" s="1"/>
  <c r="V47" i="24" a="1"/>
  <c r="V47" i="24" s="1"/>
  <c r="V10" i="24" a="1"/>
  <c r="V10" i="24" s="1"/>
  <c r="V160" i="24" a="1"/>
  <c r="V160" i="24" s="1"/>
  <c r="V102" i="24" a="1"/>
  <c r="V102" i="24" s="1"/>
  <c r="V62" i="24" a="1"/>
  <c r="V62" i="24" s="1"/>
  <c r="V82" i="24" a="1"/>
  <c r="V82" i="24" s="1"/>
  <c r="V6" i="24" a="1"/>
  <c r="V6" i="24" s="1"/>
  <c r="V54" i="24" a="1"/>
  <c r="V54" i="24" s="1"/>
  <c r="V72" i="24" a="1"/>
  <c r="V72" i="24" s="1"/>
  <c r="V20" i="24" a="1"/>
  <c r="V20" i="24" s="1"/>
  <c r="V110" i="24" a="1"/>
  <c r="V110" i="24" s="1"/>
  <c r="V250" i="24" a="1"/>
  <c r="V250" i="24" s="1"/>
  <c r="V61" i="24" a="1"/>
  <c r="V61" i="24" s="1"/>
  <c r="V259" i="24" a="1"/>
  <c r="V259" i="24" s="1"/>
  <c r="V63" i="24" a="1"/>
  <c r="V63" i="24" s="1"/>
  <c r="V161" i="24" a="1"/>
  <c r="V161" i="24" s="1"/>
  <c r="V51" i="24" a="1"/>
  <c r="V51" i="24" s="1"/>
  <c r="V98" i="24" a="1"/>
  <c r="V98" i="24" s="1"/>
  <c r="V224" i="24" a="1"/>
  <c r="V224" i="24" s="1"/>
  <c r="V75" i="24" a="1"/>
  <c r="V75" i="24" s="1"/>
  <c r="V300" i="24" a="1"/>
  <c r="V300" i="24" s="1"/>
  <c r="V107" i="24" a="1"/>
  <c r="V107" i="24" s="1"/>
  <c r="V41" i="24" a="1"/>
  <c r="V41" i="24" s="1"/>
  <c r="V128" i="24" a="1"/>
  <c r="V128" i="24" s="1"/>
  <c r="V217" i="24" a="1"/>
  <c r="V217" i="24" s="1"/>
  <c r="V286" i="24" a="1"/>
  <c r="V286" i="24" s="1"/>
  <c r="V358" i="24" a="1"/>
  <c r="V358" i="24" s="1"/>
  <c r="V423" i="24" a="1"/>
  <c r="V423" i="24" s="1"/>
  <c r="V525" i="24" a="1"/>
  <c r="V525" i="24" s="1"/>
  <c r="V264" i="24" a="1"/>
  <c r="V264" i="24" s="1"/>
  <c r="V317" i="24" a="1"/>
  <c r="V317" i="24" s="1"/>
  <c r="V393" i="24" a="1"/>
  <c r="V393" i="24" s="1"/>
  <c r="V453" i="24" a="1"/>
  <c r="V453" i="24" s="1"/>
  <c r="V350" i="24" a="1"/>
  <c r="V350" i="24" s="1"/>
  <c r="V196" i="24" a="1"/>
  <c r="V196" i="24" s="1"/>
  <c r="V296" i="24" a="1"/>
  <c r="V296" i="24" s="1"/>
  <c r="V406" i="24" a="1"/>
  <c r="V406" i="24" s="1"/>
  <c r="V476" i="24" a="1"/>
  <c r="V476" i="24" s="1"/>
  <c r="V437" i="24" a="1"/>
  <c r="V437" i="24" s="1"/>
  <c r="V213" i="24" a="1"/>
  <c r="V213" i="24" s="1"/>
  <c r="V289" i="24" a="1"/>
  <c r="V289" i="24" s="1"/>
  <c r="V387" i="24" a="1"/>
  <c r="V387" i="24" s="1"/>
  <c r="V432" i="24" a="1"/>
  <c r="V432" i="24" s="1"/>
  <c r="V528" i="24" a="1"/>
  <c r="V528" i="24" s="1"/>
  <c r="V504" i="24" a="1"/>
  <c r="V504" i="24" s="1"/>
  <c r="V268" i="24" a="1"/>
  <c r="V268" i="24" s="1"/>
  <c r="V336" i="24" a="1"/>
  <c r="V336" i="24" s="1"/>
  <c r="V402" i="24" a="1"/>
  <c r="V402" i="24" s="1"/>
  <c r="V455" i="24" a="1"/>
  <c r="V455" i="24" s="1"/>
  <c r="V116" i="24" a="1"/>
  <c r="V116" i="24" s="1"/>
  <c r="V451" i="24" a="1"/>
  <c r="V451" i="24" s="1"/>
  <c r="V198" i="24" a="1"/>
  <c r="V198" i="24" s="1"/>
  <c r="V323" i="24" a="1"/>
  <c r="V323" i="24" s="1"/>
  <c r="V355" i="24" a="1"/>
  <c r="V355" i="24" s="1"/>
  <c r="V503" i="24" a="1"/>
  <c r="V503" i="24" s="1"/>
  <c r="V472" i="24" a="1"/>
  <c r="V472" i="24" s="1"/>
  <c r="V39" i="24" a="1"/>
  <c r="V39" i="24" s="1"/>
  <c r="V193" i="24" a="1"/>
  <c r="V193" i="24" s="1"/>
  <c r="V255" i="24" a="1"/>
  <c r="V255" i="24" s="1"/>
  <c r="V293" i="24" a="1"/>
  <c r="V293" i="24" s="1"/>
  <c r="V385" i="24" a="1"/>
  <c r="V385" i="24" s="1"/>
  <c r="V512" i="24" a="1"/>
  <c r="V512" i="24" s="1"/>
  <c r="V341" i="24" a="1"/>
  <c r="V341" i="24" s="1"/>
  <c r="V299" i="24" a="1"/>
  <c r="V299" i="24" s="1"/>
  <c r="V346" i="24" a="1"/>
  <c r="V346" i="24" s="1"/>
  <c r="V94" i="24" a="1"/>
  <c r="V94" i="24" s="1"/>
  <c r="V87" i="24" a="1"/>
  <c r="V87" i="24" s="1"/>
  <c r="V71" i="24" a="1"/>
  <c r="V71" i="24" s="1"/>
  <c r="V48" i="24" a="1"/>
  <c r="V48" i="24" s="1"/>
  <c r="V132" i="24" a="1"/>
  <c r="V132" i="24" s="1"/>
  <c r="V58" i="24" a="1"/>
  <c r="V58" i="24" s="1"/>
  <c r="V265" i="24" a="1"/>
  <c r="V265" i="24" s="1"/>
  <c r="V17" i="24" a="1"/>
  <c r="V17" i="24" s="1"/>
  <c r="V11" i="24" a="1"/>
  <c r="V11" i="24" s="1"/>
  <c r="V214" i="24" a="1"/>
  <c r="V214" i="24" s="1"/>
  <c r="V229" i="24" a="1"/>
  <c r="V229" i="24" s="1"/>
  <c r="V316" i="24" a="1"/>
  <c r="V316" i="24" s="1"/>
  <c r="V148" i="24" a="1"/>
  <c r="V148" i="24" s="1"/>
  <c r="V258" i="24" a="1"/>
  <c r="V258" i="24" s="1"/>
  <c r="V433" i="24" a="1"/>
  <c r="V433" i="24" s="1"/>
  <c r="V201" i="24" a="1"/>
  <c r="V201" i="24" s="1"/>
  <c r="V274" i="24" a="1"/>
  <c r="V274" i="24" s="1"/>
  <c r="V395" i="24" a="1"/>
  <c r="V395" i="24" s="1"/>
  <c r="V478" i="24" a="1"/>
  <c r="V478" i="24" s="1"/>
  <c r="V231" i="24" a="1"/>
  <c r="V231" i="24" s="1"/>
  <c r="V304" i="24" a="1"/>
  <c r="V304" i="24" s="1"/>
  <c r="V99" i="24" a="1"/>
  <c r="V99" i="24" s="1"/>
  <c r="V246" i="24" a="1"/>
  <c r="V246" i="24" s="1"/>
  <c r="V168" i="24" a="1"/>
  <c r="V168" i="24" s="1"/>
  <c r="V182" i="24" a="1"/>
  <c r="V182" i="24" s="1"/>
  <c r="V238" i="24" a="1"/>
  <c r="V238" i="24" s="1"/>
  <c r="V277" i="24" a="1"/>
  <c r="V277" i="24" s="1"/>
  <c r="V206" i="24" a="1"/>
  <c r="V206" i="24" s="1"/>
  <c r="V314" i="24" a="1"/>
  <c r="V314" i="24" s="1"/>
  <c r="V42" i="24" a="1"/>
  <c r="V42" i="24" s="1"/>
  <c r="V30" i="24" a="1"/>
  <c r="V30" i="24" s="1"/>
  <c r="V106" i="24" a="1"/>
  <c r="V106" i="24" s="1"/>
  <c r="V68" i="24" a="1"/>
  <c r="V68" i="24" s="1"/>
  <c r="V80" i="24" a="1"/>
  <c r="V80" i="24" s="1"/>
  <c r="V45" i="24" a="1"/>
  <c r="V45" i="24" s="1"/>
  <c r="V101" i="24" a="1"/>
  <c r="V101" i="24" s="1"/>
  <c r="V327" i="24" a="1"/>
  <c r="V327" i="24" s="1"/>
  <c r="V311" i="24" a="1"/>
  <c r="V311" i="24" s="1"/>
  <c r="V153" i="24" a="1"/>
  <c r="V153" i="24" s="1"/>
  <c r="V52" i="24" a="1"/>
  <c r="V52" i="24" s="1"/>
  <c r="V162" i="24" a="1"/>
  <c r="V162" i="24" s="1"/>
  <c r="V253" i="24" a="1"/>
  <c r="V253" i="24" s="1"/>
  <c r="V91" i="24" a="1"/>
  <c r="V91" i="24" s="1"/>
  <c r="V338" i="24" a="1"/>
  <c r="V338" i="24" s="1"/>
  <c r="V166" i="24" a="1"/>
  <c r="V166" i="24" s="1"/>
  <c r="V57" i="24" a="1"/>
  <c r="V57" i="24" s="1"/>
  <c r="V203" i="24" a="1"/>
  <c r="V203" i="24" s="1"/>
  <c r="V272" i="24" a="1"/>
  <c r="V272" i="24" s="1"/>
  <c r="V430" i="24" a="1"/>
  <c r="V430" i="24" s="1"/>
  <c r="V139" i="24" a="1"/>
  <c r="V139" i="24" s="1"/>
  <c r="V249" i="24" a="1"/>
  <c r="V249" i="24" s="1"/>
  <c r="V319" i="24" a="1"/>
  <c r="V319" i="24" s="1"/>
  <c r="V399" i="24" a="1"/>
  <c r="V399" i="24" s="1"/>
  <c r="V454" i="24" a="1"/>
  <c r="V454" i="24" s="1"/>
  <c r="V444" i="24" a="1"/>
  <c r="V444" i="24" s="1"/>
  <c r="V219" i="24" a="1"/>
  <c r="V219" i="24" s="1"/>
  <c r="V366" i="24" a="1"/>
  <c r="V366" i="24" s="1"/>
  <c r="V352" i="24" a="1"/>
  <c r="V352" i="24" s="1"/>
  <c r="V493" i="24" a="1"/>
  <c r="V493" i="24" s="1"/>
  <c r="V496" i="24" a="1"/>
  <c r="V496" i="24" s="1"/>
  <c r="V220" i="24" a="1"/>
  <c r="V220" i="24" s="1"/>
  <c r="V275" i="24" a="1"/>
  <c r="V275" i="24" s="1"/>
  <c r="V401" i="24" a="1"/>
  <c r="V401" i="24" s="1"/>
  <c r="V434" i="24" a="1"/>
  <c r="V434" i="24" s="1"/>
  <c r="V186" i="24" a="1"/>
  <c r="V186" i="24" s="1"/>
  <c r="V520" i="24" a="1"/>
  <c r="V520" i="24" s="1"/>
  <c r="V283" i="24" a="1"/>
  <c r="V283" i="24" s="1"/>
  <c r="V322" i="24" a="1"/>
  <c r="V322" i="24" s="1"/>
  <c r="V348" i="24" a="1"/>
  <c r="V348" i="24" s="1"/>
  <c r="V457" i="24" a="1"/>
  <c r="V457" i="24" s="1"/>
  <c r="V192" i="24" a="1"/>
  <c r="V192" i="24" s="1"/>
  <c r="V458" i="24" a="1"/>
  <c r="V458" i="24" s="1"/>
  <c r="V261" i="24" a="1"/>
  <c r="V261" i="24" s="1"/>
  <c r="V363" i="24" a="1"/>
  <c r="V363" i="24" s="1"/>
  <c r="V420" i="24" a="1"/>
  <c r="V420" i="24" s="1"/>
  <c r="V133" i="24" a="1"/>
  <c r="V133" i="24" s="1"/>
  <c r="V518" i="24" a="1"/>
  <c r="V518" i="24" s="1"/>
  <c r="V40" i="24" a="1"/>
  <c r="V40" i="24" s="1"/>
  <c r="V181" i="24" a="1"/>
  <c r="V181" i="24" s="1"/>
  <c r="V262" i="24" a="1"/>
  <c r="V262" i="24" s="1"/>
  <c r="V324" i="24" a="1"/>
  <c r="V324" i="24" s="1"/>
  <c r="V391" i="24" a="1"/>
  <c r="V391" i="24" s="1"/>
  <c r="V438" i="24" a="1"/>
  <c r="V438" i="24" s="1"/>
  <c r="V519" i="24" a="1"/>
  <c r="V519" i="24" s="1"/>
  <c r="V450" i="24" a="1"/>
  <c r="V450" i="24" s="1"/>
  <c r="V479" i="24" a="1"/>
  <c r="V479" i="24" s="1"/>
  <c r="V386" i="24" a="1"/>
  <c r="V386" i="24" s="1"/>
  <c r="V431" i="24" a="1"/>
  <c r="V431" i="24" s="1"/>
  <c r="V468" i="24" a="1"/>
  <c r="V468" i="24" s="1"/>
  <c r="V205" i="24" a="1"/>
  <c r="V205" i="24" s="1"/>
  <c r="V417" i="24" a="1"/>
  <c r="V417" i="24" s="1"/>
  <c r="V163" i="24" a="1"/>
  <c r="V163" i="24" s="1"/>
  <c r="V111" i="24" a="1"/>
  <c r="V111" i="24" s="1"/>
  <c r="V221" i="24" a="1"/>
  <c r="V221" i="24" s="1"/>
  <c r="V328" i="24" a="1"/>
  <c r="V328" i="24" s="1"/>
  <c r="V347" i="24" a="1"/>
  <c r="V347" i="24" s="1"/>
  <c r="V462" i="24" a="1"/>
  <c r="V462" i="24" s="1"/>
  <c r="V225" i="24" a="1"/>
  <c r="V225" i="24" s="1"/>
  <c r="V184" i="24" a="1"/>
  <c r="V184" i="24" s="1"/>
  <c r="V290" i="24" a="1"/>
  <c r="V290" i="24" s="1"/>
  <c r="V419" i="24" a="1"/>
  <c r="V419" i="24" s="1"/>
  <c r="V487" i="24" a="1"/>
  <c r="V487" i="24" s="1"/>
  <c r="V209" i="24" a="1"/>
  <c r="V209" i="24" s="1"/>
  <c r="V511" i="24" a="1"/>
  <c r="V511" i="24" s="1"/>
  <c r="V367" i="24" a="1"/>
  <c r="V367" i="24" s="1"/>
  <c r="V427" i="24" a="1"/>
  <c r="V427" i="24" s="1"/>
  <c r="V180" i="24" a="1"/>
  <c r="V180" i="24" s="1"/>
  <c r="V16" i="24" a="1"/>
  <c r="V16" i="24" s="1"/>
  <c r="V118" i="24" a="1"/>
  <c r="V118" i="24" s="1"/>
  <c r="V210" i="24" a="1"/>
  <c r="V210" i="24" s="1"/>
  <c r="V247" i="24" a="1"/>
  <c r="V247" i="24" s="1"/>
  <c r="V339" i="24" a="1"/>
  <c r="V339" i="24" s="1"/>
  <c r="V466" i="24" a="1"/>
  <c r="V466" i="24" s="1"/>
  <c r="V524" i="24" a="1"/>
  <c r="V524" i="24" s="1"/>
  <c r="V510" i="24" a="1"/>
  <c r="V510" i="24" s="1"/>
  <c r="V464" i="24" a="1"/>
  <c r="V464" i="24" s="1"/>
  <c r="V156" i="24" a="1"/>
  <c r="V156" i="24" s="1"/>
  <c r="V297" i="24" a="1"/>
  <c r="V297" i="24" s="1"/>
  <c r="V175" i="24" a="1"/>
  <c r="V175" i="24" s="1"/>
  <c r="V280" i="24" a="1"/>
  <c r="V280" i="24" s="1"/>
  <c r="V405" i="24" a="1"/>
  <c r="V405" i="24" s="1"/>
  <c r="V46" i="24" a="1"/>
  <c r="V46" i="24" s="1"/>
  <c r="V114" i="24" a="1"/>
  <c r="V114" i="24" s="1"/>
  <c r="V92" i="24" a="1"/>
  <c r="V92" i="24" s="1"/>
  <c r="V64" i="24" a="1"/>
  <c r="V64" i="24" s="1"/>
  <c r="V26" i="24" a="1"/>
  <c r="V26" i="24" s="1"/>
  <c r="V140" i="24" a="1"/>
  <c r="V140" i="24" s="1"/>
  <c r="V123" i="24" a="1"/>
  <c r="V123" i="24" s="1"/>
  <c r="V134" i="24" a="1"/>
  <c r="V134" i="24" s="1"/>
  <c r="V73" i="24" a="1"/>
  <c r="V73" i="24" s="1"/>
  <c r="V141" i="24" a="1"/>
  <c r="V141" i="24" s="1"/>
  <c r="V320" i="24" a="1"/>
  <c r="V320" i="24" s="1"/>
  <c r="V31" i="24" a="1"/>
  <c r="V31" i="24" s="1"/>
  <c r="V146" i="24" a="1"/>
  <c r="V146" i="24" s="1"/>
  <c r="V88" i="24" a="1"/>
  <c r="V88" i="24" s="1"/>
  <c r="V178" i="24" a="1"/>
  <c r="V178" i="24" s="1"/>
  <c r="V27" i="24" a="1"/>
  <c r="V27" i="24" s="1"/>
  <c r="V185" i="24" a="1"/>
  <c r="V185" i="24" s="1"/>
  <c r="V284" i="24" a="1"/>
  <c r="V284" i="24" s="1"/>
  <c r="V170" i="24" a="1"/>
  <c r="V170" i="24" s="1"/>
  <c r="V43" i="24" a="1"/>
  <c r="V43" i="24" s="1"/>
  <c r="V195" i="24" a="1"/>
  <c r="V195" i="24" s="1"/>
  <c r="V79" i="24" a="1"/>
  <c r="V79" i="24" s="1"/>
  <c r="V172" i="24" a="1"/>
  <c r="V172" i="24" s="1"/>
  <c r="V227" i="24" a="1"/>
  <c r="V227" i="24" s="1"/>
  <c r="V292" i="24" a="1"/>
  <c r="V292" i="24" s="1"/>
  <c r="V452" i="24" a="1"/>
  <c r="V452" i="24" s="1"/>
  <c r="V173" i="24" a="1"/>
  <c r="V173" i="24" s="1"/>
  <c r="V287" i="24" a="1"/>
  <c r="V287" i="24" s="1"/>
  <c r="V365" i="24" a="1"/>
  <c r="V365" i="24" s="1"/>
  <c r="V351" i="24" a="1"/>
  <c r="V351" i="24" s="1"/>
  <c r="V475" i="24" a="1"/>
  <c r="V475" i="24" s="1"/>
  <c r="V481" i="24" a="1"/>
  <c r="V481" i="24" s="1"/>
  <c r="V234" i="24" a="1"/>
  <c r="V234" i="24" s="1"/>
  <c r="V408" i="24" a="1"/>
  <c r="V408" i="24" s="1"/>
  <c r="V515" i="24" a="1"/>
  <c r="V515" i="24" s="1"/>
  <c r="V215" i="24" a="1"/>
  <c r="V215" i="24" s="1"/>
  <c r="V103" i="24" a="1"/>
  <c r="V103" i="24" s="1"/>
  <c r="V235" i="24" a="1"/>
  <c r="V235" i="24" s="1"/>
  <c r="V335" i="24" a="1"/>
  <c r="V335" i="24" s="1"/>
  <c r="V470" i="24" a="1"/>
  <c r="V470" i="24" s="1"/>
  <c r="V307" i="24" a="1"/>
  <c r="V307" i="24" s="1"/>
  <c r="V230" i="24" a="1"/>
  <c r="V230" i="24" s="1"/>
  <c r="V276" i="24" a="1"/>
  <c r="V276" i="24" s="1"/>
  <c r="V342" i="24" a="1"/>
  <c r="V342" i="24" s="1"/>
  <c r="V426" i="24" a="1"/>
  <c r="V426" i="24" s="1"/>
  <c r="V495" i="24" a="1"/>
  <c r="V495" i="24" s="1"/>
  <c r="V244" i="24" a="1"/>
  <c r="V244" i="24" s="1"/>
  <c r="V13" i="24" a="1"/>
  <c r="V13" i="24" s="1"/>
  <c r="V291" i="24" a="1"/>
  <c r="V291" i="24" s="1"/>
  <c r="V373" i="24" a="1"/>
  <c r="V373" i="24" s="1"/>
  <c r="V412" i="24" a="1"/>
  <c r="V412" i="24" s="1"/>
  <c r="V254" i="24" a="1"/>
  <c r="V254" i="24" s="1"/>
  <c r="V9" i="24" a="1"/>
  <c r="V9" i="24" s="1"/>
  <c r="V135" i="24" a="1"/>
  <c r="V135" i="24" s="1"/>
  <c r="V216" i="24" a="1"/>
  <c r="V216" i="24" s="1"/>
  <c r="V278" i="24" a="1"/>
  <c r="V278" i="24" s="1"/>
  <c r="V357" i="24" a="1"/>
  <c r="V357" i="24" s="1"/>
  <c r="V345" i="24" a="1"/>
  <c r="V345" i="24" s="1"/>
  <c r="V473" i="24" a="1"/>
  <c r="V473" i="24" s="1"/>
  <c r="V469" i="24" a="1"/>
  <c r="V469" i="24" s="1"/>
  <c r="V474" i="24" a="1"/>
  <c r="V474" i="24" s="1"/>
  <c r="V517" i="24" a="1"/>
  <c r="V517" i="24" s="1"/>
  <c r="V332" i="24" a="1"/>
  <c r="V332" i="24" s="1"/>
  <c r="V228" i="24" a="1"/>
  <c r="V228" i="24" s="1"/>
  <c r="V85" i="24" a="1"/>
  <c r="V85" i="24" s="1"/>
  <c r="V3" i="24" a="1"/>
  <c r="V3" i="24" s="1"/>
  <c r="V130" i="24" a="1"/>
  <c r="V130" i="24" s="1"/>
  <c r="V359" i="24" a="1"/>
  <c r="V359" i="24" s="1"/>
  <c r="V489" i="24" a="1"/>
  <c r="V489" i="24" s="1"/>
  <c r="V56" i="24" a="1"/>
  <c r="V56" i="24" s="1"/>
  <c r="V127" i="24" a="1"/>
  <c r="V127" i="24" s="1"/>
  <c r="V104" i="24" a="1"/>
  <c r="V104" i="24" s="1"/>
  <c r="V76" i="24" a="1"/>
  <c r="V76" i="24" s="1"/>
  <c r="V4" i="24" a="1"/>
  <c r="V4" i="24" s="1"/>
  <c r="V15" i="24" a="1"/>
  <c r="V15" i="24" s="1"/>
  <c r="V158" i="24" a="1"/>
  <c r="V158" i="24" s="1"/>
  <c r="V83" i="24" a="1"/>
  <c r="V83" i="24" s="1"/>
  <c r="V149" i="24" a="1"/>
  <c r="V149" i="24" s="1"/>
  <c r="V360" i="24" a="1"/>
  <c r="V360" i="24" s="1"/>
  <c r="V142" i="24" a="1"/>
  <c r="V142" i="24" s="1"/>
  <c r="V129" i="24" a="1"/>
  <c r="V129" i="24" s="1"/>
  <c r="V33" i="24" a="1"/>
  <c r="V33" i="24" s="1"/>
  <c r="V207" i="24" a="1"/>
  <c r="V207" i="24" s="1"/>
  <c r="V89" i="24" a="1"/>
  <c r="V89" i="24" s="1"/>
  <c r="V191" i="24" a="1"/>
  <c r="V191" i="24" s="1"/>
  <c r="V14" i="24" a="1"/>
  <c r="V14" i="24" s="1"/>
  <c r="V155" i="24" a="1"/>
  <c r="V155" i="24" s="1"/>
  <c r="V59" i="24" a="1"/>
  <c r="V59" i="24" s="1"/>
  <c r="V212" i="24" a="1"/>
  <c r="V212" i="24" s="1"/>
  <c r="V29" i="24" a="1"/>
  <c r="V29" i="24" s="1"/>
  <c r="V157" i="24" a="1"/>
  <c r="V157" i="24" s="1"/>
  <c r="V256" i="24" a="1"/>
  <c r="V256" i="24" s="1"/>
  <c r="V294" i="24" a="1"/>
  <c r="V294" i="24" s="1"/>
  <c r="V392" i="24" a="1"/>
  <c r="V392" i="24" s="1"/>
  <c r="V467" i="24" a="1"/>
  <c r="V467" i="24" s="1"/>
  <c r="V303" i="24" a="1"/>
  <c r="V303" i="24" s="1"/>
  <c r="V371" i="24" a="1"/>
  <c r="V371" i="24" s="1"/>
  <c r="V416" i="24" a="1"/>
  <c r="V416" i="24" s="1"/>
  <c r="V460" i="24" a="1"/>
  <c r="V460" i="24" s="1"/>
  <c r="V167" i="24" a="1"/>
  <c r="V167" i="24" s="1"/>
  <c r="V240" i="24" a="1"/>
  <c r="V240" i="24" s="1"/>
  <c r="V410" i="24" a="1"/>
  <c r="V410" i="24" s="1"/>
  <c r="V521" i="24" a="1"/>
  <c r="V521" i="24" s="1"/>
  <c r="V285" i="24" a="1"/>
  <c r="V285" i="24" s="1"/>
  <c r="V159" i="24" a="1"/>
  <c r="V159" i="24" s="1"/>
  <c r="V241" i="24" a="1"/>
  <c r="V241" i="24" s="1"/>
  <c r="V321" i="24" a="1"/>
  <c r="V321" i="24" s="1"/>
  <c r="V418" i="24" a="1"/>
  <c r="V418" i="24" s="1"/>
  <c r="V456" i="24" a="1"/>
  <c r="V456" i="24" s="1"/>
  <c r="V368" i="24" a="1"/>
  <c r="V368" i="24" s="1"/>
  <c r="V223" i="24" a="1"/>
  <c r="V223" i="24" s="1"/>
  <c r="V305" i="24" a="1"/>
  <c r="V305" i="24" s="1"/>
  <c r="V442" i="24" a="1"/>
  <c r="V442" i="24" s="1"/>
  <c r="V502" i="24" a="1"/>
  <c r="V502" i="24" s="1"/>
  <c r="V131" i="24" a="1"/>
  <c r="V131" i="24" s="1"/>
  <c r="V306" i="24" a="1"/>
  <c r="V306" i="24" s="1"/>
  <c r="V377" i="24" a="1"/>
  <c r="V377" i="24" s="1"/>
  <c r="V443" i="24" a="1"/>
  <c r="V443" i="24" s="1"/>
  <c r="V331" i="24" a="1"/>
  <c r="V331" i="24" s="1"/>
  <c r="V55" i="24" a="1"/>
  <c r="V55" i="24" s="1"/>
  <c r="V136" i="24" a="1"/>
  <c r="V136" i="24" s="1"/>
  <c r="V202" i="24" a="1"/>
  <c r="V202" i="24" s="1"/>
  <c r="V269" i="24" a="1"/>
  <c r="V269" i="24" s="1"/>
  <c r="V407" i="24" a="1"/>
  <c r="V407" i="24" s="1"/>
  <c r="V459" i="24" a="1"/>
  <c r="V459" i="24" s="1"/>
  <c r="V477" i="24" a="1"/>
  <c r="V477" i="24" s="1"/>
  <c r="V362" i="24" a="1"/>
  <c r="V362" i="24" s="1"/>
  <c r="V491" i="24" a="1"/>
  <c r="V491" i="24" s="1"/>
  <c r="V429" i="24" a="1"/>
  <c r="V429" i="24" s="1"/>
  <c r="V273" i="24" a="1"/>
  <c r="V273" i="24" s="1"/>
  <c r="V334" i="24" a="1"/>
  <c r="V334" i="24" s="1"/>
  <c r="V245" i="24" a="1"/>
  <c r="V245" i="24" s="1"/>
  <c r="V370" i="24" a="1"/>
  <c r="V370" i="24" s="1"/>
  <c r="V96" i="24" a="1"/>
  <c r="V96" i="24" s="1"/>
  <c r="V23" i="24" a="1"/>
  <c r="V23" i="24" s="1"/>
  <c r="V86" i="24" a="1"/>
  <c r="V86" i="24" s="1"/>
  <c r="V50" i="24" a="1"/>
  <c r="V50" i="24" s="1"/>
  <c r="V8" i="24" a="1"/>
  <c r="V8" i="24" s="1"/>
  <c r="V19" i="24" a="1"/>
  <c r="V19" i="24" s="1"/>
  <c r="V145" i="24" a="1"/>
  <c r="V145" i="24" s="1"/>
  <c r="V84" i="24" a="1"/>
  <c r="V84" i="24" s="1"/>
  <c r="V197" i="24" a="1"/>
  <c r="V197" i="24" s="1"/>
  <c r="V2" i="24" a="1"/>
  <c r="V2" i="24" s="1"/>
  <c r="V190" i="24" a="1"/>
  <c r="V190" i="24" s="1"/>
  <c r="V12" i="24" a="1"/>
  <c r="V12" i="24" s="1"/>
  <c r="V113" i="24" a="1"/>
  <c r="V113" i="24" s="1"/>
  <c r="V199" i="24" a="1"/>
  <c r="V199" i="24" s="1"/>
  <c r="V90" i="24" a="1"/>
  <c r="V90" i="24" s="1"/>
  <c r="V208" i="24" a="1"/>
  <c r="V208" i="24" s="1"/>
  <c r="V7" i="24" a="1"/>
  <c r="V7" i="24" s="1"/>
  <c r="V218" i="24" a="1"/>
  <c r="V218" i="24" s="1"/>
  <c r="V97" i="24" a="1"/>
  <c r="V97" i="24" s="1"/>
  <c r="V188" i="24" a="1"/>
  <c r="V188" i="24" s="1"/>
  <c r="V263" i="24" a="1"/>
  <c r="V263" i="24" s="1"/>
  <c r="V325" i="24" a="1"/>
  <c r="V325" i="24" s="1"/>
  <c r="V233" i="24" a="1"/>
  <c r="V233" i="24" s="1"/>
  <c r="V309" i="24" a="1"/>
  <c r="V309" i="24" s="1"/>
  <c r="V409" i="24" a="1"/>
  <c r="V409" i="24" s="1"/>
  <c r="V492" i="24" a="1"/>
  <c r="V492" i="24" s="1"/>
  <c r="V151" i="24" a="1"/>
  <c r="V151" i="24" s="1"/>
  <c r="V281" i="24" a="1"/>
  <c r="V281" i="24" s="1"/>
  <c r="V344" i="24" a="1"/>
  <c r="V344" i="24" s="1"/>
  <c r="V440" i="24" a="1"/>
  <c r="V440" i="24" s="1"/>
  <c r="V527" i="24" a="1"/>
  <c r="V527" i="24" s="1"/>
  <c r="V364" i="24" a="1"/>
  <c r="V364" i="24" s="1"/>
  <c r="V150" i="24" a="1"/>
  <c r="V150" i="24" s="1"/>
  <c r="V266" i="24" a="1"/>
  <c r="V266" i="24" s="1"/>
  <c r="V361" i="24" a="1"/>
  <c r="V361" i="24" s="1"/>
  <c r="V425" i="24" a="1"/>
  <c r="V425" i="24" s="1"/>
  <c r="V486" i="24" a="1"/>
  <c r="V486" i="24" s="1"/>
  <c r="V252" i="24" a="1"/>
  <c r="V252" i="24" s="1"/>
  <c r="V312" i="24" a="1"/>
  <c r="V312" i="24" s="1"/>
  <c r="V382" i="24" a="1"/>
  <c r="V382" i="24" s="1"/>
  <c r="V449" i="24" a="1"/>
  <c r="V449" i="24" s="1"/>
  <c r="V509" i="24" a="1"/>
  <c r="V509" i="24" s="1"/>
  <c r="V374" i="24" a="1"/>
  <c r="V374" i="24" s="1"/>
  <c r="V147" i="24" a="1"/>
  <c r="V147" i="24" s="1"/>
  <c r="V313" i="24" a="1"/>
  <c r="V313" i="24" s="1"/>
  <c r="V383" i="24" a="1"/>
  <c r="V383" i="24" s="1"/>
  <c r="V436" i="24" a="1"/>
  <c r="V436" i="24" s="1"/>
  <c r="V378" i="24" a="1"/>
  <c r="V378" i="24" s="1"/>
  <c r="V69" i="24" a="1"/>
  <c r="V69" i="24" s="1"/>
  <c r="V126" i="24" a="1"/>
  <c r="V126" i="24" s="1"/>
  <c r="V271" i="24" a="1"/>
  <c r="V271" i="24" s="1"/>
  <c r="V369" i="24" a="1"/>
  <c r="V369" i="24" s="1"/>
  <c r="V422" i="24" a="1"/>
  <c r="V422" i="24" s="1"/>
  <c r="V490" i="24" a="1"/>
  <c r="V490" i="24" s="1"/>
  <c r="V500" i="24" a="1"/>
  <c r="V500" i="24" s="1"/>
  <c r="V349" i="24" a="1"/>
  <c r="V349" i="24" s="1"/>
  <c r="V187" i="24" a="1"/>
  <c r="V187" i="24" s="1"/>
  <c r="V446" i="24" a="1"/>
  <c r="V446" i="24" s="1"/>
  <c r="V424" i="24" a="1"/>
  <c r="V424" i="24" s="1"/>
  <c r="V124" i="24" a="1"/>
  <c r="V124" i="24" s="1"/>
  <c r="V154" i="24" a="1"/>
  <c r="V154" i="24" s="1"/>
  <c r="V302" i="24" a="1"/>
  <c r="V302" i="24" s="1"/>
  <c r="V143" i="24" a="1"/>
  <c r="V143" i="24" s="1"/>
  <c r="V28" i="24" a="1"/>
  <c r="V28" i="24" s="1"/>
  <c r="V21" i="24" a="1"/>
  <c r="V21" i="24" s="1"/>
  <c r="V66" i="24" a="1"/>
  <c r="V66" i="24" s="1"/>
  <c r="V44" i="24" a="1"/>
  <c r="V44" i="24" s="1"/>
  <c r="V38" i="24" a="1"/>
  <c r="V38" i="24" s="1"/>
  <c r="V22" i="24" a="1"/>
  <c r="V22" i="24" s="1"/>
  <c r="V177" i="24" a="1"/>
  <c r="V177" i="24" s="1"/>
  <c r="V24" i="24" a="1"/>
  <c r="V24" i="24" s="1"/>
  <c r="V105" i="24" a="1"/>
  <c r="V105" i="24" s="1"/>
  <c r="V35" i="24" a="1"/>
  <c r="V35" i="24" s="1"/>
  <c r="V200" i="24" a="1"/>
  <c r="V200" i="24" s="1"/>
  <c r="V53" i="24" a="1"/>
  <c r="V53" i="24" s="1"/>
  <c r="V222" i="24" a="1"/>
  <c r="V222" i="24" s="1"/>
  <c r="V81" i="24" a="1"/>
  <c r="V81" i="24" s="1"/>
  <c r="V204" i="24" a="1"/>
  <c r="V204" i="24" s="1"/>
  <c r="V137" i="24" a="1"/>
  <c r="V137" i="24" s="1"/>
  <c r="V248" i="24" a="1"/>
  <c r="V248" i="24" s="1"/>
  <c r="V333" i="24" a="1"/>
  <c r="V333" i="24" s="1"/>
  <c r="V498" i="24" a="1"/>
  <c r="V498" i="24" s="1"/>
  <c r="V239" i="24" a="1"/>
  <c r="V239" i="24" s="1"/>
  <c r="V295" i="24" a="1"/>
  <c r="V295" i="24" s="1"/>
  <c r="V439" i="24" a="1"/>
  <c r="V439" i="24" s="1"/>
  <c r="V499" i="24" a="1"/>
  <c r="V499" i="24" s="1"/>
  <c r="V288" i="24" a="1"/>
  <c r="V288" i="24" s="1"/>
  <c r="V394" i="24" a="1"/>
  <c r="V394" i="24" s="1"/>
  <c r="V448" i="24" a="1"/>
  <c r="V448" i="24" s="1"/>
  <c r="V501" i="24" a="1"/>
  <c r="V501" i="24" s="1"/>
  <c r="V384" i="24" a="1"/>
  <c r="V384" i="24" s="1"/>
  <c r="V152" i="24" a="1"/>
  <c r="V152" i="24" s="1"/>
  <c r="V251" i="24" a="1"/>
  <c r="V251" i="24" s="1"/>
  <c r="V411" i="24" a="1"/>
  <c r="V411" i="24" s="1"/>
  <c r="V494" i="24" a="1"/>
  <c r="V494" i="24" s="1"/>
  <c r="V428" i="24" a="1"/>
  <c r="V428" i="24" s="1"/>
  <c r="V260" i="24" a="1"/>
  <c r="V260" i="24" s="1"/>
  <c r="V298" i="24" a="1"/>
  <c r="V298" i="24" s="1"/>
  <c r="V388" i="24" a="1"/>
  <c r="V388" i="24" s="1"/>
  <c r="V435" i="24" a="1"/>
  <c r="V435" i="24" s="1"/>
  <c r="V516" i="24" a="1"/>
  <c r="V516" i="24" s="1"/>
  <c r="V169" i="24" a="1"/>
  <c r="V169" i="24" s="1"/>
  <c r="V330" i="24" a="1"/>
  <c r="V330" i="24" s="1"/>
  <c r="V471" i="24" a="1"/>
  <c r="V471" i="24" s="1"/>
  <c r="V404" i="24" a="1"/>
  <c r="V404" i="24" s="1"/>
  <c r="V77" i="24" a="1"/>
  <c r="V77" i="24" s="1"/>
  <c r="V164" i="24" a="1"/>
  <c r="V164" i="24" s="1"/>
  <c r="V237" i="24" a="1"/>
  <c r="V237" i="24" s="1"/>
  <c r="V301" i="24" a="1"/>
  <c r="V301" i="24" s="1"/>
  <c r="V414" i="24" a="1"/>
  <c r="V414" i="24" s="1"/>
  <c r="V497" i="24" a="1"/>
  <c r="V497" i="24" s="1"/>
  <c r="V529" i="24" a="1"/>
  <c r="V529" i="24" s="1"/>
  <c r="V526" i="24" a="1"/>
  <c r="V526" i="24" s="1"/>
  <c r="V514" i="24" a="1"/>
  <c r="V514" i="24" s="1"/>
  <c r="V65" i="24" a="1"/>
  <c r="V65" i="24" s="1"/>
  <c r="V232" i="24" a="1"/>
  <c r="V232" i="24" s="1"/>
  <c r="V32" i="24" a="1"/>
  <c r="V32" i="24" s="1"/>
  <c r="V108" i="24" a="1"/>
  <c r="V108" i="24" s="1"/>
  <c r="V34" i="24" a="1"/>
  <c r="V34" i="24" s="1"/>
  <c r="V109" i="24" a="1"/>
  <c r="V109" i="24" s="1"/>
  <c r="V243" i="24" a="1"/>
  <c r="V243" i="24" s="1"/>
  <c r="V49" i="24" a="1"/>
  <c r="V49" i="24" s="1"/>
  <c r="V144" i="24" a="1"/>
  <c r="V144" i="24" s="1"/>
  <c r="V5" i="24" a="1"/>
  <c r="V5" i="24" s="1"/>
  <c r="V115" i="24" a="1"/>
  <c r="V115" i="24" s="1"/>
  <c r="V236" i="24" a="1"/>
  <c r="V236" i="24" s="1"/>
  <c r="V67" i="24" a="1"/>
  <c r="V67" i="24" s="1"/>
  <c r="V270" i="24" a="1"/>
  <c r="V270" i="24" s="1"/>
  <c r="V95" i="24" a="1"/>
  <c r="V95" i="24" s="1"/>
  <c r="V18" i="24" a="1"/>
  <c r="V18" i="24" s="1"/>
  <c r="V138" i="24" a="1"/>
  <c r="V138" i="24" s="1"/>
  <c r="V211" i="24" a="1"/>
  <c r="V211" i="24" s="1"/>
  <c r="V279" i="24" a="1"/>
  <c r="V279" i="24" s="1"/>
  <c r="V318" i="24" a="1"/>
  <c r="V318" i="24" s="1"/>
  <c r="V415" i="24" a="1"/>
  <c r="V415" i="24" s="1"/>
  <c r="V513" i="24" a="1"/>
  <c r="V513" i="24" s="1"/>
  <c r="V257" i="24" a="1"/>
  <c r="V257" i="24" s="1"/>
  <c r="V326" i="24" a="1"/>
  <c r="V326" i="24" s="1"/>
  <c r="V343" i="24" a="1"/>
  <c r="V343" i="24" s="1"/>
  <c r="V447" i="24" a="1"/>
  <c r="V447" i="24" s="1"/>
  <c r="V506" i="24" a="1"/>
  <c r="V506" i="24" s="1"/>
  <c r="V189" i="24" a="1"/>
  <c r="V189" i="24" s="1"/>
  <c r="V310" i="24" a="1"/>
  <c r="V310" i="24" s="1"/>
  <c r="V400" i="24" a="1"/>
  <c r="V400" i="24" s="1"/>
  <c r="V461" i="24" a="1"/>
  <c r="V461" i="24" s="1"/>
  <c r="V508" i="24" a="1"/>
  <c r="V508" i="24" s="1"/>
  <c r="V356" i="24" a="1"/>
  <c r="V356" i="24" s="1"/>
  <c r="V183" i="24" a="1"/>
  <c r="V183" i="24" s="1"/>
  <c r="V282" i="24" a="1"/>
  <c r="V282" i="24" s="1"/>
  <c r="V381" i="24" a="1"/>
  <c r="V381" i="24" s="1"/>
  <c r="V441" i="24" a="1"/>
  <c r="V441" i="24" s="1"/>
  <c r="V480" i="24" a="1"/>
  <c r="V480" i="24" s="1"/>
  <c r="V465" i="24" a="1"/>
  <c r="V465" i="24" s="1"/>
  <c r="V267" i="24" a="1"/>
  <c r="V267" i="24" s="1"/>
  <c r="V329" i="24" a="1"/>
  <c r="V329" i="24" s="1"/>
  <c r="V396" i="24" a="1"/>
  <c r="V396" i="24" s="1"/>
  <c r="V463" i="24" a="1"/>
  <c r="V463" i="24" s="1"/>
  <c r="V522" i="24" a="1"/>
  <c r="V522" i="24" s="1"/>
  <c r="V421" i="24" a="1"/>
  <c r="V421" i="24" s="1"/>
  <c r="V179" i="24" a="1"/>
  <c r="V179" i="24" s="1"/>
  <c r="V337" i="24" a="1"/>
  <c r="V337" i="24" s="1"/>
  <c r="V403" i="24" a="1"/>
  <c r="V403" i="24" s="1"/>
  <c r="V488" i="24" a="1"/>
  <c r="V488" i="24" s="1"/>
  <c r="V413" i="24" a="1"/>
  <c r="V413" i="24" s="1"/>
  <c r="V93" i="24" a="1"/>
  <c r="V93" i="24" s="1"/>
  <c r="V171" i="24" a="1"/>
  <c r="V171" i="24" s="1"/>
  <c r="V226" i="24" a="1"/>
  <c r="V226" i="24" s="1"/>
  <c r="V308" i="24" a="1"/>
  <c r="V308" i="24" s="1"/>
  <c r="V379" i="24" a="1"/>
  <c r="V379" i="24" s="1"/>
  <c r="V445" i="24" a="1"/>
  <c r="V445" i="24" s="1"/>
  <c r="V505" i="24" a="1"/>
  <c r="V505" i="24" s="1"/>
  <c r="V523" i="24" a="1"/>
  <c r="V523" i="24" s="1"/>
  <c r="V380" i="24" a="1"/>
  <c r="V380" i="24" s="1"/>
  <c r="V120" i="24" a="1"/>
  <c r="V120" i="24" s="1"/>
  <c r="R518" i="24"/>
  <c r="R511" i="24"/>
  <c r="R510" i="24"/>
  <c r="R512" i="24" l="1"/>
  <c r="S512" i="24" s="1"/>
  <c r="T512" i="24" s="1"/>
  <c r="R519" i="24"/>
  <c r="A516" i="24"/>
  <c r="R200" i="24"/>
  <c r="R224" i="24"/>
  <c r="R245" i="24"/>
  <c r="S245" i="24" s="1"/>
  <c r="T245" i="24" s="1"/>
  <c r="R313" i="24"/>
  <c r="R337" i="24"/>
  <c r="R523" i="24"/>
  <c r="R48" i="24"/>
  <c r="S48" i="24" s="1"/>
  <c r="T48" i="24" s="1"/>
  <c r="R70" i="24"/>
  <c r="A70" i="24" s="1"/>
  <c r="R86" i="24"/>
  <c r="A86" i="24" s="1"/>
  <c r="R40" i="24"/>
  <c r="S40" i="24" s="1"/>
  <c r="T40" i="24" s="1"/>
  <c r="R104" i="24"/>
  <c r="R127" i="24"/>
  <c r="R152" i="24"/>
  <c r="R177" i="24"/>
  <c r="R220" i="24"/>
  <c r="S220" i="24" s="1"/>
  <c r="T220" i="24" s="1"/>
  <c r="R241" i="24"/>
  <c r="R266" i="24"/>
  <c r="R289" i="24"/>
  <c r="S289" i="24" s="1"/>
  <c r="T289" i="24" s="1"/>
  <c r="R311" i="24"/>
  <c r="R335" i="24"/>
  <c r="R418" i="24"/>
  <c r="R441" i="24"/>
  <c r="R462" i="24"/>
  <c r="S462" i="24" s="1"/>
  <c r="T462" i="24" s="1"/>
  <c r="R486" i="24"/>
  <c r="S486" i="24" s="1"/>
  <c r="T486" i="24" s="1"/>
  <c r="R508" i="24"/>
  <c r="R481" i="24"/>
  <c r="R58" i="24"/>
  <c r="A58" i="24" s="1"/>
  <c r="R30" i="24"/>
  <c r="A30" i="24" s="1"/>
  <c r="R114" i="24"/>
  <c r="R138" i="24"/>
  <c r="R162" i="24"/>
  <c r="R185" i="24"/>
  <c r="S185" i="24" s="1"/>
  <c r="R208" i="24"/>
  <c r="S208" i="24" s="1"/>
  <c r="T208" i="24" s="1"/>
  <c r="R231" i="24"/>
  <c r="R253" i="24"/>
  <c r="R277" i="24"/>
  <c r="R291" i="24"/>
  <c r="S291" i="24" s="1"/>
  <c r="T291" i="24" s="1"/>
  <c r="R299" i="24"/>
  <c r="R323" i="24"/>
  <c r="R373" i="24"/>
  <c r="R427" i="24"/>
  <c r="R450" i="24"/>
  <c r="R471" i="24"/>
  <c r="R478" i="24"/>
  <c r="R521" i="24"/>
  <c r="R53" i="24"/>
  <c r="A53" i="24" s="1"/>
  <c r="R73" i="24"/>
  <c r="S73" i="24" s="1"/>
  <c r="T73" i="24" s="1"/>
  <c r="R91" i="24"/>
  <c r="S91" i="24" s="1"/>
  <c r="T91" i="24" s="1"/>
  <c r="R109" i="24"/>
  <c r="R133" i="24"/>
  <c r="S133" i="24" s="1"/>
  <c r="T133" i="24" s="1"/>
  <c r="R149" i="24"/>
  <c r="R157" i="24"/>
  <c r="R203" i="24"/>
  <c r="S203" i="24" s="1"/>
  <c r="T203" i="24" s="1"/>
  <c r="R227" i="24"/>
  <c r="R248" i="24"/>
  <c r="R272" i="24"/>
  <c r="R294" i="24"/>
  <c r="R318" i="24"/>
  <c r="R370" i="24"/>
  <c r="A370" i="24" s="1"/>
  <c r="R423" i="24"/>
  <c r="R446" i="24"/>
  <c r="R467" i="24"/>
  <c r="R491" i="24"/>
  <c r="S491" i="24" s="1"/>
  <c r="T491" i="24" s="1"/>
  <c r="R55" i="24"/>
  <c r="S55" i="24" s="1"/>
  <c r="T55" i="24" s="1"/>
  <c r="R93" i="24"/>
  <c r="S93" i="24" s="1"/>
  <c r="T93" i="24" s="1"/>
  <c r="R111" i="24"/>
  <c r="R135" i="24"/>
  <c r="A135" i="24" s="1"/>
  <c r="R159" i="24"/>
  <c r="R197" i="24"/>
  <c r="S197" i="24" s="1"/>
  <c r="T197" i="24" s="1"/>
  <c r="R205" i="24"/>
  <c r="R229" i="24"/>
  <c r="R250" i="24"/>
  <c r="S250" i="24" s="1"/>
  <c r="R274" i="24"/>
  <c r="R296" i="24"/>
  <c r="S296" i="24" s="1"/>
  <c r="T296" i="24" s="1"/>
  <c r="R320" i="24"/>
  <c r="S320" i="24" s="1"/>
  <c r="R344" i="24"/>
  <c r="A344" i="24" s="1"/>
  <c r="R408" i="24"/>
  <c r="R49" i="24"/>
  <c r="S49" i="24" s="1"/>
  <c r="T49" i="24" s="1"/>
  <c r="R71" i="24"/>
  <c r="A71" i="24" s="1"/>
  <c r="R87" i="24"/>
  <c r="S87" i="24" s="1"/>
  <c r="T87" i="24" s="1"/>
  <c r="R97" i="24"/>
  <c r="S97" i="24" s="1"/>
  <c r="T97" i="24" s="1"/>
  <c r="R105" i="24"/>
  <c r="R128" i="24"/>
  <c r="R153" i="24"/>
  <c r="R178" i="24"/>
  <c r="S178" i="24" s="1"/>
  <c r="T178" i="24" s="1"/>
  <c r="R199" i="24"/>
  <c r="R223" i="24"/>
  <c r="R267" i="24"/>
  <c r="S267" i="24" s="1"/>
  <c r="T267" i="24" s="1"/>
  <c r="R290" i="24"/>
  <c r="R312" i="24"/>
  <c r="S312" i="24" s="1"/>
  <c r="T312" i="24" s="1"/>
  <c r="R336" i="24"/>
  <c r="R419" i="24"/>
  <c r="R442" i="24"/>
  <c r="S442" i="24" s="1"/>
  <c r="T442" i="24" s="1"/>
  <c r="R463" i="24"/>
  <c r="R487" i="24"/>
  <c r="S487" i="24" s="1"/>
  <c r="T487" i="24" s="1"/>
  <c r="R509" i="24"/>
  <c r="R440" i="24"/>
  <c r="R461" i="24"/>
  <c r="S461" i="24" s="1"/>
  <c r="T461" i="24" s="1"/>
  <c r="R477" i="24"/>
  <c r="R507" i="24"/>
  <c r="R59" i="24"/>
  <c r="A59" i="24" s="1"/>
  <c r="R27" i="24"/>
  <c r="A27" i="24" s="1"/>
  <c r="R95" i="24"/>
  <c r="A95" i="24" s="1"/>
  <c r="R115" i="24"/>
  <c r="R139" i="24"/>
  <c r="R163" i="24"/>
  <c r="R186" i="24"/>
  <c r="R209" i="24"/>
  <c r="S209" i="24" s="1"/>
  <c r="T209" i="24" s="1"/>
  <c r="R254" i="24"/>
  <c r="S254" i="24" s="1"/>
  <c r="T254" i="24" s="1"/>
  <c r="R300" i="24"/>
  <c r="R316" i="24"/>
  <c r="R374" i="24"/>
  <c r="R350" i="24"/>
  <c r="A350" i="24" s="1"/>
  <c r="R428" i="24"/>
  <c r="R451" i="24"/>
  <c r="S451" i="24" s="1"/>
  <c r="T451" i="24" s="1"/>
  <c r="R472" i="24"/>
  <c r="R496" i="24"/>
  <c r="R26" i="24"/>
  <c r="S26" i="24" s="1"/>
  <c r="T26" i="24" s="1"/>
  <c r="R76" i="24"/>
  <c r="A76" i="24" s="1"/>
  <c r="R117" i="24"/>
  <c r="R141" i="24"/>
  <c r="S141" i="24" s="1"/>
  <c r="T141" i="24" s="1"/>
  <c r="R166" i="24"/>
  <c r="S166" i="24" s="1"/>
  <c r="T166" i="24" s="1"/>
  <c r="R212" i="24"/>
  <c r="R233" i="24"/>
  <c r="R257" i="24"/>
  <c r="R280" i="24"/>
  <c r="S280" i="24" s="1"/>
  <c r="T280" i="24" s="1"/>
  <c r="R303" i="24"/>
  <c r="R326" i="24"/>
  <c r="R409" i="24"/>
  <c r="S409" i="24" s="1"/>
  <c r="T409" i="24" s="1"/>
  <c r="R453" i="24"/>
  <c r="R475" i="24"/>
  <c r="R499" i="24"/>
  <c r="R82" i="24"/>
  <c r="A82" i="24" s="1"/>
  <c r="R60" i="24"/>
  <c r="A60" i="24" s="1"/>
  <c r="R96" i="24"/>
  <c r="A96" i="24" s="1"/>
  <c r="R98" i="24"/>
  <c r="R140" i="24"/>
  <c r="R164" i="24"/>
  <c r="S164" i="24" s="1"/>
  <c r="T164" i="24" s="1"/>
  <c r="R187" i="24"/>
  <c r="R210" i="24"/>
  <c r="R255" i="24"/>
  <c r="R278" i="24"/>
  <c r="R301" i="24"/>
  <c r="S301" i="24" s="1"/>
  <c r="R324" i="24"/>
  <c r="R357" i="24"/>
  <c r="A357" i="24" s="1"/>
  <c r="R391" i="24"/>
  <c r="A391" i="24" s="1"/>
  <c r="R429" i="24"/>
  <c r="S429" i="24" s="1"/>
  <c r="T429" i="24" s="1"/>
  <c r="R473" i="24"/>
  <c r="R497" i="24"/>
  <c r="R213" i="24"/>
  <c r="R235" i="24"/>
  <c r="S235" i="24" s="1"/>
  <c r="T235" i="24" s="1"/>
  <c r="R259" i="24"/>
  <c r="S259" i="24" s="1"/>
  <c r="T259" i="24" s="1"/>
  <c r="R282" i="24"/>
  <c r="R328" i="24"/>
  <c r="R395" i="24"/>
  <c r="A395" i="24" s="1"/>
  <c r="R411" i="24"/>
  <c r="R434" i="24"/>
  <c r="S434" i="24" s="1"/>
  <c r="T434" i="24" s="1"/>
  <c r="R456" i="24"/>
  <c r="R501" i="24"/>
  <c r="S501" i="24" s="1"/>
  <c r="T501" i="24" s="1"/>
  <c r="R50" i="24"/>
  <c r="A50" i="24" s="1"/>
  <c r="R72" i="24"/>
  <c r="A72" i="24" s="1"/>
  <c r="R88" i="24"/>
  <c r="A88" i="24" s="1"/>
  <c r="R106" i="24"/>
  <c r="R123" i="24"/>
  <c r="R154" i="24"/>
  <c r="S154" i="24" s="1"/>
  <c r="T154" i="24" s="1"/>
  <c r="R179" i="24"/>
  <c r="R420" i="24"/>
  <c r="R443" i="24"/>
  <c r="S443" i="24" s="1"/>
  <c r="T443" i="24" s="1"/>
  <c r="R526" i="24"/>
  <c r="R529" i="24"/>
  <c r="R56" i="24"/>
  <c r="A56" i="24" s="1"/>
  <c r="R94" i="24"/>
  <c r="A94" i="24" s="1"/>
  <c r="R112" i="24"/>
  <c r="S112" i="24" s="1"/>
  <c r="T112" i="24" s="1"/>
  <c r="R136" i="24"/>
  <c r="R160" i="24"/>
  <c r="S160" i="24" s="1"/>
  <c r="T160" i="24" s="1"/>
  <c r="R183" i="24"/>
  <c r="S183" i="24" s="1"/>
  <c r="T183" i="24" s="1"/>
  <c r="R206" i="24"/>
  <c r="S206" i="24" s="1"/>
  <c r="T206" i="24" s="1"/>
  <c r="R221" i="24"/>
  <c r="S221" i="24" s="1"/>
  <c r="T221" i="24" s="1"/>
  <c r="R243" i="24"/>
  <c r="R251" i="24"/>
  <c r="R275" i="24"/>
  <c r="R297" i="24"/>
  <c r="S297" i="24" s="1"/>
  <c r="T297" i="24" s="1"/>
  <c r="R321" i="24"/>
  <c r="R387" i="24"/>
  <c r="R347" i="24"/>
  <c r="A347" i="24" s="1"/>
  <c r="R425" i="24"/>
  <c r="R432" i="24"/>
  <c r="R470" i="24"/>
  <c r="R494" i="24"/>
  <c r="R42" i="24"/>
  <c r="A42" i="24" s="1"/>
  <c r="R64" i="24"/>
  <c r="A64" i="24" s="1"/>
  <c r="R80" i="24"/>
  <c r="A80" i="24" s="1"/>
  <c r="R34" i="24"/>
  <c r="A34" i="24" s="1"/>
  <c r="R121" i="24"/>
  <c r="R145" i="24"/>
  <c r="R169" i="24"/>
  <c r="R191" i="24"/>
  <c r="R198" i="24"/>
  <c r="R236" i="24"/>
  <c r="S236" i="24" s="1"/>
  <c r="T236" i="24" s="1"/>
  <c r="R261" i="24"/>
  <c r="R284" i="24"/>
  <c r="R306" i="24"/>
  <c r="R330" i="24"/>
  <c r="S330" i="24" s="1"/>
  <c r="T330" i="24" s="1"/>
  <c r="R355" i="24"/>
  <c r="R412" i="24"/>
  <c r="R436" i="24"/>
  <c r="R503" i="24"/>
  <c r="R525" i="24"/>
  <c r="R527" i="24"/>
  <c r="S527" i="24" s="1"/>
  <c r="T527" i="24" s="1"/>
  <c r="R25" i="24"/>
  <c r="A25" i="24" s="1"/>
  <c r="R75" i="24"/>
  <c r="A75" i="24" s="1"/>
  <c r="R116" i="24"/>
  <c r="S116" i="24" s="1"/>
  <c r="T116" i="24" s="1"/>
  <c r="R124" i="24"/>
  <c r="S124" i="24" s="1"/>
  <c r="T124" i="24" s="1"/>
  <c r="R165" i="24"/>
  <c r="S165" i="24" s="1"/>
  <c r="T165" i="24" s="1"/>
  <c r="R188" i="24"/>
  <c r="R211" i="24"/>
  <c r="R232" i="24"/>
  <c r="S232" i="24" s="1"/>
  <c r="T232" i="24" s="1"/>
  <c r="R256" i="24"/>
  <c r="S256" i="24" s="1"/>
  <c r="T256" i="24" s="1"/>
  <c r="R279" i="24"/>
  <c r="R302" i="24"/>
  <c r="R325" i="24"/>
  <c r="R392" i="24"/>
  <c r="A392" i="24" s="1"/>
  <c r="R430" i="24"/>
  <c r="S430" i="24" s="1"/>
  <c r="T430" i="24" s="1"/>
  <c r="R452" i="24"/>
  <c r="R474" i="24"/>
  <c r="R498" i="24"/>
  <c r="R9" i="24"/>
  <c r="R61" i="24"/>
  <c r="A61" i="24" s="1"/>
  <c r="R77" i="24"/>
  <c r="A77" i="24" s="1"/>
  <c r="R31" i="24"/>
  <c r="A31" i="24" s="1"/>
  <c r="R118" i="24"/>
  <c r="S118" i="24" s="1"/>
  <c r="T118" i="24" s="1"/>
  <c r="R142" i="24"/>
  <c r="S142" i="24" s="1"/>
  <c r="T142" i="24" s="1"/>
  <c r="R167" i="24"/>
  <c r="R189" i="24"/>
  <c r="R234" i="24"/>
  <c r="S234" i="24" s="1"/>
  <c r="T234" i="24" s="1"/>
  <c r="R258" i="24"/>
  <c r="R281" i="24"/>
  <c r="R304" i="24"/>
  <c r="R327" i="24"/>
  <c r="R410" i="24"/>
  <c r="S410" i="24" s="1"/>
  <c r="T410" i="24" s="1"/>
  <c r="R57" i="24"/>
  <c r="A57" i="24" s="1"/>
  <c r="R29" i="24"/>
  <c r="A29" i="24" s="1"/>
  <c r="R113" i="24"/>
  <c r="R137" i="24"/>
  <c r="R161" i="24"/>
  <c r="R184" i="24"/>
  <c r="S184" i="24" s="1"/>
  <c r="T184" i="24" s="1"/>
  <c r="R207" i="24"/>
  <c r="R230" i="24"/>
  <c r="S230" i="24" s="1"/>
  <c r="T230" i="24" s="1"/>
  <c r="R252" i="24"/>
  <c r="R268" i="24"/>
  <c r="R276" i="24"/>
  <c r="R298" i="24"/>
  <c r="S298" i="24" s="1"/>
  <c r="T298" i="24" s="1"/>
  <c r="R322" i="24"/>
  <c r="R388" i="24"/>
  <c r="R348" i="24"/>
  <c r="A348" i="24" s="1"/>
  <c r="R426" i="24"/>
  <c r="R449" i="24"/>
  <c r="R455" i="24"/>
  <c r="R495" i="24"/>
  <c r="R448" i="24"/>
  <c r="R469" i="24"/>
  <c r="R493" i="24"/>
  <c r="S493" i="24" s="1"/>
  <c r="T493" i="24" s="1"/>
  <c r="R43" i="24"/>
  <c r="A43" i="24" s="1"/>
  <c r="R65" i="24"/>
  <c r="A65" i="24" s="1"/>
  <c r="R81" i="24"/>
  <c r="A81" i="24" s="1"/>
  <c r="R35" i="24"/>
  <c r="A35" i="24" s="1"/>
  <c r="R99" i="24"/>
  <c r="R146" i="24"/>
  <c r="R170" i="24"/>
  <c r="R192" i="24"/>
  <c r="R215" i="24"/>
  <c r="R222" i="24"/>
  <c r="S222" i="24" s="1"/>
  <c r="T222" i="24" s="1"/>
  <c r="R244" i="24"/>
  <c r="R285" i="24"/>
  <c r="R307" i="24"/>
  <c r="R331" i="24"/>
  <c r="R356" i="24"/>
  <c r="R413" i="24"/>
  <c r="R437" i="24"/>
  <c r="R458" i="24"/>
  <c r="S458" i="24" s="1"/>
  <c r="T458" i="24" s="1"/>
  <c r="R504" i="24"/>
  <c r="R46" i="24"/>
  <c r="A46" i="24" s="1"/>
  <c r="R68" i="24"/>
  <c r="A68" i="24" s="1"/>
  <c r="R84" i="24"/>
  <c r="S84" i="24" s="1"/>
  <c r="T84" i="24" s="1"/>
  <c r="R38" i="24"/>
  <c r="S38" i="24" s="1"/>
  <c r="T38" i="24" s="1"/>
  <c r="R102" i="24"/>
  <c r="R125" i="24"/>
  <c r="R173" i="24"/>
  <c r="S173" i="24" s="1"/>
  <c r="T173" i="24" s="1"/>
  <c r="R195" i="24"/>
  <c r="R218" i="24"/>
  <c r="R239" i="24"/>
  <c r="S239" i="24" s="1"/>
  <c r="T239" i="24" s="1"/>
  <c r="R264" i="24"/>
  <c r="S264" i="24" s="1"/>
  <c r="T264" i="24" s="1"/>
  <c r="R287" i="24"/>
  <c r="R309" i="24"/>
  <c r="R317" i="24"/>
  <c r="R399" i="24"/>
  <c r="A399" i="24" s="1"/>
  <c r="R416" i="24"/>
  <c r="R439" i="24"/>
  <c r="R454" i="24"/>
  <c r="S454" i="24" s="1"/>
  <c r="T454" i="24" s="1"/>
  <c r="R460" i="24"/>
  <c r="R506" i="24"/>
  <c r="R28" i="24"/>
  <c r="A28" i="24" s="1"/>
  <c r="R44" i="24"/>
  <c r="A44" i="24" s="1"/>
  <c r="R66" i="24"/>
  <c r="S66" i="24" s="1"/>
  <c r="T66" i="24" s="1"/>
  <c r="R36" i="24"/>
  <c r="A36" i="24" s="1"/>
  <c r="R100" i="24"/>
  <c r="R147" i="24"/>
  <c r="R171" i="24"/>
  <c r="R193" i="24"/>
  <c r="R216" i="24"/>
  <c r="R237" i="24"/>
  <c r="R262" i="24"/>
  <c r="R269" i="24"/>
  <c r="S269" i="24" s="1"/>
  <c r="T269" i="24" s="1"/>
  <c r="R308" i="24"/>
  <c r="R332" i="24"/>
  <c r="R379" i="24"/>
  <c r="R407" i="24"/>
  <c r="R414" i="24"/>
  <c r="R438" i="24"/>
  <c r="S438" i="24" s="1"/>
  <c r="T438" i="24" s="1"/>
  <c r="R459" i="24"/>
  <c r="R505" i="24"/>
  <c r="R522" i="24"/>
  <c r="R10" i="24"/>
  <c r="R62" i="24"/>
  <c r="A62" i="24" s="1"/>
  <c r="R78" i="24"/>
  <c r="S78" i="24" s="1"/>
  <c r="T78" i="24" s="1"/>
  <c r="R32" i="24"/>
  <c r="A32" i="24" s="1"/>
  <c r="R119" i="24"/>
  <c r="S119" i="24" s="1"/>
  <c r="R143" i="24"/>
  <c r="R150" i="24"/>
  <c r="S150" i="24" s="1"/>
  <c r="T150" i="24" s="1"/>
  <c r="R190" i="24"/>
  <c r="R464" i="24"/>
  <c r="R488" i="24"/>
  <c r="R45" i="24"/>
  <c r="A45" i="24" s="1"/>
  <c r="R67" i="24"/>
  <c r="A67" i="24" s="1"/>
  <c r="R83" i="24"/>
  <c r="A83" i="24" s="1"/>
  <c r="R37" i="24"/>
  <c r="A37" i="24" s="1"/>
  <c r="R101" i="24"/>
  <c r="R148" i="24"/>
  <c r="R172" i="24"/>
  <c r="S172" i="24" s="1"/>
  <c r="T172" i="24" s="1"/>
  <c r="R194" i="24"/>
  <c r="S194" i="24" s="1"/>
  <c r="T194" i="24" s="1"/>
  <c r="R217" i="24"/>
  <c r="R238" i="24"/>
  <c r="R263" i="24"/>
  <c r="S263" i="24" s="1"/>
  <c r="T263" i="24" s="1"/>
  <c r="R286" i="24"/>
  <c r="R292" i="24"/>
  <c r="R333" i="24"/>
  <c r="R380" i="24"/>
  <c r="R415" i="24"/>
  <c r="R431" i="24"/>
  <c r="R479" i="24"/>
  <c r="R47" i="24"/>
  <c r="A47" i="24" s="1"/>
  <c r="R69" i="24"/>
  <c r="S69" i="24" s="1"/>
  <c r="T69" i="24" s="1"/>
  <c r="R85" i="24"/>
  <c r="A85" i="24" s="1"/>
  <c r="R39" i="24"/>
  <c r="A39" i="24" s="1"/>
  <c r="R103" i="24"/>
  <c r="S103" i="24" s="1"/>
  <c r="T103" i="24" s="1"/>
  <c r="R126" i="24"/>
  <c r="R151" i="24"/>
  <c r="S151" i="24" s="1"/>
  <c r="T151" i="24" s="1"/>
  <c r="R196" i="24"/>
  <c r="R219" i="24"/>
  <c r="R240" i="24"/>
  <c r="S240" i="24" s="1"/>
  <c r="T240" i="24" s="1"/>
  <c r="R265" i="24"/>
  <c r="R288" i="24"/>
  <c r="S288" i="24" s="1"/>
  <c r="T288" i="24" s="1"/>
  <c r="R310" i="24"/>
  <c r="S310" i="24" s="1"/>
  <c r="T310" i="24" s="1"/>
  <c r="R334" i="24"/>
  <c r="R400" i="24"/>
  <c r="A400" i="24" s="1"/>
  <c r="R417" i="24"/>
  <c r="R41" i="24"/>
  <c r="S41" i="24" s="1"/>
  <c r="T41" i="24" s="1"/>
  <c r="R63" i="24"/>
  <c r="S63" i="24" s="1"/>
  <c r="T63" i="24" s="1"/>
  <c r="R79" i="24"/>
  <c r="A79" i="24" s="1"/>
  <c r="R33" i="24"/>
  <c r="A33" i="24" s="1"/>
  <c r="R120" i="24"/>
  <c r="S120" i="24" s="1"/>
  <c r="T120" i="24" s="1"/>
  <c r="R144" i="24"/>
  <c r="R168" i="24"/>
  <c r="S168" i="24" s="1"/>
  <c r="T168" i="24" s="1"/>
  <c r="R176" i="24"/>
  <c r="S176" i="24" s="1"/>
  <c r="T176" i="24" s="1"/>
  <c r="R214" i="24"/>
  <c r="R260" i="24"/>
  <c r="S260" i="24" s="1"/>
  <c r="T260" i="24" s="1"/>
  <c r="R283" i="24"/>
  <c r="S283" i="24" s="1"/>
  <c r="T283" i="24" s="1"/>
  <c r="R305" i="24"/>
  <c r="R329" i="24"/>
  <c r="R396" i="24"/>
  <c r="A396" i="24" s="1"/>
  <c r="R435" i="24"/>
  <c r="S435" i="24" s="1"/>
  <c r="R457" i="24"/>
  <c r="R502" i="24"/>
  <c r="S502" i="24" s="1"/>
  <c r="T502" i="24" s="1"/>
  <c r="R524" i="24"/>
  <c r="S524" i="24" s="1"/>
  <c r="T524" i="24" s="1"/>
  <c r="R433" i="24"/>
  <c r="R476" i="24"/>
  <c r="R500" i="24"/>
  <c r="R51" i="24"/>
  <c r="A51" i="24" s="1"/>
  <c r="R89" i="24"/>
  <c r="A89" i="24" s="1"/>
  <c r="R107" i="24"/>
  <c r="R131" i="24"/>
  <c r="R129" i="24"/>
  <c r="S129" i="24" s="1"/>
  <c r="T129" i="24" s="1"/>
  <c r="R155" i="24"/>
  <c r="R180" i="24"/>
  <c r="S180" i="24" s="1"/>
  <c r="T180" i="24" s="1"/>
  <c r="R201" i="24"/>
  <c r="R225" i="24"/>
  <c r="R246" i="24"/>
  <c r="R270" i="24"/>
  <c r="S270" i="24" s="1"/>
  <c r="T270" i="24" s="1"/>
  <c r="R314" i="24"/>
  <c r="S314" i="24" s="1"/>
  <c r="T314" i="24" s="1"/>
  <c r="R338" i="24"/>
  <c r="R421" i="24"/>
  <c r="S421" i="24" s="1"/>
  <c r="T421" i="24" s="1"/>
  <c r="R444" i="24"/>
  <c r="S444" i="24" s="1"/>
  <c r="T444" i="24" s="1"/>
  <c r="R465" i="24"/>
  <c r="R489" i="24"/>
  <c r="R54" i="24"/>
  <c r="S54" i="24" s="1"/>
  <c r="T54" i="24" s="1"/>
  <c r="R74" i="24"/>
  <c r="A74" i="24" s="1"/>
  <c r="R92" i="24"/>
  <c r="A92" i="24" s="1"/>
  <c r="R110" i="24"/>
  <c r="S110" i="24" s="1"/>
  <c r="T110" i="24" s="1"/>
  <c r="R134" i="24"/>
  <c r="S134" i="24" s="1"/>
  <c r="T134" i="24" s="1"/>
  <c r="R158" i="24"/>
  <c r="R175" i="24"/>
  <c r="R182" i="24"/>
  <c r="S182" i="24" s="1"/>
  <c r="T182" i="24" s="1"/>
  <c r="R204" i="24"/>
  <c r="R228" i="24"/>
  <c r="R249" i="24"/>
  <c r="R273" i="24"/>
  <c r="R295" i="24"/>
  <c r="R319" i="24"/>
  <c r="R343" i="24"/>
  <c r="A343" i="24" s="1"/>
  <c r="R424" i="24"/>
  <c r="R447" i="24"/>
  <c r="R468" i="24"/>
  <c r="R492" i="24"/>
  <c r="S492" i="24" s="1"/>
  <c r="T492" i="24" s="1"/>
  <c r="R528" i="24"/>
  <c r="S528" i="24" s="1"/>
  <c r="T528" i="24" s="1"/>
  <c r="R52" i="24"/>
  <c r="A52" i="24" s="1"/>
  <c r="R90" i="24"/>
  <c r="S90" i="24" s="1"/>
  <c r="T90" i="24" s="1"/>
  <c r="R108" i="24"/>
  <c r="R132" i="24"/>
  <c r="R130" i="24"/>
  <c r="R156" i="24"/>
  <c r="R181" i="24"/>
  <c r="R202" i="24"/>
  <c r="R226" i="24"/>
  <c r="R247" i="24"/>
  <c r="R271" i="24"/>
  <c r="R293" i="24"/>
  <c r="R339" i="24"/>
  <c r="S339" i="24" s="1"/>
  <c r="T339" i="24" s="1"/>
  <c r="R369" i="24"/>
  <c r="R422" i="24"/>
  <c r="R445" i="24"/>
  <c r="R466" i="24"/>
  <c r="R490" i="24"/>
  <c r="S490" i="24" s="1"/>
  <c r="T490" i="24" s="1"/>
  <c r="I2" i="23" a="1"/>
  <c r="I2" i="23" s="1"/>
  <c r="H2" i="23" a="1"/>
  <c r="H2" i="23" s="1"/>
  <c r="G2" i="23" a="1"/>
  <c r="G2" i="23" s="1"/>
  <c r="B2" i="23" a="1"/>
  <c r="B2" i="23" s="1"/>
  <c r="F2" i="23" a="1"/>
  <c r="F2" i="23" s="1"/>
  <c r="E2" i="23" a="1"/>
  <c r="E2" i="23" s="1"/>
  <c r="D2" i="23" a="1"/>
  <c r="D2" i="23" s="1"/>
  <c r="A2" i="23" a="1"/>
  <c r="A2" i="23" s="1"/>
  <c r="S17" i="24"/>
  <c r="T17" i="24" s="1"/>
  <c r="S21" i="24"/>
  <c r="T21" i="24" s="1"/>
  <c r="S18" i="24"/>
  <c r="S15" i="24"/>
  <c r="T15" i="24" s="1"/>
  <c r="S480" i="24"/>
  <c r="T480" i="24" s="1"/>
  <c r="S24" i="24"/>
  <c r="S20" i="24"/>
  <c r="A232" i="24" l="1"/>
  <c r="A206" i="24"/>
  <c r="A208" i="24"/>
  <c r="A166" i="24"/>
  <c r="A220" i="24"/>
  <c r="A314" i="24"/>
  <c r="A512" i="24"/>
  <c r="A487" i="24"/>
  <c r="S369" i="24"/>
  <c r="T369" i="24" s="1"/>
  <c r="A369" i="24"/>
  <c r="S380" i="24"/>
  <c r="T380" i="24" s="1"/>
  <c r="A380" i="24"/>
  <c r="S379" i="24"/>
  <c r="T379" i="24" s="1"/>
  <c r="A379" i="24"/>
  <c r="S504" i="24"/>
  <c r="T504" i="24" s="1"/>
  <c r="S356" i="24"/>
  <c r="T356" i="24" s="1"/>
  <c r="A356" i="24"/>
  <c r="S388" i="24"/>
  <c r="T388" i="24" s="1"/>
  <c r="A388" i="24"/>
  <c r="S355" i="24"/>
  <c r="T355" i="24" s="1"/>
  <c r="A355" i="24"/>
  <c r="S387" i="24"/>
  <c r="T387" i="24" s="1"/>
  <c r="A387" i="24"/>
  <c r="S374" i="24"/>
  <c r="T374" i="24" s="1"/>
  <c r="A374" i="24"/>
  <c r="S373" i="24"/>
  <c r="T373" i="24" s="1"/>
  <c r="A373" i="24"/>
  <c r="A263" i="24"/>
  <c r="A160" i="24"/>
  <c r="A245" i="24"/>
  <c r="A267" i="24"/>
  <c r="A339" i="24"/>
  <c r="A444" i="24"/>
  <c r="A528" i="24"/>
  <c r="A312" i="24"/>
  <c r="A310" i="24"/>
  <c r="A480" i="24"/>
  <c r="A234" i="24"/>
  <c r="A165" i="24"/>
  <c r="A458" i="24"/>
  <c r="A493" i="24"/>
  <c r="A492" i="24"/>
  <c r="A430" i="24"/>
  <c r="A280" i="24"/>
  <c r="A438" i="24"/>
  <c r="A236" i="24"/>
  <c r="A502" i="24"/>
  <c r="A264" i="24"/>
  <c r="A256" i="24"/>
  <c r="A230" i="24"/>
  <c r="A429" i="24"/>
  <c r="A421" i="24"/>
  <c r="A410" i="24"/>
  <c r="A409" i="24"/>
  <c r="A270" i="24"/>
  <c r="A524" i="24"/>
  <c r="A197" i="24"/>
  <c r="A180" i="24"/>
  <c r="A176" i="24"/>
  <c r="S503" i="24"/>
  <c r="T503" i="24" s="1"/>
  <c r="A442" i="24"/>
  <c r="A182" i="24"/>
  <c r="A291" i="24"/>
  <c r="A434" i="24"/>
  <c r="A222" i="24"/>
  <c r="A168" i="24"/>
  <c r="A288" i="24"/>
  <c r="A501" i="24"/>
  <c r="A297" i="24"/>
  <c r="A330" i="24"/>
  <c r="A486" i="24"/>
  <c r="A298" i="24"/>
  <c r="A235" i="24"/>
  <c r="S425" i="24"/>
  <c r="T425" i="24" s="1"/>
  <c r="A239" i="24"/>
  <c r="A443" i="24"/>
  <c r="A259" i="24"/>
  <c r="A269" i="24"/>
  <c r="A260" i="24"/>
  <c r="A194" i="24"/>
  <c r="A451" i="24"/>
  <c r="A461" i="24"/>
  <c r="A454" i="24"/>
  <c r="S411" i="24"/>
  <c r="T411" i="24" s="1"/>
  <c r="A462" i="24"/>
  <c r="A289" i="24"/>
  <c r="A254" i="24"/>
  <c r="A240" i="24"/>
  <c r="A173" i="24"/>
  <c r="A209" i="24"/>
  <c r="A178" i="24"/>
  <c r="A296" i="24"/>
  <c r="S441" i="24"/>
  <c r="T441" i="24" s="1"/>
  <c r="A221" i="24"/>
  <c r="A184" i="24"/>
  <c r="A491" i="24"/>
  <c r="A172" i="24"/>
  <c r="A283" i="24"/>
  <c r="A490" i="24"/>
  <c r="A203" i="24"/>
  <c r="A164" i="24"/>
  <c r="A183" i="24"/>
  <c r="A527" i="24"/>
  <c r="A90" i="24"/>
  <c r="A41" i="24"/>
  <c r="A124" i="24"/>
  <c r="A142" i="24"/>
  <c r="S76" i="24"/>
  <c r="T76" i="24" s="1"/>
  <c r="A49" i="24"/>
  <c r="A129" i="24"/>
  <c r="A93" i="24"/>
  <c r="A118" i="24"/>
  <c r="A78" i="24"/>
  <c r="A133" i="24"/>
  <c r="A87" i="24"/>
  <c r="A55" i="24"/>
  <c r="A91" i="24"/>
  <c r="A48" i="24"/>
  <c r="S89" i="24"/>
  <c r="T89" i="24" s="1"/>
  <c r="A150" i="24"/>
  <c r="A73" i="24"/>
  <c r="S265" i="24"/>
  <c r="T265" i="24" s="1"/>
  <c r="A110" i="24"/>
  <c r="A69" i="24"/>
  <c r="A38" i="24"/>
  <c r="A116" i="24"/>
  <c r="A154" i="24"/>
  <c r="T119" i="24"/>
  <c r="A119" i="24" s="1"/>
  <c r="T301" i="24"/>
  <c r="A301" i="24" s="1"/>
  <c r="T250" i="24"/>
  <c r="A250" i="24" s="1"/>
  <c r="A120" i="24"/>
  <c r="A103" i="24"/>
  <c r="A66" i="24"/>
  <c r="A141" i="24"/>
  <c r="A40" i="24"/>
  <c r="A21" i="24"/>
  <c r="A17" i="24"/>
  <c r="T18" i="24"/>
  <c r="A18" i="24" s="1"/>
  <c r="A54" i="24"/>
  <c r="A112" i="24"/>
  <c r="T20" i="24"/>
  <c r="A20" i="24" s="1"/>
  <c r="T24" i="24"/>
  <c r="A24" i="24" s="1"/>
  <c r="A134" i="24"/>
  <c r="A63" i="24"/>
  <c r="A151" i="24"/>
  <c r="A84" i="24"/>
  <c r="A26" i="24"/>
  <c r="A97" i="24"/>
  <c r="A15" i="24"/>
  <c r="S471" i="24"/>
  <c r="T471" i="24" s="1"/>
  <c r="S199" i="24"/>
  <c r="S472" i="24"/>
  <c r="T472" i="24" s="1"/>
  <c r="S107" i="24"/>
  <c r="S514" i="24"/>
  <c r="S517" i="24"/>
  <c r="S513" i="24"/>
  <c r="T320" i="24"/>
  <c r="A320" i="24" s="1"/>
  <c r="T435" i="24"/>
  <c r="A435" i="24" s="1"/>
  <c r="S520" i="24"/>
  <c r="S516" i="24"/>
  <c r="S481" i="24"/>
  <c r="T185" i="24"/>
  <c r="A185" i="24" s="1"/>
  <c r="S347" i="24"/>
  <c r="T347" i="24" s="1"/>
  <c r="S275" i="24"/>
  <c r="S525" i="24"/>
  <c r="S509" i="24"/>
  <c r="T509" i="24" s="1"/>
  <c r="S45" i="24"/>
  <c r="T45" i="24" s="1"/>
  <c r="S449" i="24"/>
  <c r="S507" i="24"/>
  <c r="S416" i="24"/>
  <c r="T416" i="24" s="1"/>
  <c r="S473" i="24"/>
  <c r="S95" i="24"/>
  <c r="T95" i="24" s="1"/>
  <c r="S413" i="24"/>
  <c r="T413" i="24" s="1"/>
  <c r="S282" i="24"/>
  <c r="S307" i="24"/>
  <c r="T307" i="24" s="1"/>
  <c r="S196" i="24"/>
  <c r="S128" i="24"/>
  <c r="T128" i="24" s="1"/>
  <c r="S318" i="24"/>
  <c r="S317" i="24"/>
  <c r="T317" i="24" s="1"/>
  <c r="S337" i="24"/>
  <c r="T337" i="24" s="1"/>
  <c r="S56" i="24"/>
  <c r="T56" i="24" s="1"/>
  <c r="S255" i="24"/>
  <c r="S195" i="24"/>
  <c r="S322" i="24"/>
  <c r="S126" i="24"/>
  <c r="S216" i="24"/>
  <c r="S121" i="24"/>
  <c r="T121" i="24" s="1"/>
  <c r="S433" i="24"/>
  <c r="S422" i="24"/>
  <c r="S228" i="24"/>
  <c r="S218" i="24"/>
  <c r="S227" i="24"/>
  <c r="T227" i="24" s="1"/>
  <c r="S470" i="24"/>
  <c r="S261" i="24"/>
  <c r="S111" i="24"/>
  <c r="S177" i="24"/>
  <c r="T177" i="24" s="1"/>
  <c r="S212" i="24"/>
  <c r="S466" i="24"/>
  <c r="S428" i="24"/>
  <c r="S323" i="24"/>
  <c r="S335" i="24"/>
  <c r="S94" i="24"/>
  <c r="T94" i="24" s="1"/>
  <c r="S316" i="24"/>
  <c r="S125" i="24"/>
  <c r="S137" i="24"/>
  <c r="T137" i="24" s="1"/>
  <c r="S225" i="24"/>
  <c r="S326" i="24"/>
  <c r="S395" i="24"/>
  <c r="T395" i="24" s="1"/>
  <c r="S419" i="24"/>
  <c r="S476" i="24"/>
  <c r="S445" i="24"/>
  <c r="S338" i="24"/>
  <c r="S350" i="24"/>
  <c r="T350" i="24" s="1"/>
  <c r="S146" i="24"/>
  <c r="S29" i="24"/>
  <c r="T29" i="24" s="1"/>
  <c r="S292" i="24"/>
  <c r="S303" i="24"/>
  <c r="T303" i="24" s="1"/>
  <c r="S19" i="24"/>
  <c r="S306" i="24"/>
  <c r="S215" i="24"/>
  <c r="S202" i="24"/>
  <c r="S37" i="24"/>
  <c r="T37" i="24" s="1"/>
  <c r="S144" i="24"/>
  <c r="T144" i="24" s="1"/>
  <c r="S187" i="24"/>
  <c r="S30" i="24"/>
  <c r="T30" i="24" s="1"/>
  <c r="S408" i="24"/>
  <c r="T408" i="24" s="1"/>
  <c r="S247" i="24"/>
  <c r="S157" i="24"/>
  <c r="S217" i="24"/>
  <c r="S478" i="24"/>
  <c r="T478" i="24" s="1"/>
  <c r="S231" i="24"/>
  <c r="S294" i="24"/>
  <c r="S9" i="24"/>
  <c r="S262" i="24"/>
  <c r="S101" i="24"/>
  <c r="S343" i="24"/>
  <c r="T343" i="24" s="1"/>
  <c r="S414" i="24"/>
  <c r="S331" i="24"/>
  <c r="S313" i="24"/>
  <c r="T313" i="24" s="1"/>
  <c r="S62" i="24"/>
  <c r="T62" i="24" s="1"/>
  <c r="S147" i="24"/>
  <c r="S117" i="24"/>
  <c r="S79" i="24"/>
  <c r="T79" i="24" s="1"/>
  <c r="S171" i="24"/>
  <c r="T171" i="24" s="1"/>
  <c r="S457" i="24"/>
  <c r="S295" i="24"/>
  <c r="T295" i="24" s="1"/>
  <c r="S396" i="24"/>
  <c r="T396" i="24" s="1"/>
  <c r="S448" i="24"/>
  <c r="T448" i="24" s="1"/>
  <c r="S479" i="24"/>
  <c r="S407" i="24"/>
  <c r="T407" i="24" s="1"/>
  <c r="S246" i="24"/>
  <c r="T246" i="24" s="1"/>
  <c r="S334" i="24"/>
  <c r="S6" i="24"/>
  <c r="S158" i="24"/>
  <c r="S293" i="24"/>
  <c r="S130" i="24"/>
  <c r="T130" i="24" s="1"/>
  <c r="S53" i="24"/>
  <c r="T53" i="24" s="1"/>
  <c r="S495" i="24"/>
  <c r="S277" i="24"/>
  <c r="S152" i="24"/>
  <c r="S193" i="24"/>
  <c r="S123" i="24"/>
  <c r="T123" i="24" s="1"/>
  <c r="S2" i="24"/>
  <c r="S27" i="24"/>
  <c r="T27" i="24" s="1"/>
  <c r="S72" i="24"/>
  <c r="T72" i="24" s="1"/>
  <c r="S400" i="24"/>
  <c r="T400" i="24" s="1"/>
  <c r="S452" i="24"/>
  <c r="S308" i="24"/>
  <c r="S237" i="24"/>
  <c r="T237" i="24" s="1"/>
  <c r="S145" i="24"/>
  <c r="S188" i="24"/>
  <c r="S500" i="24"/>
  <c r="S464" i="24"/>
  <c r="S179" i="24"/>
  <c r="S286" i="24"/>
  <c r="S521" i="24"/>
  <c r="S138" i="24"/>
  <c r="S498" i="24"/>
  <c r="S244" i="24"/>
  <c r="T244" i="24" s="1"/>
  <c r="S284" i="24"/>
  <c r="S251" i="24"/>
  <c r="T251" i="24" s="1"/>
  <c r="S300" i="24"/>
  <c r="S77" i="24"/>
  <c r="T77" i="24" s="1"/>
  <c r="S92" i="24"/>
  <c r="T92" i="24" s="1"/>
  <c r="S268" i="24"/>
  <c r="T268" i="24" s="1"/>
  <c r="S104" i="24"/>
  <c r="S332" i="24"/>
  <c r="S75" i="24"/>
  <c r="T75" i="24" s="1"/>
  <c r="S426" i="24"/>
  <c r="S508" i="24"/>
  <c r="S417" i="24"/>
  <c r="T417" i="24" s="1"/>
  <c r="S474" i="24"/>
  <c r="S391" i="24"/>
  <c r="T391" i="24" s="1"/>
  <c r="S412" i="24"/>
  <c r="S304" i="24"/>
  <c r="S102" i="24"/>
  <c r="T102" i="24" s="1"/>
  <c r="S108" i="24"/>
  <c r="T108" i="24" s="1"/>
  <c r="S370" i="24"/>
  <c r="S463" i="24"/>
  <c r="S224" i="24"/>
  <c r="T224" i="24" s="1"/>
  <c r="S39" i="24"/>
  <c r="T39" i="24" s="1"/>
  <c r="S81" i="24"/>
  <c r="T81" i="24" s="1"/>
  <c r="S34" i="24"/>
  <c r="T34" i="24" s="1"/>
  <c r="S155" i="24"/>
  <c r="S127" i="24"/>
  <c r="T127" i="24" s="1"/>
  <c r="S51" i="24"/>
  <c r="T51" i="24" s="1"/>
  <c r="S42" i="24"/>
  <c r="T42" i="24" s="1"/>
  <c r="S423" i="24"/>
  <c r="T423" i="24" s="1"/>
  <c r="S98" i="24"/>
  <c r="S210" i="24"/>
  <c r="S114" i="24"/>
  <c r="S156" i="24"/>
  <c r="S469" i="24"/>
  <c r="S311" i="24"/>
  <c r="S100" i="24"/>
  <c r="T100" i="24" s="1"/>
  <c r="S181" i="24"/>
  <c r="T181" i="24" s="1"/>
  <c r="S106" i="24"/>
  <c r="S467" i="24"/>
  <c r="S201" i="24"/>
  <c r="S488" i="24"/>
  <c r="T488" i="24" s="1"/>
  <c r="S253" i="24"/>
  <c r="S241" i="24"/>
  <c r="T241" i="24" s="1"/>
  <c r="S115" i="24"/>
  <c r="S281" i="24"/>
  <c r="S68" i="24"/>
  <c r="T68" i="24" s="1"/>
  <c r="S190" i="24"/>
  <c r="S186" i="24"/>
  <c r="S60" i="24"/>
  <c r="T60" i="24" s="1"/>
  <c r="S447" i="24"/>
  <c r="S272" i="24"/>
  <c r="S132" i="24"/>
  <c r="S456" i="24"/>
  <c r="T456" i="24" s="1"/>
  <c r="S446" i="24"/>
  <c r="S192" i="24"/>
  <c r="S214" i="24"/>
  <c r="S28" i="24"/>
  <c r="T28" i="24" s="1"/>
  <c r="S333" i="24"/>
  <c r="S198" i="24"/>
  <c r="S59" i="24"/>
  <c r="T59" i="24" s="1"/>
  <c r="S135" i="24"/>
  <c r="T135" i="24" s="1"/>
  <c r="S213" i="24"/>
  <c r="S12" i="24"/>
  <c r="S460" i="24"/>
  <c r="S47" i="24"/>
  <c r="T47" i="24" s="1"/>
  <c r="S88" i="24"/>
  <c r="T88" i="24" s="1"/>
  <c r="S148" i="24"/>
  <c r="T148" i="24" s="1"/>
  <c r="S440" i="24"/>
  <c r="S515" i="24"/>
  <c r="S243" i="24"/>
  <c r="S518" i="24"/>
  <c r="S153" i="24"/>
  <c r="S80" i="24"/>
  <c r="T80" i="24" s="1"/>
  <c r="S431" i="24"/>
  <c r="T431" i="24" s="1"/>
  <c r="S357" i="24"/>
  <c r="S436" i="24"/>
  <c r="S200" i="24"/>
  <c r="S229" i="24"/>
  <c r="S8" i="24"/>
  <c r="S149" i="24"/>
  <c r="S109" i="24"/>
  <c r="T109" i="24" s="1"/>
  <c r="S139" i="24"/>
  <c r="S13" i="24"/>
  <c r="S325" i="24"/>
  <c r="S82" i="24"/>
  <c r="T82" i="24" s="1"/>
  <c r="S96" i="24"/>
  <c r="T96" i="24" s="1"/>
  <c r="S52" i="24"/>
  <c r="T52" i="24" s="1"/>
  <c r="S432" i="24"/>
  <c r="S506" i="24"/>
  <c r="T506" i="24" s="1"/>
  <c r="S415" i="24"/>
  <c r="S324" i="24"/>
  <c r="S169" i="24"/>
  <c r="T169" i="24" s="1"/>
  <c r="S336" i="24"/>
  <c r="S32" i="24"/>
  <c r="T32" i="24" s="1"/>
  <c r="S61" i="24"/>
  <c r="T61" i="24" s="1"/>
  <c r="S74" i="24"/>
  <c r="T74" i="24" s="1"/>
  <c r="S319" i="24"/>
  <c r="S44" i="24"/>
  <c r="T44" i="24" s="1"/>
  <c r="S302" i="24"/>
  <c r="T302" i="24" s="1"/>
  <c r="S348" i="24"/>
  <c r="T348" i="24" s="1"/>
  <c r="S328" i="24"/>
  <c r="S161" i="24"/>
  <c r="S3" i="24"/>
  <c r="S50" i="24"/>
  <c r="T50" i="24" s="1"/>
  <c r="S31" i="24"/>
  <c r="T31" i="24" s="1"/>
  <c r="S257" i="24"/>
  <c r="S273" i="24"/>
  <c r="S453" i="24"/>
  <c r="S105" i="24"/>
  <c r="S64" i="24"/>
  <c r="T64" i="24" s="1"/>
  <c r="S329" i="24"/>
  <c r="S252" i="24"/>
  <c r="S25" i="24"/>
  <c r="T25" i="24" s="1"/>
  <c r="S113" i="24"/>
  <c r="S65" i="24"/>
  <c r="T65" i="24" s="1"/>
  <c r="S58" i="24"/>
  <c r="T58" i="24" s="1"/>
  <c r="S271" i="24"/>
  <c r="T271" i="24" s="1"/>
  <c r="S162" i="24"/>
  <c r="S427" i="24"/>
  <c r="S191" i="24"/>
  <c r="S327" i="24"/>
  <c r="T327" i="24" s="1"/>
  <c r="S219" i="24"/>
  <c r="S248" i="24"/>
  <c r="S35" i="24"/>
  <c r="T35" i="24" s="1"/>
  <c r="S418" i="24"/>
  <c r="S392" i="24"/>
  <c r="T392" i="24" s="1"/>
  <c r="S170" i="24"/>
  <c r="S496" i="24"/>
  <c r="S305" i="24"/>
  <c r="S70" i="24"/>
  <c r="T70" i="24" s="1"/>
  <c r="S258" i="24"/>
  <c r="S46" i="24"/>
  <c r="T46" i="24" s="1"/>
  <c r="S309" i="24"/>
  <c r="S455" i="24"/>
  <c r="S140" i="24"/>
  <c r="S450" i="24"/>
  <c r="T450" i="24" s="1"/>
  <c r="S266" i="24"/>
  <c r="S33" i="24"/>
  <c r="T33" i="24" s="1"/>
  <c r="S11" i="24"/>
  <c r="S16" i="24"/>
  <c r="S278" i="24"/>
  <c r="S204" i="24"/>
  <c r="T204" i="24" s="1"/>
  <c r="S424" i="24"/>
  <c r="S459" i="24"/>
  <c r="S57" i="24"/>
  <c r="T57" i="24" s="1"/>
  <c r="S43" i="24"/>
  <c r="T43" i="24" s="1"/>
  <c r="S4" i="24"/>
  <c r="S23" i="24"/>
  <c r="S344" i="24"/>
  <c r="T344" i="24" s="1"/>
  <c r="S299" i="24"/>
  <c r="S85" i="24"/>
  <c r="T85" i="24" s="1"/>
  <c r="S519" i="24"/>
  <c r="S279" i="24"/>
  <c r="S276" i="24"/>
  <c r="S5" i="24"/>
  <c r="S468" i="24"/>
  <c r="S163" i="24"/>
  <c r="S489" i="24"/>
  <c r="T489" i="24" s="1"/>
  <c r="S274" i="24"/>
  <c r="S22" i="24"/>
  <c r="S189" i="24"/>
  <c r="S238" i="24"/>
  <c r="S475" i="24"/>
  <c r="S505" i="24"/>
  <c r="T505" i="24" s="1"/>
  <c r="S131" i="24"/>
  <c r="S465" i="24"/>
  <c r="S321" i="24"/>
  <c r="S10" i="24"/>
  <c r="S205" i="24"/>
  <c r="S167" i="24"/>
  <c r="S14" i="24"/>
  <c r="S36" i="24"/>
  <c r="T36" i="24" s="1"/>
  <c r="S420" i="24"/>
  <c r="S86" i="24"/>
  <c r="T86" i="24" s="1"/>
  <c r="S290" i="24"/>
  <c r="S233" i="24"/>
  <c r="S494" i="24"/>
  <c r="S7" i="24"/>
  <c r="S226" i="24"/>
  <c r="T226" i="24" s="1"/>
  <c r="S477" i="24"/>
  <c r="S399" i="24"/>
  <c r="T399" i="24" s="1"/>
  <c r="S143" i="24"/>
  <c r="T143" i="24" s="1"/>
  <c r="S287" i="24"/>
  <c r="S207" i="24"/>
  <c r="S499" i="24"/>
  <c r="S83" i="24"/>
  <c r="T83" i="24" s="1"/>
  <c r="S526" i="24"/>
  <c r="S67" i="24"/>
  <c r="T67" i="24" s="1"/>
  <c r="S136" i="24"/>
  <c r="T136" i="24" s="1"/>
  <c r="S249" i="24"/>
  <c r="T249" i="24" s="1"/>
  <c r="S439" i="24"/>
  <c r="S497" i="24"/>
  <c r="T497" i="24" s="1"/>
  <c r="S99" i="24"/>
  <c r="T99" i="24" s="1"/>
  <c r="S437" i="24"/>
  <c r="S223" i="24"/>
  <c r="S71" i="24"/>
  <c r="T71" i="24" s="1"/>
  <c r="S175" i="24"/>
  <c r="T175" i="24" s="1"/>
  <c r="S159" i="24"/>
  <c r="S211" i="24"/>
  <c r="S285" i="24"/>
  <c r="A489" i="24" l="1"/>
  <c r="A504" i="24"/>
  <c r="A411" i="24"/>
  <c r="A227" i="24"/>
  <c r="A456" i="24"/>
  <c r="A503" i="24"/>
  <c r="A505" i="24"/>
  <c r="A441" i="24"/>
  <c r="A425" i="24"/>
  <c r="A478" i="24"/>
  <c r="A307" i="24"/>
  <c r="A226" i="24"/>
  <c r="A224" i="24"/>
  <c r="T266" i="24"/>
  <c r="A266" i="24" s="1"/>
  <c r="A497" i="24"/>
  <c r="A241" i="24"/>
  <c r="A303" i="24"/>
  <c r="A251" i="24"/>
  <c r="A407" i="24"/>
  <c r="A471" i="24"/>
  <c r="A177" i="24"/>
  <c r="A246" i="24"/>
  <c r="A271" i="24"/>
  <c r="A249" i="24"/>
  <c r="A181" i="24"/>
  <c r="A472" i="24"/>
  <c r="A302" i="24"/>
  <c r="A268" i="24"/>
  <c r="A204" i="24"/>
  <c r="A244" i="24"/>
  <c r="A423" i="24"/>
  <c r="A169" i="24"/>
  <c r="A337" i="24"/>
  <c r="T284" i="24"/>
  <c r="A284" i="24" s="1"/>
  <c r="T299" i="24"/>
  <c r="A299" i="24" s="1"/>
  <c r="A265" i="24"/>
  <c r="A408" i="24"/>
  <c r="A506" i="24"/>
  <c r="A431" i="24"/>
  <c r="A313" i="24"/>
  <c r="A171" i="24"/>
  <c r="A237" i="24"/>
  <c r="A327" i="24"/>
  <c r="A450" i="24"/>
  <c r="T281" i="24"/>
  <c r="A281" i="24" s="1"/>
  <c r="A488" i="24"/>
  <c r="A448" i="24"/>
  <c r="A295" i="24"/>
  <c r="A417" i="24"/>
  <c r="A317" i="24"/>
  <c r="A416" i="24"/>
  <c r="T199" i="24"/>
  <c r="A199" i="24" s="1"/>
  <c r="A175" i="24"/>
  <c r="A413" i="24"/>
  <c r="A509" i="24"/>
  <c r="A128" i="24"/>
  <c r="A108" i="24"/>
  <c r="T321" i="24"/>
  <c r="A321" i="24" s="1"/>
  <c r="T333" i="24"/>
  <c r="A333" i="24" s="1"/>
  <c r="T334" i="24"/>
  <c r="A334" i="24" s="1"/>
  <c r="T290" i="24"/>
  <c r="A290" i="24" s="1"/>
  <c r="T252" i="24"/>
  <c r="A252" i="24" s="1"/>
  <c r="T238" i="24"/>
  <c r="A238" i="24" s="1"/>
  <c r="T279" i="24"/>
  <c r="A279" i="24" s="1"/>
  <c r="T258" i="24"/>
  <c r="A258" i="24" s="1"/>
  <c r="T191" i="24"/>
  <c r="A191" i="24" s="1"/>
  <c r="T329" i="24"/>
  <c r="A329" i="24" s="1"/>
  <c r="T161" i="24"/>
  <c r="A161" i="24" s="1"/>
  <c r="T415" i="24"/>
  <c r="A415" i="24" s="1"/>
  <c r="T243" i="24"/>
  <c r="A243" i="24" s="1"/>
  <c r="T446" i="24"/>
  <c r="A446" i="24" s="1"/>
  <c r="T253" i="24"/>
  <c r="A253" i="24" s="1"/>
  <c r="T114" i="24"/>
  <c r="A114" i="24" s="1"/>
  <c r="T508" i="24"/>
  <c r="A508" i="24" s="1"/>
  <c r="T495" i="24"/>
  <c r="A495" i="24" s="1"/>
  <c r="T331" i="24"/>
  <c r="A331" i="24" s="1"/>
  <c r="T247" i="24"/>
  <c r="A247" i="24" s="1"/>
  <c r="T19" i="24"/>
  <c r="A19" i="24" s="1"/>
  <c r="T318" i="24"/>
  <c r="A318" i="24" s="1"/>
  <c r="T7" i="24"/>
  <c r="A7" i="24" s="1"/>
  <c r="T4" i="24"/>
  <c r="A4" i="24" s="1"/>
  <c r="T418" i="24"/>
  <c r="A418" i="24" s="1"/>
  <c r="T436" i="24"/>
  <c r="A436" i="24" s="1"/>
  <c r="T304" i="24"/>
  <c r="A304" i="24" s="1"/>
  <c r="T494" i="24"/>
  <c r="A494" i="24" s="1"/>
  <c r="T412" i="24"/>
  <c r="A412" i="24" s="1"/>
  <c r="T2" i="24"/>
  <c r="A2" i="24" s="1"/>
  <c r="T147" i="24"/>
  <c r="A147" i="24" s="1"/>
  <c r="T338" i="24"/>
  <c r="A338" i="24" s="1"/>
  <c r="T459" i="24"/>
  <c r="A459" i="24" s="1"/>
  <c r="T248" i="24"/>
  <c r="A248" i="24" s="1"/>
  <c r="T336" i="24"/>
  <c r="A336" i="24" s="1"/>
  <c r="T325" i="24"/>
  <c r="A325" i="24" s="1"/>
  <c r="T500" i="24"/>
  <c r="A500" i="24" s="1"/>
  <c r="T189" i="24"/>
  <c r="A189" i="24" s="1"/>
  <c r="T278" i="24"/>
  <c r="A278" i="24" s="1"/>
  <c r="T427" i="24"/>
  <c r="A427" i="24" s="1"/>
  <c r="T308" i="24"/>
  <c r="A308" i="24" s="1"/>
  <c r="A102" i="24"/>
  <c r="T223" i="24"/>
  <c r="A223" i="24" s="1"/>
  <c r="T163" i="24"/>
  <c r="A163" i="24" s="1"/>
  <c r="T273" i="24"/>
  <c r="A273" i="24" s="1"/>
  <c r="T207" i="24"/>
  <c r="A207" i="24" s="1"/>
  <c r="T193" i="24"/>
  <c r="A193" i="24" s="1"/>
  <c r="T439" i="24"/>
  <c r="A439" i="24" s="1"/>
  <c r="T328" i="24"/>
  <c r="A328" i="24" s="1"/>
  <c r="T149" i="24"/>
  <c r="A149" i="24" s="1"/>
  <c r="T210" i="24"/>
  <c r="A210" i="24" s="1"/>
  <c r="T426" i="24"/>
  <c r="A426" i="24" s="1"/>
  <c r="T414" i="24"/>
  <c r="A414" i="24" s="1"/>
  <c r="T433" i="24"/>
  <c r="A433" i="24" s="1"/>
  <c r="T285" i="24"/>
  <c r="A285" i="24" s="1"/>
  <c r="T14" i="24"/>
  <c r="A14" i="24" s="1"/>
  <c r="T22" i="24"/>
  <c r="A22" i="24" s="1"/>
  <c r="T16" i="24"/>
  <c r="A16" i="24" s="1"/>
  <c r="T305" i="24"/>
  <c r="A305" i="24" s="1"/>
  <c r="T162" i="24"/>
  <c r="A162" i="24" s="1"/>
  <c r="T432" i="24"/>
  <c r="A432" i="24" s="1"/>
  <c r="T8" i="24"/>
  <c r="A8" i="24" s="1"/>
  <c r="T132" i="24"/>
  <c r="A132" i="24" s="1"/>
  <c r="T98" i="24"/>
  <c r="A98" i="24" s="1"/>
  <c r="T498" i="24"/>
  <c r="A498" i="24" s="1"/>
  <c r="T452" i="24"/>
  <c r="A452" i="24" s="1"/>
  <c r="T457" i="24"/>
  <c r="A457" i="24" s="1"/>
  <c r="T292" i="24"/>
  <c r="A292" i="24" s="1"/>
  <c r="T196" i="24"/>
  <c r="A196" i="24" s="1"/>
  <c r="T525" i="24"/>
  <c r="A525" i="24" s="1"/>
  <c r="T107" i="24"/>
  <c r="A107" i="24" s="1"/>
  <c r="A123" i="24"/>
  <c r="A130" i="24"/>
  <c r="A143" i="24"/>
  <c r="T316" i="24"/>
  <c r="A316" i="24" s="1"/>
  <c r="T255" i="24"/>
  <c r="A255" i="24" s="1"/>
  <c r="T477" i="24"/>
  <c r="A477" i="24" s="1"/>
  <c r="T274" i="24"/>
  <c r="A274" i="24" s="1"/>
  <c r="T11" i="24"/>
  <c r="A11" i="24" s="1"/>
  <c r="T496" i="24"/>
  <c r="A496" i="24" s="1"/>
  <c r="T105" i="24"/>
  <c r="A105" i="24" s="1"/>
  <c r="T440" i="24"/>
  <c r="A440" i="24" s="1"/>
  <c r="T332" i="24"/>
  <c r="A332" i="24" s="1"/>
  <c r="A127" i="24"/>
  <c r="T186" i="24"/>
  <c r="A186" i="24" s="1"/>
  <c r="T117" i="24"/>
  <c r="A117" i="24" s="1"/>
  <c r="T167" i="24"/>
  <c r="A167" i="24" s="1"/>
  <c r="T229" i="24"/>
  <c r="A229" i="24" s="1"/>
  <c r="T272" i="24"/>
  <c r="A272" i="24" s="1"/>
  <c r="T138" i="24"/>
  <c r="A138" i="24" s="1"/>
  <c r="T293" i="24"/>
  <c r="A293" i="24" s="1"/>
  <c r="T101" i="24"/>
  <c r="A101" i="24" s="1"/>
  <c r="T326" i="24"/>
  <c r="A326" i="24" s="1"/>
  <c r="T275" i="24"/>
  <c r="A275" i="24" s="1"/>
  <c r="T159" i="24"/>
  <c r="A159" i="24" s="1"/>
  <c r="T205" i="24"/>
  <c r="A205" i="24" s="1"/>
  <c r="T170" i="24"/>
  <c r="A170" i="24" s="1"/>
  <c r="T447" i="24"/>
  <c r="A447" i="24" s="1"/>
  <c r="T104" i="24"/>
  <c r="A104" i="24" s="1"/>
  <c r="T158" i="24"/>
  <c r="A158" i="24" s="1"/>
  <c r="T262" i="24"/>
  <c r="A262" i="24" s="1"/>
  <c r="T146" i="24"/>
  <c r="A146" i="24" s="1"/>
  <c r="T225" i="24"/>
  <c r="A225" i="24" s="1"/>
  <c r="T126" i="24"/>
  <c r="A126" i="24" s="1"/>
  <c r="T282" i="24"/>
  <c r="A282" i="24" s="1"/>
  <c r="A144" i="24"/>
  <c r="A99" i="24"/>
  <c r="A109" i="24"/>
  <c r="T286" i="24"/>
  <c r="A286" i="24" s="1"/>
  <c r="T294" i="24"/>
  <c r="A294" i="24" s="1"/>
  <c r="T125" i="24"/>
  <c r="A125" i="24" s="1"/>
  <c r="T261" i="24"/>
  <c r="A261" i="24" s="1"/>
  <c r="T195" i="24"/>
  <c r="A195" i="24" s="1"/>
  <c r="T481" i="24"/>
  <c r="A481" i="24" s="1"/>
  <c r="T526" i="24"/>
  <c r="A526" i="24" s="1"/>
  <c r="T10" i="24"/>
  <c r="A10" i="24" s="1"/>
  <c r="T23" i="24"/>
  <c r="A23" i="24" s="1"/>
  <c r="T453" i="24"/>
  <c r="A453" i="24" s="1"/>
  <c r="T319" i="24"/>
  <c r="A319" i="24" s="1"/>
  <c r="T106" i="24"/>
  <c r="A106" i="24" s="1"/>
  <c r="T6" i="24"/>
  <c r="A6" i="24" s="1"/>
  <c r="T9" i="24"/>
  <c r="A9" i="24" s="1"/>
  <c r="T187" i="24"/>
  <c r="A187" i="24" s="1"/>
  <c r="T111" i="24"/>
  <c r="A111" i="24" s="1"/>
  <c r="T322" i="24"/>
  <c r="A322" i="24" s="1"/>
  <c r="A136" i="24"/>
  <c r="A137" i="24"/>
  <c r="T233" i="24"/>
  <c r="A233" i="24" s="1"/>
  <c r="T140" i="24"/>
  <c r="A140" i="24" s="1"/>
  <c r="T257" i="24"/>
  <c r="A257" i="24" s="1"/>
  <c r="T460" i="24"/>
  <c r="A460" i="24" s="1"/>
  <c r="T311" i="24"/>
  <c r="A311" i="24" s="1"/>
  <c r="T155" i="24"/>
  <c r="A155" i="24" s="1"/>
  <c r="T300" i="24"/>
  <c r="A300" i="24" s="1"/>
  <c r="T445" i="24"/>
  <c r="A445" i="24" s="1"/>
  <c r="A148" i="24"/>
  <c r="A121" i="24"/>
  <c r="T131" i="24"/>
  <c r="A131" i="24" s="1"/>
  <c r="T202" i="24"/>
  <c r="A202" i="24" s="1"/>
  <c r="T335" i="24"/>
  <c r="A335" i="24" s="1"/>
  <c r="T507" i="24"/>
  <c r="A507" i="24" s="1"/>
  <c r="T424" i="24"/>
  <c r="A424" i="24" s="1"/>
  <c r="T153" i="24"/>
  <c r="A153" i="24" s="1"/>
  <c r="T113" i="24"/>
  <c r="A113" i="24" s="1"/>
  <c r="T357" i="24"/>
  <c r="T190" i="24"/>
  <c r="A190" i="24" s="1"/>
  <c r="T179" i="24"/>
  <c r="A179" i="24" s="1"/>
  <c r="T231" i="24"/>
  <c r="A231" i="24" s="1"/>
  <c r="T499" i="24"/>
  <c r="A499" i="24" s="1"/>
  <c r="T437" i="24"/>
  <c r="A437" i="24" s="1"/>
  <c r="T475" i="24"/>
  <c r="A475" i="24" s="1"/>
  <c r="T5" i="24"/>
  <c r="A5" i="24" s="1"/>
  <c r="T309" i="24"/>
  <c r="A309" i="24" s="1"/>
  <c r="T13" i="24"/>
  <c r="A13" i="24" s="1"/>
  <c r="T12" i="24"/>
  <c r="A12" i="24" s="1"/>
  <c r="T192" i="24"/>
  <c r="A192" i="24" s="1"/>
  <c r="T115" i="24"/>
  <c r="A115" i="24" s="1"/>
  <c r="T188" i="24"/>
  <c r="A188" i="24" s="1"/>
  <c r="T152" i="24"/>
  <c r="A152" i="24" s="1"/>
  <c r="T479" i="24"/>
  <c r="A479" i="24" s="1"/>
  <c r="T476" i="24"/>
  <c r="A476" i="24" s="1"/>
  <c r="T323" i="24"/>
  <c r="A323" i="24" s="1"/>
  <c r="T228" i="24"/>
  <c r="A228" i="24" s="1"/>
  <c r="T449" i="24"/>
  <c r="A449" i="24" s="1"/>
  <c r="T287" i="24"/>
  <c r="A287" i="24" s="1"/>
  <c r="T420" i="24"/>
  <c r="A420" i="24" s="1"/>
  <c r="T276" i="24"/>
  <c r="A276" i="24" s="1"/>
  <c r="T3" i="24"/>
  <c r="A3" i="24" s="1"/>
  <c r="T324" i="24"/>
  <c r="A324" i="24" s="1"/>
  <c r="T139" i="24"/>
  <c r="A139" i="24" s="1"/>
  <c r="T156" i="24"/>
  <c r="A156" i="24" s="1"/>
  <c r="T145" i="24"/>
  <c r="A145" i="24" s="1"/>
  <c r="T277" i="24"/>
  <c r="A277" i="24" s="1"/>
  <c r="T157" i="24"/>
  <c r="A157" i="24" s="1"/>
  <c r="T306" i="24"/>
  <c r="A306" i="24" s="1"/>
  <c r="T419" i="24"/>
  <c r="A419" i="24" s="1"/>
  <c r="T428" i="24"/>
  <c r="A428" i="24" s="1"/>
  <c r="T422" i="24"/>
  <c r="A422" i="24" s="1"/>
  <c r="A100" i="24"/>
  <c r="T201" i="24"/>
  <c r="A201" i="24" s="1"/>
  <c r="T469" i="24"/>
  <c r="A469" i="24" s="1"/>
  <c r="T370" i="24"/>
  <c r="T474" i="24"/>
  <c r="A474" i="24" s="1"/>
  <c r="T217" i="24"/>
  <c r="A217" i="24" s="1"/>
  <c r="T211" i="24"/>
  <c r="A211" i="24" s="1"/>
  <c r="T465" i="24"/>
  <c r="A465" i="24" s="1"/>
  <c r="T518" i="24"/>
  <c r="A518" i="24" s="1"/>
  <c r="T212" i="24"/>
  <c r="A212" i="24" s="1"/>
  <c r="T516" i="24"/>
  <c r="T520" i="24"/>
  <c r="A520" i="24" s="1"/>
  <c r="T519" i="24"/>
  <c r="A519" i="24" s="1"/>
  <c r="T200" i="24"/>
  <c r="A200" i="24" s="1"/>
  <c r="T521" i="24"/>
  <c r="A521" i="24" s="1"/>
  <c r="T198" i="24"/>
  <c r="A198" i="24" s="1"/>
  <c r="T467" i="24"/>
  <c r="A467" i="24" s="1"/>
  <c r="T219" i="24"/>
  <c r="A219" i="24" s="1"/>
  <c r="T515" i="24"/>
  <c r="A515" i="24" s="1"/>
  <c r="T215" i="24"/>
  <c r="A215" i="24" s="1"/>
  <c r="T213" i="24"/>
  <c r="A213" i="24" s="1"/>
  <c r="T470" i="24"/>
  <c r="A470" i="24" s="1"/>
  <c r="T216" i="24"/>
  <c r="A216" i="24" s="1"/>
  <c r="T473" i="24"/>
  <c r="A473" i="24" s="1"/>
  <c r="T513" i="24"/>
  <c r="A513" i="24" s="1"/>
  <c r="T464" i="24"/>
  <c r="A464" i="24" s="1"/>
  <c r="T517" i="24"/>
  <c r="A517" i="24" s="1"/>
  <c r="T468" i="24"/>
  <c r="A468" i="24" s="1"/>
  <c r="T455" i="24"/>
  <c r="A455" i="24" s="1"/>
  <c r="T214" i="24"/>
  <c r="A214" i="24" s="1"/>
  <c r="T463" i="24"/>
  <c r="A463" i="24" s="1"/>
  <c r="T466" i="24"/>
  <c r="A466" i="24" s="1"/>
  <c r="T218" i="24"/>
  <c r="A218" i="24" s="1"/>
  <c r="T514" i="24"/>
  <c r="A514" i="24" s="1"/>
  <c r="S511" i="24"/>
  <c r="S523" i="24"/>
  <c r="S522" i="24"/>
  <c r="S529" i="24"/>
  <c r="S510" i="24"/>
  <c r="T529" i="24" l="1"/>
  <c r="A529" i="24" s="1"/>
  <c r="T511" i="24"/>
  <c r="A511" i="24" s="1"/>
  <c r="T523" i="24"/>
  <c r="A523" i="24" s="1"/>
  <c r="T510" i="24"/>
  <c r="A510" i="24" s="1"/>
  <c r="T522" i="24"/>
  <c r="A522" i="24" s="1"/>
  <c r="F6" i="21"/>
  <c r="F7" i="21" s="1"/>
  <c r="F8" i="21" s="1"/>
  <c r="F9" i="21" s="1"/>
  <c r="F10" i="21" s="1"/>
  <c r="F11" i="21" s="1"/>
  <c r="F12" i="21" s="1"/>
  <c r="F13" i="21" s="1"/>
  <c r="F14" i="21" s="1"/>
  <c r="F15" i="21" s="1"/>
  <c r="F16" i="21" s="1"/>
  <c r="F17" i="21" s="1"/>
  <c r="F18" i="21" s="1"/>
  <c r="F19" i="21" s="1"/>
  <c r="F20" i="21" s="1"/>
  <c r="F21" i="21" s="1"/>
  <c r="F22" i="21" s="1"/>
  <c r="F23" i="21" s="1"/>
  <c r="F24" i="21" s="1"/>
  <c r="F25" i="21" s="1"/>
  <c r="F26" i="21" s="1"/>
  <c r="F27" i="21" s="1"/>
  <c r="F28" i="21" s="1"/>
  <c r="F29" i="21" s="1"/>
  <c r="F30" i="21" s="1"/>
  <c r="F31" i="21" s="1"/>
  <c r="F32" i="21" s="1"/>
  <c r="F33" i="21" s="1"/>
  <c r="F34" i="21" s="1"/>
  <c r="F35" i="21" s="1"/>
  <c r="F36" i="21" s="1"/>
  <c r="F37" i="21" s="1"/>
  <c r="F38" i="21" s="1"/>
  <c r="F39" i="21" s="1"/>
  <c r="F40" i="21" s="1"/>
  <c r="F41" i="21" s="1"/>
  <c r="F42" i="21" s="1"/>
  <c r="F43" i="21" s="1"/>
  <c r="F44" i="21" s="1"/>
  <c r="F45" i="21" s="1"/>
  <c r="F46" i="21" s="1"/>
  <c r="F47" i="21" s="1"/>
  <c r="F48" i="21" s="1"/>
  <c r="F49" i="21" s="1"/>
  <c r="F50" i="21" s="1"/>
  <c r="F51" i="21" s="1"/>
  <c r="F52" i="21" s="1"/>
  <c r="F53" i="21" s="1"/>
  <c r="F54" i="21" s="1"/>
  <c r="F55" i="21" s="1"/>
  <c r="F56" i="21" s="1"/>
  <c r="F57" i="21" s="1"/>
  <c r="F58" i="21" s="1"/>
  <c r="F59" i="21" s="1"/>
  <c r="F60" i="21" s="1"/>
  <c r="F61" i="21" s="1"/>
  <c r="F62" i="21" s="1"/>
  <c r="F63" i="21" s="1"/>
  <c r="F64" i="21" s="1"/>
  <c r="F65" i="21" s="1"/>
  <c r="F66" i="21" s="1"/>
  <c r="F67" i="21" s="1"/>
  <c r="F68" i="21" s="1"/>
  <c r="F69" i="21" s="1"/>
  <c r="F70" i="21" s="1"/>
  <c r="F71" i="21" s="1"/>
  <c r="F72" i="21" s="1"/>
  <c r="F73" i="21" s="1"/>
  <c r="F74" i="21" s="1"/>
  <c r="F75" i="21" s="1"/>
  <c r="F76" i="21" s="1"/>
  <c r="F77" i="21" s="1"/>
  <c r="F78" i="21" s="1"/>
  <c r="F79" i="21" s="1"/>
  <c r="F80" i="21" s="1"/>
  <c r="F81" i="21" s="1"/>
  <c r="F82" i="21" s="1"/>
  <c r="F83" i="21" s="1"/>
  <c r="F84" i="21" s="1"/>
  <c r="F85" i="21" s="1"/>
  <c r="F86" i="21" s="1"/>
  <c r="F87" i="21" s="1"/>
  <c r="F88" i="21" s="1"/>
  <c r="F89" i="21" s="1"/>
  <c r="F90" i="21" s="1"/>
  <c r="F91" i="21" s="1"/>
  <c r="F92" i="21" s="1"/>
  <c r="F93" i="21" s="1"/>
  <c r="F94" i="21" s="1"/>
  <c r="F95" i="21" s="1"/>
  <c r="F96" i="21" s="1"/>
  <c r="F97" i="21" s="1"/>
  <c r="F98" i="21" s="1"/>
  <c r="F99" i="21" s="1"/>
  <c r="F100" i="21" s="1"/>
  <c r="F101" i="21" s="1"/>
  <c r="F102" i="21" s="1"/>
  <c r="F103" i="21" s="1"/>
  <c r="F104" i="21" s="1"/>
  <c r="F105" i="21" s="1"/>
  <c r="F106" i="21" s="1"/>
  <c r="F107" i="21" s="1"/>
  <c r="F108" i="21" s="1"/>
  <c r="F109" i="21" s="1"/>
  <c r="F110" i="21" s="1"/>
  <c r="F111" i="21" s="1"/>
  <c r="F112" i="21" s="1"/>
  <c r="F113" i="21" s="1"/>
  <c r="F114" i="21" s="1"/>
  <c r="F115" i="21" s="1"/>
  <c r="F116" i="21" s="1"/>
  <c r="F117" i="21" s="1"/>
  <c r="F118" i="21" s="1"/>
  <c r="F119" i="21" s="1"/>
  <c r="F120" i="21" s="1"/>
  <c r="F121" i="21" s="1"/>
  <c r="F122" i="21" s="1"/>
  <c r="F123" i="21" s="1"/>
  <c r="F124" i="21" s="1"/>
  <c r="F125" i="21" s="1"/>
  <c r="F126" i="21" s="1"/>
  <c r="F127" i="21" s="1"/>
  <c r="F128" i="21" s="1"/>
  <c r="F129" i="21" s="1"/>
  <c r="F130" i="21" s="1"/>
  <c r="F131" i="21" s="1"/>
  <c r="F132" i="21" s="1"/>
  <c r="F133" i="21" s="1"/>
  <c r="F134" i="21" s="1"/>
  <c r="F135" i="21" s="1"/>
  <c r="F136" i="21" s="1"/>
  <c r="F137" i="21" s="1"/>
  <c r="F138" i="21" s="1"/>
  <c r="F139" i="21" s="1"/>
  <c r="F140" i="21" s="1"/>
  <c r="F141" i="21" s="1"/>
  <c r="F142" i="21" s="1"/>
  <c r="F143" i="21" s="1"/>
  <c r="F144" i="21" s="1"/>
  <c r="F145" i="21" s="1"/>
  <c r="F146" i="21" s="1"/>
  <c r="F147" i="21" s="1"/>
  <c r="F148" i="21" s="1"/>
  <c r="F149" i="21" s="1"/>
  <c r="F150" i="21" s="1"/>
  <c r="F151" i="21" s="1"/>
  <c r="F152" i="21" s="1"/>
  <c r="F153" i="21" s="1"/>
  <c r="F154" i="21" s="1"/>
  <c r="F155" i="21" s="1"/>
  <c r="F156" i="21" s="1"/>
  <c r="F157" i="21" s="1"/>
  <c r="F158" i="21" s="1"/>
  <c r="F159" i="21" s="1"/>
  <c r="F160" i="21" s="1"/>
  <c r="F161" i="21" s="1"/>
  <c r="F162" i="21" s="1"/>
  <c r="F163" i="21" s="1"/>
  <c r="F164" i="21" s="1"/>
  <c r="F165" i="21" s="1"/>
  <c r="F166" i="21" s="1"/>
  <c r="F167" i="21" s="1"/>
  <c r="F168" i="21" s="1"/>
  <c r="F169" i="21" s="1"/>
  <c r="F170" i="21" s="1"/>
  <c r="F171" i="21" s="1"/>
  <c r="F172" i="21" s="1"/>
  <c r="F173" i="21" s="1"/>
  <c r="F174" i="21" s="1"/>
  <c r="F175" i="21" s="1"/>
  <c r="F176" i="21" s="1"/>
  <c r="F177" i="21" s="1"/>
  <c r="F178" i="21" s="1"/>
  <c r="F179" i="21" s="1"/>
  <c r="F180" i="21" s="1"/>
  <c r="F181" i="21" s="1"/>
  <c r="F182" i="21" s="1"/>
  <c r="F183" i="21" s="1"/>
  <c r="F184" i="21" s="1"/>
  <c r="F185" i="21" s="1"/>
  <c r="F186" i="21" s="1"/>
  <c r="F187" i="21" s="1"/>
  <c r="F188" i="21" s="1"/>
  <c r="F189" i="21" s="1"/>
  <c r="F190" i="21" s="1"/>
  <c r="F191" i="21" s="1"/>
  <c r="F192" i="21" s="1"/>
  <c r="F193" i="21" s="1"/>
  <c r="F194" i="21" s="1"/>
  <c r="F195" i="21" s="1"/>
  <c r="F196" i="21" s="1"/>
  <c r="F197" i="21" s="1"/>
  <c r="F198" i="21" s="1"/>
  <c r="F199" i="21" s="1"/>
  <c r="F200" i="21" s="1"/>
  <c r="F201" i="21" s="1"/>
  <c r="F202" i="21" s="1"/>
  <c r="F203" i="21" s="1"/>
  <c r="F204" i="21" s="1"/>
  <c r="F205" i="21" s="1"/>
  <c r="F206" i="21" s="1"/>
  <c r="F207" i="21" s="1"/>
  <c r="F208" i="21" s="1"/>
  <c r="F209" i="21" s="1"/>
  <c r="F210" i="21" s="1"/>
  <c r="F211" i="21" s="1"/>
  <c r="F212" i="21" s="1"/>
  <c r="F213" i="21" s="1"/>
  <c r="F214" i="21" s="1"/>
  <c r="F215" i="21" s="1"/>
  <c r="F216" i="21" s="1"/>
  <c r="F217" i="21" s="1"/>
  <c r="F218" i="21" s="1"/>
  <c r="F219" i="21" s="1"/>
  <c r="F220" i="21" s="1"/>
  <c r="F221" i="21" s="1"/>
  <c r="F222" i="21" s="1"/>
  <c r="F223" i="21" s="1"/>
  <c r="F224" i="21" s="1"/>
  <c r="F225" i="21" s="1"/>
  <c r="F226" i="21" s="1"/>
  <c r="F227" i="21" s="1"/>
  <c r="F228" i="21" s="1"/>
  <c r="F229" i="21" s="1"/>
  <c r="F230" i="21" s="1"/>
  <c r="F231" i="21" s="1"/>
  <c r="F232" i="21" s="1"/>
  <c r="F233" i="21" s="1"/>
  <c r="F234" i="21" s="1"/>
  <c r="F235" i="21" s="1"/>
  <c r="F236" i="21" s="1"/>
  <c r="F237" i="21" s="1"/>
  <c r="F238" i="21" s="1"/>
  <c r="F239" i="21" s="1"/>
  <c r="F240" i="21" s="1"/>
  <c r="F241" i="21" s="1"/>
  <c r="F242" i="21" s="1"/>
  <c r="F243" i="21" s="1"/>
  <c r="F244" i="21" s="1"/>
  <c r="F245" i="21" s="1"/>
  <c r="F246" i="21" s="1"/>
  <c r="F247" i="21" s="1"/>
  <c r="F248" i="21" s="1"/>
  <c r="F249" i="21" s="1"/>
  <c r="F250" i="21" s="1"/>
  <c r="L15" i="21" l="1"/>
  <c r="L14" i="21"/>
  <c r="L13" i="21"/>
  <c r="L12" i="21"/>
  <c r="B8" i="21" l="1" a="1"/>
  <c r="B8" i="21" s="1"/>
  <c r="C8" i="21" s="1" a="1"/>
  <c r="C8" i="21" s="1"/>
  <c r="K2" i="21"/>
  <c r="B9" i="21" l="1" a="1"/>
  <c r="B9" i="21" s="1"/>
  <c r="C9" i="21" l="1" a="1"/>
  <c r="C9" i="21" s="1"/>
  <c r="H9" i="21" s="1" a="1"/>
  <c r="H9" i="21" s="1"/>
  <c r="H8" i="21" a="1"/>
  <c r="H8" i="21" s="1"/>
  <c r="B10" i="21" a="1"/>
  <c r="B10" i="21" s="1"/>
  <c r="C10" i="21" l="1" a="1"/>
  <c r="C10" i="21" s="1"/>
  <c r="B11" i="21" a="1"/>
  <c r="B11" i="21" s="1"/>
  <c r="C11" i="21" l="1" a="1"/>
  <c r="C11" i="21" s="1"/>
  <c r="H10" i="21" a="1"/>
  <c r="H10" i="21" s="1"/>
  <c r="B12" i="21" a="1"/>
  <c r="B12" i="21" s="1"/>
  <c r="C12" i="21" l="1" a="1"/>
  <c r="C12" i="21" s="1"/>
  <c r="H11" i="21" a="1"/>
  <c r="H11" i="21" s="1"/>
  <c r="B13" i="21" a="1"/>
  <c r="B13" i="21" s="1"/>
  <c r="C13" i="21" l="1" a="1"/>
  <c r="C13" i="21" s="1"/>
  <c r="B14" i="21" a="1"/>
  <c r="B14" i="21" s="1"/>
  <c r="B15" i="21" l="1" a="1"/>
  <c r="B15" i="21" s="1"/>
  <c r="B16" i="21" s="1" a="1"/>
  <c r="B16" i="21" s="1"/>
  <c r="C14" i="21" a="1"/>
  <c r="C14" i="21" s="1"/>
  <c r="H13" i="21" a="1"/>
  <c r="H13" i="21" s="1"/>
  <c r="H12" i="21" a="1"/>
  <c r="H12" i="21" s="1"/>
  <c r="C16" i="21" l="1" a="1"/>
  <c r="C16" i="21" s="1"/>
  <c r="C15" i="21" a="1"/>
  <c r="C15" i="21" s="1"/>
  <c r="H14" i="21" a="1"/>
  <c r="H14" i="21" s="1"/>
  <c r="B17" i="21" a="1"/>
  <c r="B17" i="21" s="1"/>
  <c r="H15" i="21" l="1" a="1"/>
  <c r="H15" i="21" s="1"/>
  <c r="C17" i="21" a="1"/>
  <c r="C17" i="21" s="1"/>
  <c r="H16" i="21" a="1"/>
  <c r="H16" i="21" s="1"/>
  <c r="B18" i="21" a="1"/>
  <c r="B18" i="21" s="1"/>
  <c r="C18" i="21" l="1" a="1"/>
  <c r="C18" i="21" s="1"/>
  <c r="H17" i="21" a="1"/>
  <c r="H17" i="21" s="1"/>
  <c r="B19" i="21" a="1"/>
  <c r="B19" i="21" s="1"/>
  <c r="C19" i="21" l="1" a="1"/>
  <c r="C19" i="21" s="1"/>
  <c r="H18" i="21" a="1"/>
  <c r="H18" i="21" s="1"/>
  <c r="B20" i="21" a="1"/>
  <c r="B20" i="21" s="1"/>
  <c r="C20" i="21" l="1" a="1"/>
  <c r="C20" i="21" s="1"/>
  <c r="H19" i="21" a="1"/>
  <c r="H19" i="21" s="1"/>
  <c r="B21" i="21" a="1"/>
  <c r="B21" i="21" s="1"/>
  <c r="B22" i="21" l="1" a="1"/>
  <c r="B22" i="21" s="1"/>
  <c r="B23" i="21" s="1" a="1"/>
  <c r="B23" i="21" s="1"/>
  <c r="C21" i="21" a="1"/>
  <c r="C21" i="21" s="1"/>
  <c r="H20" i="21" a="1"/>
  <c r="H20" i="21" s="1"/>
  <c r="B24" i="21" l="1" a="1"/>
  <c r="B24" i="21" s="1"/>
  <c r="B25" i="21" s="1" a="1"/>
  <c r="B25" i="21" s="1"/>
  <c r="C23" i="21" a="1"/>
  <c r="C23" i="21" s="1"/>
  <c r="C22" i="21" a="1"/>
  <c r="C22" i="21" s="1"/>
  <c r="H22" i="21" s="1" a="1"/>
  <c r="H22" i="21" s="1"/>
  <c r="H21" i="21" a="1"/>
  <c r="H21" i="21" s="1"/>
  <c r="C25" i="21" l="1" a="1"/>
  <c r="C25" i="21" s="1"/>
  <c r="C24" i="21" a="1"/>
  <c r="C24" i="21" s="1"/>
  <c r="H23" i="21" a="1"/>
  <c r="H23" i="21" s="1"/>
  <c r="B26" i="21" a="1"/>
  <c r="B26" i="21" s="1"/>
  <c r="H24" i="21" l="1" a="1"/>
  <c r="H24" i="21" s="1"/>
  <c r="C26" i="21" a="1"/>
  <c r="C26" i="21" s="1"/>
  <c r="H25" i="21" a="1"/>
  <c r="H25" i="21" s="1"/>
  <c r="B27" i="21" a="1"/>
  <c r="B27" i="21" s="1"/>
  <c r="C27" i="21" l="1" a="1"/>
  <c r="C27" i="21" s="1"/>
  <c r="H26" i="21" a="1"/>
  <c r="H26" i="21" s="1"/>
  <c r="B28" i="21" a="1"/>
  <c r="B28" i="21" s="1"/>
  <c r="C28" i="21" l="1" a="1"/>
  <c r="C28" i="21" s="1"/>
  <c r="H27" i="21" a="1"/>
  <c r="H27" i="21" s="1"/>
  <c r="B29" i="21" a="1"/>
  <c r="B29" i="21" s="1"/>
  <c r="C29" i="21" l="1" a="1"/>
  <c r="C29" i="21" s="1"/>
  <c r="H28" i="21" a="1"/>
  <c r="H28" i="21" s="1"/>
  <c r="B30" i="21" a="1"/>
  <c r="B30" i="21" s="1"/>
  <c r="C30" i="21" l="1" a="1"/>
  <c r="C30" i="21" s="1"/>
  <c r="H29" i="21" a="1"/>
  <c r="H29" i="21" s="1"/>
  <c r="B31" i="21" a="1"/>
  <c r="B31" i="21" s="1"/>
  <c r="C31" i="21" l="1" a="1"/>
  <c r="C31" i="21" s="1"/>
  <c r="H30" i="21" a="1"/>
  <c r="H30" i="21" s="1"/>
  <c r="B32" i="21" a="1"/>
  <c r="B32" i="21" s="1"/>
  <c r="B33" i="21" l="1" a="1"/>
  <c r="B33" i="21" s="1"/>
  <c r="B34" i="21" s="1" a="1"/>
  <c r="B34" i="21" s="1"/>
  <c r="C32" i="21" a="1"/>
  <c r="C32" i="21" s="1"/>
  <c r="H31" i="21" a="1"/>
  <c r="H31" i="21" s="1"/>
  <c r="C34" i="21" l="1" a="1"/>
  <c r="C34" i="21" s="1"/>
  <c r="C33" i="21" a="1"/>
  <c r="C33" i="21" s="1"/>
  <c r="H32" i="21" a="1"/>
  <c r="H32" i="21" s="1"/>
  <c r="B35" i="21" a="1"/>
  <c r="B35" i="21" s="1"/>
  <c r="H33" i="21" l="1" a="1"/>
  <c r="H33" i="21" s="1"/>
  <c r="C35" i="21" a="1"/>
  <c r="C35" i="21" s="1"/>
  <c r="H34" i="21" a="1"/>
  <c r="H34" i="21" s="1"/>
  <c r="B36" i="21" a="1"/>
  <c r="B36" i="21" s="1"/>
  <c r="C36" i="21" l="1" a="1"/>
  <c r="C36" i="21" s="1"/>
  <c r="H35" i="21" a="1"/>
  <c r="H35" i="21" s="1"/>
  <c r="B37" i="21" a="1"/>
  <c r="B37" i="21" s="1"/>
  <c r="C37" i="21" l="1" a="1"/>
  <c r="C37" i="21" s="1"/>
  <c r="H36" i="21" a="1"/>
  <c r="H36" i="21" s="1"/>
  <c r="B38" i="21" a="1"/>
  <c r="B38" i="21" s="1"/>
  <c r="M406" i="24"/>
  <c r="M364" i="24"/>
  <c r="M363" i="24"/>
  <c r="M386" i="24"/>
  <c r="M382" i="24"/>
  <c r="M377" i="24"/>
  <c r="M372" i="24"/>
  <c r="M378" i="24"/>
  <c r="M360" i="24"/>
  <c r="M402" i="24"/>
  <c r="M404" i="24"/>
  <c r="M341" i="24"/>
  <c r="L406" i="24"/>
  <c r="R406" i="24" s="1"/>
  <c r="S406" i="24" s="1"/>
  <c r="T406" i="24" s="1"/>
  <c r="M362" i="24"/>
  <c r="L404" i="24"/>
  <c r="L382" i="24"/>
  <c r="L360" i="24"/>
  <c r="L346" i="24"/>
  <c r="M346" i="24"/>
  <c r="M371" i="24"/>
  <c r="M359" i="24"/>
  <c r="M345" i="24"/>
  <c r="M403" i="24"/>
  <c r="L358" i="24"/>
  <c r="M358" i="24"/>
  <c r="M365" i="24"/>
  <c r="M366" i="24"/>
  <c r="M342" i="24"/>
  <c r="M383" i="24"/>
  <c r="L359" i="24"/>
  <c r="L377" i="24"/>
  <c r="L371" i="24"/>
  <c r="L378" i="24"/>
  <c r="L372" i="24"/>
  <c r="L383" i="24"/>
  <c r="L402" i="24"/>
  <c r="M394" i="24"/>
  <c r="M368" i="24"/>
  <c r="L393" i="24"/>
  <c r="M393" i="24"/>
  <c r="M384" i="24"/>
  <c r="L386" i="24"/>
  <c r="L403" i="24"/>
  <c r="M351" i="24"/>
  <c r="L345" i="24"/>
  <c r="L385" i="24"/>
  <c r="M385" i="24"/>
  <c r="L381" i="24"/>
  <c r="M381" i="24"/>
  <c r="L394" i="24"/>
  <c r="L368" i="24"/>
  <c r="L364" i="24"/>
  <c r="L361" i="24"/>
  <c r="J2" i="23" s="1" a="1"/>
  <c r="J2" i="23" s="1"/>
  <c r="M361" i="24"/>
  <c r="M401" i="24"/>
  <c r="L405" i="24"/>
  <c r="M405" i="24"/>
  <c r="L352" i="24"/>
  <c r="M352" i="24"/>
  <c r="M367" i="24"/>
  <c r="M349" i="24"/>
  <c r="L401" i="24"/>
  <c r="L363" i="24"/>
  <c r="L349" i="24"/>
  <c r="L367" i="24"/>
  <c r="L362" i="24"/>
  <c r="L342" i="24"/>
  <c r="L341" i="24"/>
  <c r="L351" i="24"/>
  <c r="L365" i="24"/>
  <c r="L384" i="24"/>
  <c r="L366" i="24"/>
  <c r="C38" i="21" l="1" a="1"/>
  <c r="C38" i="21" s="1"/>
  <c r="H37" i="21" a="1"/>
  <c r="H37" i="21" s="1"/>
  <c r="K372" i="24" a="1"/>
  <c r="K372" i="24" s="1"/>
  <c r="K341" i="24" a="1"/>
  <c r="K341" i="24" s="1"/>
  <c r="K364" i="24" a="1"/>
  <c r="K364" i="24" s="1"/>
  <c r="R364" i="24" s="1"/>
  <c r="S364" i="24" s="1"/>
  <c r="T364" i="24" s="1"/>
  <c r="R405" i="24"/>
  <c r="S405" i="24" s="1"/>
  <c r="T405" i="24" s="1"/>
  <c r="B39" i="21" a="1"/>
  <c r="B39" i="21" s="1"/>
  <c r="K383" i="24" a="1"/>
  <c r="K383" i="24" s="1"/>
  <c r="K378" i="24" a="1"/>
  <c r="K378" i="24" s="1"/>
  <c r="R378" i="24" s="1"/>
  <c r="S378" i="24" s="1"/>
  <c r="T378" i="24" s="1"/>
  <c r="K366" i="24" a="1"/>
  <c r="K366" i="24" s="1"/>
  <c r="R366" i="24" s="1"/>
  <c r="S366" i="24" s="1"/>
  <c r="T366" i="24" s="1"/>
  <c r="K342" i="24" a="1"/>
  <c r="K342" i="24" s="1"/>
  <c r="R342" i="24" s="1"/>
  <c r="S342" i="24" s="1"/>
  <c r="T342" i="24" s="1"/>
  <c r="K363" i="24" a="1"/>
  <c r="K363" i="24" s="1"/>
  <c r="R363" i="24" s="1"/>
  <c r="S363" i="24" s="1"/>
  <c r="T363" i="24" s="1"/>
  <c r="K401" i="24" a="1"/>
  <c r="K401" i="24" s="1"/>
  <c r="R401" i="24" s="1"/>
  <c r="S401" i="24" s="1"/>
  <c r="T401" i="24" s="1"/>
  <c r="K402" i="24" a="1"/>
  <c r="K402" i="24" s="1"/>
  <c r="R402" i="24" s="1"/>
  <c r="S402" i="24" s="1"/>
  <c r="T402" i="24" s="1"/>
  <c r="K346" i="24" a="1"/>
  <c r="K346" i="24" s="1"/>
  <c r="R346" i="24" s="1"/>
  <c r="S346" i="24" s="1"/>
  <c r="T346" i="24" s="1"/>
  <c r="K361" i="24" a="1"/>
  <c r="K361" i="24" s="1"/>
  <c r="R361" i="24" s="1"/>
  <c r="S361" i="24" s="1"/>
  <c r="T361" i="24" s="1"/>
  <c r="K367" i="24" a="1"/>
  <c r="K367" i="24" s="1"/>
  <c r="R367" i="24" s="1"/>
  <c r="S367" i="24" s="1"/>
  <c r="T367" i="24" s="1"/>
  <c r="K365" i="24" a="1"/>
  <c r="K365" i="24" s="1"/>
  <c r="R365" i="24" s="1"/>
  <c r="S365" i="24" s="1"/>
  <c r="T365" i="24" s="1"/>
  <c r="K345" i="24" a="1"/>
  <c r="K345" i="24" s="1"/>
  <c r="R345" i="24" s="1"/>
  <c r="S345" i="24" s="1"/>
  <c r="T345" i="24" s="1"/>
  <c r="K368" i="24" a="1"/>
  <c r="K368" i="24" s="1"/>
  <c r="R368" i="24" s="1"/>
  <c r="S368" i="24" s="1"/>
  <c r="T368" i="24" s="1"/>
  <c r="K404" i="24" a="1"/>
  <c r="K404" i="24" s="1"/>
  <c r="K358" i="24" a="1"/>
  <c r="K358" i="24" s="1"/>
  <c r="R358" i="24" s="1"/>
  <c r="S358" i="24" s="1"/>
  <c r="T358" i="24" s="1"/>
  <c r="K351" i="24" a="1"/>
  <c r="K351" i="24" s="1"/>
  <c r="K362" i="24" a="1"/>
  <c r="K362" i="24" s="1"/>
  <c r="K394" i="24" a="1"/>
  <c r="K394" i="24" s="1"/>
  <c r="K371" i="24" a="1"/>
  <c r="K371" i="24" s="1"/>
  <c r="R371" i="24" s="1"/>
  <c r="S371" i="24" s="1"/>
  <c r="T371" i="24" s="1"/>
  <c r="K360" i="24" a="1"/>
  <c r="K360" i="24" s="1"/>
  <c r="K393" i="24" a="1"/>
  <c r="K393" i="24" s="1"/>
  <c r="R403" i="24"/>
  <c r="S403" i="24" s="1"/>
  <c r="T403" i="24" s="1"/>
  <c r="K2" i="23" a="1"/>
  <c r="K2" i="23" s="1"/>
  <c r="K385" i="24" a="1"/>
  <c r="K385" i="24" s="1"/>
  <c r="K382" i="24" a="1"/>
  <c r="K382" i="24" s="1"/>
  <c r="K359" i="24" a="1"/>
  <c r="K359" i="24" s="1"/>
  <c r="K352" i="24" a="1"/>
  <c r="K352" i="24" s="1"/>
  <c r="K381" i="24" a="1"/>
  <c r="K381" i="24" s="1"/>
  <c r="K384" i="24" a="1"/>
  <c r="K384" i="24" s="1"/>
  <c r="K386" i="24" a="1"/>
  <c r="K386" i="24" s="1"/>
  <c r="R377" i="24"/>
  <c r="S377" i="24" s="1"/>
  <c r="T377" i="24" s="1"/>
  <c r="R383" i="24"/>
  <c r="S383" i="24" s="1"/>
  <c r="T383" i="24" s="1"/>
  <c r="R372" i="24"/>
  <c r="S372" i="24" s="1"/>
  <c r="T372" i="24" s="1"/>
  <c r="R341" i="24"/>
  <c r="S341" i="24" s="1"/>
  <c r="T341" i="24" s="1"/>
  <c r="K349" i="24" a="1"/>
  <c r="K349" i="24" s="1"/>
  <c r="C39" i="21" l="1" a="1"/>
  <c r="C39" i="21" s="1"/>
  <c r="H38" i="21" a="1"/>
  <c r="H38" i="21" s="1"/>
  <c r="B40" i="21" a="1"/>
  <c r="B40" i="21" s="1"/>
  <c r="R359" i="24"/>
  <c r="S359" i="24" s="1"/>
  <c r="T359" i="24" s="1"/>
  <c r="R360" i="24"/>
  <c r="S360" i="24" s="1"/>
  <c r="T360" i="24" s="1"/>
  <c r="A342" i="24"/>
  <c r="R382" i="24"/>
  <c r="S382" i="24" s="1"/>
  <c r="T382" i="24" s="1"/>
  <c r="A371" i="24"/>
  <c r="A361" i="24"/>
  <c r="R394" i="24"/>
  <c r="S394" i="24" s="1"/>
  <c r="T394" i="24" s="1"/>
  <c r="A368" i="24"/>
  <c r="A346" i="24"/>
  <c r="A366" i="24"/>
  <c r="R385" i="24"/>
  <c r="S385" i="24" s="1"/>
  <c r="T385" i="24" s="1"/>
  <c r="R362" i="24"/>
  <c r="S362" i="24" s="1"/>
  <c r="T362" i="24" s="1"/>
  <c r="A377" i="24"/>
  <c r="A378" i="24"/>
  <c r="R351" i="24"/>
  <c r="S351" i="24" s="1"/>
  <c r="T351" i="24" s="1"/>
  <c r="A402" i="24"/>
  <c r="A383" i="24"/>
  <c r="A403" i="24"/>
  <c r="A358" i="24"/>
  <c r="A345" i="24"/>
  <c r="A401" i="24"/>
  <c r="A341" i="24"/>
  <c r="R393" i="24"/>
  <c r="S393" i="24" s="1"/>
  <c r="T393" i="24" s="1"/>
  <c r="A365" i="24"/>
  <c r="A363" i="24"/>
  <c r="A364" i="24"/>
  <c r="R352" i="24"/>
  <c r="S352" i="24" s="1"/>
  <c r="T352" i="24" s="1"/>
  <c r="R404" i="24"/>
  <c r="S404" i="24" s="1"/>
  <c r="T404" i="24" s="1"/>
  <c r="A367" i="24"/>
  <c r="A372" i="24"/>
  <c r="A405" i="24"/>
  <c r="A406" i="24"/>
  <c r="R386" i="24"/>
  <c r="S386" i="24" s="1"/>
  <c r="T386" i="24" s="1"/>
  <c r="R384" i="24"/>
  <c r="S384" i="24" s="1"/>
  <c r="T384" i="24" s="1"/>
  <c r="R381" i="24"/>
  <c r="S381" i="24" s="1"/>
  <c r="T381" i="24" s="1"/>
  <c r="C2" i="23" a="1"/>
  <c r="C2" i="23" s="1"/>
  <c r="R349" i="24"/>
  <c r="S349" i="24" s="1"/>
  <c r="T349" i="24" s="1"/>
  <c r="C40" i="21" l="1" a="1"/>
  <c r="C40" i="21" s="1"/>
  <c r="H39" i="21" a="1"/>
  <c r="H39" i="21" s="1"/>
  <c r="A393" i="24"/>
  <c r="B41" i="21" a="1"/>
  <c r="B41" i="21" s="1"/>
  <c r="A362" i="24"/>
  <c r="A404" i="24"/>
  <c r="A351" i="24"/>
  <c r="A385" i="24"/>
  <c r="A386" i="24"/>
  <c r="A360" i="24"/>
  <c r="A349" i="24"/>
  <c r="A384" i="24"/>
  <c r="A359" i="24"/>
  <c r="A352" i="24"/>
  <c r="A381" i="24"/>
  <c r="A394" i="24"/>
  <c r="A382" i="24"/>
  <c r="C41" i="21" l="1" a="1"/>
  <c r="C41" i="21" s="1"/>
  <c r="H40" i="21" a="1"/>
  <c r="H40" i="21" s="1"/>
  <c r="B42" i="21" a="1"/>
  <c r="B42" i="21" s="1"/>
  <c r="C42" i="21" l="1" a="1"/>
  <c r="C42" i="21" s="1"/>
  <c r="H41" i="21" a="1"/>
  <c r="H41" i="21" s="1"/>
  <c r="B43" i="21" a="1"/>
  <c r="B43" i="21" s="1"/>
  <c r="C43" i="21" l="1" a="1"/>
  <c r="C43" i="21" s="1"/>
  <c r="H42" i="21" a="1"/>
  <c r="H42" i="21" s="1"/>
  <c r="B44" i="21" a="1"/>
  <c r="B44" i="21" s="1"/>
  <c r="C44" i="21" l="1" a="1"/>
  <c r="C44" i="21" s="1"/>
  <c r="H43" i="21" a="1"/>
  <c r="H43" i="21" s="1"/>
  <c r="B45" i="21" a="1"/>
  <c r="B45" i="21" s="1"/>
  <c r="C45" i="21" l="1" a="1"/>
  <c r="C45" i="21" s="1"/>
  <c r="H44" i="21" a="1"/>
  <c r="H44" i="21" s="1"/>
  <c r="B46" i="21" a="1"/>
  <c r="B46" i="21" s="1"/>
  <c r="C46" i="21" l="1" a="1"/>
  <c r="C46" i="21" s="1"/>
  <c r="H45" i="21" a="1"/>
  <c r="H45" i="21" s="1"/>
  <c r="B47" i="21" a="1"/>
  <c r="B47" i="21" s="1"/>
  <c r="C47" i="21" l="1" a="1"/>
  <c r="C47" i="21" s="1"/>
  <c r="H46" i="21" a="1"/>
  <c r="H46" i="21" s="1"/>
  <c r="B48" i="21" a="1"/>
  <c r="B48" i="21" s="1"/>
  <c r="C48" i="21" l="1" a="1"/>
  <c r="C48" i="21" s="1"/>
  <c r="H47" i="21" a="1"/>
  <c r="H47" i="21" s="1"/>
  <c r="B49" i="21" a="1"/>
  <c r="B49" i="21" s="1"/>
  <c r="C49" i="21" l="1" a="1"/>
  <c r="C49" i="21" s="1"/>
  <c r="H48" i="21" a="1"/>
  <c r="H48" i="21" s="1"/>
  <c r="B50" i="21" a="1"/>
  <c r="B50" i="21" s="1"/>
  <c r="C50" i="21" l="1" a="1"/>
  <c r="C50" i="21" s="1"/>
  <c r="H49" i="21" a="1"/>
  <c r="H49" i="21" s="1"/>
  <c r="B51" i="21" a="1"/>
  <c r="B51" i="21" s="1"/>
  <c r="C51" i="21" l="1" a="1"/>
  <c r="C51" i="21" s="1"/>
  <c r="H50" i="21" a="1"/>
  <c r="H50" i="21" s="1"/>
  <c r="B52" i="21" a="1"/>
  <c r="B52" i="21" s="1"/>
  <c r="C52" i="21" l="1" a="1"/>
  <c r="C52" i="21" s="1"/>
  <c r="H51" i="21" a="1"/>
  <c r="H51" i="21" s="1"/>
  <c r="B53" i="21" a="1"/>
  <c r="B53" i="21" s="1"/>
  <c r="C53" i="21" l="1" a="1"/>
  <c r="C53" i="21" s="1"/>
  <c r="H52" i="21" a="1"/>
  <c r="H52" i="21" s="1"/>
  <c r="B54" i="21" a="1"/>
  <c r="B54" i="21" s="1"/>
  <c r="C54" i="21" l="1" a="1"/>
  <c r="C54" i="21" s="1"/>
  <c r="H53" i="21" a="1"/>
  <c r="H53" i="21" s="1"/>
  <c r="B55" i="21" a="1"/>
  <c r="B55" i="21" s="1"/>
  <c r="C55" i="21" l="1" a="1"/>
  <c r="C55" i="21" s="1"/>
  <c r="H54" i="21" a="1"/>
  <c r="H54" i="21" s="1"/>
  <c r="B56" i="21" a="1"/>
  <c r="B56" i="21" s="1"/>
  <c r="C56" i="21" l="1" a="1"/>
  <c r="C56" i="21" s="1"/>
  <c r="H55" i="21" a="1"/>
  <c r="H55" i="21" s="1"/>
  <c r="B57" i="21" a="1"/>
  <c r="B57" i="21" s="1"/>
  <c r="C57" i="21" l="1" a="1"/>
  <c r="C57" i="21" s="1"/>
  <c r="H56" i="21" a="1"/>
  <c r="H56" i="21" s="1"/>
  <c r="B58" i="21" a="1"/>
  <c r="B58" i="21" s="1"/>
  <c r="C58" i="21" l="1" a="1"/>
  <c r="C58" i="21" s="1"/>
  <c r="H57" i="21" a="1"/>
  <c r="H57" i="21" s="1"/>
  <c r="B59" i="21" a="1"/>
  <c r="B59" i="21" s="1"/>
  <c r="C59" i="21" l="1" a="1"/>
  <c r="C59" i="21" s="1"/>
  <c r="H58" i="21" a="1"/>
  <c r="H58" i="21" s="1"/>
  <c r="B60" i="21" a="1"/>
  <c r="B60" i="21" s="1"/>
  <c r="C60" i="21" l="1" a="1"/>
  <c r="C60" i="21" s="1"/>
  <c r="H59" i="21" a="1"/>
  <c r="H59" i="21" s="1"/>
  <c r="B61" i="21" a="1"/>
  <c r="B61" i="21" s="1"/>
  <c r="C61" i="21" l="1" a="1"/>
  <c r="C61" i="21" s="1"/>
  <c r="H60" i="21" a="1"/>
  <c r="H60" i="21" s="1"/>
  <c r="B62" i="21" a="1"/>
  <c r="B62" i="21" s="1"/>
  <c r="C62" i="21" l="1" a="1"/>
  <c r="C62" i="21" s="1"/>
  <c r="H61" i="21" a="1"/>
  <c r="H61" i="21" s="1"/>
  <c r="B63" i="21" a="1"/>
  <c r="B63" i="21" s="1"/>
  <c r="C63" i="21" l="1" a="1"/>
  <c r="C63" i="21" s="1"/>
  <c r="H62" i="21" a="1"/>
  <c r="H62" i="21" s="1"/>
  <c r="B64" i="21" a="1"/>
  <c r="B64" i="21" s="1"/>
  <c r="C64" i="21" l="1" a="1"/>
  <c r="C64" i="21" s="1"/>
  <c r="G65" i="21" a="1"/>
  <c r="G65" i="21" s="1"/>
  <c r="H63" i="21" a="1"/>
  <c r="H63" i="21" s="1"/>
  <c r="B65" i="21" a="1"/>
  <c r="B65" i="21" s="1"/>
  <c r="G63" i="21" s="1" a="1"/>
  <c r="G63" i="21" s="1"/>
  <c r="G61" i="21" l="1" a="1"/>
  <c r="G61" i="21" s="1"/>
  <c r="G58" i="21" a="1"/>
  <c r="G58" i="21" s="1"/>
  <c r="G59" i="21" a="1"/>
  <c r="G59" i="21" s="1"/>
  <c r="C65" i="21" a="1"/>
  <c r="C65" i="21" s="1"/>
  <c r="G218" i="21" a="1"/>
  <c r="G218" i="21" s="1"/>
  <c r="G213" i="21" a="1"/>
  <c r="G213" i="21" s="1"/>
  <c r="G241" i="21" a="1"/>
  <c r="G241" i="21" s="1"/>
  <c r="G90" i="21" a="1"/>
  <c r="G90" i="21" s="1"/>
  <c r="G74" i="21" a="1"/>
  <c r="G74" i="21" s="1"/>
  <c r="G224" i="21" a="1"/>
  <c r="G224" i="21" s="1"/>
  <c r="G235" i="21" a="1"/>
  <c r="G235" i="21" s="1"/>
  <c r="G208" i="21" a="1"/>
  <c r="G208" i="21" s="1"/>
  <c r="G167" i="21" a="1"/>
  <c r="G167" i="21" s="1"/>
  <c r="G67" i="21" a="1"/>
  <c r="G67" i="21" s="1"/>
  <c r="G187" i="21" a="1"/>
  <c r="G187" i="21" s="1"/>
  <c r="G181" i="21" a="1"/>
  <c r="G181" i="21" s="1"/>
  <c r="G223" i="21" a="1"/>
  <c r="G223" i="21" s="1"/>
  <c r="G227" i="21" a="1"/>
  <c r="G227" i="21" s="1"/>
  <c r="G93" i="21" a="1"/>
  <c r="G93" i="21" s="1"/>
  <c r="G140" i="21" a="1"/>
  <c r="G140" i="21" s="1"/>
  <c r="G118" i="21" a="1"/>
  <c r="G118" i="21" s="1"/>
  <c r="G104" i="21" a="1"/>
  <c r="G104" i="21" s="1"/>
  <c r="G109" i="21" a="1"/>
  <c r="G109" i="21" s="1"/>
  <c r="G124" i="21" a="1"/>
  <c r="G124" i="21" s="1"/>
  <c r="G198" i="21" a="1"/>
  <c r="G198" i="21" s="1"/>
  <c r="G233" i="21" a="1"/>
  <c r="G233" i="21" s="1"/>
  <c r="G123" i="21" a="1"/>
  <c r="G123" i="21" s="1"/>
  <c r="G142" i="21" a="1"/>
  <c r="G142" i="21" s="1"/>
  <c r="G196" i="21" a="1"/>
  <c r="G196" i="21" s="1"/>
  <c r="G244" i="21" a="1"/>
  <c r="G244" i="21" s="1"/>
  <c r="G247" i="21" a="1"/>
  <c r="G247" i="21" s="1"/>
  <c r="G151" i="21" a="1"/>
  <c r="G151" i="21" s="1"/>
  <c r="G116" i="21" a="1"/>
  <c r="G116" i="21" s="1"/>
  <c r="G101" i="21" a="1"/>
  <c r="G101" i="21" s="1"/>
  <c r="G174" i="21" a="1"/>
  <c r="G174" i="21" s="1"/>
  <c r="G68" i="21" a="1"/>
  <c r="G68" i="21" s="1"/>
  <c r="G250" i="21" a="1"/>
  <c r="G250" i="21" s="1"/>
  <c r="G80" i="21" a="1"/>
  <c r="G80" i="21" s="1"/>
  <c r="G112" i="21" a="1"/>
  <c r="G112" i="21" s="1"/>
  <c r="G236" i="21" a="1"/>
  <c r="G236" i="21" s="1"/>
  <c r="G113" i="21" a="1"/>
  <c r="G113" i="21" s="1"/>
  <c r="G202" i="21" a="1"/>
  <c r="G202" i="21" s="1"/>
  <c r="G225" i="21" a="1"/>
  <c r="G225" i="21" s="1"/>
  <c r="G154" i="21" a="1"/>
  <c r="G154" i="21" s="1"/>
  <c r="G136" i="21" a="1"/>
  <c r="G136" i="21" s="1"/>
  <c r="G103" i="21" a="1"/>
  <c r="G103" i="21" s="1"/>
  <c r="G128" i="21" a="1"/>
  <c r="G128" i="21" s="1"/>
  <c r="G204" i="21" a="1"/>
  <c r="G204" i="21" s="1"/>
  <c r="G245" i="21" a="1"/>
  <c r="G245" i="21" s="1"/>
  <c r="G133" i="21" a="1"/>
  <c r="G133" i="21" s="1"/>
  <c r="G230" i="21" a="1"/>
  <c r="G230" i="21" s="1"/>
  <c r="G155" i="21" a="1"/>
  <c r="G155" i="21" s="1"/>
  <c r="G203" i="21" a="1"/>
  <c r="G203" i="21" s="1"/>
  <c r="G232" i="21" a="1"/>
  <c r="G232" i="21" s="1"/>
  <c r="G98" i="21" a="1"/>
  <c r="G98" i="21" s="1"/>
  <c r="G150" i="21" a="1"/>
  <c r="G150" i="21" s="1"/>
  <c r="G221" i="21" a="1"/>
  <c r="G221" i="21" s="1"/>
  <c r="G143" i="21" a="1"/>
  <c r="G143" i="21" s="1"/>
  <c r="G249" i="21" a="1"/>
  <c r="G249" i="21" s="1"/>
  <c r="G153" i="21" a="1"/>
  <c r="G153" i="21" s="1"/>
  <c r="G135" i="21" a="1"/>
  <c r="G135" i="21" s="1"/>
  <c r="G131" i="21" a="1"/>
  <c r="G131" i="21" s="1"/>
  <c r="G240" i="21" a="1"/>
  <c r="G240" i="21" s="1"/>
  <c r="G11" i="21" a="1"/>
  <c r="G11" i="21" s="1"/>
  <c r="G137" i="21" a="1"/>
  <c r="G137" i="21" s="1"/>
  <c r="G220" i="21" a="1"/>
  <c r="G220" i="21" s="1"/>
  <c r="G107" i="21" a="1"/>
  <c r="G107" i="21" s="1"/>
  <c r="G210" i="21" a="1"/>
  <c r="G210" i="21" s="1"/>
  <c r="G120" i="21" a="1"/>
  <c r="G120" i="21" s="1"/>
  <c r="G169" i="21" a="1"/>
  <c r="G169" i="21" s="1"/>
  <c r="G91" i="21" a="1"/>
  <c r="G91" i="21" s="1"/>
  <c r="G127" i="21" a="1"/>
  <c r="G127" i="21" s="1"/>
  <c r="G185" i="21" a="1"/>
  <c r="G185" i="21" s="1"/>
  <c r="G129" i="21" a="1"/>
  <c r="G129" i="21" s="1"/>
  <c r="G158" i="21" a="1"/>
  <c r="G158" i="21" s="1"/>
  <c r="G168" i="21" a="1"/>
  <c r="G168" i="21" s="1"/>
  <c r="G84" i="21" a="1"/>
  <c r="G84" i="21" s="1"/>
  <c r="G182" i="21" a="1"/>
  <c r="G182" i="21" s="1"/>
  <c r="G246" i="21" a="1"/>
  <c r="G246" i="21" s="1"/>
  <c r="G88" i="21" a="1"/>
  <c r="G88" i="21" s="1"/>
  <c r="G132" i="21" a="1"/>
  <c r="G132" i="21" s="1"/>
  <c r="G130" i="21" a="1"/>
  <c r="G130" i="21" s="1"/>
  <c r="G229" i="21" a="1"/>
  <c r="G229" i="21" s="1"/>
  <c r="G97" i="21" a="1"/>
  <c r="G97" i="21" s="1"/>
  <c r="G122" i="21" a="1"/>
  <c r="G122" i="21" s="1"/>
  <c r="G184" i="21" a="1"/>
  <c r="G184" i="21" s="1"/>
  <c r="G138" i="21" a="1"/>
  <c r="G138" i="21" s="1"/>
  <c r="G183" i="21" a="1"/>
  <c r="G183" i="21" s="1"/>
  <c r="G106" i="21" a="1"/>
  <c r="G106" i="21" s="1"/>
  <c r="G239" i="21" a="1"/>
  <c r="G239" i="21" s="1"/>
  <c r="G114" i="21" a="1"/>
  <c r="G114" i="21" s="1"/>
  <c r="G180" i="21" a="1"/>
  <c r="G180" i="21" s="1"/>
  <c r="G165" i="21" a="1"/>
  <c r="G165" i="21" s="1"/>
  <c r="G70" i="21" a="1"/>
  <c r="G70" i="21" s="1"/>
  <c r="G207" i="21" a="1"/>
  <c r="G207" i="21" s="1"/>
  <c r="G157" i="21" a="1"/>
  <c r="G157" i="21" s="1"/>
  <c r="G214" i="21" a="1"/>
  <c r="G214" i="21" s="1"/>
  <c r="G111" i="21" a="1"/>
  <c r="G111" i="21" s="1"/>
  <c r="G126" i="21" a="1"/>
  <c r="G126" i="21" s="1"/>
  <c r="G148" i="21" a="1"/>
  <c r="G148" i="21" s="1"/>
  <c r="G226" i="21" a="1"/>
  <c r="G226" i="21" s="1"/>
  <c r="G205" i="21" a="1"/>
  <c r="G205" i="21" s="1"/>
  <c r="G105" i="21" a="1"/>
  <c r="G105" i="21" s="1"/>
  <c r="G161" i="21" a="1"/>
  <c r="G161" i="21" s="1"/>
  <c r="G73" i="21" a="1"/>
  <c r="G73" i="21" s="1"/>
  <c r="G76" i="21" a="1"/>
  <c r="G76" i="21" s="1"/>
  <c r="G217" i="21" a="1"/>
  <c r="G217" i="21" s="1"/>
  <c r="G216" i="21" a="1"/>
  <c r="G216" i="21" s="1"/>
  <c r="G201" i="21" a="1"/>
  <c r="G201" i="21" s="1"/>
  <c r="G146" i="21" a="1"/>
  <c r="G146" i="21" s="1"/>
  <c r="G85" i="21" a="1"/>
  <c r="G85" i="21" s="1"/>
  <c r="G215" i="21" a="1"/>
  <c r="G215" i="21" s="1"/>
  <c r="G242" i="21" a="1"/>
  <c r="G242" i="21" s="1"/>
  <c r="G248" i="21" a="1"/>
  <c r="G248" i="21" s="1"/>
  <c r="G219" i="21" a="1"/>
  <c r="G219" i="21" s="1"/>
  <c r="G243" i="21" a="1"/>
  <c r="G243" i="21" s="1"/>
  <c r="G197" i="21" a="1"/>
  <c r="G197" i="21" s="1"/>
  <c r="G186" i="21" a="1"/>
  <c r="G186" i="21" s="1"/>
  <c r="G162" i="21" a="1"/>
  <c r="G162" i="21" s="1"/>
  <c r="G175" i="21" a="1"/>
  <c r="G175" i="21" s="1"/>
  <c r="G176" i="21" a="1"/>
  <c r="G176" i="21" s="1"/>
  <c r="G77" i="21" a="1"/>
  <c r="G77" i="21" s="1"/>
  <c r="G188" i="21" a="1"/>
  <c r="G188" i="21" s="1"/>
  <c r="G82" i="21" a="1"/>
  <c r="G82" i="21" s="1"/>
  <c r="G166" i="21" a="1"/>
  <c r="G166" i="21" s="1"/>
  <c r="G108" i="21" a="1"/>
  <c r="G108" i="21" s="1"/>
  <c r="G94" i="21" a="1"/>
  <c r="G94" i="21" s="1"/>
  <c r="G171" i="21" a="1"/>
  <c r="G171" i="21" s="1"/>
  <c r="G211" i="21" a="1"/>
  <c r="G211" i="21" s="1"/>
  <c r="G195" i="21" a="1"/>
  <c r="G195" i="21" s="1"/>
  <c r="G92" i="21" a="1"/>
  <c r="G92" i="21" s="1"/>
  <c r="G96" i="21" a="1"/>
  <c r="G96" i="21" s="1"/>
  <c r="G100" i="21" a="1"/>
  <c r="G100" i="21" s="1"/>
  <c r="G206" i="21" a="1"/>
  <c r="G206" i="21" s="1"/>
  <c r="G179" i="21" a="1"/>
  <c r="G179" i="21" s="1"/>
  <c r="G212" i="21" a="1"/>
  <c r="G212" i="21" s="1"/>
  <c r="G72" i="21" a="1"/>
  <c r="G72" i="21" s="1"/>
  <c r="G121" i="21" a="1"/>
  <c r="G121" i="21" s="1"/>
  <c r="G170" i="21" a="1"/>
  <c r="G170" i="21" s="1"/>
  <c r="G115" i="21" a="1"/>
  <c r="G115" i="21" s="1"/>
  <c r="G79" i="21" a="1"/>
  <c r="G79" i="21" s="1"/>
  <c r="G8" i="21" a="1"/>
  <c r="G8" i="21" s="1"/>
  <c r="G99" i="21" a="1"/>
  <c r="G99" i="21" s="1"/>
  <c r="G178" i="21" a="1"/>
  <c r="G178" i="21" s="1"/>
  <c r="G86" i="21" a="1"/>
  <c r="G86" i="21" s="1"/>
  <c r="G12" i="21" a="1"/>
  <c r="G12" i="21" s="1"/>
  <c r="G199" i="21" a="1"/>
  <c r="G199" i="21" s="1"/>
  <c r="G160" i="21" a="1"/>
  <c r="G160" i="21" s="1"/>
  <c r="G190" i="21" a="1"/>
  <c r="G190" i="21" s="1"/>
  <c r="G237" i="21" a="1"/>
  <c r="G237" i="21" s="1"/>
  <c r="G87" i="21" a="1"/>
  <c r="G87" i="21" s="1"/>
  <c r="G191" i="21" a="1"/>
  <c r="G191" i="21" s="1"/>
  <c r="G231" i="21" a="1"/>
  <c r="G231" i="21" s="1"/>
  <c r="G134" i="21" a="1"/>
  <c r="G134" i="21" s="1"/>
  <c r="G89" i="21" a="1"/>
  <c r="G89" i="21" s="1"/>
  <c r="G5" i="21" a="1"/>
  <c r="G5" i="21" s="1"/>
  <c r="G234" i="21" a="1"/>
  <c r="G234" i="21" s="1"/>
  <c r="G159" i="21" a="1"/>
  <c r="G159" i="21" s="1"/>
  <c r="G228" i="21" a="1"/>
  <c r="G228" i="21" s="1"/>
  <c r="G71" i="21" a="1"/>
  <c r="G71" i="21" s="1"/>
  <c r="G117" i="21" a="1"/>
  <c r="G117" i="21" s="1"/>
  <c r="G156" i="21" a="1"/>
  <c r="G156" i="21" s="1"/>
  <c r="G10" i="21" a="1"/>
  <c r="G10" i="21" s="1"/>
  <c r="G177" i="21" a="1"/>
  <c r="G177" i="21" s="1"/>
  <c r="G163" i="21" a="1"/>
  <c r="G163" i="21" s="1"/>
  <c r="G83" i="21" a="1"/>
  <c r="G83" i="21" s="1"/>
  <c r="G145" i="21" a="1"/>
  <c r="G145" i="21" s="1"/>
  <c r="G192" i="21" a="1"/>
  <c r="G192" i="21" s="1"/>
  <c r="G147" i="21" a="1"/>
  <c r="G147" i="21" s="1"/>
  <c r="G75" i="21" a="1"/>
  <c r="G75" i="21" s="1"/>
  <c r="G193" i="21" a="1"/>
  <c r="G193" i="21" s="1"/>
  <c r="G194" i="21" a="1"/>
  <c r="G194" i="21" s="1"/>
  <c r="G149" i="21" a="1"/>
  <c r="G149" i="21" s="1"/>
  <c r="G144" i="21" a="1"/>
  <c r="G144" i="21" s="1"/>
  <c r="G110" i="21" a="1"/>
  <c r="G110" i="21" s="1"/>
  <c r="G173" i="21" a="1"/>
  <c r="G173" i="21" s="1"/>
  <c r="G172" i="21" a="1"/>
  <c r="G172" i="21" s="1"/>
  <c r="G102" i="21" a="1"/>
  <c r="G102" i="21" s="1"/>
  <c r="G222" i="21" a="1"/>
  <c r="G222" i="21" s="1"/>
  <c r="G9" i="21" a="1"/>
  <c r="G9" i="21" s="1"/>
  <c r="G238" i="21" a="1"/>
  <c r="G238" i="21" s="1"/>
  <c r="G200" i="21" a="1"/>
  <c r="G200" i="21" s="1"/>
  <c r="G95" i="21" a="1"/>
  <c r="G95" i="21" s="1"/>
  <c r="G139" i="21" a="1"/>
  <c r="G139" i="21" s="1"/>
  <c r="G209" i="21" a="1"/>
  <c r="G209" i="21" s="1"/>
  <c r="G141" i="21" a="1"/>
  <c r="G141" i="21" s="1"/>
  <c r="G152" i="21" a="1"/>
  <c r="G152" i="21" s="1"/>
  <c r="G125" i="21" a="1"/>
  <c r="G125" i="21" s="1"/>
  <c r="G69" i="21" a="1"/>
  <c r="G69" i="21" s="1"/>
  <c r="G7" i="21" a="1"/>
  <c r="G7" i="21" s="1"/>
  <c r="G81" i="21" a="1"/>
  <c r="G81" i="21" s="1"/>
  <c r="G189" i="21" a="1"/>
  <c r="G189" i="21" s="1"/>
  <c r="G66" i="21" a="1"/>
  <c r="G66" i="21" s="1"/>
  <c r="G119" i="21" a="1"/>
  <c r="G119" i="21" s="1"/>
  <c r="G6" i="21" a="1"/>
  <c r="G6" i="21" s="1"/>
  <c r="G164" i="21" a="1"/>
  <c r="G164" i="21" s="1"/>
  <c r="G78" i="21" a="1"/>
  <c r="G78" i="21" s="1"/>
  <c r="G13" i="21" a="1"/>
  <c r="G13" i="21" s="1"/>
  <c r="G14" i="21" a="1"/>
  <c r="G14" i="21" s="1"/>
  <c r="G15" i="21" a="1"/>
  <c r="G15" i="21" s="1"/>
  <c r="G17" i="21" a="1"/>
  <c r="G17" i="21" s="1"/>
  <c r="G16" i="21" a="1"/>
  <c r="G16" i="21" s="1"/>
  <c r="G18" i="21" a="1"/>
  <c r="G18" i="21" s="1"/>
  <c r="G19" i="21" a="1"/>
  <c r="G19" i="21" s="1"/>
  <c r="G20" i="21" a="1"/>
  <c r="G20" i="21" s="1"/>
  <c r="G21" i="21" a="1"/>
  <c r="G21" i="21" s="1"/>
  <c r="G25" i="21" a="1"/>
  <c r="G25" i="21" s="1"/>
  <c r="G22" i="21" a="1"/>
  <c r="G22" i="21" s="1"/>
  <c r="G23" i="21" a="1"/>
  <c r="G23" i="21" s="1"/>
  <c r="G24" i="21" a="1"/>
  <c r="G24" i="21" s="1"/>
  <c r="G26" i="21" a="1"/>
  <c r="G26" i="21" s="1"/>
  <c r="G27" i="21" a="1"/>
  <c r="G27" i="21" s="1"/>
  <c r="G28" i="21" a="1"/>
  <c r="G28" i="21" s="1"/>
  <c r="G29" i="21" a="1"/>
  <c r="G29" i="21" s="1"/>
  <c r="G30" i="21" a="1"/>
  <c r="G30" i="21" s="1"/>
  <c r="G32" i="21" a="1"/>
  <c r="G32" i="21" s="1"/>
  <c r="G31" i="21" a="1"/>
  <c r="G31" i="21" s="1"/>
  <c r="G34" i="21" a="1"/>
  <c r="G34" i="21" s="1"/>
  <c r="G36" i="21" a="1"/>
  <c r="G36" i="21" s="1"/>
  <c r="G33" i="21" a="1"/>
  <c r="G33" i="21" s="1"/>
  <c r="G35" i="21" a="1"/>
  <c r="G35" i="21" s="1"/>
  <c r="G37" i="21" a="1"/>
  <c r="G37" i="21" s="1"/>
  <c r="G38" i="21" a="1"/>
  <c r="G38" i="21" s="1"/>
  <c r="G39" i="21" a="1"/>
  <c r="G39" i="21" s="1"/>
  <c r="G40" i="21" a="1"/>
  <c r="G40" i="21" s="1"/>
  <c r="G41" i="21" a="1"/>
  <c r="G41" i="21" s="1"/>
  <c r="G42" i="21" a="1"/>
  <c r="G42" i="21" s="1"/>
  <c r="G43" i="21" a="1"/>
  <c r="G43" i="21" s="1"/>
  <c r="G44" i="21" a="1"/>
  <c r="G44" i="21" s="1"/>
  <c r="G45" i="21" a="1"/>
  <c r="G45" i="21" s="1"/>
  <c r="G46" i="21" a="1"/>
  <c r="G46" i="21" s="1"/>
  <c r="G47" i="21" a="1"/>
  <c r="G47" i="21" s="1"/>
  <c r="G48" i="21" a="1"/>
  <c r="G48" i="21" s="1"/>
  <c r="G49" i="21" a="1"/>
  <c r="G49" i="21" s="1"/>
  <c r="G50" i="21" a="1"/>
  <c r="G50" i="21" s="1"/>
  <c r="G51" i="21" a="1"/>
  <c r="G51" i="21" s="1"/>
  <c r="G52" i="21" a="1"/>
  <c r="G52" i="21" s="1"/>
  <c r="G53" i="21" a="1"/>
  <c r="G53" i="21" s="1"/>
  <c r="G54" i="21" a="1"/>
  <c r="G54" i="21" s="1"/>
  <c r="G55" i="21" a="1"/>
  <c r="G55" i="21" s="1"/>
  <c r="G56" i="21" a="1"/>
  <c r="G56" i="21" s="1"/>
  <c r="G57" i="21" a="1"/>
  <c r="G57" i="21" s="1"/>
  <c r="G64" i="21" a="1"/>
  <c r="G64" i="21" s="1"/>
  <c r="G62" i="21" a="1"/>
  <c r="G62" i="21" s="1"/>
  <c r="G60" i="21" a="1"/>
  <c r="G60" i="21" s="1"/>
  <c r="H64" i="21" a="1"/>
  <c r="H64" i="21" s="1"/>
  <c r="J21" i="21" a="1"/>
  <c r="J21" i="21" s="1"/>
  <c r="J35" i="21" a="1"/>
  <c r="J35" i="21" s="1"/>
  <c r="J30" i="21" a="1"/>
  <c r="J30" i="21" s="1"/>
  <c r="J25" i="21" l="1" a="1"/>
  <c r="J25" i="21" s="1"/>
  <c r="J27" i="21" a="1"/>
  <c r="J27" i="21" s="1"/>
  <c r="J33" i="21" a="1"/>
  <c r="J33" i="21" s="1"/>
  <c r="J23" i="21" a="1"/>
  <c r="J23" i="21" s="1"/>
  <c r="J26" i="21" a="1"/>
  <c r="J26" i="21" s="1"/>
  <c r="J31" i="21" a="1"/>
  <c r="J31" i="21" s="1"/>
  <c r="J28" i="21" a="1"/>
  <c r="J28" i="21" s="1"/>
  <c r="H65" i="21" a="1"/>
  <c r="H65" i="21" s="1"/>
  <c r="J22" i="21" a="1"/>
  <c r="J22" i="21" s="1"/>
  <c r="J32" i="21" a="1"/>
  <c r="J32" i="21" s="1"/>
  <c r="J37" i="21" a="1"/>
  <c r="J37" i="21" s="1"/>
  <c r="J24" i="21" a="1"/>
  <c r="J24" i="21" s="1"/>
  <c r="J36" i="21" a="1"/>
  <c r="J36" i="21" s="1"/>
  <c r="J34" i="21" a="1"/>
  <c r="J34" i="21" s="1"/>
  <c r="J20" i="21" a="1"/>
  <c r="J20" i="21" s="1"/>
  <c r="J29" i="21" a="1"/>
  <c r="J29" i="21" s="1"/>
  <c r="K14" i="21" a="1"/>
  <c r="K14" i="21" s="1"/>
  <c r="M15" i="21" l="1" a="1"/>
  <c r="M15" i="21" s="1"/>
  <c r="M14" i="21" a="1"/>
  <c r="M14" i="21" s="1"/>
  <c r="K17" i="21" a="1"/>
  <c r="K17" i="21" s="1"/>
  <c r="M13" i="21" a="1"/>
  <c r="M13" i="21" s="1"/>
  <c r="K16" i="21" a="1"/>
  <c r="K16" i="21" s="1"/>
  <c r="M12" i="21" a="1"/>
  <c r="M12" i="21" s="1"/>
  <c r="K15" i="21" a="1"/>
  <c r="K15" i="21" s="1"/>
  <c r="H120" i="21" a="1"/>
  <c r="H120" i="21" s="1"/>
  <c r="H116" i="21" a="1"/>
  <c r="H116" i="21" s="1"/>
  <c r="H198" i="21" a="1"/>
  <c r="H198" i="21" s="1"/>
  <c r="H192" i="21" a="1"/>
  <c r="H192" i="21" s="1"/>
  <c r="H156" i="21" a="1"/>
  <c r="H156" i="21" s="1"/>
  <c r="H122" i="21" a="1"/>
  <c r="H122" i="21" s="1"/>
  <c r="H126" i="21" a="1"/>
  <c r="H126" i="21" s="1"/>
  <c r="H67" i="21" a="1"/>
  <c r="H67" i="21" s="1"/>
  <c r="H144" i="21" a="1"/>
  <c r="H144" i="21" s="1"/>
  <c r="H107" i="21" a="1"/>
  <c r="H107" i="21" s="1"/>
  <c r="H134" i="21" a="1"/>
  <c r="H134" i="21" s="1"/>
  <c r="H242" i="21" a="1"/>
  <c r="H242" i="21" s="1"/>
  <c r="H158" i="21" a="1"/>
  <c r="H158" i="21" s="1"/>
  <c r="H131" i="21" a="1"/>
  <c r="H131" i="21" s="1"/>
  <c r="H191" i="21" a="1"/>
  <c r="H191" i="21" s="1"/>
  <c r="H229" i="21" a="1"/>
  <c r="H229" i="21" s="1"/>
  <c r="H97" i="21" a="1"/>
  <c r="H97" i="21" s="1"/>
  <c r="H227" i="21" a="1"/>
  <c r="H227" i="21" s="1"/>
  <c r="H146" i="21" a="1"/>
  <c r="H146" i="21" s="1"/>
  <c r="H175" i="21" a="1"/>
  <c r="H175" i="21" s="1"/>
  <c r="H194" i="21" a="1"/>
  <c r="H194" i="21" s="1"/>
  <c r="H206" i="21" a="1"/>
  <c r="H206" i="21" s="1"/>
  <c r="H228" i="21" a="1"/>
  <c r="H228" i="21" s="1"/>
  <c r="H115" i="21" a="1"/>
  <c r="H115" i="21" s="1"/>
  <c r="H83" i="21" a="1"/>
  <c r="H83" i="21" s="1"/>
  <c r="H193" i="21" a="1"/>
  <c r="H193" i="21" s="1"/>
  <c r="H84" i="21" a="1"/>
  <c r="H84" i="21" s="1"/>
  <c r="H157" i="21" a="1"/>
  <c r="H157" i="21" s="1"/>
  <c r="H86" i="21" a="1"/>
  <c r="H86" i="21" s="1"/>
  <c r="H238" i="21" a="1"/>
  <c r="H238" i="21" s="1"/>
  <c r="H220" i="21" a="1"/>
  <c r="H220" i="21" s="1"/>
  <c r="H165" i="21" a="1"/>
  <c r="H165" i="21" s="1"/>
  <c r="H118" i="21" a="1"/>
  <c r="H118" i="21" s="1"/>
  <c r="H172" i="21" a="1"/>
  <c r="H172" i="21" s="1"/>
  <c r="H142" i="21" a="1"/>
  <c r="H142" i="21" s="1"/>
  <c r="H117" i="21" a="1"/>
  <c r="H117" i="21" s="1"/>
  <c r="H195" i="21" a="1"/>
  <c r="H195" i="21" s="1"/>
  <c r="H93" i="21" a="1"/>
  <c r="H93" i="21" s="1"/>
  <c r="H190" i="21" a="1"/>
  <c r="H190" i="21" s="1"/>
  <c r="H69" i="21" a="1"/>
  <c r="H69" i="21" s="1"/>
  <c r="H124" i="21" a="1"/>
  <c r="H124" i="21" s="1"/>
  <c r="H141" i="21" a="1"/>
  <c r="H141" i="21" s="1"/>
  <c r="H214" i="21" a="1"/>
  <c r="H214" i="21" s="1"/>
  <c r="H186" i="21" a="1"/>
  <c r="H186" i="21" s="1"/>
  <c r="H223" i="21" a="1"/>
  <c r="H223" i="21" s="1"/>
  <c r="H77" i="21" a="1"/>
  <c r="H77" i="21" s="1"/>
  <c r="H204" i="21" a="1"/>
  <c r="H204" i="21" s="1"/>
  <c r="H138" i="21" a="1"/>
  <c r="H138" i="21" s="1"/>
  <c r="H71" i="21" a="1"/>
  <c r="H71" i="21" s="1"/>
  <c r="H149" i="21" a="1"/>
  <c r="H149" i="21" s="1"/>
  <c r="H215" i="21" a="1"/>
  <c r="H215" i="21" s="1"/>
  <c r="H125" i="21" a="1"/>
  <c r="H125" i="21" s="1"/>
  <c r="H101" i="21" a="1"/>
  <c r="H101" i="21" s="1"/>
  <c r="H109" i="21" a="1"/>
  <c r="H109" i="21" s="1"/>
  <c r="H162" i="21" a="1"/>
  <c r="H162" i="21" s="1"/>
  <c r="H222" i="21" a="1"/>
  <c r="H222" i="21" s="1"/>
  <c r="H132" i="21" a="1"/>
  <c r="H132" i="21" s="1"/>
  <c r="H187" i="21" a="1"/>
  <c r="H187" i="21" s="1"/>
  <c r="H108" i="21" a="1"/>
  <c r="H108" i="21" s="1"/>
  <c r="H188" i="21" a="1"/>
  <c r="H188" i="21" s="1"/>
  <c r="H185" i="21" a="1"/>
  <c r="H185" i="21" s="1"/>
  <c r="H180" i="21" a="1"/>
  <c r="H180" i="21" s="1"/>
  <c r="H91" i="21" a="1"/>
  <c r="H91" i="21" s="1"/>
  <c r="H210" i="21" a="1"/>
  <c r="H210" i="21" s="1"/>
  <c r="H224" i="21" a="1"/>
  <c r="H224" i="21" s="1"/>
  <c r="H203" i="21" a="1"/>
  <c r="H203" i="21" s="1"/>
  <c r="H80" i="21" a="1"/>
  <c r="H80" i="21" s="1"/>
  <c r="H85" i="21" a="1"/>
  <c r="H85" i="21" s="1"/>
  <c r="H235" i="21" a="1"/>
  <c r="H235" i="21" s="1"/>
  <c r="H92" i="21" a="1"/>
  <c r="H92" i="21" s="1"/>
  <c r="H181" i="21" a="1"/>
  <c r="H181" i="21" s="1"/>
  <c r="H140" i="21" a="1"/>
  <c r="H140" i="21" s="1"/>
  <c r="H119" i="21" a="1"/>
  <c r="H119" i="21" s="1"/>
  <c r="H103" i="21" a="1"/>
  <c r="H103" i="21" s="1"/>
  <c r="H246" i="21" a="1"/>
  <c r="H246" i="21" s="1"/>
  <c r="H212" i="21" a="1"/>
  <c r="H212" i="21" s="1"/>
  <c r="H78" i="21" a="1"/>
  <c r="H78" i="21" s="1"/>
  <c r="H221" i="21" a="1"/>
  <c r="H221" i="21" s="1"/>
  <c r="H139" i="21" a="1"/>
  <c r="H139" i="21" s="1"/>
  <c r="H211" i="21" a="1"/>
  <c r="H211" i="21" s="1"/>
  <c r="H245" i="21" a="1"/>
  <c r="H245" i="21" s="1"/>
  <c r="H173" i="21" a="1"/>
  <c r="H173" i="21" s="1"/>
  <c r="H163" i="21" a="1"/>
  <c r="H163" i="21" s="1"/>
  <c r="H102" i="21" a="1"/>
  <c r="H102" i="21" s="1"/>
  <c r="H143" i="21" a="1"/>
  <c r="H143" i="21" s="1"/>
  <c r="H152" i="21" a="1"/>
  <c r="H152" i="21" s="1"/>
  <c r="H79" i="21" a="1"/>
  <c r="H79" i="21" s="1"/>
  <c r="H184" i="21" a="1"/>
  <c r="H184" i="21" s="1"/>
  <c r="H161" i="21" a="1"/>
  <c r="H161" i="21" s="1"/>
  <c r="H233" i="21" a="1"/>
  <c r="H233" i="21" s="1"/>
  <c r="H216" i="21" a="1"/>
  <c r="H216" i="21" s="1"/>
  <c r="H234" i="21" a="1"/>
  <c r="H234" i="21" s="1"/>
  <c r="H209" i="21" a="1"/>
  <c r="H209" i="21" s="1"/>
  <c r="H197" i="21" a="1"/>
  <c r="H197" i="21" s="1"/>
  <c r="H150" i="21" a="1"/>
  <c r="H150" i="21" s="1"/>
  <c r="H137" i="21" a="1"/>
  <c r="H137" i="21" s="1"/>
  <c r="H236" i="21" a="1"/>
  <c r="H236" i="21" s="1"/>
  <c r="H174" i="21" a="1"/>
  <c r="H174" i="21" s="1"/>
  <c r="H89" i="21" a="1"/>
  <c r="H89" i="21" s="1"/>
  <c r="H68" i="21" a="1"/>
  <c r="H68" i="21" s="1"/>
  <c r="H72" i="21" a="1"/>
  <c r="H72" i="21" s="1"/>
  <c r="H114" i="21" a="1"/>
  <c r="H114" i="21" s="1"/>
  <c r="H133" i="21" a="1"/>
  <c r="H133" i="21" s="1"/>
  <c r="H155" i="21" a="1"/>
  <c r="H155" i="21" s="1"/>
  <c r="H199" i="21" a="1"/>
  <c r="H199" i="21" s="1"/>
  <c r="H90" i="21" a="1"/>
  <c r="H90" i="21" s="1"/>
  <c r="H247" i="21" a="1"/>
  <c r="H247" i="21" s="1"/>
  <c r="H121" i="21" a="1"/>
  <c r="H121" i="21" s="1"/>
  <c r="H164" i="21" a="1"/>
  <c r="H164" i="21" s="1"/>
  <c r="H110" i="21" a="1"/>
  <c r="H110" i="21" s="1"/>
  <c r="H151" i="21" a="1"/>
  <c r="H151" i="21" s="1"/>
  <c r="H88" i="21" a="1"/>
  <c r="H88" i="21" s="1"/>
  <c r="H182" i="21" a="1"/>
  <c r="H182" i="21" s="1"/>
  <c r="H239" i="21" a="1"/>
  <c r="H239" i="21" s="1"/>
  <c r="H230" i="21" a="1"/>
  <c r="H230" i="21" s="1"/>
  <c r="H205" i="21" a="1"/>
  <c r="H205" i="21" s="1"/>
  <c r="H179" i="21" a="1"/>
  <c r="H179" i="21" s="1"/>
  <c r="H226" i="21" a="1"/>
  <c r="H226" i="21" s="1"/>
  <c r="H169" i="21" a="1"/>
  <c r="H169" i="21" s="1"/>
  <c r="H153" i="21" a="1"/>
  <c r="H153" i="21" s="1"/>
  <c r="H177" i="21" a="1"/>
  <c r="H177" i="21" s="1"/>
  <c r="H135" i="21" a="1"/>
  <c r="H135" i="21" s="1"/>
  <c r="H95" i="21" a="1"/>
  <c r="H95" i="21" s="1"/>
  <c r="H130" i="21" a="1"/>
  <c r="H130" i="21" s="1"/>
  <c r="H231" i="21" a="1"/>
  <c r="H231" i="21" s="1"/>
  <c r="H168" i="21" a="1"/>
  <c r="H168" i="21" s="1"/>
  <c r="H167" i="21" a="1"/>
  <c r="H167" i="21" s="1"/>
  <c r="H213" i="21" a="1"/>
  <c r="H213" i="21" s="1"/>
  <c r="H136" i="21" a="1"/>
  <c r="H136" i="21" s="1"/>
  <c r="H105" i="21" a="1"/>
  <c r="H105" i="21" s="1"/>
  <c r="H81" i="21" a="1"/>
  <c r="H81" i="21" s="1"/>
  <c r="H106" i="21" a="1"/>
  <c r="H106" i="21" s="1"/>
  <c r="H145" i="21" a="1"/>
  <c r="H145" i="21" s="1"/>
  <c r="H171" i="21" a="1"/>
  <c r="H171" i="21" s="1"/>
  <c r="H250" i="21" a="1"/>
  <c r="H250" i="21" s="1"/>
  <c r="H98" i="21" a="1"/>
  <c r="H98" i="21" s="1"/>
  <c r="H127" i="21" a="1"/>
  <c r="H127" i="21" s="1"/>
  <c r="H243" i="21" a="1"/>
  <c r="H243" i="21" s="1"/>
  <c r="H160" i="21" a="1"/>
  <c r="H160" i="21" s="1"/>
  <c r="H148" i="21" a="1"/>
  <c r="H148" i="21" s="1"/>
  <c r="H74" i="21" a="1"/>
  <c r="H74" i="21" s="1"/>
  <c r="H128" i="21" a="1"/>
  <c r="H128" i="21" s="1"/>
  <c r="H208" i="21" a="1"/>
  <c r="H208" i="21" s="1"/>
  <c r="H147" i="21" a="1"/>
  <c r="H147" i="21" s="1"/>
  <c r="H87" i="21" a="1"/>
  <c r="H87" i="21" s="1"/>
  <c r="H100" i="21" a="1"/>
  <c r="H100" i="21" s="1"/>
  <c r="H94" i="21" a="1"/>
  <c r="H94" i="21" s="1"/>
  <c r="H112" i="21" a="1"/>
  <c r="H112" i="21" s="1"/>
  <c r="H189" i="21" a="1"/>
  <c r="H189" i="21" s="1"/>
  <c r="H219" i="21" a="1"/>
  <c r="H219" i="21" s="1"/>
  <c r="H207" i="21" a="1"/>
  <c r="H207" i="21" s="1"/>
  <c r="H241" i="21" a="1"/>
  <c r="H241" i="21" s="1"/>
  <c r="H201" i="21" a="1"/>
  <c r="H201" i="21" s="1"/>
  <c r="H76" i="21" a="1"/>
  <c r="H76" i="21" s="1"/>
  <c r="H217" i="21" a="1"/>
  <c r="H217" i="21" s="1"/>
  <c r="H82" i="21" a="1"/>
  <c r="H82" i="21" s="1"/>
  <c r="H166" i="21" a="1"/>
  <c r="H166" i="21" s="1"/>
  <c r="H96" i="21" a="1"/>
  <c r="H96" i="21" s="1"/>
  <c r="H202" i="21" a="1"/>
  <c r="H202" i="21" s="1"/>
  <c r="H178" i="21" a="1"/>
  <c r="H178" i="21" s="1"/>
  <c r="H111" i="21" a="1"/>
  <c r="H111" i="21" s="1"/>
  <c r="H75" i="21" a="1"/>
  <c r="H75" i="21" s="1"/>
  <c r="H218" i="21" a="1"/>
  <c r="H218" i="21" s="1"/>
  <c r="H123" i="21" a="1"/>
  <c r="H123" i="21" s="1"/>
  <c r="H200" i="21" a="1"/>
  <c r="H200" i="21" s="1"/>
  <c r="H249" i="21" a="1"/>
  <c r="H249" i="21" s="1"/>
  <c r="H154" i="21" a="1"/>
  <c r="H154" i="21" s="1"/>
  <c r="H104" i="21" a="1"/>
  <c r="H104" i="21" s="1"/>
  <c r="H159" i="21" a="1"/>
  <c r="H159" i="21" s="1"/>
  <c r="H196" i="21" a="1"/>
  <c r="H196" i="21" s="1"/>
  <c r="H99" i="21" a="1"/>
  <c r="H99" i="21" s="1"/>
  <c r="H248" i="21" a="1"/>
  <c r="H248" i="21" s="1"/>
  <c r="H232" i="21" a="1"/>
  <c r="H232" i="21" s="1"/>
  <c r="H240" i="21" a="1"/>
  <c r="H240" i="21" s="1"/>
  <c r="H244" i="21" a="1"/>
  <c r="H244" i="21" s="1"/>
  <c r="H237" i="21" a="1"/>
  <c r="H237" i="21" s="1"/>
  <c r="H176" i="21" a="1"/>
  <c r="H176" i="21" s="1"/>
  <c r="H183" i="21" a="1"/>
  <c r="H183" i="21" s="1"/>
  <c r="H170" i="21" a="1"/>
  <c r="H170" i="21" s="1"/>
  <c r="H70" i="21" a="1"/>
  <c r="H70" i="21" s="1"/>
  <c r="H225" i="21" a="1"/>
  <c r="H225" i="21" s="1"/>
  <c r="H129" i="21" a="1"/>
  <c r="H129" i="21" s="1"/>
  <c r="H113" i="21" a="1"/>
  <c r="H113" i="21" s="1"/>
  <c r="H73" i="21" a="1"/>
  <c r="H73" i="21" s="1"/>
  <c r="H66" i="21" a="1"/>
  <c r="H66" i="21" s="1"/>
  <c r="H2" i="2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enmodel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B096814-FC0B-44E1-9E59-61308E047AFB}" name="WorksheetConnection_Lostopf!$A$1:$S$356" type="102" refreshedVersion="6" minRefreshableVersion="5" background="1" saveData="1">
    <extLst>
      <ext xmlns:x15="http://schemas.microsoft.com/office/spreadsheetml/2010/11/main" uri="{DE250136-89BD-433C-8126-D09CA5730AF9}">
        <x15:connection id="Bereich">
          <x15:rangePr sourceName="_xlcn.WorksheetConnection_LostopfA1S356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<sst xmlns="http://schemas.openxmlformats.org/spreadsheetml/2006/main" count="26642" uniqueCount="24918">
  <si>
    <t>Transport</t>
  </si>
  <si>
    <t>Los</t>
  </si>
  <si>
    <t>Info</t>
  </si>
  <si>
    <t>Team</t>
  </si>
  <si>
    <t>Musterteam</t>
  </si>
  <si>
    <t>Punkte</t>
  </si>
  <si>
    <t>Uhrzeit</t>
  </si>
  <si>
    <t>Einstieg</t>
  </si>
  <si>
    <t>Nur Bahnhof besucht</t>
  </si>
  <si>
    <t>Versteigerung</t>
  </si>
  <si>
    <t>Ausstieg</t>
  </si>
  <si>
    <t>Aufgabe gelöst</t>
  </si>
  <si>
    <t>Hast</t>
  </si>
  <si>
    <t>Eintragsart</t>
  </si>
  <si>
    <t>Check</t>
  </si>
  <si>
    <t>Details</t>
  </si>
  <si>
    <t>Bahnhof</t>
  </si>
  <si>
    <t>Datum</t>
  </si>
  <si>
    <t>Verspätung</t>
  </si>
  <si>
    <t>Bedeutung</t>
  </si>
  <si>
    <t>Aufgabe &amp; Bonus gelöst</t>
  </si>
  <si>
    <t>Kick</t>
  </si>
  <si>
    <t>Frankfurt(Main)Hbf</t>
  </si>
  <si>
    <t>Tourstart</t>
  </si>
  <si>
    <t>Sonderaufgabe</t>
  </si>
  <si>
    <t>Früheste Ankunft Hotel</t>
  </si>
  <si>
    <t>Standortmeldung</t>
  </si>
  <si>
    <t>Späteste Ankunft Hotel</t>
  </si>
  <si>
    <t>Bahnhofsfoto</t>
  </si>
  <si>
    <t>Frühester Abgang Hotel</t>
  </si>
  <si>
    <t>Hotel Ankunft</t>
  </si>
  <si>
    <t>Spätester Abgang Hotel</t>
  </si>
  <si>
    <t>Hotel Abgang</t>
  </si>
  <si>
    <t>Tourende</t>
  </si>
  <si>
    <t>Zieleinlauf</t>
  </si>
  <si>
    <t>Punkte pro 10 Minuten</t>
  </si>
  <si>
    <t>Wert</t>
  </si>
  <si>
    <t>N/O/S/W</t>
  </si>
  <si>
    <t>Nord</t>
  </si>
  <si>
    <t>Ost</t>
  </si>
  <si>
    <t>Süd</t>
  </si>
  <si>
    <t>West</t>
  </si>
  <si>
    <t>Erfüllt</t>
  </si>
  <si>
    <t>LosID</t>
  </si>
  <si>
    <t>Adresse</t>
  </si>
  <si>
    <t>Punkte Bahnhof</t>
  </si>
  <si>
    <t>Punkte Aufgabe</t>
  </si>
  <si>
    <t>Punkte Bonus</t>
  </si>
  <si>
    <t>Beschreibung</t>
  </si>
  <si>
    <t>Zeit-bedarf (min)</t>
  </si>
  <si>
    <t>Distanz (km)</t>
  </si>
  <si>
    <t>Breitengrad</t>
  </si>
  <si>
    <t>Längengrad</t>
  </si>
  <si>
    <t>B-02</t>
  </si>
  <si>
    <t>Bahnhofsallee, 03253 Doberlug-Kirchhain</t>
  </si>
  <si>
    <t>Doberlug-Kirchhain</t>
  </si>
  <si>
    <t>Info: Doberlug-Kirchhain ist eine Doppelstadt, der Turmbahnhof befindet sich genau in der Mitte. Die Gleise verbinden und trennen die beiden Stadtteile. 
Aufgabe: Findet den Bahnübergang; posiert für ein Foto vor der Schranke
Bonus: Teilt euer Team für das Foto auf beide Seiten des geschlossenen Bahnübergangs auf.</t>
  </si>
  <si>
    <t>51.619954</t>
  </si>
  <si>
    <t>13.560973</t>
  </si>
  <si>
    <t>B-04</t>
  </si>
  <si>
    <t>Zugang zum Weg (ggü. Sportplatz Guntershausen) über
Hinter der Brücke, 34225 Baunatal</t>
  </si>
  <si>
    <t>Baunatal-Guntershausen</t>
  </si>
  <si>
    <t>B-06</t>
  </si>
  <si>
    <t>Hauptstraße 155, 10827 Berlin</t>
  </si>
  <si>
    <t>Berlin-Schöneberg</t>
  </si>
  <si>
    <t>B-08</t>
  </si>
  <si>
    <t>Stammheimer Str. 13, 70372 Stuttgart</t>
  </si>
  <si>
    <t>Stuttgart-Zuffenhausen</t>
  </si>
  <si>
    <t>B-09</t>
  </si>
  <si>
    <t>Liebigstraße 8, 35390 Gießen</t>
  </si>
  <si>
    <t>Gießen</t>
  </si>
  <si>
    <t>B-10</t>
  </si>
  <si>
    <t>Hörstener Straße - gegenüber des P+R</t>
  </si>
  <si>
    <t>Hamburg-Harburg</t>
  </si>
  <si>
    <t>Ausgang Hörstener Straße - macht ein Bild des Inselbahnhofsgebäudes</t>
  </si>
  <si>
    <t>B-11</t>
  </si>
  <si>
    <t>15306 Seelow</t>
  </si>
  <si>
    <t>Werbig</t>
  </si>
  <si>
    <t>B-12</t>
  </si>
  <si>
    <t>Zwillingsbuche, Vielstedter Str. 48, 27798 Hude (Oldb)</t>
  </si>
  <si>
    <t>Hude</t>
  </si>
  <si>
    <t>Aufgabe: Macht ein Foto vor der Zwillingsbuche. Dabei habt ihr alle die gleiche Körperhaltung und den gleichen Gesichtsausdruck passend zur aktuellen Stimmung im Team.</t>
  </si>
  <si>
    <t>B-14</t>
  </si>
  <si>
    <t>Willy-Brandt-Platz, 44532 Lünen</t>
  </si>
  <si>
    <t>Lünen Hbf</t>
  </si>
  <si>
    <t>B-17</t>
  </si>
  <si>
    <t>Hauptbahnhof, 04720 Döbeln</t>
  </si>
  <si>
    <t>Döbeln Hbf</t>
  </si>
  <si>
    <t>BP-02a</t>
  </si>
  <si>
    <t/>
  </si>
  <si>
    <t>Schwaig</t>
  </si>
  <si>
    <t xml:space="preserve">Bhf Paar mit Schweighofen
</t>
  </si>
  <si>
    <t>49.471494</t>
  </si>
  <si>
    <t>11.200442</t>
  </si>
  <si>
    <t>BP-02b</t>
  </si>
  <si>
    <t>Schweighofen</t>
  </si>
  <si>
    <t xml:space="preserve">Bhf Paar mit Schwaig
</t>
  </si>
  <si>
    <t>49.032686</t>
  </si>
  <si>
    <t>7.999224</t>
  </si>
  <si>
    <t>BP-05a</t>
  </si>
  <si>
    <t>Regensburg Hbf</t>
  </si>
  <si>
    <t xml:space="preserve">Bhf Paar mit Sonneberg(Thür)Hbf
</t>
  </si>
  <si>
    <t>49.011672</t>
  </si>
  <si>
    <t>12.099617</t>
  </si>
  <si>
    <t>BP-05b</t>
  </si>
  <si>
    <t>Sonneberg(Thür)Hbf</t>
  </si>
  <si>
    <t xml:space="preserve">Bhf Paar mit Regensburg Hbf
</t>
  </si>
  <si>
    <t>50.355078</t>
  </si>
  <si>
    <t>11.168848</t>
  </si>
  <si>
    <t>BP-06a</t>
  </si>
  <si>
    <t>Heilbronn Hbf</t>
  </si>
  <si>
    <t xml:space="preserve">Bhf Paar mit Heilsbronn
</t>
  </si>
  <si>
    <t>49.143306</t>
  </si>
  <si>
    <t>9.207715</t>
  </si>
  <si>
    <t>BP-06b</t>
  </si>
  <si>
    <t>Heilsbronn</t>
  </si>
  <si>
    <t xml:space="preserve">Bhf Paar mit Heilbronn Hbf
</t>
  </si>
  <si>
    <t>49.345950</t>
  </si>
  <si>
    <t>10.791053</t>
  </si>
  <si>
    <t>BP-13a</t>
  </si>
  <si>
    <t>Halbe</t>
  </si>
  <si>
    <t>52.108384</t>
  </si>
  <si>
    <t>13.701855</t>
  </si>
  <si>
    <t>BP-13b</t>
  </si>
  <si>
    <t>Leer(Ostfriesl)</t>
  </si>
  <si>
    <t>53.231650</t>
  </si>
  <si>
    <t>7.465283</t>
  </si>
  <si>
    <t>BP-17a</t>
  </si>
  <si>
    <t>Salzbergen</t>
  </si>
  <si>
    <t>Bhf Paar mit Salzkotten</t>
  </si>
  <si>
    <t>52.323250</t>
  </si>
  <si>
    <t>7.350526</t>
  </si>
  <si>
    <t>BP-17b</t>
  </si>
  <si>
    <t>Salzkotten</t>
  </si>
  <si>
    <t>Bhf Paar mit Salzbergen</t>
  </si>
  <si>
    <t>51.672875</t>
  </si>
  <si>
    <t>8.600489</t>
  </si>
  <si>
    <t>BP-18a</t>
  </si>
  <si>
    <t>Bhf Paar mit Frankfurt (Oder)</t>
  </si>
  <si>
    <t>50.107145</t>
  </si>
  <si>
    <t>8.663789</t>
  </si>
  <si>
    <t>BP-18b</t>
  </si>
  <si>
    <t>Frankfurt(Oder)</t>
  </si>
  <si>
    <t>Bhf Paar mit Frankfurt (Main)</t>
  </si>
  <si>
    <t>52.336416</t>
  </si>
  <si>
    <t>14.546496</t>
  </si>
  <si>
    <t>BP-23a</t>
  </si>
  <si>
    <t>Steinsfurt</t>
  </si>
  <si>
    <t>Bhf Paar mit Steinfurt-Burgsteinfurt</t>
  </si>
  <si>
    <t>49.235822</t>
  </si>
  <si>
    <t>8.907978</t>
  </si>
  <si>
    <t>BP-23b</t>
  </si>
  <si>
    <t>Steinfurt-Burgsteinfurt</t>
  </si>
  <si>
    <t>Bhf Paar mit Steinsfurt</t>
  </si>
  <si>
    <t>52.147384</t>
  </si>
  <si>
    <t>7.329340</t>
  </si>
  <si>
    <t>BP-24a</t>
  </si>
  <si>
    <t>Kaiserslautern Hbf</t>
  </si>
  <si>
    <t>Bahnhofspaar mit Königstein(Taunus)</t>
  </si>
  <si>
    <t>49.435859</t>
  </si>
  <si>
    <t>7.768627</t>
  </si>
  <si>
    <t>BP-24b</t>
  </si>
  <si>
    <t>Königstein(Taunus)</t>
  </si>
  <si>
    <t>Bahnhofspaar mit Kaiserslautern</t>
  </si>
  <si>
    <t>50.177951</t>
  </si>
  <si>
    <t>8.468855</t>
  </si>
  <si>
    <t>BP-34a</t>
  </si>
  <si>
    <t>Eichwalde</t>
  </si>
  <si>
    <t>Bhf Paar mit Buchenhain</t>
  </si>
  <si>
    <t>52.371352</t>
  </si>
  <si>
    <t>13.615398</t>
  </si>
  <si>
    <t>BP-34b</t>
  </si>
  <si>
    <t>Buchenhain</t>
  </si>
  <si>
    <t>Bhf Paar mit Eichwalde</t>
  </si>
  <si>
    <t>48.031255</t>
  </si>
  <si>
    <t>11.497442</t>
  </si>
  <si>
    <t>BP-36a</t>
  </si>
  <si>
    <t>Rüsselsheim</t>
  </si>
  <si>
    <t>49.991639</t>
  </si>
  <si>
    <t>8.413583</t>
  </si>
  <si>
    <t>BP-36b</t>
  </si>
  <si>
    <t>Rüsselbach</t>
  </si>
  <si>
    <t>49.608738</t>
  </si>
  <si>
    <t>11.231771</t>
  </si>
  <si>
    <t>E-01</t>
  </si>
  <si>
    <t>Breidertring 2A, 63322 Rödermark</t>
  </si>
  <si>
    <t>Rödermark-Ober Roden</t>
  </si>
  <si>
    <t>Hole Dir ein Eis in der Eisdiele Veneto in Rödermark.
Alternative: Stellt mit euren Körpern eine Eiswaffel vor der Eisdiele dar und macht ein Foto davon oder erstellt einen 15-sekündigen Werbespot für die Eisdiele.</t>
  </si>
  <si>
    <t>49.968231</t>
  </si>
  <si>
    <t>8.8378213</t>
  </si>
  <si>
    <t>E-03</t>
  </si>
  <si>
    <t>Burgstraße 6, 29410 Salzwedel</t>
  </si>
  <si>
    <t>Salzwedel</t>
  </si>
  <si>
    <t>E-08</t>
  </si>
  <si>
    <t>Bernhard-Warnecke-Straße 18, 27283 Verden (Aller)</t>
  </si>
  <si>
    <t>Verden(Aller)</t>
  </si>
  <si>
    <t>E-09</t>
  </si>
  <si>
    <t>Badstraße 1-5, 13357 Berlin</t>
  </si>
  <si>
    <t>Berlin Gesundbrunnen</t>
  </si>
  <si>
    <t>E-10</t>
  </si>
  <si>
    <t>Siegesstraße 18, 50679 Köln</t>
  </si>
  <si>
    <t>Köln Messe/Deutz</t>
  </si>
  <si>
    <t>E-14</t>
  </si>
  <si>
    <t>Klappergasse 8, 60594 Frankfurt am Main</t>
  </si>
  <si>
    <t>Frankfurt(M)Lokalbahnhof</t>
  </si>
  <si>
    <t>E-18</t>
  </si>
  <si>
    <t>Jungfernstieg 54, 20354 Hamburg</t>
  </si>
  <si>
    <t>Hamburg Jungfernstieg</t>
  </si>
  <si>
    <t>E-19</t>
  </si>
  <si>
    <t>Oeder Weg 44, 60318 Frankfurt am Main</t>
  </si>
  <si>
    <t>Frankfurt(M)Hauptwache</t>
  </si>
  <si>
    <t>E-21</t>
  </si>
  <si>
    <t>Löhergraben 1-3, 52064 Aachen</t>
  </si>
  <si>
    <t>Aachen Schanz</t>
  </si>
  <si>
    <t>E-22</t>
  </si>
  <si>
    <t>Meerfeldstraße 45, 68163 Mannheim</t>
  </si>
  <si>
    <t>Mannheim Hbf</t>
  </si>
  <si>
    <t>Info: Die leckerste Eisdiele Mannheims ist die "Eismanufaktur zeitgEISt".
Aufgabe: Bestellt euch eine Eiskugel eurer Wahl und esst es;
Öffnungszeiten: Sa+So 12-20h
Falls geschlossen: Foto vor der Eisdiele reicht</t>
  </si>
  <si>
    <t>49.473880</t>
  </si>
  <si>
    <t>8.4691336</t>
  </si>
  <si>
    <t>EB-01</t>
  </si>
  <si>
    <t>Europapl. 19, 72072 Tübingen</t>
  </si>
  <si>
    <t>Tübingen Hbf</t>
  </si>
  <si>
    <t>Info: Tübingen Hbf war ein ehemaliger FV-Bahnhof. Hier hat der IC 2010 / IC 2011 IC „Loreley“ gehalten
Aufgabe: Schaut euch jeden Bahnsteig im Tübingen Hauptbahnhof an und macht jeweils ein Gruppenfoto vom Anfang und Ende jeden Bahnsteigs und schätzt an welchem Gleis der ehemalige Loreley gehalten haben könnte. 
Bonus: Wenn ihr eine IC1-Ganitur in der Nähe findet gibt es 20 Bonuspunkte</t>
  </si>
  <si>
    <t>48.516138</t>
  </si>
  <si>
    <t>9.0551843</t>
  </si>
  <si>
    <t>EB-02</t>
  </si>
  <si>
    <t>Bahnhofstraße 2, 07330 Probstzella</t>
  </si>
  <si>
    <t>Probstzella</t>
  </si>
  <si>
    <t>Info: Probstzella war an der Strecke Berlin-Muenchen ein bedeutender Fernverkehrs- und innerdeutscher GRENZBAHNHOF der DDR ("Tor zum Westen"); heute halten dort keine IC/ICE mehr regulaer. Das denkmalgeschuetzte Aufgabe: Stellt am Bahnhof die alte Grenzkontrolle nach - einer mimt den strengen Grenzer, der die "Ausweise" (irgendein Kaertchen) der anderen misstrauisch prueft. Video der Kontrolle Bonus: Selbst gebasteltes Schild "Herzlich willkommen im Westen!"
hochhalten und gemeinsam jubelnd die imaginaere Grenze ueberqueren.</t>
  </si>
  <si>
    <t>50.528208</t>
  </si>
  <si>
    <t>11.384679</t>
  </si>
  <si>
    <t>EB-06</t>
  </si>
  <si>
    <t>Paul-Ehrlich-Straße 51-59, 63225 Langen (Hessen)
Bonus: Am DFS-Campus 1-3</t>
  </si>
  <si>
    <t>Langen-Flugsicherung</t>
  </si>
  <si>
    <t>EB-12</t>
  </si>
  <si>
    <t>Festspielhügel 1- 2, 95445 Bayreuth</t>
  </si>
  <si>
    <t>Bayreuth Hbf</t>
  </si>
  <si>
    <t>EB-16</t>
  </si>
  <si>
    <t>Markt 6, 38640 Goslar</t>
  </si>
  <si>
    <t>Goslar</t>
  </si>
  <si>
    <t>EB-17</t>
  </si>
  <si>
    <t>Hundemstraße 46, 57368 Lennestadt-Altenhundem</t>
  </si>
  <si>
    <t>Lennestadt-Altenhundem</t>
  </si>
  <si>
    <t>EB-18</t>
  </si>
  <si>
    <t>Wehrinselstraße 42, 03149 Forst (Lausitz)</t>
  </si>
  <si>
    <t>Forst(Lausitz)</t>
  </si>
  <si>
    <t>EB-20</t>
  </si>
  <si>
    <t>Carl-Leverkus-Straße 1, 51373 Leverkusen</t>
  </si>
  <si>
    <t>Leverkusen Mitte</t>
  </si>
  <si>
    <t>EB-22</t>
  </si>
  <si>
    <t>Vosslohstraße 4, 58791 Werdohl</t>
  </si>
  <si>
    <t>Werdohl</t>
  </si>
  <si>
    <t>Info: Linie 34 wurde wegen Brückenschäden zum April 2026 eingestellt. 
Aufgabe: Begutachtet die nächste Brücke, über die Nenne, von unten. Wenn möglich findet ein Bezeichnungschild und das Alter heraus.</t>
  </si>
  <si>
    <t>51.259893</t>
  </si>
  <si>
    <t>7.7599610</t>
  </si>
  <si>
    <t>EB-25</t>
  </si>
  <si>
    <t>Hude 5, 23843 Bad Oldesloe</t>
  </si>
  <si>
    <t>Bad Oldesloe</t>
  </si>
  <si>
    <t>Info: Bad Oldesloe war lange Zeit Halt für einige FV-Züge.
Aufgabe: Beweisfoto, dass Bad Oldesloe die Beste-Trave-Stadt ist.
Bonus: Füße im Wasser der Beste UND der Trave.</t>
  </si>
  <si>
    <t>EM-04</t>
  </si>
  <si>
    <t>Zwickauer Str. 86, 01187 Dresden-Plauen</t>
  </si>
  <si>
    <t>Dresden Freiberger Straße</t>
  </si>
  <si>
    <t>EM-05</t>
  </si>
  <si>
    <t>Schumannstraße 35, 59063 Hamm</t>
  </si>
  <si>
    <t>Hamm(Westf)Hbf</t>
  </si>
  <si>
    <t>EM-06</t>
  </si>
  <si>
    <t>Poeler Str. 3, 23970 Wismar</t>
  </si>
  <si>
    <t>Wismar</t>
  </si>
  <si>
    <t>Info: Eisenbahnfreunde Wismar e.V.
Aufgabe: Macht ein Foto vom Lokschuppen und ein Foto vom Gebäude mit der Aufschrift "Bahnbetriebswerk Wismar". Die Aufschrift muss gut lesbar sein!</t>
  </si>
  <si>
    <t>EM-08</t>
  </si>
  <si>
    <t>Rossitter Weg 1, 14053 Berlin</t>
  </si>
  <si>
    <t>Berlin Olympiastadion</t>
  </si>
  <si>
    <t>EM-09</t>
  </si>
  <si>
    <t>Zum Bahnhof 13, 19053 Schwerin</t>
  </si>
  <si>
    <t>Schwerin Hbf</t>
  </si>
  <si>
    <t>EM-11</t>
  </si>
  <si>
    <t>Am Hohen Weg 6a, 86720 Nördlingen-Wemdinger Viertel</t>
  </si>
  <si>
    <t>Nördlingen</t>
  </si>
  <si>
    <t>Info: das Bayerische Eisenbahnmuseum am Bahnhof zeigt historische Dampfloks.
Aufgabe: Macht in der Naehe des Eisenbahnmuseums ein "Dampflok-Video": ahmt eine anfahrende Dampflok nach - Kolbenarme kreisen, Dampfgeraeusche ("Tsch-tsch-tsch"), langsam beschleunigen. Video (mind. 30s). Bonus: Eine ECHTE Dampflok ist im Video zu sehen.</t>
  </si>
  <si>
    <t>48.850441</t>
  </si>
  <si>
    <t>10.499475</t>
  </si>
  <si>
    <t>EM-17</t>
  </si>
  <si>
    <t>Steinstraße 7, 64291 Darmstadt</t>
  </si>
  <si>
    <t>Darmstadt-Kranichstein</t>
  </si>
  <si>
    <t>EM-20</t>
  </si>
  <si>
    <t>Am Schierbek 1, 24217 Schönberg (Holstein)-Schönberger Strand</t>
  </si>
  <si>
    <t>Schönberger Strand</t>
  </si>
  <si>
    <t>Info: Schönberger Strand
Aufgabe: Macht ein Foto vor einer historischen Straßenbahn</t>
  </si>
  <si>
    <t>EM-22</t>
  </si>
  <si>
    <t>Heideäcker 1, 63457 Hanau</t>
  </si>
  <si>
    <t>Großauheim(Kr Hanau)</t>
  </si>
  <si>
    <t>EM-23</t>
  </si>
  <si>
    <t>Dr.-C.-Otto-Straße 191, 44879 Bochum</t>
  </si>
  <si>
    <t>Bochum-Dahlhausen</t>
  </si>
  <si>
    <t>Mache am Eisenbahnmuseum Bochum Dahlhausen ein Foto mit einem historischen Fahrzeug</t>
  </si>
  <si>
    <t>51.432873</t>
  </si>
  <si>
    <t>7.1264095</t>
  </si>
  <si>
    <t>F-02</t>
  </si>
  <si>
    <t>Marktpl., 64720 Michelstadt</t>
  </si>
  <si>
    <t>Michelstadt</t>
  </si>
  <si>
    <t>F-03</t>
  </si>
  <si>
    <t>Schillerpl., 55116 Mainz</t>
  </si>
  <si>
    <t>Mainz Hbf</t>
  </si>
  <si>
    <t>Info: Der Fastnachtsbrunnen in Mainz ist 1967 erbaut und ist von über 200 Bronzefiguren verziert.
Aufgabe: Ein Teammitglied muss sich verkleiden, die dargestellte Verkleidung muss erkennbar sein als solche
Bonus: Mehrere Teammitglieder verkleiden sich</t>
  </si>
  <si>
    <t>49.998030</t>
  </si>
  <si>
    <t>8.2681166</t>
  </si>
  <si>
    <t>F-05</t>
  </si>
  <si>
    <t>Am Bieberbach 49, 63128 Dietzenbach</t>
  </si>
  <si>
    <t>Dietzenbach Mitte</t>
  </si>
  <si>
    <t xml:space="preserve">Foto mit SkulpTouren Park - Stillleben
</t>
  </si>
  <si>
    <t>F-12</t>
  </si>
  <si>
    <t>Wilhelm-Leuschner-Straße 6, 63500 Seligenstadt</t>
  </si>
  <si>
    <t>Seligenstadt(Hess)</t>
  </si>
  <si>
    <t>F-14</t>
  </si>
  <si>
    <t>Nähe Kreuzung Abenheimer Hohl/ An der Bergkirche, 67574 Osthofen</t>
  </si>
  <si>
    <t>Osthofen</t>
  </si>
  <si>
    <t xml:space="preserve">Foto vom Flakhäuschen
</t>
  </si>
  <si>
    <t>F-15</t>
  </si>
  <si>
    <t>Philippsruher Allee 47, 63454 Hanau</t>
  </si>
  <si>
    <t>Hanau West</t>
  </si>
  <si>
    <t>F-21</t>
  </si>
  <si>
    <t>Untermainkai, 60329 Frankfurt am Main</t>
  </si>
  <si>
    <t>F-22</t>
  </si>
  <si>
    <t>Kapitän-Lehmann-Straße, 60549 Frankfurt am Main</t>
  </si>
  <si>
    <t>Frankfurt(Main)-Gateway Gardens</t>
  </si>
  <si>
    <t>Fahre am Frankfurter Flughafen mit dem Skytrain zu Terminal 3</t>
  </si>
  <si>
    <t>50.051603</t>
  </si>
  <si>
    <t>8.5858537</t>
  </si>
  <si>
    <t>F-23</t>
  </si>
  <si>
    <t>Cassellastraße 30-32, 60386 Frankfurt-Ost</t>
  </si>
  <si>
    <t>Frankfurt-Mainkur</t>
  </si>
  <si>
    <t>F-25</t>
  </si>
  <si>
    <t>Frankfurter Straße 33, 61169 Friedberg (Hessen)</t>
  </si>
  <si>
    <t>Friedberg Süd</t>
  </si>
  <si>
    <t>H-01</t>
  </si>
  <si>
    <t>Klesmerplatz 10, 38259 Salzgitter</t>
  </si>
  <si>
    <t>Salzgitter-Bad</t>
  </si>
  <si>
    <t>H-03</t>
  </si>
  <si>
    <t>Vinzenz Pallotti University, Pallottistraße 3, 56179 Vallendar</t>
  </si>
  <si>
    <t>Vallendar</t>
  </si>
  <si>
    <t>H-04</t>
  </si>
  <si>
    <t>Technische Hochschule Wildau [FH], 15745 Wildau</t>
  </si>
  <si>
    <t>Wildau</t>
  </si>
  <si>
    <t>H-11</t>
  </si>
  <si>
    <t>Güterstraße 7, 96317 Kronach</t>
  </si>
  <si>
    <t>Kronach</t>
  </si>
  <si>
    <t>H-13</t>
  </si>
  <si>
    <t>Deutschland</t>
  </si>
  <si>
    <t>Bad Liebenzell</t>
  </si>
  <si>
    <t>H-18</t>
  </si>
  <si>
    <t>Technikumpl. 17, 09648 Mittweida</t>
  </si>
  <si>
    <t>Mittweida</t>
  </si>
  <si>
    <t>H-20</t>
  </si>
  <si>
    <t>Campusallee, 55768 Hoppstädten-Weiersbach</t>
  </si>
  <si>
    <t>Neubrücke(Nahe)</t>
  </si>
  <si>
    <t>Info: In der schönen Pfalz kann man im idyllischen Hoppstädten am Umwelt-Campus Birkenfeld studieren.
Aufgabe: Findet einen Platz für ein schönes Gruppenfoto und trinkt auf das Glück der Studierenden bei ihren nächsten Klausuren.</t>
  </si>
  <si>
    <t>49.607640</t>
  </si>
  <si>
    <t>7.1687894</t>
  </si>
  <si>
    <t>H-21</t>
  </si>
  <si>
    <t>65375 Oestrich-Winkel</t>
  </si>
  <si>
    <t>Hattenheim</t>
  </si>
  <si>
    <t>H-22</t>
  </si>
  <si>
    <t>Klosterstraße 14, 77723 Gengenbach</t>
  </si>
  <si>
    <t>Gengenbach</t>
  </si>
  <si>
    <t>Info: In Gengenbach kann aus 7 Studiengängen gewählt werden.
Aufgabe: Foto von der Blackforest Business School</t>
  </si>
  <si>
    <t>H-23</t>
  </si>
  <si>
    <t>Kulmbacher Str. 76, 95213 Münchberg</t>
  </si>
  <si>
    <t>Münchberg</t>
  </si>
  <si>
    <t>Hochschule Hof - Ast Münchberg. Macht ein Foto vor dem historischen Gebäude in der Kulmbacher Str.</t>
  </si>
  <si>
    <t>HM-02</t>
  </si>
  <si>
    <t>Alte Liebe, 27472 Cuxhaven</t>
  </si>
  <si>
    <t>Cuxhaven(Alte Liebe)</t>
  </si>
  <si>
    <t>HM-04</t>
  </si>
  <si>
    <t>Seebrücke Scharbeutz, Scharbeutz</t>
  </si>
  <si>
    <t>Scharbeutz</t>
  </si>
  <si>
    <t>HM-05</t>
  </si>
  <si>
    <t>Frau-Clara-Straße 22, 24340 Eckernförde</t>
  </si>
  <si>
    <t>Eckernförde</t>
  </si>
  <si>
    <t>Aufgabe: Foto im Innenhof der Bonbonkocherei. Macht ein bedröppeltes Gesicht, wenn ihr außerhalb der Öffnungszeiten (Samstags bis 18 Uhr und Sonntags 11-17 Uhr) dort aufkreuzt.
Bonus: Gönnt euch eine Tüte Bruchware aus dem Automaten.</t>
  </si>
  <si>
    <t>54.474035</t>
  </si>
  <si>
    <t>9.8367713</t>
  </si>
  <si>
    <t>HM-06</t>
  </si>
  <si>
    <t>Domplatz 12-13, 39104 Magdeburg</t>
  </si>
  <si>
    <t>Magdeburg Hbf</t>
  </si>
  <si>
    <t>Info: Magdeburg war im Mittelalter eine der bedeutendsten Handels- und Hansestädte Mitteleuropas.
Aufgabe: Mache ein Foto vor dem Magdeburger Dom.</t>
  </si>
  <si>
    <t>52.124803</t>
  </si>
  <si>
    <t>11.633467</t>
  </si>
  <si>
    <t>HM-10</t>
  </si>
  <si>
    <t>Wüstestätte 1, 28195 Bremen</t>
  </si>
  <si>
    <t>Bremen Hbf</t>
  </si>
  <si>
    <t>HM-11</t>
  </si>
  <si>
    <t>Südstrand 7A, 25761 Büsum</t>
  </si>
  <si>
    <t>Büsum</t>
  </si>
  <si>
    <t>Info: Büsum ist eine Reise wert.
Aufgabe: Foto vor dem Büsumer Leuchtturm, der ganz zu sehen sein sollte.</t>
  </si>
  <si>
    <t>54.126998</t>
  </si>
  <si>
    <t>8.8582646</t>
  </si>
  <si>
    <t>HM-16</t>
  </si>
  <si>
    <t>Am Sande, 21335 Lüneburg</t>
  </si>
  <si>
    <t>Lüneburg</t>
  </si>
  <si>
    <t>HM-19</t>
  </si>
  <si>
    <t>27568 Bremerhaven</t>
  </si>
  <si>
    <t>Bremerhaven Hbf</t>
  </si>
  <si>
    <t>Sucht alle deutschen Städte, die in der Kompassrose aufgeführt sind und zeigt das Ergebnis auf dem Foto (mit den Fingern).</t>
  </si>
  <si>
    <t>HM-24</t>
  </si>
  <si>
    <t>Strandweg 38, 22587 Altona</t>
  </si>
  <si>
    <t>Hamburg-Blankenese</t>
  </si>
  <si>
    <t>HM-99</t>
  </si>
  <si>
    <t>Heumarkt 3, 48231 Warendorf</t>
  </si>
  <si>
    <t>Warendorf</t>
  </si>
  <si>
    <t>Info: Warendorf ist Mitglied im Hansebund der Neuzeit.
Der Heumarkt und sein Spielbrunnen „Blauer Montag". Handwerker hatten sich über die vielen Arbeitszeiten beklagt und nach Unnachgiebigkeit der Arbeitgeber den Montag einfach „blau gemacht" (sich frei genommen).
Aufgabe: Macht ein Foto wie ihr blau macht und dabei eine beliebige Art von Spiel spielt.</t>
  </si>
  <si>
    <t>K-02</t>
  </si>
  <si>
    <t>Burgstraße, 46519 Alpen</t>
  </si>
  <si>
    <t>Alpen</t>
  </si>
  <si>
    <t>Macht ein Bild vor der Alpener Motte
(ehemalige hölzerne Burg)</t>
  </si>
  <si>
    <t>K-04</t>
  </si>
  <si>
    <t>Ortsschild Busenberg, 76891 Busenberg</t>
  </si>
  <si>
    <t>Busenberg-Schindhard</t>
  </si>
  <si>
    <t>K-06</t>
  </si>
  <si>
    <t>Hauptstraße 66, 73329 Kuchen</t>
  </si>
  <si>
    <t>Kuchen</t>
  </si>
  <si>
    <t>K-08</t>
  </si>
  <si>
    <t>Im Schloss, 92237 Sulzbach</t>
  </si>
  <si>
    <t>Sulzbach-Rosenberg</t>
  </si>
  <si>
    <t xml:space="preserve">Mache ein Bild vom Sulzbacher Schloss
</t>
  </si>
  <si>
    <t>K-10</t>
  </si>
  <si>
    <t>Friedlandplatz, 52511 Geilenkirchen</t>
  </si>
  <si>
    <t>Geilenkirchen</t>
  </si>
  <si>
    <t xml:space="preserve">Mache ein Bild am Brunnen Friedlandplatz
</t>
  </si>
  <si>
    <t>K-13</t>
  </si>
  <si>
    <t>Bahnhofstraße, 67742 Lauterecken</t>
  </si>
  <si>
    <t>Lauterecken-Grumbach</t>
  </si>
  <si>
    <t xml:space="preserve">Mach ein Bild von der Draisinentour
</t>
  </si>
  <si>
    <t>K-17</t>
  </si>
  <si>
    <t>Moselstraße, 54538 Bengel</t>
  </si>
  <si>
    <t>Bengel</t>
  </si>
  <si>
    <t>Macht ein Gruppenfoto vor der Wassertretanlage Bengel, Bonus: Gruppenfoto mit Füßen im Wasser
Öffnungszeiten tgl. 9-17 Uhr</t>
  </si>
  <si>
    <t>K-19</t>
  </si>
  <si>
    <t>Dorfschule, Kirchenweg 2, 25889 Witzwort</t>
  </si>
  <si>
    <t>Witzwort</t>
  </si>
  <si>
    <t>K-20</t>
  </si>
  <si>
    <t>Moselstraße 10, 54331 Oberbillig</t>
  </si>
  <si>
    <t>Oberbillig</t>
  </si>
  <si>
    <t>K-23</t>
  </si>
  <si>
    <t>36391 Sinntal</t>
  </si>
  <si>
    <t>Sterbfritz</t>
  </si>
  <si>
    <t>M-06</t>
  </si>
  <si>
    <t>Jüdefelder Eck Kiosk, Münzstraße 1 a, 48143 Münster</t>
  </si>
  <si>
    <t>Münster(Westf)Hbf</t>
  </si>
  <si>
    <t>Mache ein Foto mit dem Kriegsveteranen, der nach dem zweiten Weltkrieg Trümmer aus der Stadt befördert hat.</t>
  </si>
  <si>
    <t>M-10</t>
  </si>
  <si>
    <t>Adenauerallee, 48149 Münster</t>
  </si>
  <si>
    <t>M-14</t>
  </si>
  <si>
    <t>Breul 16B, 48143 Münster</t>
  </si>
  <si>
    <t>M-15</t>
  </si>
  <si>
    <t>Picassoplatz 1, 48143 Münster</t>
  </si>
  <si>
    <t>Info: Münster beherbergt ein Pablo Picasso Kunstmuseum
Aufgabe: Fahrt zum Haupteingang des Museums und macht ein Gruppenbild am Eingang. Sollte das Museum offen sein, mit einem Prospekt/Fyler des Museums in die Kamera zeigend.</t>
  </si>
  <si>
    <t>51.960249</t>
  </si>
  <si>
    <t>7.6264514</t>
  </si>
  <si>
    <t>M-16</t>
  </si>
  <si>
    <t>Am Kreuztor, 48143 Münster</t>
  </si>
  <si>
    <t>M-17</t>
  </si>
  <si>
    <t>Dompl. 10, 48143 Münster</t>
  </si>
  <si>
    <t>Info: Hier hängen die ältesten Mettwürste Westfalens.
Aufgabe: Foto vor dem Museum für Kunst und Kultur</t>
  </si>
  <si>
    <t>M-18</t>
  </si>
  <si>
    <t>Boelckeweg 3, 48155 Münster</t>
  </si>
  <si>
    <t>Gasometer Münster - Macht ein Foto mit dem Gasometer Münster, das Gasometer und das Eingangstor müssen auf dem Bild sein</t>
  </si>
  <si>
    <t>M-21</t>
  </si>
  <si>
    <t>Ludgerikreisel Münster, 48142 Münster</t>
  </si>
  <si>
    <t>M-22</t>
  </si>
  <si>
    <t>Domplatz 28, 48143 Münster</t>
  </si>
  <si>
    <t>M-24</t>
  </si>
  <si>
    <t>Alter Steinweg 6/7, 48143 Münster</t>
  </si>
  <si>
    <t xml:space="preserve">Info: Das Krameramtshaus gehört zu den ältesten und besterhaltenen Gildehäusern der Stadt. Errichtet im Jahr 1589, diente es als Versammlungs- und Verwaltungssitz des Krameramts, der Zunft der Kaufleute. Heutzutage ist dort ein deutsch-niederländisches Kultur- und Forschungszentrum. 
Aufgabe: macht ein Foto/Video, wie 2 Personen eures Teams Tandem fahren - ob dieses geborgt ist, imaginär, oder sonst wie ist eurer Kreativität überlassen. </t>
  </si>
  <si>
    <t>51.962990</t>
  </si>
  <si>
    <t>7.6298622</t>
  </si>
  <si>
    <t>MG-06</t>
  </si>
  <si>
    <t>Ferndorfstraße 16, 57271 Hilchenbach</t>
  </si>
  <si>
    <t>Hilchenbach</t>
  </si>
  <si>
    <t>MG-07</t>
  </si>
  <si>
    <t>Bahnhofstraße 21, 63755 Alzenau</t>
  </si>
  <si>
    <t>Kälberau</t>
  </si>
  <si>
    <t>MG-08</t>
  </si>
  <si>
    <t>Walter-Peters-Park, Verdener Str. 38, 29640 Schneverdingen</t>
  </si>
  <si>
    <t>Schneverdingen</t>
  </si>
  <si>
    <t>Foto vor dem Adventure-Schnucken-Golf.</t>
  </si>
  <si>
    <t>53.112660</t>
  </si>
  <si>
    <t>9.7863295</t>
  </si>
  <si>
    <t>MG-09</t>
  </si>
  <si>
    <t>Am Golfpl. 4, 34508 Willingen (Upland)</t>
  </si>
  <si>
    <t>Willingen</t>
  </si>
  <si>
    <t>MG-11</t>
  </si>
  <si>
    <t>An d. Schlagd 4, 34385 Bad Karlshafen</t>
  </si>
  <si>
    <t>Bad Karlshafen</t>
  </si>
  <si>
    <t>MG-12</t>
  </si>
  <si>
    <t>Am Kurpark 2, 59955 Winterberg</t>
  </si>
  <si>
    <t>Winterberg(Westf)</t>
  </si>
  <si>
    <t>MG-17</t>
  </si>
  <si>
    <t>Goetheweg 4, 06502 Thale</t>
  </si>
  <si>
    <t>Thale Hbf</t>
  </si>
  <si>
    <t>Besuche die Bahn "Minigolf an der Talstation" in Thale. Bonus: Tut so, als würdet ihr Minigolf spielen und lasst euch dabei fotografieren.</t>
  </si>
  <si>
    <t>MG-18</t>
  </si>
  <si>
    <t>Christiansweg, 65582 Diez</t>
  </si>
  <si>
    <t>Diez</t>
  </si>
  <si>
    <t>MG-22</t>
  </si>
  <si>
    <t>Winklersgang 2A, 23795 Bad Segeberg</t>
  </si>
  <si>
    <t>Bad Segeberg</t>
  </si>
  <si>
    <t>Aufgabe: Foto vor der Minigolf-Anlage (Blickrichtung Jugendherberge)</t>
  </si>
  <si>
    <t>53.939372</t>
  </si>
  <si>
    <t>10.314335</t>
  </si>
  <si>
    <t>MG-23</t>
  </si>
  <si>
    <t>Am Hafen 1, 56329 St. Goar</t>
  </si>
  <si>
    <t>St Goar</t>
  </si>
  <si>
    <t>N-01</t>
  </si>
  <si>
    <t>Seebrugg 10, 79859 Schluchsee</t>
  </si>
  <si>
    <t>Seebrugg</t>
  </si>
  <si>
    <t>Besucht die BSW Angler- und Wandergruppe, Foto mit Holzschild
Ziel des ehm. IC Seebrugg</t>
  </si>
  <si>
    <t>N-05</t>
  </si>
  <si>
    <t>Tiroler Str. 29, 87629 Füssen</t>
  </si>
  <si>
    <t>Füssen</t>
  </si>
  <si>
    <t xml:space="preserve">Wandere zum Lechfall und fotografiere diesen von der Brücke aus
</t>
  </si>
  <si>
    <t>N-06</t>
  </si>
  <si>
    <t>Godelsberg 29, 63739 Aschaffenburg</t>
  </si>
  <si>
    <t>Aschaffenburg Hochschule</t>
  </si>
  <si>
    <t>N-11</t>
  </si>
  <si>
    <t>Marktpl., 38855 Wernigerode</t>
  </si>
  <si>
    <t>Wernigerode Westerntor</t>
  </si>
  <si>
    <t>Macht ein Foto am Wohltäterbrunnen
Rathausplatz</t>
  </si>
  <si>
    <t>N-12</t>
  </si>
  <si>
    <t>Zingel 10, 25813 Husum</t>
  </si>
  <si>
    <t>Husum</t>
  </si>
  <si>
    <t>Fahrt nach Husum und begebt euch zum Hafen. Besucht dort die Aussichtsplattform und macht ein Selfie mit dem Husumer Au im Hintergrund.</t>
  </si>
  <si>
    <t>N-14</t>
  </si>
  <si>
    <t>Am Baggersee 1, 91230 Happurg</t>
  </si>
  <si>
    <t>Happurg</t>
  </si>
  <si>
    <t xml:space="preserve">Mache ein Bild am Baggerseerestaurant
</t>
  </si>
  <si>
    <t>49.503028</t>
  </si>
  <si>
    <t>11.462278</t>
  </si>
  <si>
    <t>N-15</t>
  </si>
  <si>
    <t>Eiswoog 1, 67305 Ramsen</t>
  </si>
  <si>
    <t>Eiswoog</t>
  </si>
  <si>
    <t>Mache ein Bild mit dem Eistalviadukt (stillgelegte Strecke)
Folgt dem Weg am prellbock vorbei bis zum Widerlager</t>
  </si>
  <si>
    <t>N-16</t>
  </si>
  <si>
    <t>Nebelhornstraße 67C, 87561 Oberstdorf</t>
  </si>
  <si>
    <t>Oberstdorf</t>
  </si>
  <si>
    <t>N-23</t>
  </si>
  <si>
    <t>Kietzstraße 9, 17192 Waren (Müritz)</t>
  </si>
  <si>
    <t>Waren(Müritz)</t>
  </si>
  <si>
    <t>Aufgabe: Macht ein entspanntes Foto vor der Kietzbrücke, sodass der Schriftzug "Kietz-Brücke" klar zu sehen ist.</t>
  </si>
  <si>
    <t>N-25</t>
  </si>
  <si>
    <t>Südstrand 84, 26382 Wilhelmshaven</t>
  </si>
  <si>
    <t>Wilhelmshaven</t>
  </si>
  <si>
    <t>P-01a</t>
  </si>
  <si>
    <t>Hermsdorf-Klosterlausnitz</t>
  </si>
  <si>
    <t>Info: seit 1990 Partnerstadt von Lahnstein.</t>
  </si>
  <si>
    <t>50.903779</t>
  </si>
  <si>
    <t>11.858626</t>
  </si>
  <si>
    <t>P-01b</t>
  </si>
  <si>
    <t>Oberlahnstein</t>
  </si>
  <si>
    <t>Info: seit 1990 Partnerstadt von Hermsdorf(Thüringen)</t>
  </si>
  <si>
    <t>50.299926</t>
  </si>
  <si>
    <t>7.603964</t>
  </si>
  <si>
    <t>P-08a</t>
  </si>
  <si>
    <t>Bautzen</t>
  </si>
  <si>
    <t>Partnerstadt von Heidelberg</t>
  </si>
  <si>
    <t>51.173097</t>
  </si>
  <si>
    <t>14.428735</t>
  </si>
  <si>
    <t>P-08b</t>
  </si>
  <si>
    <t>Heidelberg Hbf</t>
  </si>
  <si>
    <t>Partnerstadt von Bautzen</t>
  </si>
  <si>
    <t>49.403567</t>
  </si>
  <si>
    <t>8.675442</t>
  </si>
  <si>
    <t>P-11a</t>
  </si>
  <si>
    <t>Meiningen</t>
  </si>
  <si>
    <t>Info: Partner-Stadt von Neu-Ulm.</t>
  </si>
  <si>
    <t>50.574070</t>
  </si>
  <si>
    <t>10.421205</t>
  </si>
  <si>
    <t>P-11b</t>
  </si>
  <si>
    <t>Neu-Ulm</t>
  </si>
  <si>
    <t>Info: Partner-Stadt von Meiningen.</t>
  </si>
  <si>
    <t>48.393493</t>
  </si>
  <si>
    <t>10.005766</t>
  </si>
  <si>
    <t>P-18a</t>
  </si>
  <si>
    <t>Altenburg</t>
  </si>
  <si>
    <t>Info: Partnerstadt mit Offenburg.</t>
  </si>
  <si>
    <t>50.997198</t>
  </si>
  <si>
    <t>12.443905</t>
  </si>
  <si>
    <t>P-18b</t>
  </si>
  <si>
    <t>Offenburg</t>
  </si>
  <si>
    <t>Info: Partnerstadt mit Altenburg.</t>
  </si>
  <si>
    <t>48.476475</t>
  </si>
  <si>
    <t>7.946723</t>
  </si>
  <si>
    <t>P-20a</t>
  </si>
  <si>
    <t>Riesa</t>
  </si>
  <si>
    <t>Info: Partnerstadt mit Mannheim.</t>
  </si>
  <si>
    <t>51.309654</t>
  </si>
  <si>
    <t>13.287734</t>
  </si>
  <si>
    <t>P-20b</t>
  </si>
  <si>
    <t>Info: Partnerstadt mit Riesa.</t>
  </si>
  <si>
    <t>49.479354</t>
  </si>
  <si>
    <t>8.468921</t>
  </si>
  <si>
    <t>P-32a</t>
  </si>
  <si>
    <t>Naumburg(Saale)Hbf</t>
  </si>
  <si>
    <t>Info: Partnerstadt mit Aachen.</t>
  </si>
  <si>
    <t>51.163071</t>
  </si>
  <si>
    <t>11.796984</t>
  </si>
  <si>
    <t>P-32b</t>
  </si>
  <si>
    <t>Aachen Hbf</t>
  </si>
  <si>
    <t>Info: Partnerstadt mit Naumburg.</t>
  </si>
  <si>
    <t>50.767800</t>
  </si>
  <si>
    <t>6.091499</t>
  </si>
  <si>
    <t>P-34a</t>
  </si>
  <si>
    <t>Wernigerode Hbf</t>
  </si>
  <si>
    <t>Info: Partnerstadt mit Neustadt an der Weinstraße.</t>
  </si>
  <si>
    <t>51.840254</t>
  </si>
  <si>
    <t>10.788805</t>
  </si>
  <si>
    <t>P-34b</t>
  </si>
  <si>
    <t>Neustadt(Weinstr)Hbf</t>
  </si>
  <si>
    <t>Info: Partnerstadt mit Wernigerode.</t>
  </si>
  <si>
    <t>49.349553</t>
  </si>
  <si>
    <t>8.140757</t>
  </si>
  <si>
    <t>P-36a</t>
  </si>
  <si>
    <t>Wittenberge</t>
  </si>
  <si>
    <t>Partnerstadt von Elmshorn</t>
  </si>
  <si>
    <t>53.003115</t>
  </si>
  <si>
    <t>11.762871</t>
  </si>
  <si>
    <t>P-36b</t>
  </si>
  <si>
    <t>Elmshorn</t>
  </si>
  <si>
    <t>Partnerstadt von Wittenberge</t>
  </si>
  <si>
    <t>53.754025</t>
  </si>
  <si>
    <t>9.659408</t>
  </si>
  <si>
    <t>R-02</t>
  </si>
  <si>
    <t>Feldmochinger Str., 80995 München-Moosach</t>
  </si>
  <si>
    <t>München-Fasanerie</t>
  </si>
  <si>
    <t>R-03</t>
  </si>
  <si>
    <t>Kunersdorfer Str. 3, 14554 Seddiner See-Neuseddin</t>
  </si>
  <si>
    <t>Seddin</t>
  </si>
  <si>
    <t>R-05</t>
  </si>
  <si>
    <t>Mäuseturm, Park am, 55411 Bingen am Rhein</t>
  </si>
  <si>
    <t>Bingen(Rhein) Hbf</t>
  </si>
  <si>
    <t>R-08</t>
  </si>
  <si>
    <t>Rather Str. 1c, 51149 Köln</t>
  </si>
  <si>
    <t>Köln Steinstraße</t>
  </si>
  <si>
    <t>Info: Der Rangierbahnhof Gremberg ist einer der größten Deutschlands. Es sind zwei Anlagen in einer, so dass in beide Richtungen Ein- und Ausgefahren werden kann.
Aufgabe: Findet 3 Loks unterschiedlicher Baureihen und bestimmt neben der Baureihe für welche Länder die Lok zugelassen ist (Raster an der Seite). Es dürfen keine Gleise überschritten werden. Dokumentation durch Fotos oder Video inkl. Team.
Bonus: Teambild mit einem Hemmschuh.</t>
  </si>
  <si>
    <t>50.899717</t>
  </si>
  <si>
    <t>7.0521231</t>
  </si>
  <si>
    <t>R-10</t>
  </si>
  <si>
    <t>Waltherstraße 36, 01067 Dresden</t>
  </si>
  <si>
    <t>Dresden-Friedrichstadt</t>
  </si>
  <si>
    <t>Info: Der Rangierbahnhof in  Dresden-Friedrichstadt hat auch einen gleichnamigen Haltepunkt. Dieser ist nur über die Waltherbrücke erreichbar.
Aufgabe: Der Bahnhof wird zum hochmodernen Startpunkt des Erzgebirgstunnel für den Güterverkehr ausgebaut. Findet neben dem Bahnhof ein verfallenes Gebäude, das von früheren Plänen zeugt, den Bahnhof zu schließen.
Bonus/Tip: Spaziert durch die Friedrichstadt und setzt eure Reise vom Bahnhof Dresden Mitte fort.</t>
  </si>
  <si>
    <t>51.056566</t>
  </si>
  <si>
    <t>13.708919</t>
  </si>
  <si>
    <t>R-11</t>
  </si>
  <si>
    <t>Versuchsanlage Schlauroth, 02827 Görlitz</t>
  </si>
  <si>
    <t>Görlitz-Rauschwalde</t>
  </si>
  <si>
    <t>R-16</t>
  </si>
  <si>
    <t>Hörstener Str., 21220 Seevetal</t>
  </si>
  <si>
    <t>Maschen</t>
  </si>
  <si>
    <t>R-18</t>
  </si>
  <si>
    <t>Bebritstraße, 36179 Bebra</t>
  </si>
  <si>
    <t>Bebra</t>
  </si>
  <si>
    <t>Macht ein Bild im Tunnel der Bahnunterführung</t>
  </si>
  <si>
    <t>R-20</t>
  </si>
  <si>
    <t>Heinz-Rühmann-Platz, 44649 Herne, Deutschland</t>
  </si>
  <si>
    <t>Wanne-Eickel Hbf</t>
  </si>
  <si>
    <t>Foto vor dem 3-Männer-Eck.</t>
  </si>
  <si>
    <t>R-24</t>
  </si>
  <si>
    <t>L390 (Göxer Landstraße), 30926 Seelze</t>
  </si>
  <si>
    <t>Seelze</t>
  </si>
  <si>
    <t>T-05</t>
  </si>
  <si>
    <t>Bahnhofsallee 12, 61231 Bad Nauheim</t>
  </si>
  <si>
    <t>Bad Nauheim</t>
  </si>
  <si>
    <t>T-06</t>
  </si>
  <si>
    <t>Ettstraße 2, 80333 München-Altstadt-Lehel</t>
  </si>
  <si>
    <t>München Marienplatz</t>
  </si>
  <si>
    <t>Info: Das Polizeipräsidium München ist auch im Münchner Tatort immer wieder zentraler Handlungsort.
Aufgabe: macht euch mit dem Ort vertraut, indem ihr das Gebäude einmal komplett umrundet, und dies durch Fotos von allen 4 Seiten dokumentiert.
Bonus: Wo ihr schonmal da seid, könnt ihr euch auch noch die Frauenkirche anschauen - auch hier bitte gründlich von allen Seiten</t>
  </si>
  <si>
    <t>48.138922</t>
  </si>
  <si>
    <t>11.571744</t>
  </si>
  <si>
    <t>T-07</t>
  </si>
  <si>
    <t>Hoher Wall 36, 44137 Dortmund-Innenstadt-West</t>
  </si>
  <si>
    <t>Dortmund Hbf</t>
  </si>
  <si>
    <t>T-08</t>
  </si>
  <si>
    <t>Breisgaustraße 19, 76532 Baden-Baden-Oos</t>
  </si>
  <si>
    <t>Baden-Baden</t>
  </si>
  <si>
    <t>Info: Wusstet ihr, dass die Kommissarien der "Südwest-Tatorte" (Stuttgart, Ludwigshafen, Schwarzwald) allesamt in einem Haus in Baden-Baden gedreht werden? Googlelt mal Tatort-Haus Baden-Baden
Aufgabe: Macht ein Foto vor dem Haus (ehemalige Schule)
Bonus: Stellt eine Büroszene nach</t>
  </si>
  <si>
    <t>48.779480</t>
  </si>
  <si>
    <t>8.1965401</t>
  </si>
  <si>
    <t>T-12</t>
  </si>
  <si>
    <t>Talstraße 201, 70372 Stuttgart</t>
  </si>
  <si>
    <t>Stuttgart-Bad Cannstatt</t>
  </si>
  <si>
    <t>T-13</t>
  </si>
  <si>
    <t>Adlerstraße 7, 76456 Kuppenheim</t>
  </si>
  <si>
    <t>Kuppenheim</t>
  </si>
  <si>
    <t>T-14</t>
  </si>
  <si>
    <t>Friedrich-Ebert-Anlage 11, 60327 Frankfurt am Main</t>
  </si>
  <si>
    <t>T-18</t>
  </si>
  <si>
    <t>Seestrasse 11A, 78462 Kreuzlingen, Schweiz</t>
  </si>
  <si>
    <t>Konstanz</t>
  </si>
  <si>
    <t>Besuche Konstanz Hbf und laufe einmal kurz über die Schweizer Grenze zu Fuß</t>
  </si>
  <si>
    <t>T-21</t>
  </si>
  <si>
    <t>Dammstraße 16, 67059 Ludwigshafen am Rhein</t>
  </si>
  <si>
    <t>Ludwigshafen(Rhein) Mitte</t>
  </si>
  <si>
    <t>Ist das hässlich! Begebt euch zur gesperrten und teils abgerissenen Hochstraße Süd und macht ein Foto mit den Überresten.</t>
  </si>
  <si>
    <t>T-22</t>
  </si>
  <si>
    <t>Haydnstraße 49, 53115 Bonn</t>
  </si>
  <si>
    <t>Bonn Hbf</t>
  </si>
  <si>
    <t>U-02</t>
  </si>
  <si>
    <t>Bleibergstraße 6, 53894 Mechernich</t>
  </si>
  <si>
    <t>Mechernich</t>
  </si>
  <si>
    <t>U-07</t>
  </si>
  <si>
    <t>Niederbexbacher Straße 62, 66450 Bexbach</t>
  </si>
  <si>
    <t>Bexbach</t>
  </si>
  <si>
    <t>U-11</t>
  </si>
  <si>
    <t>Schloßpl. 1, 35781 Weilburg</t>
  </si>
  <si>
    <t>Weilburg</t>
  </si>
  <si>
    <t>U-15</t>
  </si>
  <si>
    <t>Brauerstraße 5, 56743 Mendig-Niedermendig</t>
  </si>
  <si>
    <t>Mendig</t>
  </si>
  <si>
    <t>Info: Lavakeller Mendig, geöffnet an Wochenenden von 10 - 17:30 Uhr.
Aufgabe: Foto vor dem großen flachen Stein, auf dem u.a.Ort und Jahr der Weltausstellung in Deutschland benannt ist.
Bonus: Mindestens eine Person aus dem Team steigt die 150 Stufen hinab und wieder hinauf.</t>
  </si>
  <si>
    <t>U-16</t>
  </si>
  <si>
    <t>Hinterkampstraße 6,30890 Barsinghausen</t>
  </si>
  <si>
    <t>Barsinghausen</t>
  </si>
  <si>
    <t>U-18</t>
  </si>
  <si>
    <t>Foto vor DGB Gebäude (IG Bergbau dort)</t>
  </si>
  <si>
    <t>50.004014</t>
  </si>
  <si>
    <t>8.2639577</t>
  </si>
  <si>
    <t>U-19</t>
  </si>
  <si>
    <t>Grubenweg 5, 44388 Dortmund</t>
  </si>
  <si>
    <t>Dortmund-Bövinghausen</t>
  </si>
  <si>
    <t xml:space="preserve">Info: Das Ruhrgebiet  bietet viel Geschichte und die Zeche Zollern bereitet diese auf.                                                         
Aufgabe: Macht ein Foto mit dem Förderturm, ganz nah dran- Selfiemodus on </t>
  </si>
  <si>
    <t>51.518751</t>
  </si>
  <si>
    <t>7.3335240</t>
  </si>
  <si>
    <t>U-21</t>
  </si>
  <si>
    <t>Gelsenkirchener Straße 181, 45309 Essen</t>
  </si>
  <si>
    <t>Essen-Zollverein Nord</t>
  </si>
  <si>
    <t>U-22</t>
  </si>
  <si>
    <t>Am Wasserturm 32, 41363 Jüchen</t>
  </si>
  <si>
    <t>Hochneukirch</t>
  </si>
  <si>
    <t>Info: Der Tagebau Garzweiler ist ein aktiver Braunkohletagebau, in dem jedes Jahr 25 Mio t Braunkohle gefördert werden. 
Aufgabe: schreibt 5 Ortsnamen weggebaggerte Orte in den Untergrund (ohne dauerhafte Beschädigung) Bonus: ergänzt den neuen Wohnort der Einwohner</t>
  </si>
  <si>
    <t>51.091737</t>
  </si>
  <si>
    <t>6.4591032</t>
  </si>
  <si>
    <t>U-23</t>
  </si>
  <si>
    <t>Nachtigallstraße 35, 58452 Witten</t>
  </si>
  <si>
    <t>Witten Hbf</t>
  </si>
  <si>
    <t>W-01</t>
  </si>
  <si>
    <t>Am Markt 11-9, 23730 Neustadt</t>
  </si>
  <si>
    <t>Neustadt(Holst)</t>
  </si>
  <si>
    <t>Info: Die RB 85 wird ggf. bald eingestellt, genießt nochmal eine Fahrt.
Aufgabe: Nehmt das Schwein in eure Mitte.</t>
  </si>
  <si>
    <t>W-02</t>
  </si>
  <si>
    <t>24217 Schönberg (Holstein)-Schönberger Strand</t>
  </si>
  <si>
    <t>Aufgabe: Foto auf der Seebrücke. Geht dafür bis ans wasserseitige Ende der Seebrücke!</t>
  </si>
  <si>
    <t>W-06</t>
  </si>
  <si>
    <t>Freiherr-vom-Stein-Straße 206a, 45133 Essen</t>
  </si>
  <si>
    <t>Essen-Hügel</t>
  </si>
  <si>
    <t>W-12</t>
  </si>
  <si>
    <t>Mainz Römisches Theater</t>
  </si>
  <si>
    <t xml:space="preserve">Mache ein Foto vor dem Container der DB Cargo Zentrale in Mainz
</t>
  </si>
  <si>
    <t>W-13</t>
  </si>
  <si>
    <t>Zähle alle Aufzüge für Reisende im Hbf Bingen (Rhein)</t>
  </si>
  <si>
    <t>W-16</t>
  </si>
  <si>
    <t>Kaiser-Friedrich-Straße 54, 10627 Berlin</t>
  </si>
  <si>
    <t>Berlin Charlottenburg (S)</t>
  </si>
  <si>
    <t>W-34</t>
  </si>
  <si>
    <t>98744 Schwarzatal-Lichtenhain/Bergbahn</t>
  </si>
  <si>
    <t>Obstfelderschmiede</t>
  </si>
  <si>
    <t>W-44</t>
  </si>
  <si>
    <t>RJ56+MC, 86753 Möttingen</t>
  </si>
  <si>
    <t>Möttingen</t>
  </si>
  <si>
    <t>W-46</t>
  </si>
  <si>
    <t>Koblenzer Str. 89, 55430 Oberwesel</t>
  </si>
  <si>
    <t>Oberwesel</t>
  </si>
  <si>
    <t>W-51</t>
  </si>
  <si>
    <t>DB Regio AG
S-Bahn Stuttgart
Am Nordseekai 36/1-3
73207 Plochingen</t>
  </si>
  <si>
    <t>Plochingen</t>
  </si>
  <si>
    <t>WK-04</t>
  </si>
  <si>
    <t>Lutherstadt Eisleben,06295, Lutherstadt Eisleben</t>
  </si>
  <si>
    <t>Lutherstadt Eisleben</t>
  </si>
  <si>
    <t xml:space="preserve">Mach ein Foto vor dem Lutherdenkmal in Eisleben.
</t>
  </si>
  <si>
    <t>51.528354</t>
  </si>
  <si>
    <t>11.546315</t>
  </si>
  <si>
    <t>WK-05</t>
  </si>
  <si>
    <t>Ob. Brücke 1, 96047 Bamberg</t>
  </si>
  <si>
    <t>Bamberg</t>
  </si>
  <si>
    <t>WK-06</t>
  </si>
  <si>
    <t>Rathausstraße 75-79, 66333 Völklingen</t>
  </si>
  <si>
    <t>Völklingen</t>
  </si>
  <si>
    <t xml:space="preserve">Info: Die Völklinger Hütte (1873-1986)  ist das weltweit einzige vollständig erhaltene Eisenwerk aus der Blütezeit der Industrialisierung und zugleich das erste Industriedenkmal dieser Epoche, das in die Welterbeliste der UNESCO aufgenommen wurde. 
Aufgabe: Denkt an die harte Arbeit im Eisenwerk und flext deshalb eure Muskeln, während ihr ein Foto vor dem Haupteingang der Völklinger Hütte macht.
Bonus: Gönt euch darauf eine Stärkung aus dem lokalen Shop.
</t>
  </si>
  <si>
    <t>49.248462</t>
  </si>
  <si>
    <t>6.8443513</t>
  </si>
  <si>
    <t>WK-07</t>
  </si>
  <si>
    <t>Bodestraße 1, 10178 Berlin</t>
  </si>
  <si>
    <t>Berlin Hackescher Markt</t>
  </si>
  <si>
    <t>WK-11</t>
  </si>
  <si>
    <t>Rathenaustraße 1, 70191 Stuttgart</t>
  </si>
  <si>
    <t>Stuttgart Nord</t>
  </si>
  <si>
    <t>Info: Le Corbusier ist ein Architekt mit bedeutenden Werken der Moderne. Aufgabe: Macht ein Gruppenbild mit kreativen Posen.</t>
  </si>
  <si>
    <t>48.799678</t>
  </si>
  <si>
    <t>9.1776708</t>
  </si>
  <si>
    <t>WK-13</t>
  </si>
  <si>
    <t>Olbrichweg 11, 64287 Darmstadt</t>
  </si>
  <si>
    <t>Darmstadt Ost</t>
  </si>
  <si>
    <t>Bewundere den Fünffingerturm (Hochzeitsturm) im Mathildenhof Darmstadt. Bonus: Auf dem Foto zeigen alle Team-Mitglieder fünf Finger</t>
  </si>
  <si>
    <t>WK-15</t>
  </si>
  <si>
    <t>Willy-Brandt-Platz, Wilhelmshöher Allee 257, 34131 Kassel-Bad Wilhelmshöhe</t>
  </si>
  <si>
    <t>Kassel-Wilhelmshöhe</t>
  </si>
  <si>
    <t>WK-18</t>
  </si>
  <si>
    <t>Am Markt, 28195 Bremen, Deutschland</t>
  </si>
  <si>
    <t>Aufgabe: Stellt euch vor dem Bremer Roland auf, dabei sollte jeder etwas zu Verteidigendes vor dem Körper tragen.</t>
  </si>
  <si>
    <t>WK-21</t>
  </si>
  <si>
    <t>Gelsenkirchener Str. 181, 45309 Essen</t>
  </si>
  <si>
    <t>WK-24</t>
  </si>
  <si>
    <t>Holstentorplatz, 23552 Lübeck</t>
  </si>
  <si>
    <t>Lübeck Hbf</t>
  </si>
  <si>
    <t>Info: Lübeck war die Königin der Hanse.
Aufgabe: Foto vor dem Holstentor, sodass das gesamte Tor auf dem Foto sichtbar ist.</t>
  </si>
  <si>
    <t>Valide?</t>
  </si>
  <si>
    <t>Zuordnung</t>
  </si>
  <si>
    <t>Google Adresse</t>
  </si>
  <si>
    <t>Google Koordinaten</t>
  </si>
  <si>
    <t>Gehzeit (min)</t>
  </si>
  <si>
    <t>Aufgaben-zeit (min)</t>
  </si>
  <si>
    <t>Bonus-punkte</t>
  </si>
  <si>
    <t>Breitengrad Aufgabe</t>
  </si>
  <si>
    <t>Längengrad Aufgabe</t>
  </si>
  <si>
    <t>Bahn-hofs-zeit</t>
  </si>
  <si>
    <t>Check Km/h</t>
  </si>
  <si>
    <t>Check Distanz</t>
  </si>
  <si>
    <t>Check Umweg</t>
  </si>
  <si>
    <t>Check % Umweg</t>
  </si>
  <si>
    <t>Zufallszahl</t>
  </si>
  <si>
    <t>Ziehung</t>
  </si>
  <si>
    <t>Güni  Güterzug</t>
  </si>
  <si>
    <t>B-01</t>
  </si>
  <si>
    <r>
      <rPr>
        <b/>
        <sz val="11"/>
        <color theme="1"/>
        <rFont val="Calibri"/>
        <family val="2"/>
        <scheme val="minor"/>
      </rPr>
      <t>Info:</t>
    </r>
    <r>
      <rPr>
        <sz val="11"/>
        <color theme="1"/>
        <rFont val="Calibri"/>
        <family val="2"/>
        <scheme val="minor"/>
      </rPr>
      <t xml:space="preserve"> Der Hundertwasser Banhof Uelzen hat mehrere Türme.
</t>
    </r>
    <r>
      <rPr>
        <b/>
        <sz val="11"/>
        <color theme="1"/>
        <rFont val="Calibri"/>
        <family val="2"/>
        <scheme val="minor"/>
      </rPr>
      <t>Aufgabe:</t>
    </r>
    <r>
      <rPr>
        <sz val="11"/>
        <color theme="1"/>
        <rFont val="Calibri"/>
        <family val="2"/>
        <scheme val="minor"/>
      </rPr>
      <t xml:space="preserve"> Findet den eurer Meinung nach Hübschesten Turm und geht dort hin, und Sagt dann Rapunzel lass dein Haar herunter.
</t>
    </r>
    <r>
      <rPr>
        <b/>
        <sz val="11"/>
        <color theme="1"/>
        <rFont val="Calibri"/>
        <family val="2"/>
        <scheme val="minor"/>
      </rPr>
      <t>Bonus:</t>
    </r>
    <r>
      <rPr>
        <sz val="11"/>
        <color theme="1"/>
        <rFont val="Calibri"/>
        <family val="2"/>
        <scheme val="minor"/>
      </rPr>
      <t xml:space="preserve"> Redet mit Wiener Dialekt.</t>
    </r>
  </si>
  <si>
    <t>Friedensreich-Hundertwasser-Platz 1, 29525 Uelzen</t>
  </si>
  <si>
    <t>52.969023, 10.552415</t>
  </si>
  <si>
    <t>Pils Spotting</t>
  </si>
  <si>
    <r>
      <rPr>
        <b/>
        <sz val="11"/>
        <color theme="1"/>
        <rFont val="Calibri"/>
        <family val="2"/>
        <scheme val="minor"/>
      </rPr>
      <t>Info</t>
    </r>
    <r>
      <rPr>
        <sz val="11"/>
        <color theme="1"/>
        <rFont val="Calibri"/>
        <family val="2"/>
        <scheme val="minor"/>
      </rPr>
      <t xml:space="preserve">: Doberlug-Kirchhain ist eine Doppelstadt, der Turmbahnhof befindet sich genau in der Mitte. Die Gleise verbinden und trennen die beiden Stadtteile. 
</t>
    </r>
    <r>
      <rPr>
        <b/>
        <sz val="11"/>
        <color theme="1"/>
        <rFont val="Calibri"/>
        <family val="2"/>
        <scheme val="minor"/>
      </rPr>
      <t>Aufgabe</t>
    </r>
    <r>
      <rPr>
        <sz val="11"/>
        <color theme="1"/>
        <rFont val="Calibri"/>
        <family val="2"/>
        <scheme val="minor"/>
      </rPr>
      <t xml:space="preserve">: Findet den Bahnübergang; posiert für ein Foto vor der Schranke
</t>
    </r>
    <r>
      <rPr>
        <b/>
        <sz val="11"/>
        <color theme="1"/>
        <rFont val="Calibri"/>
        <family val="2"/>
        <scheme val="minor"/>
      </rPr>
      <t>Bonus</t>
    </r>
    <r>
      <rPr>
        <sz val="11"/>
        <color theme="1"/>
        <rFont val="Calibri"/>
        <family val="2"/>
        <scheme val="minor"/>
      </rPr>
      <t>: Teilt euer Team für das Foto auf beide Seiten des geschlossenen Bahnübergangs auf.</t>
    </r>
  </si>
  <si>
    <t>51.61995429475889, 13.560973836983932</t>
  </si>
  <si>
    <t>Power Railers</t>
  </si>
  <si>
    <t>B-03</t>
  </si>
  <si>
    <r>
      <rPr>
        <b/>
        <sz val="11"/>
        <color theme="1"/>
        <rFont val="Calibri"/>
        <family val="2"/>
        <scheme val="minor"/>
      </rPr>
      <t xml:space="preserve">Info: </t>
    </r>
    <r>
      <rPr>
        <sz val="11"/>
        <color theme="1"/>
        <rFont val="Calibri"/>
        <family val="2"/>
        <scheme val="minor"/>
      </rPr>
      <t xml:space="preserve">Beim Bahnhof Lindau-Insel handelt es sich um einen Inselbahnhof.
</t>
    </r>
    <r>
      <rPr>
        <b/>
        <sz val="11"/>
        <color theme="1"/>
        <rFont val="Calibri"/>
        <family val="2"/>
        <scheme val="minor"/>
      </rPr>
      <t xml:space="preserve">Aufgabe: </t>
    </r>
    <r>
      <rPr>
        <sz val="11"/>
        <color theme="1"/>
        <rFont val="Calibri"/>
        <family val="2"/>
        <scheme val="minor"/>
      </rPr>
      <t>Geht zum nahegelegenen Mangturm und erstellt ein Foto von Euch, auf dem sowohl der Mangturm (bzw. ein Stück davon), als auch der auf der anderen Seite des Hafens liegende Leuchtturm zu sehen sind.</t>
    </r>
    <r>
      <rPr>
        <sz val="11"/>
        <color theme="1"/>
        <rFont val="Calibri"/>
        <family val="2"/>
        <scheme val="minor"/>
      </rPr>
      <t xml:space="preserve">
</t>
    </r>
    <r>
      <rPr>
        <b/>
        <sz val="11"/>
        <color theme="1"/>
        <rFont val="Calibri"/>
        <family val="2"/>
        <scheme val="minor"/>
      </rPr>
      <t xml:space="preserve">Bonus: </t>
    </r>
    <r>
      <rPr>
        <sz val="11"/>
        <color theme="1"/>
        <rFont val="Calibri"/>
        <family val="2"/>
        <scheme val="minor"/>
      </rPr>
      <t>Ihr ergänzt Euch selbst als weitere Türme.</t>
    </r>
  </si>
  <si>
    <t>Hafenpl. 2, 88131 Lindau (Bodensee)-Insel</t>
  </si>
  <si>
    <t>47.54446088845994, 9.683488764465947</t>
  </si>
  <si>
    <t>pro forma</t>
  </si>
  <si>
    <r>
      <rPr>
        <b/>
        <sz val="11"/>
        <color theme="1"/>
        <rFont val="Calibri"/>
        <family val="2"/>
        <scheme val="minor"/>
      </rPr>
      <t>Info:</t>
    </r>
    <r>
      <rPr>
        <sz val="11"/>
        <color theme="1"/>
        <rFont val="Calibri"/>
        <family val="2"/>
        <scheme val="minor"/>
      </rPr>
      <t xml:space="preserve"> Baunatal-Guntershausen ist Keilbahnhof.
</t>
    </r>
    <r>
      <rPr>
        <b/>
        <sz val="11"/>
        <color theme="1"/>
        <rFont val="Calibri"/>
        <family val="2"/>
        <scheme val="minor"/>
      </rPr>
      <t>Aufgabe:</t>
    </r>
    <r>
      <rPr>
        <sz val="11"/>
        <color theme="1"/>
        <rFont val="Calibri"/>
        <family val="2"/>
        <scheme val="minor"/>
      </rPr>
      <t xml:space="preserve"> Teamfoto vom Standort zwischen den beiden Eisenbahnstrecken auf dem Weg am Nordufer der Fulda, Foto mit Team mit der Eisenbahnbrücke über die Fulda.
</t>
    </r>
    <r>
      <rPr>
        <b/>
        <sz val="11"/>
        <color theme="1"/>
        <rFont val="Calibri"/>
        <family val="2"/>
        <scheme val="minor"/>
      </rPr>
      <t>Bonus:</t>
    </r>
    <r>
      <rPr>
        <sz val="11"/>
        <color theme="1"/>
        <rFont val="Calibri"/>
        <family val="2"/>
        <scheme val="minor"/>
      </rPr>
      <t xml:space="preserve"> bei einem Zug auf der Brücke beim Teamfoto
</t>
    </r>
  </si>
  <si>
    <t>51.226520, 9.469010</t>
  </si>
  <si>
    <t>Projektgruppe Kapazitätsausbau</t>
  </si>
  <si>
    <t>B-05</t>
  </si>
  <si>
    <r>
      <rPr>
        <b/>
        <sz val="11"/>
        <color theme="1"/>
        <rFont val="Calibri"/>
        <family val="2"/>
        <scheme val="minor"/>
      </rPr>
      <t>Info</t>
    </r>
    <r>
      <rPr>
        <sz val="11"/>
        <color theme="1"/>
        <rFont val="Calibri"/>
        <family val="2"/>
        <scheme val="minor"/>
      </rPr>
      <t xml:space="preserve">: In Essen muss der Bezug zum Essen gefunden werden ohne dabei Lebensmittel zu verwenden. 
</t>
    </r>
    <r>
      <rPr>
        <b/>
        <sz val="11"/>
        <color theme="1"/>
        <rFont val="Calibri"/>
        <family val="2"/>
        <scheme val="minor"/>
      </rPr>
      <t>Aufgabe</t>
    </r>
    <r>
      <rPr>
        <sz val="11"/>
        <color theme="1"/>
        <rFont val="Calibri"/>
        <family val="2"/>
        <scheme val="minor"/>
      </rPr>
      <t>: Findet in der Innenstadt fünf Belege, die sprachlich, visuell oder kreativ mit Essen verbunden sind ohne das die Belege Lebensmittel beinhalten.</t>
    </r>
  </si>
  <si>
    <t xml:space="preserve"> Theaterpl. 11, 45127 Essen</t>
  </si>
  <si>
    <t>51.45459544063109, 7.011127001849949</t>
  </si>
  <si>
    <t>Reisekettenfetischisten</t>
  </si>
  <si>
    <r>
      <rPr>
        <b/>
        <sz val="11"/>
        <color theme="1"/>
        <rFont val="Calibri"/>
        <family val="2"/>
        <scheme val="minor"/>
      </rPr>
      <t>Info:</t>
    </r>
    <r>
      <rPr>
        <sz val="11"/>
        <color theme="1"/>
        <rFont val="Calibri"/>
        <family val="2"/>
        <scheme val="minor"/>
      </rPr>
      <t xml:space="preserve"> Turmbahnhof Berlin-Schöneberg der Ring- und Wannseebahn; David Bowie lebte von 1976-1978 in der Hauptstr. 155.
</t>
    </r>
    <r>
      <rPr>
        <b/>
        <sz val="11"/>
        <color theme="1"/>
        <rFont val="Calibri"/>
        <family val="2"/>
        <scheme val="minor"/>
      </rPr>
      <t>Aufgabe:</t>
    </r>
    <r>
      <rPr>
        <sz val="11"/>
        <color theme="1"/>
        <rFont val="Calibri"/>
        <family val="2"/>
        <scheme val="minor"/>
      </rPr>
      <t xml:space="preserve"> Stellt Euch vor die Gedenktafel für David Bowie und singt einen seiner Songs (Video mindestens 1 min lang!)
</t>
    </r>
    <r>
      <rPr>
        <b/>
        <sz val="11"/>
        <color theme="1"/>
        <rFont val="Calibri"/>
        <family val="2"/>
        <scheme val="minor"/>
      </rPr>
      <t xml:space="preserve">Bonus: </t>
    </r>
    <r>
      <rPr>
        <sz val="11"/>
        <color theme="1"/>
        <rFont val="Calibri"/>
        <family val="2"/>
        <scheme val="minor"/>
      </rPr>
      <t>Wenn Ihr auch noch einen Song von Iggy Pop singt (Video mindestens 1 min lang), der zeitweise Davids Nachbar war, bekommt Ihr 10 Bonuspunkte.</t>
    </r>
  </si>
  <si>
    <t>52.48925286066577, 13.359617399999987</t>
  </si>
  <si>
    <t>Ruhewagen-Rowdies</t>
  </si>
  <si>
    <t>B-07</t>
  </si>
  <si>
    <t>Nimm Dir eine Auszeit und Besuche den Spielplatz im Zentrum von Holzwickede. Bonus: Fahre eine Runde mit der Seilbahn/-rutsche</t>
  </si>
  <si>
    <t>Allee 9, 59439 Holzwickede</t>
  </si>
  <si>
    <t>51.50024445222175, 7.6176679797571</t>
  </si>
  <si>
    <t>TarifWegeEntzündung</t>
  </si>
  <si>
    <r>
      <rPr>
        <b/>
        <sz val="11"/>
        <color theme="1"/>
        <rFont val="Calibri"/>
        <family val="2"/>
        <scheme val="minor"/>
      </rPr>
      <t>Info:</t>
    </r>
    <r>
      <rPr>
        <sz val="11"/>
        <color theme="1"/>
        <rFont val="Calibri"/>
        <family val="2"/>
        <scheme val="minor"/>
      </rPr>
      <t xml:space="preserve"> Der Bahnhof Zuffenhausen ist ein Keil- und Inselbahnhof, steht kurz vor dem Tunnelausgang der Schnellfahrstrecke Stuttgart-Mannheim. Gleichzeitig ist Zuffenhausen ein bedeutender Ort für die Automobilindustrie. Das Porsche-Stammwerk befindet sich in der unmittelbaren Nähe
</t>
    </r>
    <r>
      <rPr>
        <b/>
        <sz val="11"/>
        <color theme="1"/>
        <rFont val="Calibri"/>
        <family val="2"/>
        <scheme val="minor"/>
      </rPr>
      <t>Aufgabe:</t>
    </r>
    <r>
      <rPr>
        <sz val="11"/>
        <color theme="1"/>
        <rFont val="Calibri"/>
        <family val="2"/>
        <scheme val="minor"/>
      </rPr>
      <t xml:space="preserve"> Genießt den wunderschönen Blick auf die Gleise neben dem Zaun und macht ein Gruppenfoto mit einem vorbeifahrenden Zug. 
</t>
    </r>
    <r>
      <rPr>
        <b/>
        <sz val="11"/>
        <color theme="1"/>
        <rFont val="Calibri"/>
        <family val="2"/>
        <scheme val="minor"/>
      </rPr>
      <t>Bonus:</t>
    </r>
    <r>
      <rPr>
        <sz val="11"/>
        <color theme="1"/>
        <rFont val="Calibri"/>
        <family val="2"/>
        <scheme val="minor"/>
      </rPr>
      <t xml:space="preserve"> Handelt es sich um einen ICE der aus der Schnellfahrstrecke kommt oder auf diese fährt, gibt es 10 Bonuspunkte. Ist ein Porsche auf diesem Bild zu sehen gibt es 10 weitere Punkte. </t>
    </r>
  </si>
  <si>
    <t>48.83337650362628, 9.165092817513068</t>
  </si>
  <si>
    <t>Team Gleisgeist</t>
  </si>
  <si>
    <r>
      <rPr>
        <b/>
        <sz val="11"/>
        <color theme="1"/>
        <rFont val="Calibri"/>
        <family val="2"/>
        <scheme val="minor"/>
      </rPr>
      <t>Aufgabe</t>
    </r>
    <r>
      <rPr>
        <sz val="11"/>
        <color theme="1"/>
        <rFont val="Calibri"/>
        <family val="2"/>
        <scheme val="minor"/>
      </rPr>
      <t>: Baut vor dem Mathematikum ein "unmoegliches Dreieck" (Penrose- Dreieck) aus gefundenem Material (Stoecke, Stifte, Papprolle, gefaltete Zeitung o.ae.) und fotografiert es aus genau dem Winkel, aus dem die optische Taeuschung funktioniert - das Dreieck soll im Foto so aussehen, als koennte es nicht existieren. Foto mit Mathematikum im Hintergrund</t>
    </r>
  </si>
  <si>
    <t>50.58110963639715, 8.66580318352566</t>
  </si>
  <si>
    <t>Die Zügigen</t>
  </si>
  <si>
    <t>53.45624878398216, 9.991698764101576</t>
  </si>
  <si>
    <t>AC.Allstars</t>
  </si>
  <si>
    <r>
      <rPr>
        <b/>
        <sz val="11"/>
        <color theme="1"/>
        <rFont val="Calibri"/>
        <family val="2"/>
        <scheme val="minor"/>
      </rPr>
      <t>Info:</t>
    </r>
    <r>
      <rPr>
        <sz val="11"/>
        <color theme="1"/>
        <rFont val="Calibri"/>
        <family val="2"/>
        <scheme val="minor"/>
      </rPr>
      <t xml:space="preserve"> Im Turmbahnhof Werbig kreuzen sich die Strecken 6078 Strausberg - Küstrin-Kietz und 6156 Werbig - Frankfurt(Oder). Die Strecke 6078 wird auch Ostbahn genannt und führte von Berlin bis Kaliningrad.
</t>
    </r>
    <r>
      <rPr>
        <b/>
        <sz val="11"/>
        <color theme="1"/>
        <rFont val="Calibri"/>
        <family val="2"/>
        <scheme val="minor"/>
      </rPr>
      <t>Aufgabe:</t>
    </r>
    <r>
      <rPr>
        <sz val="11"/>
        <color theme="1"/>
        <rFont val="Calibri"/>
        <family val="2"/>
        <scheme val="minor"/>
      </rPr>
      <t xml:space="preserve"> Macht ein Foto Eurer Gruppe auf dem Bahnsteig der "Ostbahn" mit dem Kreuzungsbauwerk im Hintergrund und posiert dabei als Turm.
</t>
    </r>
    <r>
      <rPr>
        <b/>
        <sz val="11"/>
        <color theme="1"/>
        <rFont val="Calibri"/>
        <family val="2"/>
        <scheme val="minor"/>
      </rPr>
      <t>Bonus:</t>
    </r>
    <r>
      <rPr>
        <sz val="11"/>
        <color theme="1"/>
        <rFont val="Calibri"/>
        <family val="2"/>
        <scheme val="minor"/>
      </rPr>
      <t xml:space="preserve"> Das Kreuzungsbauwerk wird dabei von einem Zug überfahren.</t>
    </r>
  </si>
  <si>
    <t>52.56486171532344, 14.40530998843811</t>
  </si>
  <si>
    <t>Arbeitstitel RRX</t>
  </si>
  <si>
    <t>53.105628377060576, 8.451799579900085</t>
  </si>
  <si>
    <t>DBA</t>
  </si>
  <si>
    <t>B-13</t>
  </si>
  <si>
    <r>
      <rPr>
        <b/>
        <sz val="11"/>
        <color theme="1"/>
        <rFont val="Calibri"/>
        <family val="2"/>
        <scheme val="minor"/>
      </rPr>
      <t>Info</t>
    </r>
    <r>
      <rPr>
        <sz val="11"/>
        <color theme="1"/>
        <rFont val="Calibri"/>
        <family val="2"/>
        <scheme val="minor"/>
      </rPr>
      <t xml:space="preserve">:
direkt an der Weser steht die Skulptur "Vorausschauende Maßnahme" als Meßstelle des Wasserpegels.
</t>
    </r>
    <r>
      <rPr>
        <b/>
        <sz val="11"/>
        <color theme="1"/>
        <rFont val="Calibri"/>
        <family val="2"/>
        <scheme val="minor"/>
      </rPr>
      <t>Aufgabe</t>
    </r>
    <r>
      <rPr>
        <sz val="11"/>
        <color theme="1"/>
        <rFont val="Calibri"/>
        <family val="2"/>
        <scheme val="minor"/>
      </rPr>
      <t>:
Macht ein Gruppenfoto mit der Skulptur im Hintergrund und stellt diese mit euren Koerpern nach.</t>
    </r>
  </si>
  <si>
    <t>Brückenkopf 7A, 32423 Minden</t>
  </si>
  <si>
    <t>52.29082905510507, 8.925005266108457</t>
  </si>
  <si>
    <t>Die Hemmschuhe</t>
  </si>
  <si>
    <r>
      <rPr>
        <b/>
        <sz val="11"/>
        <color theme="1"/>
        <rFont val="Calibri"/>
        <family val="2"/>
        <scheme val="minor"/>
      </rPr>
      <t>Info</t>
    </r>
    <r>
      <rPr>
        <sz val="11"/>
        <color theme="1"/>
        <rFont val="Calibri"/>
        <family val="2"/>
        <scheme val="minor"/>
      </rPr>
      <t xml:space="preserve">:Innenstädte sind voller kleiner Details, die man normalerweise übersieht.
</t>
    </r>
    <r>
      <rPr>
        <b/>
        <sz val="11"/>
        <color theme="1"/>
        <rFont val="Calibri"/>
        <family val="2"/>
        <scheme val="minor"/>
      </rPr>
      <t>Aufgabe</t>
    </r>
    <r>
      <rPr>
        <sz val="11"/>
        <color theme="1"/>
        <rFont val="Calibri"/>
        <family val="2"/>
        <scheme val="minor"/>
      </rPr>
      <t xml:space="preserve">:Sucht fünf unterschiedliche Dinge in Schaufenstern:
etwas Blaues,
etwas Rundes,
etwas mit Tiermotiv,
etwas mit einer Zahl,
und etwas Spiegelndes.
Erstellt daraus eine Fotocollage.
</t>
    </r>
    <r>
      <rPr>
        <b/>
        <sz val="11"/>
        <color theme="1"/>
        <rFont val="Calibri"/>
        <family val="2"/>
        <scheme val="minor"/>
      </rPr>
      <t>Bonus</t>
    </r>
    <r>
      <rPr>
        <sz val="11"/>
        <color theme="1"/>
        <rFont val="Calibri"/>
        <family val="2"/>
        <scheme val="minor"/>
      </rPr>
      <t>: Findet ein Schaufenster, in dem sich euer gesamtes Team spiegeln kann.</t>
    </r>
  </si>
  <si>
    <t>51.61440922874806, 7.522340894971069</t>
  </si>
  <si>
    <t>B-16</t>
  </si>
  <si>
    <r>
      <rPr>
        <b/>
        <sz val="11"/>
        <color theme="1"/>
        <rFont val="Calibri"/>
        <family val="2"/>
        <scheme val="minor"/>
      </rPr>
      <t>Info</t>
    </r>
    <r>
      <rPr>
        <sz val="11"/>
        <color theme="1"/>
        <rFont val="Calibri"/>
        <family val="2"/>
        <scheme val="minor"/>
      </rPr>
      <t xml:space="preserve">: Ludwigshafen am Rhein (Hbf) ist ein ausergewöhnlicher Keil- und Turmbahnhof Bahnhof
</t>
    </r>
    <r>
      <rPr>
        <b/>
        <sz val="11"/>
        <color theme="1"/>
        <rFont val="Calibri"/>
        <family val="2"/>
        <scheme val="minor"/>
      </rPr>
      <t>Aufgabe</t>
    </r>
    <r>
      <rPr>
        <sz val="11"/>
        <color theme="1"/>
        <rFont val="Calibri"/>
        <family val="2"/>
        <scheme val="minor"/>
      </rPr>
      <t xml:space="preserve">: Findet eine Treppe, klettert auf die ihn überspannende Pylonbrücke der B37 und entdeckt die Form des Bahnhofs von oben (mit Fotodokumentation)
</t>
    </r>
    <r>
      <rPr>
        <b/>
        <sz val="11"/>
        <color theme="1"/>
        <rFont val="Calibri"/>
        <family val="2"/>
        <scheme val="minor"/>
      </rPr>
      <t>Bonus</t>
    </r>
    <r>
      <rPr>
        <sz val="11"/>
        <color theme="1"/>
        <rFont val="Calibri"/>
        <family val="2"/>
        <scheme val="minor"/>
      </rPr>
      <t>: macht ein Foto von einem Teammitglied, das in die korrekte Richtung des seit kurzem abgerissenen Ludwigshafener Rathauses zeigt</t>
    </r>
  </si>
  <si>
    <t>Pasadenaallee, 67059 Ludwigshafen am Rhein</t>
  </si>
  <si>
    <t>49.47762685628476, 8.433247544942073</t>
  </si>
  <si>
    <r>
      <rPr>
        <b/>
        <sz val="11"/>
        <color theme="1"/>
        <rFont val="Calibri"/>
        <family val="2"/>
        <scheme val="minor"/>
      </rPr>
      <t xml:space="preserve">Info: </t>
    </r>
    <r>
      <rPr>
        <sz val="11"/>
        <color theme="1"/>
        <rFont val="Calibri"/>
        <family val="2"/>
        <scheme val="minor"/>
      </rPr>
      <t xml:space="preserve">Beim Bahnhof Döbeln Hbf handelt es sich um einen Keilbahnhof.
</t>
    </r>
    <r>
      <rPr>
        <b/>
        <sz val="11"/>
        <color theme="1"/>
        <rFont val="Calibri"/>
        <family val="2"/>
        <scheme val="minor"/>
      </rPr>
      <t xml:space="preserve">Aufgabe: </t>
    </r>
    <r>
      <rPr>
        <sz val="11"/>
        <color theme="1"/>
        <rFont val="Calibri"/>
        <family val="2"/>
        <scheme val="minor"/>
      </rPr>
      <t xml:space="preserve">Geht zum Spielplatz am Bahnhof. Auf diesem befindet sich eine Sandkasten-Spiel-Eisenbahn. Stellt dort per Foto eine typische KT-Szene nach, in der Ihr schnell aus dem Zug springt, um ein Foto vom Bahnhofsschild zu machen, und dabei mächtig Ärger vom Zub bekommt.
</t>
    </r>
    <r>
      <rPr>
        <b/>
        <sz val="11"/>
        <color theme="1"/>
        <rFont val="Calibri"/>
        <family val="2"/>
        <scheme val="minor"/>
      </rPr>
      <t xml:space="preserve">Bonus: </t>
    </r>
    <r>
      <rPr>
        <sz val="11"/>
        <color theme="1"/>
        <rFont val="Calibri"/>
        <family val="2"/>
        <scheme val="minor"/>
      </rPr>
      <t>Ihr schafft es, Euch ein Sandförmchen auszuleihen und einen formechten Sandkuchen zu backen.</t>
    </r>
  </si>
  <si>
    <t>51.12695573759434, 13.097104015478056</t>
  </si>
  <si>
    <t>B-18</t>
  </si>
  <si>
    <r>
      <rPr>
        <b/>
        <sz val="11"/>
        <color theme="1"/>
        <rFont val="Calibri"/>
        <family val="2"/>
        <scheme val="minor"/>
      </rPr>
      <t xml:space="preserve">Info: </t>
    </r>
    <r>
      <rPr>
        <sz val="11"/>
        <color theme="1"/>
        <rFont val="Calibri"/>
        <family val="2"/>
        <scheme val="minor"/>
      </rPr>
      <t xml:space="preserve">Altenbeken war Keilbahnhof; mit nachträglich gebautem Verbindungsgleis nun ein Inselbahnhof; Altenbeken ist "Eisenbahnerstadt" mit Wahrzeichen Viadukt im Stadtwappen
</t>
    </r>
    <r>
      <rPr>
        <b/>
        <sz val="11"/>
        <color theme="1"/>
        <rFont val="Calibri"/>
        <family val="2"/>
        <scheme val="minor"/>
      </rPr>
      <t>Aufgabe:</t>
    </r>
    <r>
      <rPr>
        <sz val="11"/>
        <color theme="1"/>
        <rFont val="Calibri"/>
        <family val="2"/>
        <scheme val="minor"/>
      </rPr>
      <t xml:space="preserve"> Foto mit Team vom Aussichtspunkt </t>
    </r>
    <r>
      <rPr>
        <b/>
        <sz val="11"/>
        <color theme="1"/>
        <rFont val="Calibri"/>
        <family val="2"/>
        <scheme val="minor"/>
      </rPr>
      <t>über</t>
    </r>
    <r>
      <rPr>
        <sz val="11"/>
        <color theme="1"/>
        <rFont val="Calibri"/>
        <family val="2"/>
        <scheme val="minor"/>
      </rPr>
      <t xml:space="preserve"> dem Großen Viadukt
</t>
    </r>
    <r>
      <rPr>
        <b/>
        <sz val="11"/>
        <color theme="1"/>
        <rFont val="Calibri"/>
        <family val="2"/>
        <scheme val="minor"/>
      </rPr>
      <t>Bonus</t>
    </r>
    <r>
      <rPr>
        <sz val="11"/>
        <color theme="1"/>
        <rFont val="Calibri"/>
        <family val="2"/>
        <scheme val="minor"/>
      </rPr>
      <t xml:space="preserve">: Foto mit Team am ausgewiesenen Aussichtspunkt ggü. Kreuzkapelle (51.76315, 8.92743)
</t>
    </r>
  </si>
  <si>
    <t>Am Stapelsberg, 33184 Altenbeken</t>
  </si>
  <si>
    <t>51.765300, 8.929210</t>
  </si>
  <si>
    <t>B-20</t>
  </si>
  <si>
    <r>
      <rPr>
        <b/>
        <sz val="11"/>
        <color theme="1"/>
        <rFont val="Calibri"/>
        <family val="2"/>
        <scheme val="minor"/>
      </rPr>
      <t>Info</t>
    </r>
    <r>
      <rPr>
        <sz val="11"/>
        <color theme="1"/>
        <rFont val="Calibri"/>
        <family val="2"/>
        <scheme val="minor"/>
      </rPr>
      <t xml:space="preserve">: Hameln ist für die Geschichte des Rattenfängers von Hameln bekannt, eine der bekanntesten deutschen Sagen. Der Keilbahnhof wurde ursprünglich im Jahr 1872 gebaut.
</t>
    </r>
    <r>
      <rPr>
        <b/>
        <sz val="11"/>
        <color theme="1"/>
        <rFont val="Calibri"/>
        <family val="2"/>
        <scheme val="minor"/>
      </rPr>
      <t>Aufgabe</t>
    </r>
    <r>
      <rPr>
        <sz val="11"/>
        <color theme="1"/>
        <rFont val="Calibri"/>
        <family val="2"/>
        <scheme val="minor"/>
      </rPr>
      <t xml:space="preserve">: Stellt euch vor die Statue des Rattenfängers und nehmt ein Video auf, in dem ihr die Geschichte vom Rattenfänger von Hameln nachspielt.
</t>
    </r>
    <r>
      <rPr>
        <b/>
        <sz val="11"/>
        <color theme="1"/>
        <rFont val="Calibri"/>
        <family val="2"/>
        <scheme val="minor"/>
      </rPr>
      <t>Bonus</t>
    </r>
    <r>
      <rPr>
        <sz val="11"/>
        <color theme="1"/>
        <rFont val="Calibri"/>
        <family val="2"/>
        <scheme val="minor"/>
      </rPr>
      <t>: Findet und fotografiert Rattenstatuen in der Stadt (5 Punkte pro Statue, max. 15 Punkte)</t>
    </r>
  </si>
  <si>
    <t>Osterstraße 15, 31785 Hameln</t>
  </si>
  <si>
    <t>52.10443292730007, 9.3594607177424</t>
  </si>
  <si>
    <t>B-21</t>
  </si>
  <si>
    <t>Mache ein Foto des DSW21-Betriebswerks. Bonus: Eine Stadtbahn vom Typ B100S verlässt oder fährt gerade in das BW.</t>
  </si>
  <si>
    <t>Dorstfelder Hellweg 73, 44149 Dortmund</t>
  </si>
  <si>
    <t>51.51352205498294, 7.418741265532463</t>
  </si>
  <si>
    <t>B-22</t>
  </si>
  <si>
    <r>
      <rPr>
        <b/>
        <sz val="11"/>
        <color theme="1"/>
        <rFont val="Calibri"/>
        <family val="2"/>
        <scheme val="minor"/>
      </rPr>
      <t>Info:</t>
    </r>
    <r>
      <rPr>
        <sz val="11"/>
        <color theme="1"/>
        <rFont val="Calibri"/>
        <family val="2"/>
        <scheme val="minor"/>
      </rPr>
      <t xml:space="preserve"> Durch Bürstadt fährt die Nibelungenbahn.
</t>
    </r>
    <r>
      <rPr>
        <b/>
        <sz val="11"/>
        <color theme="1"/>
        <rFont val="Calibri"/>
        <family val="2"/>
        <scheme val="minor"/>
      </rPr>
      <t xml:space="preserve">Aufgabe: </t>
    </r>
    <r>
      <rPr>
        <sz val="11"/>
        <color theme="1"/>
        <rFont val="Calibri"/>
        <family val="2"/>
        <scheme val="minor"/>
      </rPr>
      <t xml:space="preserve">Findet heraus, warum sie so genannt wird und zitiert eine Strophe aus der Nibelungensage. Nehmt es als Audio auf.
</t>
    </r>
    <r>
      <rPr>
        <b/>
        <sz val="11"/>
        <color theme="1"/>
        <rFont val="Calibri"/>
        <family val="2"/>
        <scheme val="minor"/>
      </rPr>
      <t xml:space="preserve">Bonus: </t>
    </r>
    <r>
      <rPr>
        <sz val="11"/>
        <color theme="1"/>
        <rFont val="Calibri"/>
        <family val="2"/>
        <scheme val="minor"/>
      </rPr>
      <t>Nehmt es als Video auf und macht es theatralisch mit dem Bahnhofsschild im Hintergrund</t>
    </r>
  </si>
  <si>
    <t>Bahnhofsallee 17, 68642 Bürstadt</t>
  </si>
  <si>
    <t>49.64566159753387, 8.457418845168826</t>
  </si>
  <si>
    <t>B-23</t>
  </si>
  <si>
    <r>
      <rPr>
        <b/>
        <sz val="11"/>
        <color theme="1"/>
        <rFont val="Calibri"/>
        <family val="2"/>
        <scheme val="minor"/>
      </rPr>
      <t>Info</t>
    </r>
    <r>
      <rPr>
        <sz val="11"/>
        <color theme="1"/>
        <rFont val="Calibri"/>
        <family val="2"/>
        <scheme val="minor"/>
      </rPr>
      <t xml:space="preserve">: Beruehmt ist der Ort fuer die "Duelmener Wildpferde": seit ueber 600 Jahren lebt im Merfelder Bruch die letzte freilebende Wildpferdherde Europas (~300 Tiere). Einmal im Jahr werden die Jaehrlinge in einem grossen Spektakel eingefangen. 
</t>
    </r>
    <r>
      <rPr>
        <b/>
        <sz val="11"/>
        <color theme="1"/>
        <rFont val="Calibri"/>
        <family val="2"/>
        <scheme val="minor"/>
      </rPr>
      <t>Aufgabe</t>
    </r>
    <r>
      <rPr>
        <sz val="11"/>
        <color theme="1"/>
        <rFont val="Calibri"/>
        <family val="2"/>
        <scheme val="minor"/>
      </rPr>
      <t>: "Wildpferd-Fang!" - das Team galoppiert als wilde Herde vor der Wildpferd-Statue an der Borkener Str. (wiehern erlaubt!). Eine Person ist der Faenger und muss ein "Jaehrling"-Mitglied mit einem Schal oder aehnlichem "einfangen" (umwickeln) und macht davon ein Video</t>
    </r>
  </si>
  <si>
    <t>Borkener Str. 1A, 48249 Dülmen</t>
  </si>
  <si>
    <t>51.829214717032166, 7.2763274929660815</t>
  </si>
  <si>
    <t>B-24</t>
  </si>
  <si>
    <r>
      <rPr>
        <b/>
        <sz val="11"/>
        <color theme="1"/>
        <rFont val="Calibri"/>
        <family val="2"/>
        <scheme val="minor"/>
      </rPr>
      <t>Info</t>
    </r>
    <r>
      <rPr>
        <sz val="11"/>
        <color theme="1"/>
        <rFont val="Calibri"/>
        <family val="2"/>
        <scheme val="minor"/>
      </rPr>
      <t xml:space="preserve">: Der Turmbahnhof Osnabrück wurde 1895 errichtet. Auch Etagenbahnhof genannt, kreuzen sich hier NV und FV auf zwei  übereinanderliegenden Ebenen
</t>
    </r>
    <r>
      <rPr>
        <b/>
        <sz val="11"/>
        <color theme="1"/>
        <rFont val="Calibri"/>
        <family val="2"/>
        <scheme val="minor"/>
      </rPr>
      <t>Aufgabe</t>
    </r>
    <r>
      <rPr>
        <sz val="11"/>
        <color theme="1"/>
        <rFont val="Calibri"/>
        <family val="2"/>
        <scheme val="minor"/>
      </rPr>
      <t xml:space="preserve">: Macht ein Bild von euch MIT der Hase
</t>
    </r>
    <r>
      <rPr>
        <b/>
        <sz val="11"/>
        <color theme="1"/>
        <rFont val="Calibri"/>
        <family val="2"/>
        <scheme val="minor"/>
      </rPr>
      <t>Bonus</t>
    </r>
    <r>
      <rPr>
        <sz val="11"/>
        <color theme="1"/>
        <rFont val="Calibri"/>
        <family val="2"/>
        <scheme val="minor"/>
      </rPr>
      <t>: kleine Abkühlung! Haltet die Füße ins Wasser und macht ein Bild von euch IN der Hase</t>
    </r>
  </si>
  <si>
    <t>Raiffeisenplatz, 49074 Osnabrück</t>
  </si>
  <si>
    <t>52.27166806091102, 8.057230497499551</t>
  </si>
  <si>
    <t>B-25</t>
  </si>
  <si>
    <r>
      <rPr>
        <b/>
        <sz val="11"/>
        <color theme="1"/>
        <rFont val="Calibri"/>
        <family val="2"/>
        <scheme val="minor"/>
      </rPr>
      <t>Info</t>
    </r>
    <r>
      <rPr>
        <sz val="11"/>
        <color theme="1"/>
        <rFont val="Calibri"/>
        <family val="2"/>
        <scheme val="minor"/>
      </rPr>
      <t xml:space="preserve">: Brückenhäuser über die Nahe - eine der wenigen bebauten Brücken in Europa.
</t>
    </r>
    <r>
      <rPr>
        <b/>
        <sz val="11"/>
        <color theme="1"/>
        <rFont val="Calibri"/>
        <family val="2"/>
        <scheme val="minor"/>
      </rPr>
      <t>Aufgabe</t>
    </r>
    <r>
      <rPr>
        <sz val="11"/>
        <color theme="1"/>
        <rFont val="Calibri"/>
        <family val="2"/>
        <scheme val="minor"/>
      </rPr>
      <t xml:space="preserve">: Macht ein Foto der Brückenhäuser von der Naheinsel (Kurhausstraße) aus, auf dem die Brücke und die Brückenhäuser inkl. der Schilder der Handwerksbetriebe an den Hausfassaden zu erkennen sind. 
</t>
    </r>
    <r>
      <rPr>
        <b/>
        <sz val="11"/>
        <color theme="1"/>
        <rFont val="Calibri"/>
        <family val="2"/>
        <scheme val="minor"/>
      </rPr>
      <t>Bonus</t>
    </r>
    <r>
      <rPr>
        <sz val="11"/>
        <color theme="1"/>
        <rFont val="Calibri"/>
        <family val="2"/>
        <scheme val="minor"/>
      </rPr>
      <t>: Trinkt ein Getränk im Schwedischen Kaffee und macht dabei ein Foto von euch.</t>
    </r>
  </si>
  <si>
    <t>Kurhausstraße 2-8, 55543 Bad Kreuznach</t>
  </si>
  <si>
    <t>49.844377771371185, 7.857305125630666</t>
  </si>
  <si>
    <t>BP-01a</t>
  </si>
  <si>
    <t xml:space="preserve">Bhf Paar mit Lorch(Württ)
</t>
  </si>
  <si>
    <t>50.040300, 7.812843</t>
  </si>
  <si>
    <t>BP-01b</t>
  </si>
  <si>
    <t xml:space="preserve">Bhf Paar mit Lorch(Rhein)
</t>
  </si>
  <si>
    <t>48.797906, 9.695761</t>
  </si>
  <si>
    <t>49.471494, 11.200442</t>
  </si>
  <si>
    <t>49.032686, 7.999224</t>
  </si>
  <si>
    <t>BP-03a</t>
  </si>
  <si>
    <t xml:space="preserve">Bhf Paar mit Strullendorf
</t>
  </si>
  <si>
    <t>49.416287, 7.565931</t>
  </si>
  <si>
    <t>BP-03b</t>
  </si>
  <si>
    <t xml:space="preserve">Bhf Paar mit Landstuhl
</t>
  </si>
  <si>
    <t>49.845550, 10.961670</t>
  </si>
  <si>
    <t>49.011672, 12.099617</t>
  </si>
  <si>
    <t>50.355078, 11.168848</t>
  </si>
  <si>
    <t>49.143306, 9.207715</t>
  </si>
  <si>
    <t>49.345950, 10.791053</t>
  </si>
  <si>
    <t>BP-07a</t>
  </si>
  <si>
    <r>
      <rPr>
        <b/>
        <sz val="11"/>
        <rFont val="Calibri"/>
        <family val="2"/>
        <scheme val="minor"/>
      </rPr>
      <t>Info</t>
    </r>
    <r>
      <rPr>
        <sz val="11"/>
        <rFont val="Calibri"/>
        <family val="2"/>
        <scheme val="minor"/>
      </rPr>
      <t>: Bahnhofspaar mit Schnabelwaid</t>
    </r>
  </si>
  <si>
    <t>48.983671, 8.781788</t>
  </si>
  <si>
    <t>BP-07b</t>
  </si>
  <si>
    <r>
      <rPr>
        <b/>
        <sz val="11"/>
        <rFont val="Calibri"/>
        <family val="2"/>
        <scheme val="minor"/>
      </rPr>
      <t>Info</t>
    </r>
    <r>
      <rPr>
        <sz val="11"/>
        <rFont val="Calibri"/>
        <family val="2"/>
        <scheme val="minor"/>
      </rPr>
      <t>: Bahnhofspaar mit Maulbronn West</t>
    </r>
  </si>
  <si>
    <t>49.810453, 11.595660</t>
  </si>
  <si>
    <t>BP-08a</t>
  </si>
  <si>
    <t>Bahnhofspaar mit Bamberg</t>
  </si>
  <si>
    <t>49.447616, 11.862902</t>
  </si>
  <si>
    <t>BP-08b</t>
  </si>
  <si>
    <t>Bahnhofspaar mit Amberg</t>
  </si>
  <si>
    <t>49.900759, 10.899489</t>
  </si>
  <si>
    <t>BP-09a</t>
  </si>
  <si>
    <t xml:space="preserve">Bhf Paar mit Zweibrücken Hbf
</t>
  </si>
  <si>
    <t>51.254947, 6.403896</t>
  </si>
  <si>
    <t>Viersen</t>
  </si>
  <si>
    <t>BP-09b</t>
  </si>
  <si>
    <t xml:space="preserve">Bhf Paar mit Viersen
</t>
  </si>
  <si>
    <t>49.246805, 7.356643</t>
  </si>
  <si>
    <t>Zweibrücken Hbf</t>
  </si>
  <si>
    <t>BP-10a</t>
  </si>
  <si>
    <t>Bahnhofspaar mit Silberhausen</t>
  </si>
  <si>
    <t>50.461438, 7.873057</t>
  </si>
  <si>
    <t>BP-10b</t>
  </si>
  <si>
    <t>Bahnhofspaar mit Goldhausen</t>
  </si>
  <si>
    <t>51.319425, 10.342410</t>
  </si>
  <si>
    <t>BP-11a</t>
  </si>
  <si>
    <t>Bhf Paar mit Nierstein</t>
  </si>
  <si>
    <t>51.643861, 10.329923</t>
  </si>
  <si>
    <t>Herzberg(Harz)</t>
  </si>
  <si>
    <t>BP-11b</t>
  </si>
  <si>
    <t>Bhf Paar mit Herzberg(Harz)</t>
  </si>
  <si>
    <t>49.872002, 8.342810</t>
  </si>
  <si>
    <t>Nierstein</t>
  </si>
  <si>
    <t>BP-12a</t>
  </si>
  <si>
    <t>Bahnhofspaar mit Rothensee</t>
  </si>
  <si>
    <t>49.249393, 10.030336</t>
  </si>
  <si>
    <t>BP-12b</t>
  </si>
  <si>
    <t>Bahnhofspaar mit Rot am See</t>
  </si>
  <si>
    <t>52.186756, 11.647915</t>
  </si>
  <si>
    <r>
      <rPr>
        <b/>
        <sz val="11"/>
        <color theme="1"/>
        <rFont val="Calibri"/>
        <family val="2"/>
        <scheme val="minor"/>
      </rPr>
      <t xml:space="preserve">Info: </t>
    </r>
    <r>
      <rPr>
        <sz val="11"/>
        <color theme="1"/>
        <rFont val="Calibri"/>
        <family val="2"/>
        <scheme val="minor"/>
      </rPr>
      <t>Halbe gehört zum Bhf-Paar mit Leer(Ostfriesl)</t>
    </r>
  </si>
  <si>
    <t>52.108384, 13.701855</t>
  </si>
  <si>
    <r>
      <rPr>
        <b/>
        <sz val="11"/>
        <color theme="1"/>
        <rFont val="Calibri"/>
        <family val="2"/>
        <scheme val="minor"/>
      </rPr>
      <t xml:space="preserve">Info: </t>
    </r>
    <r>
      <rPr>
        <sz val="11"/>
        <color theme="1"/>
        <rFont val="Calibri"/>
        <family val="2"/>
        <scheme val="minor"/>
      </rPr>
      <t>Leer gehört zum Bhf-Paar mit Halbe</t>
    </r>
  </si>
  <si>
    <t>53.231650, 7.465283</t>
  </si>
  <si>
    <t>BP-14a</t>
  </si>
  <si>
    <t>Bahnhofspaar mit Elend</t>
  </si>
  <si>
    <t>51.693414, 10.697347</t>
  </si>
  <si>
    <t>BP-14b</t>
  </si>
  <si>
    <t>Bahnhofspaar mit Sorge</t>
  </si>
  <si>
    <t>51.745970, 10.690129</t>
  </si>
  <si>
    <t>BP-15a</t>
  </si>
  <si>
    <t>Bhf Paar mit Kuchen</t>
  </si>
  <si>
    <t>48.683641, 9.760280</t>
  </si>
  <si>
    <t>BP-15b</t>
  </si>
  <si>
    <t>Bhf Paar mit Süßen</t>
  </si>
  <si>
    <t>48.640523, 9.803400</t>
  </si>
  <si>
    <t>BP-16a</t>
  </si>
  <si>
    <t>Bahnhofspaar mit Quakenbrück</t>
  </si>
  <si>
    <t>49.010666, 8.359504</t>
  </si>
  <si>
    <t>BP-16b</t>
  </si>
  <si>
    <t>Bahnhofspaar mit Karlsruhe-Entenfang</t>
  </si>
  <si>
    <t>52.673943, 7.947819</t>
  </si>
  <si>
    <t>52.323250, 7.350526</t>
  </si>
  <si>
    <t>51.672875, 8.600489</t>
  </si>
  <si>
    <t>50.107145, 8.663789</t>
  </si>
  <si>
    <t>52.336416, 14.546496</t>
  </si>
  <si>
    <t>BP-19a</t>
  </si>
  <si>
    <t xml:space="preserve">Bhf Paar mit Großen-Buseck
</t>
  </si>
  <si>
    <t>52.766564, 9.595056</t>
  </si>
  <si>
    <t>BP-19b</t>
  </si>
  <si>
    <t>Bhf-Paar mit Hodenhagen</t>
  </si>
  <si>
    <t>50.605784, 8.782073</t>
  </si>
  <si>
    <t>BP-20a</t>
  </si>
  <si>
    <t xml:space="preserve">Bhf Paar mit Feuerbach
</t>
  </si>
  <si>
    <t>48.696594, 9.704812</t>
  </si>
  <si>
    <t>Eislingen(Fils)</t>
  </si>
  <si>
    <t>BP-20b</t>
  </si>
  <si>
    <t xml:space="preserve">Bhf Paar mit Eislingen
</t>
  </si>
  <si>
    <t>48.813673, 9.169382</t>
  </si>
  <si>
    <t>Stuttgart-Feuerbach</t>
  </si>
  <si>
    <t>BP-21a</t>
  </si>
  <si>
    <r>
      <rPr>
        <b/>
        <sz val="11"/>
        <rFont val="Calibri"/>
        <family val="2"/>
        <scheme val="minor"/>
      </rPr>
      <t>Info:</t>
    </r>
    <r>
      <rPr>
        <sz val="11"/>
        <rFont val="Calibri"/>
        <family val="2"/>
        <scheme val="minor"/>
      </rPr>
      <t xml:space="preserve"> Köln Messe/Deutz wurde im selben Jahr eröffnet wie Hamburg-Altona.</t>
    </r>
  </si>
  <si>
    <t>50.940874, 6.975001</t>
  </si>
  <si>
    <t>BP-21b</t>
  </si>
  <si>
    <t>53.552695, 9.935175</t>
  </si>
  <si>
    <t>BP-22a</t>
  </si>
  <si>
    <t>Bahnhofspaar mit Bierbach</t>
  </si>
  <si>
    <t>49.553302, 8.665351</t>
  </si>
  <si>
    <t>BP-22b</t>
  </si>
  <si>
    <t>Bahnhofspaar mit Weinheim(Bergstr)</t>
  </si>
  <si>
    <t>49.261890, 7.282011</t>
  </si>
  <si>
    <t>49.235822, 8.907978</t>
  </si>
  <si>
    <t>52.147384, 7.329340</t>
  </si>
  <si>
    <t>49.435859, 7.768627</t>
  </si>
  <si>
    <t>50.177951, 8.468855</t>
  </si>
  <si>
    <t>BP-25a</t>
  </si>
  <si>
    <r>
      <rPr>
        <b/>
        <sz val="11"/>
        <color theme="1"/>
        <rFont val="Calibri"/>
        <family val="2"/>
        <scheme val="minor"/>
      </rPr>
      <t>Info:</t>
    </r>
    <r>
      <rPr>
        <sz val="11"/>
        <color theme="1"/>
        <rFont val="Calibri"/>
        <family val="2"/>
        <scheme val="minor"/>
      </rPr>
      <t xml:space="preserve"> Bhf Paar mit Merzig(Saar): Wie heißt unser aktueller Bundeskanzler und wo kommt er her?</t>
    </r>
  </si>
  <si>
    <t>51.405662, 8.067965</t>
  </si>
  <si>
    <t>Arnsberg(Westf)</t>
  </si>
  <si>
    <t>BP-25b</t>
  </si>
  <si>
    <r>
      <rPr>
        <b/>
        <sz val="11"/>
        <color theme="1"/>
        <rFont val="Calibri"/>
        <family val="2"/>
        <scheme val="minor"/>
      </rPr>
      <t>Info:</t>
    </r>
    <r>
      <rPr>
        <sz val="11"/>
        <color theme="1"/>
        <rFont val="Calibri"/>
        <family val="2"/>
        <scheme val="minor"/>
      </rPr>
      <t xml:space="preserve"> Bhf Paar mit Arnsberg(Westf): Wie heißt unser aktueller Bundeskanzler und wo kommt er her?</t>
    </r>
  </si>
  <si>
    <t>49.436419, 6.634192</t>
  </si>
  <si>
    <t>Merzig(Saar)</t>
  </si>
  <si>
    <t>BP-27a</t>
  </si>
  <si>
    <r>
      <rPr>
        <b/>
        <sz val="11"/>
        <color theme="1"/>
        <rFont val="Calibri"/>
        <family val="2"/>
        <scheme val="minor"/>
      </rPr>
      <t>Info:</t>
    </r>
    <r>
      <rPr>
        <sz val="11"/>
        <color theme="1"/>
        <rFont val="Calibri"/>
        <family val="2"/>
        <scheme val="minor"/>
      </rPr>
      <t xml:space="preserve"> Oberhausen als Pendant zu Unterhausen</t>
    </r>
  </si>
  <si>
    <t>51.474878, 6.851588</t>
  </si>
  <si>
    <t>BP-27b</t>
  </si>
  <si>
    <r>
      <rPr>
        <b/>
        <sz val="11"/>
        <color theme="1"/>
        <rFont val="Calibri"/>
        <family val="2"/>
        <scheme val="minor"/>
      </rPr>
      <t>Info:</t>
    </r>
    <r>
      <rPr>
        <sz val="11"/>
        <color theme="1"/>
        <rFont val="Calibri"/>
        <family val="2"/>
        <scheme val="minor"/>
      </rPr>
      <t xml:space="preserve"> Unterhausen als Pendant zu Oberhausen</t>
    </r>
  </si>
  <si>
    <t>48.716773, 11.100288</t>
  </si>
  <si>
    <t>BP-30a</t>
  </si>
  <si>
    <t>Bahnhofspaar mit Cloppenburg</t>
  </si>
  <si>
    <t>49.201394, 7.830006</t>
  </si>
  <si>
    <t>BP-30b</t>
  </si>
  <si>
    <t>Bahnhofspaar mit Hauenstein</t>
  </si>
  <si>
    <t>52.843996, 8.055763</t>
  </si>
  <si>
    <t>BP-31a</t>
  </si>
  <si>
    <t>Bhf Paar mit Halle(Westf)</t>
  </si>
  <si>
    <t>51.477509, 11.987085</t>
  </si>
  <si>
    <t>BP-31b</t>
  </si>
  <si>
    <t>Bhf Paar mit Halle(Saale)Hbf</t>
  </si>
  <si>
    <t>52.057295, 8.357729</t>
  </si>
  <si>
    <t>BP-32a</t>
  </si>
  <si>
    <r>
      <t xml:space="preserve">Bhf Paar mit Plochingen
</t>
    </r>
    <r>
      <rPr>
        <b/>
        <sz val="11"/>
        <color theme="1"/>
        <rFont val="Calibri"/>
        <family val="2"/>
        <scheme val="minor"/>
      </rPr>
      <t xml:space="preserve">Info: </t>
    </r>
    <r>
      <rPr>
        <sz val="11"/>
        <color theme="1"/>
        <rFont val="Calibri"/>
        <family val="2"/>
        <scheme val="minor"/>
      </rPr>
      <t>Verbunden durch Hundertwasser bauten "Wohnen unterm Regenturm" in Plochingen (von der Bahn aus sichtbar) und dem Bahnhof Uelzen</t>
    </r>
  </si>
  <si>
    <t>52.969781, 10.553053</t>
  </si>
  <si>
    <t>BP-32b</t>
  </si>
  <si>
    <r>
      <t xml:space="preserve">Bhf Paar mit Uelzen
</t>
    </r>
    <r>
      <rPr>
        <b/>
        <sz val="11"/>
        <color theme="1"/>
        <rFont val="Calibri"/>
        <family val="2"/>
        <scheme val="minor"/>
      </rPr>
      <t>Info:</t>
    </r>
    <r>
      <rPr>
        <sz val="11"/>
        <color theme="1"/>
        <rFont val="Calibri"/>
        <family val="2"/>
        <scheme val="minor"/>
      </rPr>
      <t xml:space="preserve"> Verbunden durch Hundertwasser bauten "Wohnen unterm Regenturm" in Plochingen (von der Bahn aus sichtbar) und dem Bahnhof Uelzen</t>
    </r>
  </si>
  <si>
    <t>48.713080, 9.410810</t>
  </si>
  <si>
    <t>BP-33a</t>
  </si>
  <si>
    <t>Bhf Paar mit Essen-Werden</t>
  </si>
  <si>
    <t>51.492953, 9.163845</t>
  </si>
  <si>
    <t>BP-33b</t>
  </si>
  <si>
    <t>Bhf Paar mit Warburg(Westf)</t>
  </si>
  <si>
    <t>51.386828, 6.997845</t>
  </si>
  <si>
    <t>52.371352, 13.615398</t>
  </si>
  <si>
    <t>48.031255, 11.497442</t>
  </si>
  <si>
    <t>BP-35a</t>
  </si>
  <si>
    <r>
      <rPr>
        <b/>
        <sz val="11"/>
        <color theme="1"/>
        <rFont val="Calibri"/>
        <family val="2"/>
        <scheme val="minor"/>
      </rPr>
      <t xml:space="preserve">Info: </t>
    </r>
    <r>
      <rPr>
        <sz val="11"/>
        <color theme="1"/>
        <rFont val="Calibri"/>
        <family val="2"/>
        <scheme val="minor"/>
      </rPr>
      <t>Das Reisemagazin Tripz kürt den schönsten Hauptbahnhof. Im letzten Jahr wurde der schönste Bahnhof Magdeburg Hbf.</t>
    </r>
  </si>
  <si>
    <t>52.130511, 11.626963</t>
  </si>
  <si>
    <t>BP-35b</t>
  </si>
  <si>
    <r>
      <rPr>
        <b/>
        <sz val="11"/>
        <rFont val="Calibri"/>
        <family val="2"/>
        <scheme val="minor"/>
      </rPr>
      <t>Info:</t>
    </r>
    <r>
      <rPr>
        <sz val="11"/>
        <rFont val="Calibri"/>
        <family val="2"/>
        <scheme val="minor"/>
      </rPr>
      <t xml:space="preserve"> Das Reisemagazin Tripz kürt den schönsten und den hässlichsten Hauptbahnhof. Im letzten Jahr wurde Hof Hbf an letzter von 388 Stellen gewählt.</t>
    </r>
  </si>
  <si>
    <t>50.307743, 11.923067</t>
  </si>
  <si>
    <r>
      <rPr>
        <b/>
        <sz val="11"/>
        <color theme="1"/>
        <rFont val="Calibri"/>
        <family val="2"/>
        <scheme val="minor"/>
      </rPr>
      <t>Info:</t>
    </r>
    <r>
      <rPr>
        <sz val="11"/>
        <color theme="1"/>
        <rFont val="Calibri"/>
        <family val="2"/>
        <scheme val="minor"/>
      </rPr>
      <t xml:space="preserve"> Rüsselsheim am Main hat internationale Bekanntheit erlangt durch den Automobilhersteller Opel, der seinen Hauptsitz in der Stadt hat. Angefangen hat Opel jedoch mit Nähmaschinen und Fahrrädern.</t>
    </r>
  </si>
  <si>
    <t>49.991639, 8.413583</t>
  </si>
  <si>
    <r>
      <rPr>
        <b/>
        <sz val="11"/>
        <color theme="1"/>
        <rFont val="Calibri"/>
        <family val="2"/>
        <scheme val="minor"/>
      </rPr>
      <t>Info:</t>
    </r>
    <r>
      <rPr>
        <sz val="11"/>
        <color theme="1"/>
        <rFont val="Calibri"/>
        <family val="2"/>
        <scheme val="minor"/>
      </rPr>
      <t xml:space="preserve"> Der Bahnhof Rüsselbach liegt irgendwo mitten im Nirgendwo. Passt aber trotzdem zu Rüsselsheim (Bahnhofspaar).</t>
    </r>
  </si>
  <si>
    <t>49.608738, 11.231771</t>
  </si>
  <si>
    <t>BP-37a</t>
  </si>
  <si>
    <t>Bhf Paar mit Wolfhagen</t>
  </si>
  <si>
    <t>52.429498, 10.787784</t>
  </si>
  <si>
    <t>Wolfsburg Hbf</t>
  </si>
  <si>
    <t>BP-37b</t>
  </si>
  <si>
    <t>Bhf Paar mit Wolfsburg</t>
  </si>
  <si>
    <t>51.331471, 9.178943</t>
  </si>
  <si>
    <t>Wolfhagen</t>
  </si>
  <si>
    <t>BP-38a</t>
  </si>
  <si>
    <t>Bahnhofspaar mit Wüstenbrand</t>
  </si>
  <si>
    <t>52.029953, 13.721490</t>
  </si>
  <si>
    <t>BP-38b</t>
  </si>
  <si>
    <t>Bahnhofspaar mit Brand Tropical Islands</t>
  </si>
  <si>
    <t>50.805483, 12.756417</t>
  </si>
  <si>
    <t>BP-39a</t>
  </si>
  <si>
    <t>Bhf Paar mit Unkel</t>
  </si>
  <si>
    <t>50.405299, 8.159441</t>
  </si>
  <si>
    <t>Runkel</t>
  </si>
  <si>
    <t>BP-39b</t>
  </si>
  <si>
    <t>Bhf Paar mit Runkel</t>
  </si>
  <si>
    <t>50.602992, 7.219678</t>
  </si>
  <si>
    <t>Unkel</t>
  </si>
  <si>
    <t>BP-40a</t>
  </si>
  <si>
    <t>Bhf Paar mit Kaarst IKEA</t>
  </si>
  <si>
    <t>53.911202, 10.735581</t>
  </si>
  <si>
    <t>BP-40b</t>
  </si>
  <si>
    <t>Bhf Paar mit Lübeck-Dänischburg IKEA</t>
  </si>
  <si>
    <t>51.217023, 6.629881</t>
  </si>
  <si>
    <t>49.96823194850043, 8.837821310266497</t>
  </si>
  <si>
    <t>E-02</t>
  </si>
  <si>
    <r>
      <rPr>
        <b/>
        <sz val="11"/>
        <color theme="1"/>
        <rFont val="Calibri"/>
        <family val="2"/>
        <scheme val="minor"/>
      </rPr>
      <t>Info:</t>
    </r>
    <r>
      <rPr>
        <sz val="11"/>
        <color theme="1"/>
        <rFont val="Calibri"/>
        <family val="2"/>
        <scheme val="minor"/>
      </rPr>
      <t xml:space="preserve"> Eiscafé San Marco Eschborn
Samstag 10:00–19:00
Sonntag 12:00–19:00
</t>
    </r>
    <r>
      <rPr>
        <b/>
        <sz val="11"/>
        <color theme="1"/>
        <rFont val="Calibri"/>
        <family val="2"/>
        <scheme val="minor"/>
      </rPr>
      <t>Aufgabe:</t>
    </r>
    <r>
      <rPr>
        <sz val="11"/>
        <color theme="1"/>
        <rFont val="Calibri"/>
        <family val="2"/>
        <scheme val="minor"/>
      </rPr>
      <t xml:space="preserve"> Macht ein Gruppenfoto vor der Eisdiele
</t>
    </r>
    <r>
      <rPr>
        <b/>
        <sz val="11"/>
        <color theme="1"/>
        <rFont val="Calibri"/>
        <family val="2"/>
        <scheme val="minor"/>
      </rPr>
      <t>Bonus:</t>
    </r>
    <r>
      <rPr>
        <sz val="11"/>
        <color theme="1"/>
        <rFont val="Calibri"/>
        <family val="2"/>
        <scheme val="minor"/>
      </rPr>
      <t xml:space="preserve"> Gruppenfoto mit Eis</t>
    </r>
  </si>
  <si>
    <t>Götzenstraße 44, 65760 Eschborn</t>
  </si>
  <si>
    <t>50.14151674791812, 8.566499784654567</t>
  </si>
  <si>
    <r>
      <rPr>
        <b/>
        <sz val="11"/>
        <color theme="1"/>
        <rFont val="Calibri"/>
        <family val="2"/>
      </rPr>
      <t>Info</t>
    </r>
    <r>
      <rPr>
        <sz val="11"/>
        <color theme="1"/>
        <rFont val="Calibri"/>
        <family val="2"/>
      </rPr>
      <t xml:space="preserve">: Salzwedel in der Altmark (Sachsen-Anhalt) ist DIE Baumkuchen-Stadt Deutschlands. </t>
    </r>
    <r>
      <rPr>
        <b/>
        <sz val="11"/>
        <color theme="1"/>
        <rFont val="Calibri"/>
        <family val="2"/>
      </rPr>
      <t>Aufgabe</t>
    </r>
    <r>
      <rPr>
        <sz val="11"/>
        <color theme="1"/>
        <rFont val="Calibri"/>
        <family val="2"/>
      </rPr>
      <t>: Kauft ein Stueck Baumkuchen und baut daraus (oder daneben) einen "menschlichen Baumkuchen": stellt euch uebereinander/hinterein- ander als Schichten auf - jede "Schicht" haelt ein Stueck Kuchen hoch. Foto mit Manufaktur/Laden im Hintergrund. Falls kein Baumkuchen zu bekommen ist: Formt euren eigenen Baumkuchen-Ring, stellt euch im Kreis auf, Arme verschränkt, und fotografiert das Ganze von oben (einer steigt auf eine Bank/Mauer). Schild: "Baumkuchen — 1 Ring, [Anzahl] Schichten".</t>
    </r>
    <r>
      <rPr>
        <b/>
        <sz val="11"/>
        <color theme="1"/>
        <rFont val="Calibri"/>
        <family val="2"/>
      </rPr>
      <t>Bonus</t>
    </r>
    <r>
      <rPr>
        <sz val="11"/>
        <color theme="1"/>
        <rFont val="Calibri"/>
        <family val="2"/>
      </rPr>
      <t>: Ringe im echten Kuchen zählen ODER die Anzahl eurer "Menschenschichten" auf ein Schild schreiben.</t>
    </r>
  </si>
  <si>
    <t>52.852736617532955, 11.152739070905977</t>
  </si>
  <si>
    <t>E-04</t>
  </si>
  <si>
    <t>Holt euch ein Eis im Eiscafé Costa
Alternativ macht ein lustiges Bild auf/an einer der Bänke in der Straße</t>
  </si>
  <si>
    <t>Fahrstraße 14a, 63450 Hanau</t>
  </si>
  <si>
    <t>50.13429247463994, 8.918133400443633</t>
  </si>
  <si>
    <t>E-05</t>
  </si>
  <si>
    <r>
      <rPr>
        <b/>
        <sz val="11"/>
        <color theme="1"/>
        <rFont val="Calibri"/>
        <family val="2"/>
        <scheme val="minor"/>
      </rPr>
      <t>Info</t>
    </r>
    <r>
      <rPr>
        <sz val="11"/>
        <color theme="1"/>
        <rFont val="Calibri"/>
        <family val="2"/>
        <scheme val="minor"/>
      </rPr>
      <t xml:space="preserve">: Das N'Eis am Rhein (12-20 Uhr) ist für seine unkonventionellen Eissorten bekannt. (Die meisten Sorten sind sogar ganz lecker)
</t>
    </r>
    <r>
      <rPr>
        <b/>
        <sz val="11"/>
        <color theme="1"/>
        <rFont val="Calibri"/>
        <family val="2"/>
        <scheme val="minor"/>
      </rPr>
      <t>Aufgabe</t>
    </r>
    <r>
      <rPr>
        <sz val="11"/>
        <color theme="1"/>
        <rFont val="Calibri"/>
        <family val="2"/>
        <scheme val="minor"/>
      </rPr>
      <t xml:space="preserve">: Macht ein kurzes Video (10-30 Sek.), in dem ihr der neutralen Tourbegleitung eure Reaktion auf das Probieren einer Eissorte möglichst anschaulich darstellt. Falls die Eisdiele geschlossen hat, erledigt stattdessen die Bonus-Aufgabe (für diese gibt es dann allerdings "nur" 20 Punkte).
</t>
    </r>
    <r>
      <rPr>
        <b/>
        <sz val="11"/>
        <color theme="1"/>
        <rFont val="Calibri"/>
        <family val="2"/>
        <scheme val="minor"/>
      </rPr>
      <t>Bonus</t>
    </r>
    <r>
      <rPr>
        <sz val="11"/>
        <color theme="1"/>
        <rFont val="Calibri"/>
        <family val="2"/>
        <scheme val="minor"/>
      </rPr>
      <t>: Von dort ist es nicht weit zur Mainzer Südbrücke. Diese wurde nach dem 2. Weltkrieg aus ursprünglich für Ukraine bestimmten Brückenteilen, die im angrenzenden Gustavsburg lagerten, wiederaufgebaut. Die Brücke sowie die Tafel der Rheinkilometrierung inkl. Kilometerangabe sind im Hintergrund des Videos zu sehen: Tipp: Victor-Hugo-Ufer.</t>
    </r>
  </si>
  <si>
    <t>Dagobertstraße 24, 55116 Mainz</t>
  </si>
  <si>
    <t>49.995655435411415, 8.282248755988316</t>
  </si>
  <si>
    <t>E-06</t>
  </si>
  <si>
    <t>Aufgabe: Eine(r) aus dem Team gönnt euch ein essbares Produkt aus Gino's Caffe Rösterei, alle anderen beneiden sie/ihn sichtbar darum.</t>
  </si>
  <si>
    <t>Klingenhagen 20, 49377 Vechta</t>
  </si>
  <si>
    <t>52.73008365011372, 8.289897619822232</t>
  </si>
  <si>
    <t>E-07</t>
  </si>
  <si>
    <r>
      <rPr>
        <b/>
        <sz val="11"/>
        <color theme="1"/>
        <rFont val="Calibri"/>
        <family val="2"/>
        <scheme val="minor"/>
      </rPr>
      <t>Info</t>
    </r>
    <r>
      <rPr>
        <sz val="11"/>
        <color theme="1"/>
        <rFont val="Calibri"/>
        <family val="2"/>
        <scheme val="minor"/>
      </rPr>
      <t xml:space="preserve">: Selbstgemachtes Eis aus hochwertigen Zutaten gibt es in der "Eismanufaktur Soest".
</t>
    </r>
    <r>
      <rPr>
        <b/>
        <sz val="11"/>
        <color theme="1"/>
        <rFont val="Calibri"/>
        <family val="2"/>
        <scheme val="minor"/>
      </rPr>
      <t>Aufgabe</t>
    </r>
    <r>
      <rPr>
        <sz val="11"/>
        <color theme="1"/>
        <rFont val="Calibri"/>
        <family val="2"/>
        <scheme val="minor"/>
      </rPr>
      <t xml:space="preserve">: Macht ein Foto vor der Eisdiele.
</t>
    </r>
    <r>
      <rPr>
        <b/>
        <sz val="11"/>
        <color theme="1"/>
        <rFont val="Calibri"/>
        <family val="2"/>
        <scheme val="minor"/>
      </rPr>
      <t>Bonus</t>
    </r>
    <r>
      <rPr>
        <sz val="11"/>
        <color theme="1"/>
        <rFont val="Calibri"/>
        <family val="2"/>
        <scheme val="minor"/>
      </rPr>
      <t>: gönnt euch eine Kugel Eis an diesem aufregenden Tag.</t>
    </r>
  </si>
  <si>
    <t>Brüdertor 4, 59494 Soest</t>
  </si>
  <si>
    <t>51.57690543927078, 8.103639595766609</t>
  </si>
  <si>
    <r>
      <rPr>
        <b/>
        <sz val="11"/>
        <color theme="1"/>
        <rFont val="Calibri"/>
        <family val="2"/>
        <scheme val="minor"/>
      </rPr>
      <t xml:space="preserve">Info: </t>
    </r>
    <r>
      <rPr>
        <sz val="11"/>
        <color theme="1"/>
        <rFont val="Calibri"/>
        <family val="2"/>
        <scheme val="minor"/>
      </rPr>
      <t xml:space="preserve">Pommes Gold Gelb ist eine evangelistische Pommesbude. Das Motto ist: „Begegne Jesus - ER sättigt dich“.
</t>
    </r>
    <r>
      <rPr>
        <b/>
        <sz val="11"/>
        <color theme="1"/>
        <rFont val="Calibri"/>
        <family val="2"/>
        <scheme val="minor"/>
      </rPr>
      <t xml:space="preserve">Aufgabe: </t>
    </r>
    <r>
      <rPr>
        <sz val="11"/>
        <color theme="1"/>
        <rFont val="Calibri"/>
        <family val="2"/>
        <scheme val="minor"/>
      </rPr>
      <t>Macht ein Foto mit der Pommesbude.
Bonus: Teilt euch geschwisterlich eine Portion Pommes und rezitiert dabei den Psalm "Der Herr ist mein Hirte" bis "...trösten mich". Haltet das in einem Video fest.</t>
    </r>
  </si>
  <si>
    <t>52.91445977167085, 9.248475473692764</t>
  </si>
  <si>
    <r>
      <rPr>
        <b/>
        <sz val="11"/>
        <color theme="1"/>
        <rFont val="Calibri"/>
        <family val="2"/>
        <scheme val="minor"/>
      </rPr>
      <t xml:space="preserve">Infos: </t>
    </r>
    <r>
      <rPr>
        <sz val="11"/>
        <color theme="1"/>
        <rFont val="Calibri"/>
        <family val="2"/>
        <scheme val="minor"/>
      </rPr>
      <t>Die traditionelle „Curry Baude" wird seit dem Fall der Mauer 1989 von Reina Lehmann geführt. Als gelernter Fleischer mit etablierter Fleischerei bietet er Wurstwaren nach eigener Rezeptur an, auch die Ketchupsauce ist ein selbst kreiertes Familiengeheimnis.  (Spiegel Doku: https://youtu.be/yuklMj90Ngs?si=e4r2PcdLRBG1h98i )</t>
    </r>
    <r>
      <rPr>
        <b/>
        <sz val="11"/>
        <color theme="1"/>
        <rFont val="Calibri"/>
        <family val="2"/>
        <scheme val="minor"/>
      </rPr>
      <t xml:space="preserve">
Aufgabe:</t>
    </r>
    <r>
      <rPr>
        <sz val="11"/>
        <color theme="1"/>
        <rFont val="Calibri"/>
        <family val="2"/>
        <scheme val="minor"/>
      </rPr>
      <t xml:space="preserve"> Esse eine Currywurst bei Curry Baude Gesundbrunnen beim Reina. Außerhalb der Öffnungszeiten: Esst eine Pommes vor der Bude (zb von McD) und verweilt die 15min  </t>
    </r>
  </si>
  <si>
    <t>52.54951871341352, 13.38696350694233</t>
  </si>
  <si>
    <r>
      <rPr>
        <b/>
        <sz val="11"/>
        <color theme="1"/>
        <rFont val="Calibri"/>
        <family val="2"/>
        <scheme val="minor"/>
      </rPr>
      <t>Info:</t>
    </r>
    <r>
      <rPr>
        <sz val="11"/>
        <color theme="1"/>
        <rFont val="Calibri"/>
        <family val="2"/>
        <scheme val="minor"/>
      </rPr>
      <t xml:space="preserve"> Lommerzheim, oder auch "Lommi" genannt, ist die Kult-Gaststätte in Köln op dr Schäl Sick. Da muss ma ma jewesen sinn.
</t>
    </r>
    <r>
      <rPr>
        <b/>
        <sz val="11"/>
        <color theme="1"/>
        <rFont val="Calibri"/>
        <family val="2"/>
        <scheme val="minor"/>
      </rPr>
      <t xml:space="preserve">Aufgabe: </t>
    </r>
    <r>
      <rPr>
        <sz val="11"/>
        <color theme="1"/>
        <rFont val="Calibri"/>
        <family val="2"/>
        <scheme val="minor"/>
      </rPr>
      <t xml:space="preserve">bestellt euch und trinkt ein Kölsch, Wasser oder ein anderes Getränk im Lommi. Solltet ihr außerhalb der Öffnungszeiten dort sein, macht ein Gruppenbild davor mit dem DAB-Schild.
</t>
    </r>
    <r>
      <rPr>
        <b/>
        <sz val="11"/>
        <color theme="1"/>
        <rFont val="Calibri"/>
        <family val="2"/>
        <scheme val="minor"/>
      </rPr>
      <t>Bonusaufgabe:</t>
    </r>
    <r>
      <rPr>
        <sz val="11"/>
        <color theme="1"/>
        <rFont val="Calibri"/>
        <family val="2"/>
        <scheme val="minor"/>
      </rPr>
      <t xml:space="preserve"> Dokumentiert euren Besuch mit einem Bild, in dem mindestens eine Person eine saure Gurke bestellt hat und in die Kamera zeigt</t>
    </r>
  </si>
  <si>
    <t>50.9387152623044, 6.974353453161265</t>
  </si>
  <si>
    <t>E-11</t>
  </si>
  <si>
    <r>
      <rPr>
        <b/>
        <sz val="11"/>
        <color theme="1"/>
        <rFont val="Calibri"/>
        <family val="2"/>
        <scheme val="minor"/>
      </rPr>
      <t xml:space="preserve">
Info: </t>
    </r>
    <r>
      <rPr>
        <sz val="11"/>
        <color theme="1"/>
        <rFont val="Calibri"/>
        <family val="2"/>
        <scheme val="minor"/>
      </rPr>
      <t>Madeleine sagt von sich selbst, dass sie schon als Kind ein Café eröffnen wollte - es wurde dann ein Eis-Café. Überzeugt Euch davon, ob es die richtige Entscheidung war.</t>
    </r>
    <r>
      <rPr>
        <b/>
        <sz val="11"/>
        <color theme="1"/>
        <rFont val="Calibri"/>
        <family val="2"/>
        <scheme val="minor"/>
      </rPr>
      <t xml:space="preserve">
Aufgabe: </t>
    </r>
    <r>
      <rPr>
        <sz val="11"/>
        <color theme="1"/>
        <rFont val="Calibri"/>
        <family val="2"/>
        <scheme val="minor"/>
      </rPr>
      <t xml:space="preserve">Geht zu "Madeleine's homemade Ice Cream" und macht ein Gruppenbild vor der Eisdiele.
</t>
    </r>
    <r>
      <rPr>
        <b/>
        <sz val="11"/>
        <color theme="1"/>
        <rFont val="Calibri"/>
        <family val="2"/>
        <scheme val="minor"/>
      </rPr>
      <t xml:space="preserve">Bonus: </t>
    </r>
    <r>
      <rPr>
        <sz val="11"/>
        <color theme="1"/>
        <rFont val="Calibri"/>
        <family val="2"/>
        <scheme val="minor"/>
      </rPr>
      <t>Esst ein Eis (Öffnungszeiten Sa, 13-21 Uhr, So 13-19 Uhr).</t>
    </r>
  </si>
  <si>
    <t>Klosterpl. 5, 33602 Bielefeld</t>
  </si>
  <si>
    <t>52.02222823830265, 8.529230948037073</t>
  </si>
  <si>
    <t>E-12</t>
  </si>
  <si>
    <r>
      <rPr>
        <b/>
        <sz val="11"/>
        <color theme="1"/>
        <rFont val="Calibri"/>
        <family val="2"/>
        <scheme val="minor"/>
      </rPr>
      <t>Info:</t>
    </r>
    <r>
      <rPr>
        <sz val="11"/>
        <color theme="1"/>
        <rFont val="Calibri"/>
        <family val="2"/>
        <scheme val="minor"/>
      </rPr>
      <t xml:space="preserve"> Das Eis ist sehr lecker.
</t>
    </r>
    <r>
      <rPr>
        <b/>
        <sz val="11"/>
        <color theme="1"/>
        <rFont val="Calibri"/>
        <family val="2"/>
        <scheme val="minor"/>
      </rPr>
      <t>Aufgabe:</t>
    </r>
    <r>
      <rPr>
        <sz val="11"/>
        <color theme="1"/>
        <rFont val="Calibri"/>
        <family val="2"/>
        <scheme val="minor"/>
      </rPr>
      <t xml:space="preserve"> Esst ein Eis von der Eisdiele eGeloSia; alternativ: Gruppenfoto in der gleich Pose wie und neben der Skulptur des Koblenzer Originals "Dä Gummi" (Gemüsegasse 13)
</t>
    </r>
    <r>
      <rPr>
        <b/>
        <sz val="11"/>
        <color theme="1"/>
        <rFont val="Calibri"/>
        <family val="2"/>
        <scheme val="minor"/>
      </rPr>
      <t>Bonus:</t>
    </r>
    <r>
      <rPr>
        <sz val="11"/>
        <color theme="1"/>
        <rFont val="Calibri"/>
        <family val="2"/>
        <scheme val="minor"/>
      </rPr>
      <t xml:space="preserve"> Eine Portion Sahne auf dem Eis</t>
    </r>
  </si>
  <si>
    <t>Braugasse 6, 56068 Koblenz</t>
  </si>
  <si>
    <t>50.360800, 7.596630</t>
  </si>
  <si>
    <t>E-13</t>
  </si>
  <si>
    <r>
      <rPr>
        <b/>
        <sz val="11"/>
        <color theme="1"/>
        <rFont val="Calibri"/>
        <family val="2"/>
        <scheme val="minor"/>
      </rPr>
      <t>Info:</t>
    </r>
    <r>
      <rPr>
        <sz val="11"/>
        <color theme="1"/>
        <rFont val="Calibri"/>
        <family val="2"/>
        <scheme val="minor"/>
      </rPr>
      <t xml:space="preserve"> Von der Saffenburg aus gibt es eine schöne Aussicht auf das Ahrtal und die wieder aufgebaute Ahrtalbahn. 
</t>
    </r>
    <r>
      <rPr>
        <b/>
        <sz val="11"/>
        <color theme="1"/>
        <rFont val="Calibri"/>
        <family val="2"/>
        <scheme val="minor"/>
      </rPr>
      <t>Aufgabe</t>
    </r>
    <r>
      <rPr>
        <sz val="11"/>
        <color theme="1"/>
        <rFont val="Calibri"/>
        <family val="2"/>
        <scheme val="minor"/>
      </rPr>
      <t>: Macht ein Gruppenbild wie ihr in der Saffenburghütte etwas essbares oder trinkbares konsumiert. Solltet ihr außerhalb der Öffnungszeiten dort sein, macht ein Gruppenbild vor der Saffenburg und erholt euch 5 min.</t>
    </r>
  </si>
  <si>
    <t>Ahr-Rotweinstraße, 53508 Mayschoß</t>
  </si>
  <si>
    <t>50.519570507332354, 7.023919320673975</t>
  </si>
  <si>
    <r>
      <rPr>
        <b/>
        <sz val="11"/>
        <color theme="1"/>
        <rFont val="Calibri"/>
        <family val="2"/>
        <scheme val="minor"/>
      </rPr>
      <t>Info:</t>
    </r>
    <r>
      <rPr>
        <sz val="11"/>
        <color theme="1"/>
        <rFont val="Calibri"/>
        <family val="2"/>
        <scheme val="minor"/>
      </rPr>
      <t xml:space="preserve"> Die "Fraa Rauscher" ist eine typische Äppelwoiwirtschaft im Frankfurter Stadtteil Sachsenhausen.
</t>
    </r>
    <r>
      <rPr>
        <b/>
        <sz val="11"/>
        <color theme="1"/>
        <rFont val="Calibri"/>
        <family val="2"/>
        <scheme val="minor"/>
      </rPr>
      <t>Aufgabe:</t>
    </r>
    <r>
      <rPr>
        <sz val="11"/>
        <color theme="1"/>
        <rFont val="Calibri"/>
        <family val="2"/>
        <scheme val="minor"/>
      </rPr>
      <t xml:space="preserve"> Macht ein Teamfoto mit Frau Rauscher.
</t>
    </r>
    <r>
      <rPr>
        <b/>
        <sz val="11"/>
        <color theme="1"/>
        <rFont val="Calibri"/>
        <family val="2"/>
        <scheme val="minor"/>
      </rPr>
      <t xml:space="preserve">Bonus: </t>
    </r>
    <r>
      <rPr>
        <sz val="11"/>
        <color theme="1"/>
        <rFont val="Calibri"/>
        <family val="2"/>
        <scheme val="minor"/>
      </rPr>
      <t>Macht ein Teamfoto mit der Ampel, auf der Frau Rauscher als Ampelmännchen erscheint.</t>
    </r>
  </si>
  <si>
    <t>50.10525291250062, 8.691505273102958</t>
  </si>
  <si>
    <t>E-15</t>
  </si>
  <si>
    <r>
      <rPr>
        <b/>
        <sz val="11"/>
        <color theme="1"/>
        <rFont val="Calibri"/>
        <family val="2"/>
        <scheme val="minor"/>
      </rPr>
      <t>Aufgabe</t>
    </r>
    <r>
      <rPr>
        <sz val="11"/>
        <color theme="1"/>
        <rFont val="Calibri"/>
        <family val="2"/>
        <scheme val="minor"/>
      </rPr>
      <t xml:space="preserve">: Hole Dir einen Döner bei First-Kebap in Duisburg Rheinhausen. 
</t>
    </r>
    <r>
      <rPr>
        <b/>
        <sz val="11"/>
        <color theme="1"/>
        <rFont val="Calibri"/>
        <family val="2"/>
        <scheme val="minor"/>
      </rPr>
      <t>Bonus</t>
    </r>
    <r>
      <rPr>
        <sz val="11"/>
        <color theme="1"/>
        <rFont val="Calibri"/>
        <family val="2"/>
        <scheme val="minor"/>
      </rPr>
      <t xml:space="preserve">: Nimm trotz des schmalen Talers extra Käse
</t>
    </r>
    <r>
      <rPr>
        <b/>
        <sz val="11"/>
        <color theme="1"/>
        <rFont val="Calibri"/>
        <family val="2"/>
        <scheme val="minor"/>
      </rPr>
      <t>Alternative</t>
    </r>
    <r>
      <rPr>
        <sz val="11"/>
        <color theme="1"/>
        <rFont val="Calibri"/>
        <family val="2"/>
        <scheme val="minor"/>
      </rPr>
      <t xml:space="preserve">: Führt eine Passanten-/Straßenumfrage durch nach dem besten Dönerladen von Duisburg mit mindestens 10 Teilnehmern. Dokumentiert die Umfrage mit meheren Fotos (mind. 1 Foto pro Passantenbefragung). </t>
    </r>
  </si>
  <si>
    <t>Atroper Str. 16, 47226 Duisburg</t>
  </si>
  <si>
    <t>51.41001826442193, 6.720346442089039</t>
  </si>
  <si>
    <t>E-16</t>
  </si>
  <si>
    <r>
      <rPr>
        <b/>
        <sz val="11"/>
        <color rgb="FF000000"/>
        <rFont val="Calibri"/>
        <family val="2"/>
        <scheme val="minor"/>
      </rPr>
      <t>Info:</t>
    </r>
    <r>
      <rPr>
        <sz val="11"/>
        <color rgb="FF000000"/>
        <rFont val="Calibri"/>
        <family val="2"/>
        <scheme val="minor"/>
      </rPr>
      <t xml:space="preserve"> Ein Café in einem ehemaligen Stellwerk. Mit Stellwerk.
Samstag 11:00–18:00
Sonntag 11:00–18:00
</t>
    </r>
    <r>
      <rPr>
        <b/>
        <sz val="11"/>
        <color rgb="FF000000"/>
        <rFont val="Calibri"/>
        <family val="2"/>
        <scheme val="minor"/>
      </rPr>
      <t>Aufgabe:</t>
    </r>
    <r>
      <rPr>
        <sz val="11"/>
        <color rgb="FF000000"/>
        <rFont val="Calibri"/>
        <family val="2"/>
        <scheme val="minor"/>
      </rPr>
      <t xml:space="preserve"> Macht ein Gruppenfoto im Café vor dem Stellwerk. Alternative, falls das Café geschlossen hat: Macht ein Gruppenfoto vor dem Café. 
</t>
    </r>
    <r>
      <rPr>
        <b/>
        <sz val="11"/>
        <color rgb="FF000000"/>
        <rFont val="Calibri"/>
        <family val="2"/>
        <scheme val="minor"/>
      </rPr>
      <t>Bonus:</t>
    </r>
    <r>
      <rPr>
        <sz val="11"/>
        <color rgb="FF000000"/>
        <rFont val="Calibri"/>
        <family val="2"/>
        <scheme val="minor"/>
      </rPr>
      <t xml:space="preserve"> Gruppenfoto auf dem mindestens 2 Teammitglieder eine Tasse Kaffee in der Hand halten</t>
    </r>
  </si>
  <si>
    <t>Bahnhofstraße 19, 65558 Balduinstein-Hausen</t>
  </si>
  <si>
    <t>50.346757876978, 7.9680735563759395</t>
  </si>
  <si>
    <t>E-17</t>
  </si>
  <si>
    <r>
      <rPr>
        <b/>
        <sz val="11"/>
        <color theme="1"/>
        <rFont val="Calibri"/>
        <family val="2"/>
        <scheme val="minor"/>
      </rPr>
      <t>Aufgabe</t>
    </r>
    <r>
      <rPr>
        <sz val="11"/>
        <color theme="1"/>
        <rFont val="Calibri"/>
        <family val="2"/>
        <scheme val="minor"/>
      </rPr>
      <t xml:space="preserve">: Tischt am Kochbrunnen ein feines "Kurschatten-Dinner" auf inkl. erfundenem Edel-Trinkspruch auf das Wiesbadener Wasser. Video des Trinkspruchs. 
</t>
    </r>
    <r>
      <rPr>
        <b/>
        <sz val="11"/>
        <color theme="1"/>
        <rFont val="Calibri"/>
        <family val="2"/>
        <scheme val="minor"/>
      </rPr>
      <t>Bonus</t>
    </r>
    <r>
      <rPr>
        <sz val="11"/>
        <color theme="1"/>
        <rFont val="Calibri"/>
        <family val="2"/>
        <scheme val="minor"/>
      </rPr>
      <t>: Eine regionale Spezialitaet (z.B. "Handkaes") im Video probieren.</t>
    </r>
  </si>
  <si>
    <t>Kranzpl., 65183 Wiesbaden</t>
  </si>
  <si>
    <t>50.086323911540816, 8.242165231853116</t>
  </si>
  <si>
    <r>
      <rPr>
        <b/>
        <sz val="11"/>
        <color theme="1"/>
        <rFont val="Calibri"/>
        <family val="2"/>
        <scheme val="minor"/>
      </rPr>
      <t>Info:</t>
    </r>
    <r>
      <rPr>
        <sz val="11"/>
        <color theme="1"/>
        <rFont val="Calibri"/>
        <family val="2"/>
        <scheme val="minor"/>
      </rPr>
      <t xml:space="preserve"> Das Becken der Binnenalster enthält so viel Wasser, wie alle Hamburger zusammen täglich an Trinkwasser verbrauchen
</t>
    </r>
    <r>
      <rPr>
        <b/>
        <sz val="11"/>
        <color theme="1"/>
        <rFont val="Calibri"/>
        <family val="2"/>
        <scheme val="minor"/>
      </rPr>
      <t>Aufgabe:</t>
    </r>
    <r>
      <rPr>
        <sz val="11"/>
        <color theme="1"/>
        <rFont val="Calibri"/>
        <family val="2"/>
        <scheme val="minor"/>
      </rPr>
      <t xml:space="preserve"> Macht ein Bild am Jungfernstieg-Anleger mit mindestens einem Eis
</t>
    </r>
    <r>
      <rPr>
        <b/>
        <sz val="11"/>
        <color theme="1"/>
        <rFont val="Calibri"/>
        <family val="2"/>
        <scheme val="minor"/>
      </rPr>
      <t>Bonus:</t>
    </r>
    <r>
      <rPr>
        <sz val="11"/>
        <color theme="1"/>
        <rFont val="Calibri"/>
        <family val="2"/>
        <scheme val="minor"/>
      </rPr>
      <t xml:space="preserve"> Die Alsterfontäne ist eingeschaltet und ebenfalls zu sehen</t>
    </r>
  </si>
  <si>
    <t>53.55350982338374, 9.993046851639681</t>
  </si>
  <si>
    <r>
      <rPr>
        <b/>
        <sz val="11"/>
        <color theme="1"/>
        <rFont val="Calibri"/>
        <family val="2"/>
        <scheme val="minor"/>
      </rPr>
      <t>Info</t>
    </r>
    <r>
      <rPr>
        <sz val="11"/>
        <color theme="1"/>
        <rFont val="Calibri"/>
        <family val="2"/>
        <scheme val="minor"/>
      </rPr>
      <t xml:space="preserve">: Bei Eis Christina (10-22:30 Uhr) gibt es m.E. das beste Eis in Frankfurt. 
</t>
    </r>
    <r>
      <rPr>
        <b/>
        <sz val="11"/>
        <color theme="1"/>
        <rFont val="Calibri"/>
        <family val="2"/>
        <scheme val="minor"/>
      </rPr>
      <t xml:space="preserve">Aufgabe: </t>
    </r>
    <r>
      <rPr>
        <sz val="11"/>
        <color theme="1"/>
        <rFont val="Calibri"/>
        <family val="2"/>
        <scheme val="minor"/>
      </rPr>
      <t xml:space="preserve">Esst hier eine Kugel Eis aus der sehr großen Auswahl. Hinweis 15 Min Aufgabenzeit ist wegen der ggf. auftretenedenden Wartezeit. 
Wenn Lokalität geschlossen: Macht ein Bild vom Eschenheimer Tor (großer Turm an der gleichnamigen U-Bahn-Station)
</t>
    </r>
  </si>
  <si>
    <t>50.1208576007735, 8.680763935969969</t>
  </si>
  <si>
    <t>E-20</t>
  </si>
  <si>
    <r>
      <rPr>
        <b/>
        <sz val="11"/>
        <color theme="1"/>
        <rFont val="Calibri"/>
        <family val="2"/>
        <scheme val="minor"/>
      </rPr>
      <t>Info:</t>
    </r>
    <r>
      <rPr>
        <sz val="11"/>
        <color theme="1"/>
        <rFont val="Calibri"/>
        <family val="2"/>
        <scheme val="minor"/>
      </rPr>
      <t xml:space="preserve"> Das Eis ist sehr lecker.
</t>
    </r>
    <r>
      <rPr>
        <b/>
        <sz val="11"/>
        <color theme="1"/>
        <rFont val="Calibri"/>
        <family val="2"/>
        <scheme val="minor"/>
      </rPr>
      <t>Aufgabe:</t>
    </r>
    <r>
      <rPr>
        <sz val="11"/>
        <color theme="1"/>
        <rFont val="Calibri"/>
        <family val="2"/>
        <scheme val="minor"/>
      </rPr>
      <t xml:space="preserve"> Esst ein Eis von der Eisdiele Gelatiamo; alternativ: Macht ein Foto vorm Bad Berzabener Zinnfigurenmuseum (Marktstraße 14)
</t>
    </r>
    <r>
      <rPr>
        <b/>
        <sz val="11"/>
        <color theme="1"/>
        <rFont val="Calibri"/>
        <family val="2"/>
        <scheme val="minor"/>
      </rPr>
      <t>Bonus:</t>
    </r>
    <r>
      <rPr>
        <sz val="11"/>
        <color theme="1"/>
        <rFont val="Calibri"/>
        <family val="2"/>
        <scheme val="minor"/>
      </rPr>
      <t xml:space="preserve"> Eine Portion Sahne auf dem Eis</t>
    </r>
  </si>
  <si>
    <t>Marktstraße 22, 76887 Bad Bergzabern</t>
  </si>
  <si>
    <t>49.101060, 7.996690</t>
  </si>
  <si>
    <r>
      <rPr>
        <b/>
        <sz val="11"/>
        <color rgb="FF000000"/>
        <rFont val="Calibri"/>
        <family val="2"/>
        <scheme val="minor"/>
      </rPr>
      <t xml:space="preserve">Info: </t>
    </r>
    <r>
      <rPr>
        <sz val="11"/>
        <color rgb="FF000000"/>
        <rFont val="Calibri"/>
        <family val="2"/>
        <scheme val="minor"/>
      </rPr>
      <t xml:space="preserve">Aachener Printen sind ein würziges, festes Lebkuchen-Gebäck aus Honig, das ursprünglich als Weihnachtsgebäck entstand und heute ganzjährig angeboten wird.
</t>
    </r>
    <r>
      <rPr>
        <b/>
        <sz val="11"/>
        <color rgb="FF000000"/>
        <rFont val="Calibri"/>
        <family val="2"/>
        <scheme val="minor"/>
      </rPr>
      <t>Aufgabe:</t>
    </r>
    <r>
      <rPr>
        <sz val="11"/>
        <color rgb="FF000000"/>
        <rFont val="Calibri"/>
        <family val="2"/>
        <scheme val="minor"/>
      </rPr>
      <t xml:space="preserve"> Macht ein Foto vor dem Printen-Geschäft "Nobis Printen E. K."
</t>
    </r>
    <r>
      <rPr>
        <b/>
        <sz val="11"/>
        <color rgb="FF000000"/>
        <rFont val="Calibri"/>
        <family val="2"/>
        <scheme val="minor"/>
      </rPr>
      <t>Bonus:</t>
    </r>
    <r>
      <rPr>
        <sz val="11"/>
        <color rgb="FF000000"/>
        <rFont val="Calibri"/>
        <family val="2"/>
        <scheme val="minor"/>
      </rPr>
      <t xml:space="preserve"> Ihr habt alle eine Printe in der Hand!</t>
    </r>
  </si>
  <si>
    <t>50.77240426959359, 6.08020402934493</t>
  </si>
  <si>
    <r>
      <rPr>
        <b/>
        <sz val="11"/>
        <color theme="1"/>
        <rFont val="Calibri"/>
        <family val="2"/>
        <scheme val="minor"/>
      </rPr>
      <t>Info:</t>
    </r>
    <r>
      <rPr>
        <sz val="11"/>
        <color theme="1"/>
        <rFont val="Calibri"/>
        <family val="2"/>
        <scheme val="minor"/>
      </rPr>
      <t xml:space="preserve"> Die leckerste Eisdiele Mannheims ist die "Eismanufaktur zeitgEISt".
</t>
    </r>
    <r>
      <rPr>
        <b/>
        <sz val="11"/>
        <color theme="1"/>
        <rFont val="Calibri"/>
        <family val="2"/>
        <scheme val="minor"/>
      </rPr>
      <t>Aufgabe:</t>
    </r>
    <r>
      <rPr>
        <sz val="11"/>
        <color theme="1"/>
        <rFont val="Calibri"/>
        <family val="2"/>
        <scheme val="minor"/>
      </rPr>
      <t xml:space="preserve"> Bestellt euch eine Eiskugel eurer Wahl und esst es;
Öffnungszeiten: Sa+So 12-20h
Falls geschlossen: Foto vor der Eisdiele reicht</t>
    </r>
  </si>
  <si>
    <t>49.47388027493414, 8.469133619124161</t>
  </si>
  <si>
    <t>E-23</t>
  </si>
  <si>
    <r>
      <rPr>
        <b/>
        <sz val="11"/>
        <color theme="1"/>
        <rFont val="Calibri"/>
        <family val="2"/>
        <scheme val="minor"/>
      </rPr>
      <t>Info:</t>
    </r>
    <r>
      <rPr>
        <sz val="11"/>
        <color theme="1"/>
        <rFont val="Calibri"/>
        <family val="2"/>
        <scheme val="minor"/>
      </rPr>
      <t xml:space="preserve"> Der Kult Penny hatte diverse Dokumentationen im TV. Bekannt vor allem für die Chararcterdarsteller und Originale: https://youtu.be/ifoQ_f3-IFU?si=Gqi1BLu94LoT6wAI 
</t>
    </r>
    <r>
      <rPr>
        <b/>
        <sz val="11"/>
        <color theme="1"/>
        <rFont val="Calibri"/>
        <family val="2"/>
        <scheme val="minor"/>
      </rPr>
      <t>Aufgabe:</t>
    </r>
    <r>
      <rPr>
        <sz val="11"/>
        <color theme="1"/>
        <rFont val="Calibri"/>
        <family val="2"/>
        <scheme val="minor"/>
      </rPr>
      <t xml:space="preserve"> Macht ein Video vor dem Eingang, wie einer/eine lallend eure Schiffspatente, nach Kapitän zur See, Harald Krull, aufzählt. 
</t>
    </r>
    <r>
      <rPr>
        <b/>
        <sz val="11"/>
        <color theme="1"/>
        <rFont val="Calibri"/>
        <family val="2"/>
        <scheme val="minor"/>
      </rPr>
      <t>Bonus:</t>
    </r>
    <r>
      <rPr>
        <sz val="11"/>
        <color theme="1"/>
        <rFont val="Calibri"/>
        <family val="2"/>
        <scheme val="minor"/>
      </rPr>
      <t xml:space="preserve"> trinkt dabei aus dem billigsten Penny-Bier.</t>
    </r>
  </si>
  <si>
    <t>Reeperbahn 108-114, 20359 Hamburg</t>
  </si>
  <si>
    <t>53.549733830758555, 9.960524366663691</t>
  </si>
  <si>
    <t>E-24</t>
  </si>
  <si>
    <r>
      <rPr>
        <b/>
        <sz val="11"/>
        <color theme="1"/>
        <rFont val="Calibri"/>
        <family val="2"/>
        <scheme val="minor"/>
      </rPr>
      <t>Info</t>
    </r>
    <r>
      <rPr>
        <sz val="11"/>
        <color theme="1"/>
        <rFont val="Calibri"/>
        <family val="2"/>
        <scheme val="minor"/>
      </rPr>
      <t xml:space="preserve">: Der Ilse Schreiber Wurstimbiss in der Kleinmarkthalle von Frankfurt ist Kult. Die namensgebende Dame arbeitet dort seit 1974.
</t>
    </r>
    <r>
      <rPr>
        <b/>
        <sz val="11"/>
        <color theme="1"/>
        <rFont val="Calibri"/>
        <family val="2"/>
        <scheme val="minor"/>
      </rPr>
      <t>Aufgabe</t>
    </r>
    <r>
      <rPr>
        <sz val="11"/>
        <color theme="1"/>
        <rFont val="Calibri"/>
        <family val="2"/>
        <scheme val="minor"/>
      </rPr>
      <t xml:space="preserve">: Esst eine Wurst bei ihrem Imbiss. Vegetarier können sich alternativ auch eine Focaccia oder ähnliches in der Kleinmarkthalle kaufen.
</t>
    </r>
    <r>
      <rPr>
        <b/>
        <sz val="11"/>
        <color theme="1"/>
        <rFont val="Calibri"/>
        <family val="2"/>
        <scheme val="minor"/>
      </rPr>
      <t>Alternative</t>
    </r>
    <r>
      <rPr>
        <sz val="11"/>
        <color theme="1"/>
        <rFont val="Calibri"/>
        <family val="2"/>
        <scheme val="minor"/>
      </rPr>
      <t>: Yok Yok Kiosk ist auch Kult. Ist jetzt Am Hauptbahnhof 6. Wenn offen, da was kaufen. Wenn geschlossen, holt euch im Hauptbahnhof etwas aus einem Automaten und konsumiert es vor dem Yok Yok. Mit Beweisbild ;)</t>
    </r>
  </si>
  <si>
    <t>Hasengasse 5-7, 60311 Frankfurt am Main</t>
  </si>
  <si>
    <t>50.11269723034517, 8.683380606606471</t>
  </si>
  <si>
    <t>E-25</t>
  </si>
  <si>
    <r>
      <rPr>
        <b/>
        <sz val="11"/>
        <color theme="1"/>
        <rFont val="Calibri"/>
        <family val="2"/>
        <scheme val="minor"/>
      </rPr>
      <t>Info:</t>
    </r>
    <r>
      <rPr>
        <sz val="11"/>
        <color theme="1"/>
        <rFont val="Calibri"/>
        <family val="2"/>
        <scheme val="minor"/>
      </rPr>
      <t xml:space="preserve"> "Himmel &amp; Ähd" (gebratene Blutwurst, Kartoffelpüree und Zwiebeln), hier namensgebend für die aufzusuchende gastronomische Lokalität (Öffnungszeiten Sa, So 11:30-0 Uhr), ist ein typisch rheinisches Gericht.
</t>
    </r>
    <r>
      <rPr>
        <b/>
        <sz val="11"/>
        <color theme="1"/>
        <rFont val="Calibri"/>
        <family val="2"/>
        <scheme val="minor"/>
      </rPr>
      <t xml:space="preserve">Aufgabe: </t>
    </r>
    <r>
      <rPr>
        <sz val="11"/>
        <color theme="1"/>
        <rFont val="Calibri"/>
        <family val="2"/>
        <scheme val="minor"/>
      </rPr>
      <t xml:space="preserve">Macht ein Gruppenfoto vor dem "Himmel &amp; Ähd". Stellt dabei pantomimisch typische Bewohner von "Himmel &amp; Ähd" dar.
</t>
    </r>
    <r>
      <rPr>
        <b/>
        <sz val="11"/>
        <color theme="1"/>
        <rFont val="Calibri"/>
        <family val="2"/>
        <scheme val="minor"/>
      </rPr>
      <t xml:space="preserve">Bonus: </t>
    </r>
    <r>
      <rPr>
        <sz val="11"/>
        <color theme="1"/>
        <rFont val="Calibri"/>
        <family val="2"/>
        <scheme val="minor"/>
      </rPr>
      <t>Gönnt Euch mindestens ein "Füchschen" im "Himmel &amp; Ähd" (gerne um weitere rheinische Spezialitäten von der Speisekarte ergänzt).</t>
    </r>
  </si>
  <si>
    <t>Nordstraße 53, 40477 Düsseldorf-Stadtbezirk 1</t>
  </si>
  <si>
    <t>51.23816612602301, 6.779768458727837</t>
  </si>
  <si>
    <t>Orga-Team</t>
  </si>
  <si>
    <t>E-99</t>
  </si>
  <si>
    <t>Info: Gelateria Gregori.
Aufgabe: Bestellt euch eine Eiskugel eurer Wahl und esst es;
Öffnungszeiten: Sa+So 11:30-19:30h
Falls geschlossen: Foto vor der Eisdiele reicht</t>
  </si>
  <si>
    <t>Martinistraße 12, 48268 Greven</t>
  </si>
  <si>
    <t>52.09334561319544, 7.610417434680575</t>
  </si>
  <si>
    <r>
      <rPr>
        <b/>
        <sz val="11"/>
        <color theme="1"/>
        <rFont val="Calibri"/>
        <family val="2"/>
        <scheme val="minor"/>
      </rPr>
      <t>Info:</t>
    </r>
    <r>
      <rPr>
        <sz val="11"/>
        <color theme="1"/>
        <rFont val="Calibri"/>
        <family val="2"/>
        <scheme val="minor"/>
      </rPr>
      <t xml:space="preserve"> Tübingen Hbf war ein ehemaliger FV-Bahnhof. Hier hat der IC 2010 / IC 2011 IC „Loreley“ gehalten
</t>
    </r>
    <r>
      <rPr>
        <b/>
        <sz val="11"/>
        <color theme="1"/>
        <rFont val="Calibri"/>
        <family val="2"/>
        <scheme val="minor"/>
      </rPr>
      <t>Aufgabe:</t>
    </r>
    <r>
      <rPr>
        <sz val="11"/>
        <color theme="1"/>
        <rFont val="Calibri"/>
        <family val="2"/>
        <scheme val="minor"/>
      </rPr>
      <t xml:space="preserve"> Schaut euch jeden Bahnsteig im Tübingen Hauptbahnhof an und macht jeweils ein Gruppenfoto vom Anfang und Ende jeden Bahnsteigs und schätzt an welchem Gleis der ehemalige Loreley gehalten haben könnte. 
</t>
    </r>
    <r>
      <rPr>
        <b/>
        <sz val="11"/>
        <color theme="1"/>
        <rFont val="Calibri"/>
        <family val="2"/>
        <scheme val="minor"/>
      </rPr>
      <t>Bonus:</t>
    </r>
    <r>
      <rPr>
        <sz val="11"/>
        <color theme="1"/>
        <rFont val="Calibri"/>
        <family val="2"/>
        <scheme val="minor"/>
      </rPr>
      <t xml:space="preserve"> Wenn ihr eine IC1-Ganitur in der Nähe findet gibt es 20 Bonuspunkte</t>
    </r>
  </si>
  <si>
    <t>48.5161384988154, 9.055184373985876</t>
  </si>
  <si>
    <r>
      <rPr>
        <b/>
        <sz val="11"/>
        <color theme="1"/>
        <rFont val="Calibri"/>
        <family val="2"/>
        <scheme val="minor"/>
      </rPr>
      <t>Info</t>
    </r>
    <r>
      <rPr>
        <sz val="11"/>
        <color theme="1"/>
        <rFont val="Calibri"/>
        <family val="2"/>
        <scheme val="minor"/>
      </rPr>
      <t xml:space="preserve">: Probstzella war an der Strecke Berlin-Muenchen ein bedeutender Fernverkehrs- und innerdeutscher GRENZBAHNHOF der DDR ("Tor zum Westen"); heute halten dort keine IC/ICE mehr regulaer. Das denkmalgeschuetzte </t>
    </r>
    <r>
      <rPr>
        <b/>
        <sz val="11"/>
        <color theme="1"/>
        <rFont val="Calibri"/>
        <family val="2"/>
        <scheme val="minor"/>
      </rPr>
      <t>Aufgabe</t>
    </r>
    <r>
      <rPr>
        <sz val="11"/>
        <color theme="1"/>
        <rFont val="Calibri"/>
        <family val="2"/>
        <scheme val="minor"/>
      </rPr>
      <t xml:space="preserve">: Stellt am Bahnhof die alte Grenzkontrolle nach - einer mimt den strengen Grenzer, der die "Ausweise" (irgendein Kaertchen) der anderen misstrauisch prueft. Video der Kontrolle </t>
    </r>
    <r>
      <rPr>
        <b/>
        <sz val="11"/>
        <color theme="1"/>
        <rFont val="Calibri"/>
        <family val="2"/>
        <scheme val="minor"/>
      </rPr>
      <t>Bonus</t>
    </r>
    <r>
      <rPr>
        <sz val="11"/>
        <color theme="1"/>
        <rFont val="Calibri"/>
        <family val="2"/>
        <scheme val="minor"/>
      </rPr>
      <t>: Selbst gebasteltes Schild "Herzlich willkommen im Westen!"
hochhalten und gemeinsam jubelnd die imaginaere Grenze ueberqueren.</t>
    </r>
  </si>
  <si>
    <t>50.52820856240973, 11.384679256523931</t>
  </si>
  <si>
    <t>EB-03</t>
  </si>
  <si>
    <r>
      <rPr>
        <b/>
        <sz val="11"/>
        <color theme="1"/>
        <rFont val="Calibri"/>
        <family val="2"/>
        <scheme val="minor"/>
      </rPr>
      <t>Info</t>
    </r>
    <r>
      <rPr>
        <sz val="11"/>
        <color theme="1"/>
        <rFont val="Calibri"/>
        <family val="2"/>
        <scheme val="minor"/>
      </rPr>
      <t xml:space="preserve">: Der einst als Stettiner Bahnhof eröffnete Berliner Nordbahnhof war in die 1950er Jahre der Ausgangspunkt für den Zugbetrieb von und zur Ostsee. Heute besteht nur noch ein Teil der einst umfangreichen Zuganlagen für den S-Bahn-Betrieb, der durch die Deutsche Teilung zudem lange nicht mehr bedient wurde. 
</t>
    </r>
    <r>
      <rPr>
        <b/>
        <sz val="11"/>
        <color theme="1"/>
        <rFont val="Calibri"/>
        <family val="2"/>
        <scheme val="minor"/>
      </rPr>
      <t>Aufgabe</t>
    </r>
    <r>
      <rPr>
        <sz val="11"/>
        <color theme="1"/>
        <rFont val="Calibri"/>
        <family val="2"/>
        <scheme val="minor"/>
      </rPr>
      <t>: Geht zur Gedenkstätte Berliner Mauer und zeigt euch ratlos, wie ihr dieses Hindernis überwinden wollt</t>
    </r>
  </si>
  <si>
    <t>Bernauer Str. 111, 13355 Berlin</t>
  </si>
  <si>
    <t>52.53509272966815, 13.390183483417818</t>
  </si>
  <si>
    <t>EB-04</t>
  </si>
  <si>
    <r>
      <rPr>
        <b/>
        <sz val="11"/>
        <color theme="1"/>
        <rFont val="Calibri"/>
        <family val="2"/>
        <scheme val="minor"/>
      </rPr>
      <t>Info</t>
    </r>
    <r>
      <rPr>
        <sz val="11"/>
        <color theme="1"/>
        <rFont val="Calibri"/>
        <family val="2"/>
        <scheme val="minor"/>
      </rPr>
      <t xml:space="preserve">: In Altena hielt bis Sommer 2026 noch die IC-Linie 34. Zudem befindet sich dort die erste Jugendherberge der Welt
</t>
    </r>
    <r>
      <rPr>
        <b/>
        <sz val="11"/>
        <color theme="1"/>
        <rFont val="Calibri"/>
        <family val="2"/>
        <scheme val="minor"/>
      </rPr>
      <t xml:space="preserve">Aufgabe: </t>
    </r>
    <r>
      <rPr>
        <sz val="11"/>
        <color theme="1"/>
        <rFont val="Calibri"/>
        <family val="2"/>
        <scheme val="minor"/>
      </rPr>
      <t>Mache ein Bild vor dem Torbogen der Jugendherberge (=Burg) Altena</t>
    </r>
  </si>
  <si>
    <t>Fritz-Thomee-Straße 80, 58762 Altena</t>
  </si>
  <si>
    <t>51.29906055399403, 7.675665636901779</t>
  </si>
  <si>
    <t>EB-05</t>
  </si>
  <si>
    <t>Info: Bad Bevensen fiel der "Fahrplan-Harmonisierung" zum Opfer.
Aufgabe: Findet das Schild mit zwei deutschen, einer isländischen, einer kanadischen und einer US-amerikanischen Stadt und macht von dort ein Gruppenfoto mit der Sonnenuhr.</t>
  </si>
  <si>
    <t>Dahlenburger Str. 5, 29549 Bad Bevensen</t>
  </si>
  <si>
    <t>53.08004651688442, 10.587806861899905</t>
  </si>
  <si>
    <r>
      <rPr>
        <b/>
        <sz val="11"/>
        <color rgb="FF000000"/>
        <rFont val="Calibri"/>
        <family val="2"/>
      </rPr>
      <t>Info:</t>
    </r>
    <r>
      <rPr>
        <sz val="11"/>
        <color rgb="FF000000"/>
        <rFont val="Calibri"/>
        <family val="2"/>
      </rPr>
      <t xml:space="preserve"> Langen liegt südlich von Frankfurt a.M. und ist Hauptsitz der Deutschen Flugsicherung und des Paul-Ehrlich-Institutes. Mit Langen am Arlberg hat es wenig gemein außer bis vor kurzem auch einen FV-Halt bei der Direktverbindung von Wien über beiden Langen nach Frankfurt.
</t>
    </r>
    <r>
      <rPr>
        <b/>
        <sz val="11"/>
        <color rgb="FF000000"/>
        <rFont val="Calibri"/>
        <family val="2"/>
      </rPr>
      <t>Aufgabe:</t>
    </r>
    <r>
      <rPr>
        <sz val="11"/>
        <color rgb="FF000000"/>
        <rFont val="Calibri"/>
        <family val="2"/>
      </rPr>
      <t xml:space="preserve"> Mache ein Foto vor dem Haupteingang des Paul-Ehrlich-Institutes.
</t>
    </r>
    <r>
      <rPr>
        <b/>
        <sz val="11"/>
        <color rgb="FF000000"/>
        <rFont val="Calibri"/>
        <family val="2"/>
      </rPr>
      <t>Bonus:</t>
    </r>
    <r>
      <rPr>
        <sz val="11"/>
        <color rgb="FF000000"/>
        <rFont val="Calibri"/>
        <family val="2"/>
      </rPr>
      <t xml:space="preserve"> Mache auch ein Foto vor dem Haupteingang des Campus der Deutschen Flugsicherung.</t>
    </r>
  </si>
  <si>
    <t>50.00561135113223, 8.649778307300439</t>
  </si>
  <si>
    <t>EB-08</t>
  </si>
  <si>
    <r>
      <rPr>
        <b/>
        <sz val="11"/>
        <color theme="1"/>
        <rFont val="Calibri"/>
        <family val="2"/>
        <scheme val="minor"/>
      </rPr>
      <t>Info:</t>
    </r>
    <r>
      <rPr>
        <sz val="11"/>
        <color theme="1"/>
        <rFont val="Calibri"/>
        <family val="2"/>
        <scheme val="minor"/>
      </rPr>
      <t xml:space="preserve"> Früher hielt hier der "IR" Rennsteig  https://www.ice-treff.de/index.php
</t>
    </r>
    <r>
      <rPr>
        <b/>
        <sz val="11"/>
        <color theme="1"/>
        <rFont val="Calibri"/>
        <family val="2"/>
        <scheme val="minor"/>
      </rPr>
      <t xml:space="preserve">Aufgabe: </t>
    </r>
    <r>
      <rPr>
        <sz val="11"/>
        <color theme="1"/>
        <rFont val="Calibri"/>
        <family val="2"/>
        <scheme val="minor"/>
      </rPr>
      <t>Den Herzog Nachäffen,  Suche dir eine Statue und Possiere daneben in gleicher Haltung</t>
    </r>
  </si>
  <si>
    <t>48.897548, 9.191563</t>
  </si>
  <si>
    <t>EB-09</t>
  </si>
  <si>
    <r>
      <rPr>
        <b/>
        <sz val="11"/>
        <color theme="1"/>
        <rFont val="Calibri"/>
        <family val="2"/>
        <scheme val="minor"/>
      </rPr>
      <t>Info</t>
    </r>
    <r>
      <rPr>
        <sz val="11"/>
        <color theme="1"/>
        <rFont val="Calibri"/>
        <family val="2"/>
        <scheme val="minor"/>
      </rPr>
      <t xml:space="preserve">: In Castrop-Rauxel hat schon lange kein Fernverkehrszug mehr gehalten, trotzdem war die Stadt ein Internetstar.                  </t>
    </r>
    <r>
      <rPr>
        <b/>
        <sz val="11"/>
        <color theme="1"/>
        <rFont val="Calibri"/>
        <family val="2"/>
        <scheme val="minor"/>
      </rPr>
      <t xml:space="preserve">Aufgabe: </t>
    </r>
    <r>
      <rPr>
        <sz val="11"/>
        <color theme="1"/>
        <rFont val="Calibri"/>
        <family val="2"/>
        <scheme val="minor"/>
      </rPr>
      <t>Geht zur Europahalle und nehmt das Gefühl von Catrop-Rauxel wahr indem ihr ein Gruppefoto vor der Europahalle macht</t>
    </r>
  </si>
  <si>
    <t>Europapl. 6, 44575 Castrop-Rauxel</t>
  </si>
  <si>
    <t>51.56482811589321, 7.311670801327128</t>
  </si>
  <si>
    <t>EB-10</t>
  </si>
  <si>
    <r>
      <rPr>
        <b/>
        <sz val="11"/>
        <color theme="1"/>
        <rFont val="Calibri"/>
        <family val="2"/>
        <scheme val="minor"/>
      </rPr>
      <t xml:space="preserve">Info: </t>
    </r>
    <r>
      <rPr>
        <sz val="11"/>
        <color theme="1"/>
        <rFont val="Calibri"/>
        <family val="2"/>
        <scheme val="minor"/>
      </rPr>
      <t xml:space="preserve">Unna ist seit 2025 kein Fernverkehrs-Halt mehr (Hellweger Anzeiger vom 22.1.2025).
</t>
    </r>
    <r>
      <rPr>
        <b/>
        <sz val="11"/>
        <color theme="1"/>
        <rFont val="Calibri"/>
        <family val="2"/>
        <scheme val="minor"/>
      </rPr>
      <t xml:space="preserve">Aufgabe: </t>
    </r>
    <r>
      <rPr>
        <sz val="11"/>
        <color theme="1"/>
        <rFont val="Calibri"/>
        <family val="2"/>
        <scheme val="minor"/>
      </rPr>
      <t xml:space="preserve">Der Windpumpe am Friedrichsborn fehlt leider das Windrad. Stellt dieses szenisch nach.
</t>
    </r>
    <r>
      <rPr>
        <b/>
        <sz val="11"/>
        <color theme="1"/>
        <rFont val="Calibri"/>
        <family val="2"/>
        <scheme val="minor"/>
      </rPr>
      <t xml:space="preserve">Bonus: </t>
    </r>
    <r>
      <rPr>
        <sz val="11"/>
        <color theme="1"/>
        <rFont val="Calibri"/>
        <family val="2"/>
        <scheme val="minor"/>
      </rPr>
      <t>Pustet vor der Windpumpe einen Gegenstand an, weg oder aus (z. B. Windrad, Löwenzahn, Kerze - was Euch einfällt).</t>
    </r>
  </si>
  <si>
    <t>Friedrich-Ebert-Straße 97, 59425 Unna</t>
  </si>
  <si>
    <t>51.55091455654539, 7.682614223732886</t>
  </si>
  <si>
    <t>EB-11</t>
  </si>
  <si>
    <t xml:space="preserve">Info: Alfeld(Leine) ist seit 2024 kein FV-Halt mehr.
Aufgabe: Lauft zum (ggf. noch zweifarbigen) Wohnhaus vor dem FAGUS-Werk (UNESO-Weltkulturerbe; heute GreCon) und macht ein Foto, das sowohl das Wohnhaus als auch die Fabrik zeigt. </t>
  </si>
  <si>
    <t>Hannoversche Str. 54A, 31061 Alfeld (Leine)</t>
  </si>
  <si>
    <t>51.98396528737077, 9.809597000634707</t>
  </si>
  <si>
    <t>Alfeld(Leine)</t>
  </si>
  <si>
    <r>
      <rPr>
        <b/>
        <sz val="11"/>
        <color theme="1"/>
        <rFont val="Calibri"/>
        <family val="2"/>
        <scheme val="minor"/>
      </rPr>
      <t xml:space="preserve">Info: </t>
    </r>
    <r>
      <rPr>
        <sz val="11"/>
        <color theme="1"/>
        <rFont val="Calibri"/>
        <family val="2"/>
        <scheme val="minor"/>
      </rPr>
      <t xml:space="preserve">Bayreuth Hbf war von 2001 bis 2004 mit dem ICE-TD auf der Franken-Sachsen-Magstrale ans deutsche Fernverkehrsnetz angebuden </t>
    </r>
    <r>
      <rPr>
        <b/>
        <sz val="11"/>
        <color theme="1"/>
        <rFont val="Calibri"/>
        <family val="2"/>
        <scheme val="minor"/>
      </rPr>
      <t xml:space="preserve">Aufgabe: </t>
    </r>
    <r>
      <rPr>
        <sz val="11"/>
        <color theme="1"/>
        <rFont val="Calibri"/>
        <family val="2"/>
        <scheme val="minor"/>
      </rPr>
      <t>Macht ein Foto mit dem Bayreuther Festspielhaus</t>
    </r>
    <r>
      <rPr>
        <b/>
        <sz val="11"/>
        <color theme="1"/>
        <rFont val="Calibri"/>
        <family val="2"/>
        <scheme val="minor"/>
      </rPr>
      <t xml:space="preserve"> Bonus: </t>
    </r>
    <r>
      <rPr>
        <sz val="11"/>
        <color theme="1"/>
        <rFont val="Calibri"/>
        <family val="2"/>
        <scheme val="minor"/>
      </rPr>
      <t>Die Büste von Richard Wagner ist mit auf dem Foto</t>
    </r>
  </si>
  <si>
    <t>49.95939441029317, 11.579481166195889</t>
  </si>
  <si>
    <t>EB-13</t>
  </si>
  <si>
    <r>
      <rPr>
        <b/>
        <sz val="11"/>
        <color theme="1"/>
        <rFont val="Calibri"/>
        <family val="2"/>
        <scheme val="minor"/>
      </rPr>
      <t>Info:</t>
    </r>
    <r>
      <rPr>
        <sz val="11"/>
        <color theme="1"/>
        <rFont val="Calibri"/>
        <family val="2"/>
        <scheme val="minor"/>
      </rPr>
      <t xml:space="preserve"> Berlin Anhalter Bahnhof: Der Bahnhof war vor dem Zweiten Weltkrieg wichtigste Station für die Verbindungen nach Mittel- und Süddeutschland, Österreich und Italien.
</t>
    </r>
    <r>
      <rPr>
        <b/>
        <sz val="11"/>
        <color theme="1"/>
        <rFont val="Calibri"/>
        <family val="2"/>
        <scheme val="minor"/>
      </rPr>
      <t>Aufgabe:</t>
    </r>
    <r>
      <rPr>
        <sz val="11"/>
        <color theme="1"/>
        <rFont val="Calibri"/>
        <family val="2"/>
        <scheme val="minor"/>
      </rPr>
      <t xml:space="preserve"> Dreht ein Video auf der Brücke unter der Brücke, in dem Ihr das Wort "Brückenzug" nachstellt.
</t>
    </r>
    <r>
      <rPr>
        <b/>
        <sz val="11"/>
        <color theme="1"/>
        <rFont val="Calibri"/>
        <family val="2"/>
        <scheme val="minor"/>
      </rPr>
      <t xml:space="preserve">Bonus: </t>
    </r>
    <r>
      <rPr>
        <sz val="11"/>
        <color theme="1"/>
        <rFont val="Calibri"/>
        <family val="2"/>
        <scheme val="minor"/>
      </rPr>
      <t>Wenn Ihr von der Brücke aus Fahrzeuge aller 4 Verkehrsarten (Straße, Schiene, Wasser, Luft) fotografiert (können auch mehrere Fotos sein), gibt es 10 Bonuspunkte.</t>
    </r>
  </si>
  <si>
    <t>Anhalter Steg, Tempelhofer Ufer 27, 10963 Berlin</t>
  </si>
  <si>
    <t>52.49936335417714, 13.379230257864814</t>
  </si>
  <si>
    <t>EB-14</t>
  </si>
  <si>
    <t>Lege einen Halt in Schwerte (Ruhr) ein. Bonus: Mache ein Foto mit einem Bus der Linie 430 (Ri. Dortmund-Hörde)</t>
  </si>
  <si>
    <t>Bahnhofstr. 35, 58239 Schwerte</t>
  </si>
  <si>
    <t>51.442164424498955, 7.559461741400124</t>
  </si>
  <si>
    <t>EB-15</t>
  </si>
  <si>
    <r>
      <rPr>
        <b/>
        <sz val="11"/>
        <color theme="1"/>
        <rFont val="Calibri"/>
        <family val="2"/>
        <scheme val="minor"/>
      </rPr>
      <t>Info:</t>
    </r>
    <r>
      <rPr>
        <sz val="11"/>
        <color theme="1"/>
        <rFont val="Calibri"/>
        <family val="2"/>
        <scheme val="minor"/>
      </rPr>
      <t xml:space="preserve"> Trier Hbf war ein ehemaliger FV-Bahnhof. Hier hatte früher sogar ein ICE gehalten, die Jahre danach noch die IC-Linie 35 Norddeich Mole - Luxemburg 
</t>
    </r>
    <r>
      <rPr>
        <b/>
        <sz val="11"/>
        <color theme="1"/>
        <rFont val="Calibri"/>
        <family val="2"/>
        <scheme val="minor"/>
      </rPr>
      <t>Aufgabe:</t>
    </r>
    <r>
      <rPr>
        <sz val="11"/>
        <color theme="1"/>
        <rFont val="Calibri"/>
        <family val="2"/>
        <scheme val="minor"/>
      </rPr>
      <t xml:space="preserve"> Schaut euch jeden Bahnsteig im Trier Hauptbahnhof an und macht jeweils ein Gruppenfoto vom Anfang und Ende jeden Bahnsteigs und schätzt an welchem Gleis der ehemalige ICE 1 gehalten haben könnte. 
</t>
    </r>
    <r>
      <rPr>
        <b/>
        <sz val="11"/>
        <color theme="1"/>
        <rFont val="Calibri"/>
        <family val="2"/>
        <scheme val="minor"/>
      </rPr>
      <t>Bonus:</t>
    </r>
    <r>
      <rPr>
        <sz val="11"/>
        <color theme="1"/>
        <rFont val="Calibri"/>
        <family val="2"/>
        <scheme val="minor"/>
      </rPr>
      <t xml:space="preserve"> Wenn ihr eine CFL-Ganitur (Pseudo-Fernverkehr) in der Nähe findet gibt es 20 Bonuspunkte</t>
    </r>
  </si>
  <si>
    <t>Bahnhofspl. 1, 54292 Trier</t>
  </si>
  <si>
    <t>49.757186323215016, 6.651517011956472</t>
  </si>
  <si>
    <r>
      <rPr>
        <b/>
        <sz val="11"/>
        <color theme="1"/>
        <rFont val="Calibri"/>
        <family val="2"/>
        <scheme val="minor"/>
      </rPr>
      <t>Info</t>
    </r>
    <r>
      <rPr>
        <sz val="11"/>
        <color theme="1"/>
        <rFont val="Calibri"/>
        <family val="2"/>
        <scheme val="minor"/>
      </rPr>
      <t xml:space="preserve">: Goslar am Harz ist UNESCO-Weltkulturerbe und hatte bis 2002 FV-Halte; heute nur noch Regionalverkehr. Am Marktplatz gibt es ein beruehmtes Glockenspiel: mehrmals taeglich kommen kleine Bergmann-Figuren heraus und stellen den historischen Bergbau am Rammelsberg nach. </t>
    </r>
    <r>
      <rPr>
        <b/>
        <sz val="11"/>
        <color theme="1"/>
        <rFont val="Calibri"/>
        <family val="2"/>
        <scheme val="minor"/>
      </rPr>
      <t>Aufgabe</t>
    </r>
    <r>
      <rPr>
        <sz val="11"/>
        <color theme="1"/>
        <rFont val="Calibri"/>
        <family val="2"/>
        <scheme val="minor"/>
      </rPr>
      <t xml:space="preserve">: Macht ein Gruppenfoto am Goslarer Marktplatz mit dem Glockenspiel-Haus im Hintergrund. Teammitglieder posieren als Bergmaenner (pantomimisch
hacken/schaufeln) (n-1, mind. 2). </t>
    </r>
    <r>
      <rPr>
        <b/>
        <sz val="11"/>
        <color theme="1"/>
        <rFont val="Calibri"/>
        <family val="2"/>
        <scheme val="minor"/>
      </rPr>
      <t>Bonus</t>
    </r>
    <r>
      <rPr>
        <sz val="11"/>
        <color theme="1"/>
        <rFont val="Calibri"/>
        <family val="2"/>
        <scheme val="minor"/>
      </rPr>
      <t>: Filmt das Glockenspiel LIVE in Aktion - die Figuren muessen sichtbar draussen sein, Team mit im Bild. Spielzeiten: 09:00, 12:00, 15:00 und 18:00 Uhr.</t>
    </r>
  </si>
  <si>
    <t>51.90611799399399, 10.429386334084127</t>
  </si>
  <si>
    <r>
      <rPr>
        <b/>
        <sz val="11"/>
        <color theme="1"/>
        <rFont val="Calibri"/>
        <family val="2"/>
        <scheme val="minor"/>
      </rPr>
      <t>Info:</t>
    </r>
    <r>
      <rPr>
        <sz val="11"/>
        <color theme="1"/>
        <rFont val="Calibri"/>
        <family val="2"/>
        <scheme val="minor"/>
      </rPr>
      <t xml:space="preserve"> Lennestadt-Altenhundem ist eine alte Eisenbahnerstadt am Nordende der Steilstrecke der Ruhr-Sieg-Bahn. Bis vor ein paar Montaten hielen hier wieder für ein paar Jahre Fernzüge (IC-Linie 34)
</t>
    </r>
    <r>
      <rPr>
        <b/>
        <sz val="11"/>
        <color theme="1"/>
        <rFont val="Calibri"/>
        <family val="2"/>
        <scheme val="minor"/>
      </rPr>
      <t xml:space="preserve">Aufgabe: </t>
    </r>
    <r>
      <rPr>
        <sz val="11"/>
        <color theme="1"/>
        <rFont val="Calibri"/>
        <family val="2"/>
        <scheme val="minor"/>
      </rPr>
      <t>Macht ein Foto wie ihr die die Hunde auf der Aussenseite der Zoohandlung anbellt.</t>
    </r>
  </si>
  <si>
    <t>51.10113073833856, 8.070652046358173</t>
  </si>
  <si>
    <r>
      <rPr>
        <b/>
        <sz val="11"/>
        <color theme="1"/>
        <rFont val="Calibri"/>
        <family val="2"/>
        <scheme val="minor"/>
      </rPr>
      <t>Info:</t>
    </r>
    <r>
      <rPr>
        <sz val="11"/>
        <color theme="1"/>
        <rFont val="Calibri"/>
        <family val="2"/>
        <scheme val="minor"/>
      </rPr>
      <t xml:space="preserve"> In Forst(Lausitz) hat der EC Wawel auf seinem früheren Weg von Hamburg nach Krakow gehalten.
</t>
    </r>
    <r>
      <rPr>
        <b/>
        <sz val="11"/>
        <color theme="1"/>
        <rFont val="Calibri"/>
        <family val="2"/>
        <scheme val="minor"/>
      </rPr>
      <t>Aufgabe:</t>
    </r>
    <r>
      <rPr>
        <sz val="11"/>
        <color theme="1"/>
        <rFont val="Calibri"/>
        <family val="2"/>
        <scheme val="minor"/>
      </rPr>
      <t xml:space="preserve"> Besucht den Ostdeutschen Rosengarten und macht ein Gruppenfoto vor dem Eingang.
</t>
    </r>
    <r>
      <rPr>
        <b/>
        <sz val="11"/>
        <color theme="1"/>
        <rFont val="Calibri"/>
        <family val="2"/>
        <scheme val="minor"/>
      </rPr>
      <t>Bonus:</t>
    </r>
    <r>
      <rPr>
        <sz val="11"/>
        <color theme="1"/>
        <rFont val="Calibri"/>
        <family val="2"/>
        <scheme val="minor"/>
      </rPr>
      <t xml:space="preserve"> Ein Gruppenmitglied hält eine blühende Rose in der Hand.</t>
    </r>
  </si>
  <si>
    <t>51.73253436675504, 14.660665127420467</t>
  </si>
  <si>
    <t>EB-19</t>
  </si>
  <si>
    <t>Info: Osterholz-Scharmbeck wurde wiederkehrend von Fernverkehrszügen v/n Bremerhaven bedient.
Aufgabe: Gruppenfoto vor der Skulptur "Onkel Hermann".</t>
  </si>
  <si>
    <t>Hafenstraße 26, 27711 Osterholz-Scharmbeck</t>
  </si>
  <si>
    <t>53.21721381369201, 8.808701222705313</t>
  </si>
  <si>
    <r>
      <rPr>
        <b/>
        <sz val="11"/>
        <color rgb="FF000000"/>
        <rFont val="Calibri"/>
        <family val="2"/>
      </rPr>
      <t>Info:</t>
    </r>
    <r>
      <rPr>
        <sz val="11"/>
        <color rgb="FF000000"/>
        <rFont val="Calibri"/>
        <family val="2"/>
      </rPr>
      <t xml:space="preserve"> Carl Leverkus war ein deutscher Apotheker, Firmengründer und Chemieunternehmer
</t>
    </r>
    <r>
      <rPr>
        <b/>
        <sz val="11"/>
        <color rgb="FF000000"/>
        <rFont val="Calibri"/>
        <family val="2"/>
      </rPr>
      <t>Aufgabe:</t>
    </r>
    <r>
      <rPr>
        <sz val="11"/>
        <color rgb="FF000000"/>
        <rFont val="Calibri"/>
        <family val="2"/>
      </rPr>
      <t xml:space="preserve"> Macht ein Foto in der Carl-Leverkus-Straße
</t>
    </r>
    <r>
      <rPr>
        <b/>
        <sz val="11"/>
        <color rgb="FF000000"/>
        <rFont val="Calibri"/>
        <family val="2"/>
      </rPr>
      <t>Bonus:</t>
    </r>
    <r>
      <rPr>
        <sz val="11"/>
        <color rgb="FF000000"/>
        <rFont val="Calibri"/>
        <family val="2"/>
      </rPr>
      <t xml:space="preserve"> Auf dem Foto ist irgendwo das Logo von Bayer Leverkusen zu sehen</t>
    </r>
  </si>
  <si>
    <t>51.0325992775836, 6.981838290837334</t>
  </si>
  <si>
    <t>EB-21</t>
  </si>
  <si>
    <r>
      <rPr>
        <b/>
        <sz val="11"/>
        <color rgb="FF000000"/>
        <rFont val="Calibri"/>
        <family val="2"/>
        <scheme val="minor"/>
      </rPr>
      <t>Info:</t>
    </r>
    <r>
      <rPr>
        <sz val="11"/>
        <color rgb="FF000000"/>
        <rFont val="Calibri"/>
        <family val="2"/>
        <scheme val="minor"/>
      </rPr>
      <t xml:space="preserve"> Gemünden war bis 2010 noch Halt für verschiedene IC. 
</t>
    </r>
    <r>
      <rPr>
        <b/>
        <sz val="11"/>
        <color rgb="FF000000"/>
        <rFont val="Calibri"/>
        <family val="2"/>
        <scheme val="minor"/>
      </rPr>
      <t>Aufgabe:</t>
    </r>
    <r>
      <rPr>
        <sz val="11"/>
        <color rgb="FF000000"/>
        <rFont val="Calibri"/>
        <family val="2"/>
        <scheme val="minor"/>
      </rPr>
      <t xml:space="preserve"> Geht an den Main mit euren Papierbooten (mindestens 3, https://wunderbunt.de/papierboot-falten/) und veranstaltet ein Rennen auf dem Wasser über mindestens 10 m. Die Boote müssen danach wieder aus dem Wasser genommen werden. Ihr könnt jedes beliebige Gewässer in Gemünden nutzen.</t>
    </r>
  </si>
  <si>
    <t>Parkplatz, 97737 Gemünden am Main</t>
  </si>
  <si>
    <t>50.05486264962635, 9.690088837258351</t>
  </si>
  <si>
    <r>
      <rPr>
        <b/>
        <sz val="11"/>
        <color theme="1"/>
        <rFont val="Calibri"/>
        <family val="2"/>
        <scheme val="minor"/>
      </rPr>
      <t>Info:</t>
    </r>
    <r>
      <rPr>
        <sz val="11"/>
        <color theme="1"/>
        <rFont val="Calibri"/>
        <family val="2"/>
        <scheme val="minor"/>
      </rPr>
      <t xml:space="preserve"> Linie 34 wurde wegen Brückenschäden zum April 2026 eingestellt. 
</t>
    </r>
    <r>
      <rPr>
        <b/>
        <sz val="11"/>
        <color theme="1"/>
        <rFont val="Calibri"/>
        <family val="2"/>
        <scheme val="minor"/>
      </rPr>
      <t xml:space="preserve">Aufgabe: </t>
    </r>
    <r>
      <rPr>
        <sz val="11"/>
        <color theme="1"/>
        <rFont val="Calibri"/>
        <family val="2"/>
        <scheme val="minor"/>
      </rPr>
      <t>Begutachtet die nächste Brücke, über die Nenne, von unten. Wenn möglich findet ein Bezeichnungschild und das Alter heraus.</t>
    </r>
  </si>
  <si>
    <t>51.2598935992606, 7.759961025016603</t>
  </si>
  <si>
    <t>EB-23</t>
  </si>
  <si>
    <r>
      <rPr>
        <b/>
        <sz val="11"/>
        <color theme="1"/>
        <rFont val="Calibri"/>
        <family val="2"/>
        <scheme val="minor"/>
      </rPr>
      <t xml:space="preserve">Info: </t>
    </r>
    <r>
      <rPr>
        <sz val="11"/>
        <color theme="1"/>
        <rFont val="Calibri"/>
        <family val="2"/>
        <scheme val="minor"/>
      </rPr>
      <t xml:space="preserve">Linie 34 fährt nicht mehr nach Siegen, deswegen ist der IC -Halt leider weggefallen.                                                                                  </t>
    </r>
    <r>
      <rPr>
        <b/>
        <sz val="11"/>
        <color theme="1"/>
        <rFont val="Calibri"/>
        <family val="2"/>
        <scheme val="minor"/>
      </rPr>
      <t>Aufgabe</t>
    </r>
    <r>
      <rPr>
        <sz val="11"/>
        <color theme="1"/>
        <rFont val="Calibri"/>
        <family val="2"/>
        <scheme val="minor"/>
      </rPr>
      <t xml:space="preserve">: Geht zum Apollo-Theater Siegen und spielt eine Zähne von Thomas und die Lokomotive nach, macht davon ein Bild. </t>
    </r>
  </si>
  <si>
    <t>Morleystraße 1, 57072 Siegen</t>
  </si>
  <si>
    <t>50.874102744781844, 8.017660469958251</t>
  </si>
  <si>
    <t>EB-24</t>
  </si>
  <si>
    <r>
      <rPr>
        <b/>
        <sz val="11"/>
        <color theme="1"/>
        <rFont val="Calibri"/>
        <family val="2"/>
        <scheme val="minor"/>
      </rPr>
      <t xml:space="preserve">Info: </t>
    </r>
    <r>
      <rPr>
        <sz val="11"/>
        <color theme="1"/>
        <rFont val="Calibri"/>
        <family val="2"/>
        <scheme val="minor"/>
      </rPr>
      <t xml:space="preserve">Lübeck ist bekannt für Marzipan. 
</t>
    </r>
    <r>
      <rPr>
        <b/>
        <sz val="11"/>
        <color theme="1"/>
        <rFont val="Calibri"/>
        <family val="2"/>
        <scheme val="minor"/>
      </rPr>
      <t xml:space="preserve">Aufgabe: </t>
    </r>
    <r>
      <rPr>
        <sz val="11"/>
        <color theme="1"/>
        <rFont val="Calibri"/>
        <family val="2"/>
        <scheme val="minor"/>
      </rPr>
      <t xml:space="preserve">Geht zum Marzipanmuseum und macht ein Foto davor.
</t>
    </r>
    <r>
      <rPr>
        <b/>
        <sz val="11"/>
        <color theme="1"/>
        <rFont val="Calibri"/>
        <family val="2"/>
        <scheme val="minor"/>
      </rPr>
      <t xml:space="preserve">Bonus: </t>
    </r>
    <r>
      <rPr>
        <sz val="11"/>
        <color theme="1"/>
        <rFont val="Calibri"/>
        <family val="2"/>
        <scheme val="minor"/>
      </rPr>
      <t>Mindestens ein Team-Mitglied isst auf dem Foto eine Marzipan-Spezialität.</t>
    </r>
  </si>
  <si>
    <t>Hüxstraße 4, 23552 Lübeck-Lübecker Altstadt</t>
  </si>
  <si>
    <t>53.867037844556904, 10.686108122102056</t>
  </si>
  <si>
    <t>53.80947544136254, 10.37737099958945</t>
  </si>
  <si>
    <t>EB-26</t>
  </si>
  <si>
    <r>
      <rPr>
        <b/>
        <sz val="11"/>
        <color theme="1"/>
        <rFont val="Calibri"/>
        <family val="2"/>
        <scheme val="minor"/>
      </rPr>
      <t xml:space="preserve">Info: </t>
    </r>
    <r>
      <rPr>
        <sz val="11"/>
        <color theme="1"/>
        <rFont val="Calibri"/>
        <family val="2"/>
        <scheme val="minor"/>
      </rPr>
      <t xml:space="preserve">Bestwig wurde bis 1991 von einem D-Zug der Relation Amsterdam - Bad Wildungen bedient 
</t>
    </r>
    <r>
      <rPr>
        <b/>
        <sz val="11"/>
        <color theme="1"/>
        <rFont val="Calibri"/>
        <family val="2"/>
        <scheme val="minor"/>
      </rPr>
      <t>Aufgabe:</t>
    </r>
    <r>
      <rPr>
        <sz val="11"/>
        <color theme="1"/>
        <rFont val="Calibri"/>
        <family val="2"/>
        <scheme val="minor"/>
      </rPr>
      <t xml:space="preserve">  Findet das historische Bahnsignal und den Wasserkran und macht dort ein Foto 
</t>
    </r>
    <r>
      <rPr>
        <b/>
        <sz val="11"/>
        <color theme="1"/>
        <rFont val="Calibri"/>
        <family val="2"/>
        <scheme val="minor"/>
      </rPr>
      <t xml:space="preserve">Bonus: </t>
    </r>
    <r>
      <rPr>
        <sz val="11"/>
        <color theme="1"/>
        <rFont val="Calibri"/>
        <family val="2"/>
        <scheme val="minor"/>
      </rPr>
      <t>Auf dem Foto ist ein Zug zu erkennen.</t>
    </r>
  </si>
  <si>
    <t>59909 Bestwig</t>
  </si>
  <si>
    <t>51.36172582080357, 8.398086119910412</t>
  </si>
  <si>
    <t>EB-27</t>
  </si>
  <si>
    <r>
      <rPr>
        <b/>
        <sz val="11"/>
        <color theme="1"/>
        <rFont val="Calibri"/>
        <family val="2"/>
        <scheme val="minor"/>
      </rPr>
      <t xml:space="preserve">Info: </t>
    </r>
    <r>
      <rPr>
        <sz val="11"/>
        <color theme="1"/>
        <rFont val="Calibri"/>
        <family val="2"/>
        <scheme val="minor"/>
      </rPr>
      <t xml:space="preserve">Bis zum Fpl-Wechsel im Dezember 2025 fuhren saisonale IC-Kurswagen nach Dagebüll Mole. In Dagebüll beginnt die Halligbahn Dagebüll–Oland–Langeneß, die Dagebüll mit den Halligen in 900 m-Spurweite verbindet und von Loren befahren wird.
</t>
    </r>
    <r>
      <rPr>
        <b/>
        <sz val="11"/>
        <color theme="1"/>
        <rFont val="Calibri"/>
        <family val="2"/>
        <scheme val="minor"/>
      </rPr>
      <t xml:space="preserve">Aufgabe: </t>
    </r>
    <r>
      <rPr>
        <sz val="11"/>
        <color theme="1"/>
        <rFont val="Calibri"/>
        <family val="2"/>
        <scheme val="minor"/>
      </rPr>
      <t xml:space="preserve">Macht ein Team-Selfie vor einem Bahnübergang der Halligbahn. Der Bahnübergang muss im Hintergrund sichtbar sein.
</t>
    </r>
    <r>
      <rPr>
        <b/>
        <sz val="11"/>
        <color theme="1"/>
        <rFont val="Calibri"/>
        <family val="2"/>
        <scheme val="minor"/>
      </rPr>
      <t xml:space="preserve">Bonus: </t>
    </r>
    <r>
      <rPr>
        <sz val="11"/>
        <color theme="1"/>
        <rFont val="Calibri"/>
        <family val="2"/>
        <scheme val="minor"/>
      </rPr>
      <t>Nehmt ein Video einer Lore auf, die die Steigung zwischen dem Bahnübergang und dem Deich befährt (egal ob bergauf oder bergab). Alle anwesenden Teammitglieder müssen auf dem Video zu sehen sein.</t>
    </r>
  </si>
  <si>
    <t>Osewoldter Sielzug, 25899 Dagebüll</t>
  </si>
  <si>
    <t>54.725290304830345, 8.699904234228915</t>
  </si>
  <si>
    <t>EM-01</t>
  </si>
  <si>
    <r>
      <rPr>
        <b/>
        <sz val="11"/>
        <color theme="1"/>
        <rFont val="Calibri"/>
        <family val="2"/>
        <scheme val="minor"/>
      </rPr>
      <t>Info</t>
    </r>
    <r>
      <rPr>
        <sz val="11"/>
        <color theme="1"/>
        <rFont val="Calibri"/>
        <family val="2"/>
        <scheme val="minor"/>
      </rPr>
      <t xml:space="preserve">:
das Eisenbahnmuseum 'Alter Bahnhof Lette' zeigt einen repräsentativen Querschnitt der Eisenbahngeschichte im Westmünsterland inklusive der Technik eines mechanischen Stellwerkes.
</t>
    </r>
    <r>
      <rPr>
        <b/>
        <sz val="11"/>
        <color theme="1"/>
        <rFont val="Calibri"/>
        <family val="2"/>
        <scheme val="minor"/>
      </rPr>
      <t>Aufgabe</t>
    </r>
    <r>
      <rPr>
        <sz val="11"/>
        <color theme="1"/>
        <rFont val="Calibri"/>
        <family val="2"/>
        <scheme val="minor"/>
      </rPr>
      <t>:
Macht einen Spaziergang vom Eisenbahnmuseum zum Heimatmuseum und vergesst nicht ein Gruppenfoto vor dem Heimatmuseum und im Museumsgarten des Eisenbahnmuseeums mit seinen Formsignalen.</t>
    </r>
  </si>
  <si>
    <t>Bahnhofsallee 10, 48653 Coesfeld-Lette</t>
  </si>
  <si>
    <t>51.895696132958236, 7.190053218830432</t>
  </si>
  <si>
    <t>EM-02</t>
  </si>
  <si>
    <r>
      <rPr>
        <b/>
        <sz val="11"/>
        <color theme="1"/>
        <rFont val="Calibri"/>
        <family val="2"/>
        <scheme val="minor"/>
      </rPr>
      <t>Info:</t>
    </r>
    <r>
      <rPr>
        <sz val="11"/>
        <color theme="1"/>
        <rFont val="Calibri"/>
        <family val="2"/>
        <scheme val="minor"/>
      </rPr>
      <t xml:space="preserve"> Eisenbahnen wirken aus unterschiedlichen Blickwinkeln völlig verschieden – monumental, technisch oder nostalgisch.
</t>
    </r>
    <r>
      <rPr>
        <b/>
        <sz val="11"/>
        <color theme="1"/>
        <rFont val="Calibri"/>
        <family val="2"/>
        <scheme val="minor"/>
      </rPr>
      <t>Aufgabe:</t>
    </r>
    <r>
      <rPr>
        <sz val="11"/>
        <color theme="1"/>
        <rFont val="Calibri"/>
        <family val="2"/>
        <scheme val="minor"/>
      </rPr>
      <t xml:space="preserve">Erstellt eine kleine Foto-Serie mit:
einer Nahaufnahme eines technischen Details
einer symmetrischen Aufnahme von Gleisen oder Wagen
einer „epischen“ Perspektive, bei der etwas besonders groß wirkt
Alle drei Bilder müssen unterschiedliche Perspektiven verwenden. In den Bildern muss jedes Teammitglied mindestens einmal enthalten sein.
</t>
    </r>
    <r>
      <rPr>
        <b/>
        <sz val="11"/>
        <color theme="1"/>
        <rFont val="Calibri"/>
        <family val="2"/>
        <scheme val="minor"/>
      </rPr>
      <t xml:space="preserve">Bonus: </t>
    </r>
    <r>
      <rPr>
        <sz val="11"/>
        <color theme="1"/>
        <rFont val="Calibri"/>
        <family val="2"/>
        <scheme val="minor"/>
      </rPr>
      <t>Macht die Bilder im Museum (Sa+So 10-18h) Eintritt für DB Mitarbeiter frei</t>
    </r>
  </si>
  <si>
    <t>Lessingstraße 6, 90443 Nürnberg</t>
  </si>
  <si>
    <t>49.44544725540531, 11.074542498632512</t>
  </si>
  <si>
    <t>Nürnberg Hbf</t>
  </si>
  <si>
    <t>EM-03</t>
  </si>
  <si>
    <r>
      <rPr>
        <b/>
        <sz val="11"/>
        <color theme="1"/>
        <rFont val="Calibri"/>
        <family val="2"/>
        <scheme val="minor"/>
      </rPr>
      <t xml:space="preserve">Info: </t>
    </r>
    <r>
      <rPr>
        <sz val="11"/>
        <color theme="1"/>
        <rFont val="Calibri"/>
        <family val="2"/>
        <scheme val="minor"/>
      </rPr>
      <t>Die Schienenverkehrsgesellschaft mbH (SVG) ist ein privates Eisenbahnverkehrs- und Infrastrukturunternehmen (EVU/EIU) mit Sitz in Stuttgart und einer Niederlassung mit Museum in Horb am Neckar. Die SVG betreibt vor allem Sonderzüge im Personenverkehr.</t>
    </r>
    <r>
      <rPr>
        <b/>
        <sz val="11"/>
        <color theme="1"/>
        <rFont val="Calibri"/>
        <family val="2"/>
        <scheme val="minor"/>
      </rPr>
      <t xml:space="preserve">
Aufgabe:</t>
    </r>
    <r>
      <rPr>
        <sz val="11"/>
        <color theme="1"/>
        <rFont val="Calibri"/>
        <family val="2"/>
        <scheme val="minor"/>
      </rPr>
      <t xml:space="preserve"> Macht ein Foto mit oder auf einem Wagen / Prellbock</t>
    </r>
  </si>
  <si>
    <t>Rangierbahnhof 8, 72160 Horb am Neckar</t>
  </si>
  <si>
    <t>48.43551468991275, 8.676633045439113</t>
  </si>
  <si>
    <r>
      <t xml:space="preserve">Info: </t>
    </r>
    <r>
      <rPr>
        <sz val="11"/>
        <color theme="1"/>
        <rFont val="Calibri"/>
        <family val="2"/>
        <scheme val="minor"/>
      </rPr>
      <t xml:space="preserve">Das Bahnbetriebswerk Dresden-Altstadt ist ein ehemaliges Bahnbetriebswerk in Dresden. Es beheimatete hauptsächlich Personen- und Schnellzuglokomotiven.
</t>
    </r>
    <r>
      <rPr>
        <b/>
        <sz val="11"/>
        <color theme="1"/>
        <rFont val="Calibri"/>
        <family val="2"/>
        <scheme val="minor"/>
      </rPr>
      <t xml:space="preserve">Aufgabe: </t>
    </r>
    <r>
      <rPr>
        <sz val="11"/>
        <color theme="1"/>
        <rFont val="Calibri"/>
        <family val="2"/>
        <scheme val="minor"/>
      </rPr>
      <t>Steigt auf die Nossener Brücke und blickt auf die Drehscheibe und die Dampflokomotiven herunter. Schießt ein Gruppenfoto.</t>
    </r>
  </si>
  <si>
    <t>51.03959562580623, 13.71167550461509</t>
  </si>
  <si>
    <r>
      <rPr>
        <b/>
        <sz val="11"/>
        <color theme="1"/>
        <rFont val="Calibri"/>
        <family val="2"/>
        <scheme val="minor"/>
      </rPr>
      <t xml:space="preserve">Info: </t>
    </r>
    <r>
      <rPr>
        <sz val="11"/>
        <color theme="1"/>
        <rFont val="Calibri"/>
        <family val="2"/>
        <scheme val="minor"/>
      </rPr>
      <t xml:space="preserve">Die Museumseisenbahn Hamm verfügt neben einem Bahnbetriebswerk in der Schumannstraße sogar auch über eine eigene Strecke mit 3,7 km Länge.
</t>
    </r>
    <r>
      <rPr>
        <b/>
        <sz val="11"/>
        <color theme="1"/>
        <rFont val="Calibri"/>
        <family val="2"/>
        <scheme val="minor"/>
      </rPr>
      <t xml:space="preserve">Aufgabe: </t>
    </r>
    <r>
      <rPr>
        <sz val="11"/>
        <color theme="1"/>
        <rFont val="Calibri"/>
        <family val="2"/>
        <scheme val="minor"/>
      </rPr>
      <t xml:space="preserve">Macht ein schönes Foto mit historischer Eisenbahn im Hintergrund (und hinter dem Zaun).
</t>
    </r>
    <r>
      <rPr>
        <b/>
        <sz val="11"/>
        <color theme="1"/>
        <rFont val="Calibri"/>
        <family val="2"/>
        <scheme val="minor"/>
      </rPr>
      <t xml:space="preserve">Bonus: </t>
    </r>
    <r>
      <rPr>
        <sz val="11"/>
        <color theme="1"/>
        <rFont val="Calibri"/>
        <family val="2"/>
        <scheme val="minor"/>
      </rPr>
      <t>Besucht das Bahnbetriebswerk (Öffnungszeiten laut Google Sa 11-17:30 Uhr; laut Website Betriebszeit Sa 12-18 Uhr).</t>
    </r>
  </si>
  <si>
    <t>51.67034567509963, 7.816690237717495</t>
  </si>
  <si>
    <t>53.89777273287153, 11.467907394789098</t>
  </si>
  <si>
    <t>EM-07</t>
  </si>
  <si>
    <r>
      <rPr>
        <b/>
        <sz val="11"/>
        <color theme="1"/>
        <rFont val="Calibri"/>
        <family val="2"/>
        <scheme val="minor"/>
      </rPr>
      <t>Info</t>
    </r>
    <r>
      <rPr>
        <sz val="11"/>
        <color theme="1"/>
        <rFont val="Calibri"/>
        <family val="2"/>
        <scheme val="minor"/>
      </rPr>
      <t xml:space="preserve">: Das Eisenbahnmuseum in Hochdahl hat an diesem Sonntag (23.08.26) geöffnet. 
</t>
    </r>
    <r>
      <rPr>
        <b/>
        <sz val="11"/>
        <color theme="1"/>
        <rFont val="Calibri"/>
        <family val="2"/>
        <scheme val="minor"/>
      </rPr>
      <t>Aufgabe</t>
    </r>
    <r>
      <rPr>
        <sz val="11"/>
        <color theme="1"/>
        <rFont val="Calibri"/>
        <family val="2"/>
        <scheme val="minor"/>
      </rPr>
      <t xml:space="preserve">: Macht vor dem Gelände ein Gruppenbild mit sovielen Fahrzeugen und dem Formsignal des Museums.
</t>
    </r>
    <r>
      <rPr>
        <b/>
        <sz val="11"/>
        <color theme="1"/>
        <rFont val="Calibri"/>
        <family val="2"/>
        <scheme val="minor"/>
      </rPr>
      <t>Bonus</t>
    </r>
    <r>
      <rPr>
        <sz val="11"/>
        <color theme="1"/>
        <rFont val="Calibri"/>
        <family val="2"/>
        <scheme val="minor"/>
      </rPr>
      <t>: Laut der Website hat das Museum am Sonntag geöffnet, macht im Museum ein Gruppenbild zusammen mit der Schleuderstelle.</t>
    </r>
  </si>
  <si>
    <t>Ziegeleiweg 1-3, 40699 Erkrath</t>
  </si>
  <si>
    <t>51.21807772364744, 6.947841727813331</t>
  </si>
  <si>
    <r>
      <rPr>
        <b/>
        <sz val="11"/>
        <color theme="1"/>
        <rFont val="Calibri"/>
        <family val="2"/>
        <scheme val="minor"/>
      </rPr>
      <t>Info:</t>
    </r>
    <r>
      <rPr>
        <sz val="11"/>
        <color theme="1"/>
        <rFont val="Calibri"/>
        <family val="2"/>
        <scheme val="minor"/>
      </rPr>
      <t xml:space="preserve"> Berliner U-Bahn-Museum
</t>
    </r>
    <r>
      <rPr>
        <b/>
        <sz val="11"/>
        <color theme="1"/>
        <rFont val="Calibri"/>
        <family val="2"/>
        <scheme val="minor"/>
      </rPr>
      <t>Aufgabe:</t>
    </r>
    <r>
      <rPr>
        <sz val="11"/>
        <color theme="1"/>
        <rFont val="Calibri"/>
        <family val="2"/>
        <scheme val="minor"/>
      </rPr>
      <t xml:space="preserve"> Macht ein Teamfoto vor dem Eingang zum Museum
</t>
    </r>
    <r>
      <rPr>
        <b/>
        <sz val="11"/>
        <color theme="1"/>
        <rFont val="Calibri"/>
        <family val="2"/>
        <scheme val="minor"/>
      </rPr>
      <t xml:space="preserve">Bonus: </t>
    </r>
    <r>
      <rPr>
        <sz val="11"/>
        <color theme="1"/>
        <rFont val="Calibri"/>
        <family val="2"/>
        <scheme val="minor"/>
      </rPr>
      <t>Macht ein Foto mit Eurem Team, auf dem mindestens 4 U-Bahnzüge gleichzeitig zu sehen sind (4 Züge, nicht 4 Triebwagen in einem Zug!)</t>
    </r>
  </si>
  <si>
    <t>52.51737538803782, 13.249982867975035</t>
  </si>
  <si>
    <r>
      <rPr>
        <b/>
        <sz val="11"/>
        <color theme="1"/>
        <rFont val="Calibri"/>
        <family val="2"/>
        <scheme val="minor"/>
      </rPr>
      <t>Info:</t>
    </r>
    <r>
      <rPr>
        <sz val="11"/>
        <color theme="1"/>
        <rFont val="Calibri"/>
        <family val="2"/>
        <scheme val="minor"/>
      </rPr>
      <t xml:space="preserve"> Das Eisenbahnmuseum ist im Juli 2023 zu einem großen Teil abgebrannt und wird seit dem aufwändig wieder Instand gesetzt.
</t>
    </r>
    <r>
      <rPr>
        <b/>
        <sz val="11"/>
        <color theme="1"/>
        <rFont val="Calibri"/>
        <family val="2"/>
        <scheme val="minor"/>
      </rPr>
      <t>Aufgabe:</t>
    </r>
    <r>
      <rPr>
        <sz val="11"/>
        <color theme="1"/>
        <rFont val="Calibri"/>
        <family val="2"/>
        <scheme val="minor"/>
      </rPr>
      <t xml:space="preserve"> Macht ein Teamfoto mit der Dampfschneeschleuder im Hintergrund. (Diese steht auf dem Außengelände und kann von Bahnsteig 4 aus gesehen werden; entsprechend ist kein Eintritt notwendig!)</t>
    </r>
  </si>
  <si>
    <t>53.63611271406268, 11.406135203172074</t>
  </si>
  <si>
    <t>EM-10</t>
  </si>
  <si>
    <r>
      <rPr>
        <b/>
        <sz val="11"/>
        <color theme="1"/>
        <rFont val="Calibri"/>
        <family val="2"/>
        <scheme val="minor"/>
      </rPr>
      <t>Info:</t>
    </r>
    <r>
      <rPr>
        <sz val="11"/>
        <color theme="1"/>
        <rFont val="Calibri"/>
        <family val="2"/>
        <scheme val="minor"/>
      </rPr>
      <t xml:space="preserve"> DB Museum Koblenz-Lützel (geöffnet Samstag 10:00 bis 16:00 Uhr)
</t>
    </r>
    <r>
      <rPr>
        <b/>
        <sz val="11"/>
        <color theme="1"/>
        <rFont val="Calibri"/>
        <family val="2"/>
        <scheme val="minor"/>
      </rPr>
      <t>Aufgabe:</t>
    </r>
    <r>
      <rPr>
        <sz val="11"/>
        <color theme="1"/>
        <rFont val="Calibri"/>
        <family val="2"/>
        <scheme val="minor"/>
      </rPr>
      <t xml:space="preserve"> Macht ein Gruppenfoto vor dem Eingang
</t>
    </r>
    <r>
      <rPr>
        <b/>
        <sz val="11"/>
        <color theme="1"/>
        <rFont val="Calibri"/>
        <family val="2"/>
        <scheme val="minor"/>
      </rPr>
      <t>Bonus:</t>
    </r>
    <r>
      <rPr>
        <sz val="11"/>
        <color theme="1"/>
        <rFont val="Calibri"/>
        <family val="2"/>
        <scheme val="minor"/>
      </rPr>
      <t xml:space="preserve"> Gruppenfoto im Museum vor der E03 - 20 Punkte</t>
    </r>
  </si>
  <si>
    <t>Schönbornsluster Str. 14, 56070 Koblenz</t>
  </si>
  <si>
    <t>50.37744960726861, 7.592857356628145</t>
  </si>
  <si>
    <r>
      <rPr>
        <b/>
        <sz val="11"/>
        <color theme="1"/>
        <rFont val="Calibri"/>
        <family val="2"/>
        <scheme val="minor"/>
      </rPr>
      <t>Info</t>
    </r>
    <r>
      <rPr>
        <sz val="11"/>
        <color theme="1"/>
        <rFont val="Calibri"/>
        <family val="2"/>
        <scheme val="minor"/>
      </rPr>
      <t xml:space="preserve">: das Bayerische Eisenbahnmuseum am Bahnhof zeigt historische Dampfloks.
</t>
    </r>
    <r>
      <rPr>
        <b/>
        <sz val="11"/>
        <color theme="1"/>
        <rFont val="Calibri"/>
        <family val="2"/>
        <scheme val="minor"/>
      </rPr>
      <t>Aufgabe</t>
    </r>
    <r>
      <rPr>
        <sz val="11"/>
        <color theme="1"/>
        <rFont val="Calibri"/>
        <family val="2"/>
        <scheme val="minor"/>
      </rPr>
      <t xml:space="preserve">: Macht in der Naehe des Eisenbahnmuseums ein "Dampflok-Video": ahmt eine anfahrende Dampflok nach - Kolbenarme kreisen, Dampfgeraeusche ("Tsch-tsch-tsch"), langsam beschleunigen. Video (mind. 30s). </t>
    </r>
    <r>
      <rPr>
        <b/>
        <sz val="11"/>
        <color theme="1"/>
        <rFont val="Calibri"/>
        <family val="2"/>
        <scheme val="minor"/>
      </rPr>
      <t>Bonus</t>
    </r>
    <r>
      <rPr>
        <sz val="11"/>
        <color theme="1"/>
        <rFont val="Calibri"/>
        <family val="2"/>
        <scheme val="minor"/>
      </rPr>
      <t>: Eine ECHTE Dampflok ist im Video zu sehen.</t>
    </r>
  </si>
  <si>
    <t>48.85044176762389, 10.499475018408496</t>
  </si>
  <si>
    <t>EM-12</t>
  </si>
  <si>
    <r>
      <rPr>
        <b/>
        <sz val="11"/>
        <color theme="1"/>
        <rFont val="Calibri"/>
        <family val="2"/>
        <scheme val="minor"/>
      </rPr>
      <t>Info:</t>
    </r>
    <r>
      <rPr>
        <sz val="11"/>
        <color theme="1"/>
        <rFont val="Calibri"/>
        <family val="2"/>
        <scheme val="minor"/>
      </rPr>
      <t xml:space="preserve"> Die Emder Modell Dampffreunde e.V. präsentieren ihre selbstgebauten Eisenbahnmodelle in den Maßstäben 1:11 bis 1:8
</t>
    </r>
    <r>
      <rPr>
        <b/>
        <sz val="11"/>
        <color theme="1"/>
        <rFont val="Calibri"/>
        <family val="2"/>
        <scheme val="minor"/>
      </rPr>
      <t xml:space="preserve">Aufgabe: </t>
    </r>
    <r>
      <rPr>
        <sz val="11"/>
        <color theme="1"/>
        <rFont val="Calibri"/>
        <family val="2"/>
        <scheme val="minor"/>
      </rPr>
      <t xml:space="preserve">Macht ein Bild mit der Denkmallok 043 903-4 vor der Minibahn Emden
</t>
    </r>
    <r>
      <rPr>
        <b/>
        <sz val="11"/>
        <color theme="1"/>
        <rFont val="Calibri"/>
        <family val="2"/>
        <scheme val="minor"/>
      </rPr>
      <t xml:space="preserve">Bonus: </t>
    </r>
    <r>
      <rPr>
        <sz val="11"/>
        <color theme="1"/>
        <rFont val="Calibri"/>
        <family val="2"/>
        <scheme val="minor"/>
      </rPr>
      <t>Fahrt eine Runde auf der Minibahn (sonntags 10:00-17:00) + Foto</t>
    </r>
  </si>
  <si>
    <t>Minibahn Emden, Bahnhofsplatz 11b, 26721 Emden</t>
  </si>
  <si>
    <t>53.36841591995626, 7.196194838632747</t>
  </si>
  <si>
    <t>EM-13</t>
  </si>
  <si>
    <r>
      <rPr>
        <b/>
        <sz val="11"/>
        <color theme="1"/>
        <rFont val="Calibri"/>
        <family val="2"/>
        <scheme val="minor"/>
      </rPr>
      <t>Info</t>
    </r>
    <r>
      <rPr>
        <sz val="11"/>
        <color theme="1"/>
        <rFont val="Calibri"/>
        <family val="2"/>
        <scheme val="minor"/>
      </rPr>
      <t xml:space="preserve">: In Neustadt an der Weinstraße befindet sich das Eisenbahnmuseum der Pfalz von wo aus die Kuckucksbähnel abfährt.
</t>
    </r>
    <r>
      <rPr>
        <b/>
        <sz val="11"/>
        <color theme="1"/>
        <rFont val="Calibri"/>
        <family val="2"/>
        <scheme val="minor"/>
      </rPr>
      <t>Aufgabe</t>
    </r>
    <r>
      <rPr>
        <sz val="11"/>
        <color theme="1"/>
        <rFont val="Calibri"/>
        <family val="2"/>
        <scheme val="minor"/>
      </rPr>
      <t xml:space="preserve">: stimmt ein kurzes Lied an oder sagt ein Gedicht über die Kuckucksbähnel auf (real existierend oder frei erfunden)
</t>
    </r>
    <r>
      <rPr>
        <b/>
        <sz val="11"/>
        <color theme="1"/>
        <rFont val="Calibri"/>
        <family val="2"/>
        <scheme val="minor"/>
      </rPr>
      <t>Bonus</t>
    </r>
    <r>
      <rPr>
        <sz val="11"/>
        <color theme="1"/>
        <rFont val="Calibri"/>
        <family val="2"/>
        <scheme val="minor"/>
      </rPr>
      <t>: im Video ist eine Lok oder ein Wagen der Kuckucksbähnel zu sehen</t>
    </r>
  </si>
  <si>
    <t>Schillerstraße 3, 67434 Neustadt an der Weinstraße</t>
  </si>
  <si>
    <t>49.34947551332521, 8.139920782776084</t>
  </si>
  <si>
    <t>EM-14</t>
  </si>
  <si>
    <t>Das Eisenbahnmuseum Letschin hat leider nur Samstagvormittags geöffnet.
Aufgabe: Gruppenfoto mit möglichst vielen Schrankenbäumen im Hintergrund.</t>
  </si>
  <si>
    <t>Bahnhofstraße 15A, 15324 Letschin</t>
  </si>
  <si>
    <t>52.6301760949825, 14.35514415293208</t>
  </si>
  <si>
    <t>EM-15</t>
  </si>
  <si>
    <r>
      <rPr>
        <b/>
        <sz val="11"/>
        <color rgb="FF000000"/>
        <rFont val="Calibri"/>
        <family val="2"/>
        <scheme val="minor"/>
      </rPr>
      <t>Info:</t>
    </r>
    <r>
      <rPr>
        <sz val="11"/>
        <color rgb="FF000000"/>
        <rFont val="Calibri"/>
        <family val="2"/>
        <scheme val="minor"/>
      </rPr>
      <t xml:space="preserve"> Der Lokschuppen Bielefeld ist ein Veranstaltungs- und Kulturzentrum in einem historischen Bahnbetriebswerk, das gelegentlich Eisenbahnausstellungen und Events bietet.
</t>
    </r>
    <r>
      <rPr>
        <b/>
        <sz val="11"/>
        <color rgb="FF000000"/>
        <rFont val="Calibri"/>
        <family val="2"/>
        <scheme val="minor"/>
      </rPr>
      <t>Aufgabe:</t>
    </r>
    <r>
      <rPr>
        <sz val="11"/>
        <color rgb="FF000000"/>
        <rFont val="Calibri"/>
        <family val="2"/>
        <scheme val="minor"/>
      </rPr>
      <t xml:space="preserve"> Macht ein Foto mit der Drehscheibe im Hintergrund (Vorsicht: Privatgelände, aber öffentlich zugänglich!)
</t>
    </r>
    <r>
      <rPr>
        <b/>
        <sz val="11"/>
        <color rgb="FF000000"/>
        <rFont val="Calibri"/>
        <family val="2"/>
        <scheme val="minor"/>
      </rPr>
      <t>Bonus:</t>
    </r>
    <r>
      <rPr>
        <sz val="11"/>
        <color rgb="FF000000"/>
        <rFont val="Calibri"/>
        <family val="2"/>
        <scheme val="minor"/>
      </rPr>
      <t xml:space="preserve"> Auf der Drehscheibe steht ein beliebiges Schienenfahrzeug</t>
    </r>
  </si>
  <si>
    <t>Stadtheider Str. 11, 33609 Bielefeld</t>
  </si>
  <si>
    <t>52.0367616489927, 8.550875963090629</t>
  </si>
  <si>
    <t>EM-16</t>
  </si>
  <si>
    <r>
      <rPr>
        <b/>
        <sz val="11"/>
        <color theme="1"/>
        <rFont val="Calibri"/>
        <family val="2"/>
        <scheme val="minor"/>
      </rPr>
      <t>Info:</t>
    </r>
    <r>
      <rPr>
        <sz val="11"/>
        <color theme="1"/>
        <rFont val="Calibri"/>
        <family val="2"/>
        <scheme val="minor"/>
      </rPr>
      <t xml:space="preserve"> Vor dem Mueseum ist eine historische Dampflock der Baureihe 52 zu finden.
</t>
    </r>
    <r>
      <rPr>
        <b/>
        <sz val="11"/>
        <color theme="1"/>
        <rFont val="Calibri"/>
        <family val="2"/>
        <scheme val="minor"/>
      </rPr>
      <t>Aufgabe:</t>
    </r>
    <r>
      <rPr>
        <sz val="11"/>
        <color theme="1"/>
        <rFont val="Calibri"/>
        <family val="2"/>
        <scheme val="minor"/>
      </rPr>
      <t xml:space="preserve">Spielt Verstecken. Alle Teammitglieder -1 verstecken sich an, um, unter usw. der Dampflock. Zwischen jedem Mitglied müssen min. 2 m Abstand sein und es darf nicht mehr als 50% von jeder Person sichtbar sein und gleichzeitig muss du im Bild eindeutig auffindbar sein.
</t>
    </r>
    <r>
      <rPr>
        <b/>
        <sz val="11"/>
        <color theme="1"/>
        <rFont val="Calibri"/>
        <family val="2"/>
        <scheme val="minor"/>
      </rPr>
      <t xml:space="preserve">Bonus: </t>
    </r>
    <r>
      <rPr>
        <sz val="11"/>
        <color theme="1"/>
        <rFont val="Calibri"/>
        <family val="2"/>
        <scheme val="minor"/>
      </rPr>
      <t>Macht ein kurzes Erklärvideo zu einer der Signale vor Ort, in dem ihr beschreibt, wie es funktioniert und welche Stellung/Lichtsignal Fahrt, bzw. Halt bedeuten.</t>
    </r>
  </si>
  <si>
    <t>Schwarzer Weg, 04895 Falkenberg/Elster</t>
  </si>
  <si>
    <t>51.58857808170099, 13.245968220949942</t>
  </si>
  <si>
    <r>
      <rPr>
        <b/>
        <sz val="11"/>
        <color theme="1"/>
        <rFont val="Calibri"/>
        <family val="2"/>
        <scheme val="minor"/>
      </rPr>
      <t xml:space="preserve">Info: </t>
    </r>
    <r>
      <rPr>
        <sz val="11"/>
        <color theme="1"/>
        <rFont val="Calibri"/>
        <family val="2"/>
        <scheme val="minor"/>
      </rPr>
      <t>Das Musseum ist ggü vom Bahnhof. Der Bü kann teils 20 min am Stück geschlossen sein beachte dies, vorallem für den Rückweg.</t>
    </r>
    <r>
      <rPr>
        <b/>
        <sz val="11"/>
        <color theme="1"/>
        <rFont val="Calibri"/>
        <family val="2"/>
        <scheme val="minor"/>
      </rPr>
      <t xml:space="preserve">
Aufgabe:</t>
    </r>
    <r>
      <rPr>
        <sz val="11"/>
        <color theme="1"/>
        <rFont val="Calibri"/>
        <family val="2"/>
        <scheme val="minor"/>
      </rPr>
      <t xml:space="preserve"> Singt vor dem Musseum das Lied: Auf der Schwäbischen eissenbahne mit Hessischem Aktzent ;-) https://www.youtube.com/watch?v=3vYoL_qLsXA&amp;t=38s</t>
    </r>
  </si>
  <si>
    <t>49.907909, 8.679794</t>
  </si>
  <si>
    <t>EM-18</t>
  </si>
  <si>
    <r>
      <t xml:space="preserve">Info: </t>
    </r>
    <r>
      <rPr>
        <sz val="11"/>
        <color theme="1"/>
        <rFont val="Calibri"/>
        <family val="2"/>
        <scheme val="minor"/>
      </rPr>
      <t xml:space="preserve">Mitten im schönen Oberfranken, am Fuße der Schiefen Ebene, liegt das Eisenbahnerdorf Neuenmarkt. Das dort angesiedelte Deutsche Dampflokomotiv Museum bietet Ihnen ein Eisenbahnerlebnis der besonderen Art.         
</t>
    </r>
    <r>
      <rPr>
        <b/>
        <sz val="11"/>
        <color theme="1"/>
        <rFont val="Calibri"/>
        <family val="2"/>
        <scheme val="minor"/>
      </rPr>
      <t>Aufgabe</t>
    </r>
    <r>
      <rPr>
        <sz val="11"/>
        <color theme="1"/>
        <rFont val="Calibri"/>
        <family val="2"/>
        <scheme val="minor"/>
      </rPr>
      <t xml:space="preserve">: Macht ein Bild vor dem gelben Infoschild </t>
    </r>
  </si>
  <si>
    <t>Birkenstraße 5, 95339 Neuenmarkt</t>
  </si>
  <si>
    <t>50.09421945155412, 11.581813812078643</t>
  </si>
  <si>
    <t>EM-19</t>
  </si>
  <si>
    <r>
      <rPr>
        <b/>
        <sz val="11"/>
        <color theme="1"/>
        <rFont val="Calibri"/>
        <family val="2"/>
        <scheme val="minor"/>
      </rPr>
      <t xml:space="preserve">Info: </t>
    </r>
    <r>
      <rPr>
        <sz val="11"/>
        <color theme="1"/>
        <rFont val="Calibri"/>
        <family val="2"/>
        <scheme val="minor"/>
      </rPr>
      <t>Im Eisenbahnmuseum Jünkerath geht es vor allem um die Eisenbahngeschichte im Eifel- und Moselraum. Es wurde in der Aartal Überflutung teilweise zerstört und an anderer Stelle wieder aufgebaut. Öffnungszeiten sind Sa 14-16 Uhr.</t>
    </r>
    <r>
      <rPr>
        <b/>
        <sz val="11"/>
        <color theme="1"/>
        <rFont val="Calibri"/>
        <family val="2"/>
        <scheme val="minor"/>
      </rPr>
      <t xml:space="preserve">
Aufgabe: </t>
    </r>
    <r>
      <rPr>
        <sz val="11"/>
        <color theme="1"/>
        <rFont val="Calibri"/>
        <family val="2"/>
        <scheme val="minor"/>
      </rPr>
      <t xml:space="preserve">Findet den Roheisenpfannenwagen am Bahnhof. Macht ein Foto mit dem Roheisenpfannenwagen. Findet anschließend das neue Eisenbahnmuseum und macht ein Foto mit euch drauf. Euer (digitales) Bild mit dem Roheisenpfannenwagen muss hier auch zu sehen sein. 
</t>
    </r>
    <r>
      <rPr>
        <b/>
        <sz val="11"/>
        <color theme="1"/>
        <rFont val="Calibri"/>
        <family val="2"/>
        <scheme val="minor"/>
      </rPr>
      <t xml:space="preserve">Bonus: </t>
    </r>
    <r>
      <rPr>
        <sz val="11"/>
        <color theme="1"/>
        <rFont val="Calibri"/>
        <family val="2"/>
        <scheme val="minor"/>
      </rPr>
      <t>Besucht das Eisenbahnmuseum.</t>
    </r>
  </si>
  <si>
    <t>Mühlengasse 3a, 54584 Jünkerath</t>
  </si>
  <si>
    <t>50.35001066757447, 6.5707629919055295</t>
  </si>
  <si>
    <t>54.41110309406395, 10.412848502840726</t>
  </si>
  <si>
    <t>EM-21</t>
  </si>
  <si>
    <t>Halle Steintorbrücke - DB Museum Halle, macht ein Foto am Eingang auf Bahnsteig 1, Es muss das Zwischensignal ZR21 und das Schild des Eisenbahnmuseums auf dem Foto zu sehen sein.</t>
  </si>
  <si>
    <t>Halle Steintorbrücke, 06112 Halle (Saale)</t>
  </si>
  <si>
    <t>51.490466408863576, 11.987569421587699</t>
  </si>
  <si>
    <r>
      <rPr>
        <b/>
        <sz val="11"/>
        <color theme="1"/>
        <rFont val="Calibri"/>
        <family val="2"/>
        <scheme val="minor"/>
      </rPr>
      <t>Info</t>
    </r>
    <r>
      <rPr>
        <sz val="11"/>
        <color theme="1"/>
        <rFont val="Calibri"/>
        <family val="2"/>
        <scheme val="minor"/>
      </rPr>
      <t xml:space="preserve">: Das historische Bahnbetriebswerk Hanau beherbergt die Museumseisenbahn Hanau e.V., ihre Schienenfahrzeuge (u.a. die Dampflok 50 3552) sowie die Fahrzeuge verschiedener weiterer "Schwesterorganisationen" (z.B. die 01 150 der Stiftung Deutscher Dampflokomotiven). Die Anlage besteht aus zwei (Teil-)Ringlokschuppen, zwei Drehscheiben und einem Rechteckschuppen, der derzeit wieder aufgebaut wird.
</t>
    </r>
    <r>
      <rPr>
        <b/>
        <sz val="11"/>
        <color theme="1"/>
        <rFont val="Calibri"/>
        <family val="2"/>
        <scheme val="minor"/>
      </rPr>
      <t>Aufgabe</t>
    </r>
    <r>
      <rPr>
        <sz val="11"/>
        <color theme="1"/>
        <rFont val="Calibri"/>
        <family val="2"/>
        <scheme val="minor"/>
      </rPr>
      <t xml:space="preserve">: Besorgt "Mikrofone" (bzw. andere Gegenstände, die ihr als solche nutzt), stellt euch zwischen die Drehscheiben (bzw. falls geschlossen vor den Eingang) und dreht ein Video, auf dem ihr das gesamte Lied "Where It's At" von Beck singt (im Refrain wird von "Two Turntables and a Microphone" gesungen = "zwei Drehscheiben" sind passend zur Anlage). Hierzu kann die Karaoke-Version des Lieds auf YouTube hilfreich sein.
</t>
    </r>
    <r>
      <rPr>
        <b/>
        <sz val="11"/>
        <color theme="1"/>
        <rFont val="Calibri"/>
        <family val="2"/>
        <scheme val="minor"/>
      </rPr>
      <t>Bonus</t>
    </r>
    <r>
      <rPr>
        <sz val="11"/>
        <color theme="1"/>
        <rFont val="Calibri"/>
        <family val="2"/>
        <scheme val="minor"/>
      </rPr>
      <t>: Mindestens eine der Drehscheiben ist im Hintergrund sichtbar.</t>
    </r>
  </si>
  <si>
    <t>50.11499273053085, 8.941966497663747</t>
  </si>
  <si>
    <t>51.4328736490309, 7.126409577794792</t>
  </si>
  <si>
    <t>EM-24</t>
  </si>
  <si>
    <r>
      <rPr>
        <b/>
        <sz val="11"/>
        <color theme="1"/>
        <rFont val="Calibri"/>
        <family val="2"/>
        <scheme val="minor"/>
      </rPr>
      <t xml:space="preserve">Info: </t>
    </r>
    <r>
      <rPr>
        <sz val="11"/>
        <color theme="1"/>
        <rFont val="Calibri"/>
        <family val="2"/>
        <scheme val="minor"/>
      </rPr>
      <t xml:space="preserve">Der Lokschuppen Rosenheim ist ein Ausstellungszentrum in Rosenheim gegenüber vom alten Rosenheimer Bahnhof (der nicht lang nach seiner Eröffnung in das Rathhaus umgewandelt wurde).
</t>
    </r>
    <r>
      <rPr>
        <b/>
        <sz val="11"/>
        <color theme="1"/>
        <rFont val="Calibri"/>
        <family val="2"/>
        <scheme val="minor"/>
      </rPr>
      <t>Aufgabe:</t>
    </r>
    <r>
      <rPr>
        <sz val="11"/>
        <color theme="1"/>
        <rFont val="Calibri"/>
        <family val="2"/>
        <scheme val="minor"/>
      </rPr>
      <t xml:space="preserve"> Foto von einem Teammitglied liegend auf dem Boden zwischen die "Gleise" im Hof vorm Lokschuppen.
</t>
    </r>
    <r>
      <rPr>
        <b/>
        <sz val="11"/>
        <color theme="1"/>
        <rFont val="Calibri"/>
        <family val="2"/>
        <scheme val="minor"/>
      </rPr>
      <t>Bonus</t>
    </r>
    <r>
      <rPr>
        <sz val="11"/>
        <color theme="1"/>
        <rFont val="Calibri"/>
        <family val="2"/>
        <scheme val="minor"/>
      </rPr>
      <t>: Kaufe und versende eine Postkarte vom Lokschuppen. Foto mit der Postkarte mit Adresse &amp; Briefmarke am Briefkasten reicht. Der nächste Briefkasten ist in der Königstr. 23, mit der längere Route zürück zum Bahnhof über die Bahnhofsstraße läuft man auch den großen Postfilial vorbei.</t>
    </r>
  </si>
  <si>
    <t>Rathausstraße 24, 83022 Rosenheim</t>
  </si>
  <si>
    <t>47.852735, 12.128282</t>
  </si>
  <si>
    <t>EM-25</t>
  </si>
  <si>
    <r>
      <rPr>
        <b/>
        <sz val="11"/>
        <color theme="1"/>
        <rFont val="Calibri"/>
        <family val="2"/>
        <scheme val="minor"/>
      </rPr>
      <t>Info</t>
    </r>
    <r>
      <rPr>
        <sz val="11"/>
        <color theme="1"/>
        <rFont val="Calibri"/>
        <family val="2"/>
        <scheme val="minor"/>
      </rPr>
      <t xml:space="preserve">: In Dieringhausen liegt das Eisenbahnmuseum auf dem denkmalgeschuetzten Gelaende des ehemaligen Bahnbetriebswerks (seit 1905). Frueher fuhr die Bahn mitten durch den Ort; rund ums Museum stehen noch die alten Eisenbahner-Dienstwohnungen aus der Kaiserzeit. </t>
    </r>
    <r>
      <rPr>
        <b/>
        <sz val="11"/>
        <color theme="1"/>
        <rFont val="Calibri"/>
        <family val="2"/>
        <scheme val="minor"/>
      </rPr>
      <t>Aufgabe</t>
    </r>
    <r>
      <rPr>
        <sz val="11"/>
        <color theme="1"/>
        <rFont val="Calibri"/>
        <family val="2"/>
        <scheme val="minor"/>
      </rPr>
      <t xml:space="preserve">: Sucht in der Naehe des Museums ein Ueberbleibsel der alten Eisenbahnzeit (alte Dienstwohnung, Strassenname mit Bahn-Bezug, sichtbare Gleise, Prellbock, Signal o.ae.) und posiert davor als Eisenbahner von 1905, die stolz ihr Bahnbetriebswerk eroeffnen. Foto.
</t>
    </r>
    <r>
      <rPr>
        <b/>
        <sz val="11"/>
        <color theme="1"/>
        <rFont val="Calibri"/>
        <family val="2"/>
        <scheme val="minor"/>
      </rPr>
      <t>Bonus</t>
    </r>
    <r>
      <rPr>
        <sz val="11"/>
        <color theme="1"/>
        <rFont val="Calibri"/>
        <family val="2"/>
        <scheme val="minor"/>
      </rPr>
      <t>: Eine echte Lok ist im Foto sichtbar</t>
    </r>
  </si>
  <si>
    <t>Hohler Str. 2, 51645 Gummersbach-Dieringhausen</t>
  </si>
  <si>
    <t>50.98368304534468, 7.5327597240624335</t>
  </si>
  <si>
    <t>EM-99</t>
  </si>
  <si>
    <t>Info: Der gemeinnützige Förderverein "Eisenbahn-Tradition e.V." hat sich zum Ziel gesetzt,  einen historischen Dampfzug im Stil der ersten Hälfte der 1950er Jahre zu erhalten und zu betreiben und auf Strecken des Tecklenburger-, Münster- und Osnabrücker Landes einzusetzen.
An unserem WE finden jeweils Dampflokseminare statt.
Aufgabe: stellt euch selbst ein Teilnahme-Zertifikat an der KrankenTour aus und macht ein Gruppenbild damit vor dem Lokschuppen. Falls die Schranke zu ist, könnt ihr hinter der Tankstelle ein Bild mit Lokschuppen machen.
Bonus: eine rauchende Dampflok auf dem Bild</t>
  </si>
  <si>
    <t>Lienener Straße 100, 49525 Lengerich</t>
  </si>
  <si>
    <t>52.16885029807606, 7.88876386120485</t>
  </si>
  <si>
    <t>F-01</t>
  </si>
  <si>
    <t>Aufgabe: Macht ein Teamfoto vor dem Eingang zum Museum</t>
  </si>
  <si>
    <t>Schöne Aussicht 10, 61348 Bad Homburg vor der Höhe</t>
  </si>
  <si>
    <t>50.2235555, 8.6217555</t>
  </si>
  <si>
    <r>
      <rPr>
        <b/>
        <sz val="11"/>
        <color theme="1"/>
        <rFont val="Calibri"/>
        <family val="2"/>
        <scheme val="minor"/>
      </rPr>
      <t>Info</t>
    </r>
    <r>
      <rPr>
        <sz val="11"/>
        <color theme="1"/>
        <rFont val="Calibri"/>
        <family val="2"/>
        <scheme val="minor"/>
      </rPr>
      <t xml:space="preserve">: Michelstadt hat eine über 1000 Jahre alte Geschichte und ist das Zentrum des Odenwaldes.
</t>
    </r>
    <r>
      <rPr>
        <b/>
        <sz val="11"/>
        <color theme="1"/>
        <rFont val="Calibri"/>
        <family val="2"/>
        <scheme val="minor"/>
      </rPr>
      <t>Aufgabe</t>
    </r>
    <r>
      <rPr>
        <sz val="11"/>
        <color theme="1"/>
        <rFont val="Calibri"/>
        <family val="2"/>
        <scheme val="minor"/>
      </rPr>
      <t xml:space="preserve">: Finde drei Gebäude die 500 Jahre oder älter sind (angeschrieben oder nachweisbar).
</t>
    </r>
    <r>
      <rPr>
        <b/>
        <sz val="11"/>
        <color theme="1"/>
        <rFont val="Calibri"/>
        <family val="2"/>
        <scheme val="minor"/>
      </rPr>
      <t>Bonus</t>
    </r>
    <r>
      <rPr>
        <sz val="11"/>
        <color theme="1"/>
        <rFont val="Calibri"/>
        <family val="2"/>
        <scheme val="minor"/>
      </rPr>
      <t>: Ihr findet 1 Gebäude das 1000 Jahre oder älter ist.</t>
    </r>
  </si>
  <si>
    <t>49.67865699380798, 9.004149162934644</t>
  </si>
  <si>
    <r>
      <rPr>
        <b/>
        <sz val="11"/>
        <color theme="1"/>
        <rFont val="Calibri"/>
        <family val="2"/>
        <scheme val="minor"/>
      </rPr>
      <t>Info</t>
    </r>
    <r>
      <rPr>
        <sz val="11"/>
        <color theme="1"/>
        <rFont val="Calibri"/>
        <family val="2"/>
        <scheme val="minor"/>
      </rPr>
      <t xml:space="preserve">: Der Fastnachtsbrunnen in Mainz ist 1967 erbaut und ist von über 200 Bronzefiguren verziert.
</t>
    </r>
    <r>
      <rPr>
        <b/>
        <sz val="11"/>
        <color theme="1"/>
        <rFont val="Calibri"/>
        <family val="2"/>
        <scheme val="minor"/>
      </rPr>
      <t>Aufgabe</t>
    </r>
    <r>
      <rPr>
        <sz val="11"/>
        <color theme="1"/>
        <rFont val="Calibri"/>
        <family val="2"/>
        <scheme val="minor"/>
      </rPr>
      <t xml:space="preserve">: Ein Teammitglied muss sich verkleiden, die dargestellte Verkleidung muss erkennbar sein als solche
</t>
    </r>
    <r>
      <rPr>
        <b/>
        <sz val="11"/>
        <color theme="1"/>
        <rFont val="Calibri"/>
        <family val="2"/>
        <scheme val="minor"/>
      </rPr>
      <t>Bonus</t>
    </r>
    <r>
      <rPr>
        <sz val="11"/>
        <color theme="1"/>
        <rFont val="Calibri"/>
        <family val="2"/>
        <scheme val="minor"/>
      </rPr>
      <t>: Mehrere Teammitglieder verkleiden sich</t>
    </r>
  </si>
  <si>
    <t>49.99803049899155, 8.268116609981417</t>
  </si>
  <si>
    <t>F-04</t>
  </si>
  <si>
    <r>
      <rPr>
        <b/>
        <sz val="11"/>
        <color theme="1"/>
        <rFont val="Calibri"/>
        <family val="2"/>
        <scheme val="minor"/>
      </rPr>
      <t>Info</t>
    </r>
    <r>
      <rPr>
        <sz val="11"/>
        <color theme="1"/>
        <rFont val="Calibri"/>
        <family val="2"/>
        <scheme val="minor"/>
      </rPr>
      <t xml:space="preserve">: Der Sprudelhof ist eine Kuranlage in Bad Nauheim, welche zwischen 1905 und 1911 im Jugendstil entstand. Er gilt zusammen als ein hervorragendes Beispiel dieses Stils und ist zugleich eines der gelungensten und geschlossensten Bauwerke dieser Epoche. 
</t>
    </r>
    <r>
      <rPr>
        <b/>
        <sz val="11"/>
        <color theme="1"/>
        <rFont val="Calibri"/>
        <family val="2"/>
        <scheme val="minor"/>
      </rPr>
      <t>Aufgabe</t>
    </r>
    <r>
      <rPr>
        <sz val="11"/>
        <color theme="1"/>
        <rFont val="Calibri"/>
        <family val="2"/>
        <scheme val="minor"/>
      </rPr>
      <t>: Trinkt Sprudel im Sprudelhof vor einem Sprudel</t>
    </r>
  </si>
  <si>
    <t>Sprudelhof, 61231 Bad Nauheim</t>
  </si>
  <si>
    <t>50.3674555, 8.7435555</t>
  </si>
  <si>
    <t>50.0197555, 8.7843555</t>
  </si>
  <si>
    <t>F-06</t>
  </si>
  <si>
    <t>Foto zwischen den beiden Autoverladerampen von DB Autozug in Neu-Isenburg oder von der Ostseite auf die Rampen Bonus: es ist ein Zug auf dem Foto zu erkennen</t>
  </si>
  <si>
    <t>Bahnhofstraße 227, 63263 Neu-Isenburg</t>
  </si>
  <si>
    <t>50.053028851069236, 8.66610914778614</t>
  </si>
  <si>
    <t>F-07</t>
  </si>
  <si>
    <t xml:space="preserve">Foto vor der Spielbank Wiesbaden
</t>
  </si>
  <si>
    <t>Kurhausplatz 1, 65189 Wiesbaden</t>
  </si>
  <si>
    <t>50.08485555, 8.2469555</t>
  </si>
  <si>
    <t>F-09</t>
  </si>
  <si>
    <t>Foto vor dem Hexenturm. Bonus: Findet eine Hexe und macht ein Foto mit ihr.
Wir sind nicht mehr im Mittelalter, demnach ist Folter keinea adäquate Methode mehr um das Geständnis einer verdächtigen Hexe zu erhalten.</t>
  </si>
  <si>
    <t>Schloßgasse, 65510 Idstein</t>
  </si>
  <si>
    <t>50.22220238686615, 8.268603983166374</t>
  </si>
  <si>
    <t>F-11</t>
  </si>
  <si>
    <t xml:space="preserve">Foto vor dem Schloss auf der Brücke
</t>
  </si>
  <si>
    <t>Schloßpl. 4, 63739 Aschaffenburg</t>
  </si>
  <si>
    <t>49.97560767620096, 9.14212883203692</t>
  </si>
  <si>
    <r>
      <rPr>
        <b/>
        <sz val="11"/>
        <color theme="1"/>
        <rFont val="Calibri"/>
        <family val="2"/>
        <scheme val="minor"/>
      </rPr>
      <t>Info:</t>
    </r>
    <r>
      <rPr>
        <sz val="11"/>
        <color theme="1"/>
        <rFont val="Calibri"/>
        <family val="2"/>
        <scheme val="minor"/>
      </rPr>
      <t xml:space="preserve"> In Seligenstadt finden Spielbegeisterte des Flipper- und Arcademuseum
</t>
    </r>
    <r>
      <rPr>
        <b/>
        <sz val="11"/>
        <color theme="1"/>
        <rFont val="Calibri"/>
        <family val="2"/>
        <scheme val="minor"/>
      </rPr>
      <t>Aufgabe:</t>
    </r>
    <r>
      <rPr>
        <sz val="11"/>
        <color theme="1"/>
        <rFont val="Calibri"/>
        <family val="2"/>
        <scheme val="minor"/>
      </rPr>
      <t xml:space="preserve"> Foto vor dem Flipper- und Arcademuseum
</t>
    </r>
    <r>
      <rPr>
        <b/>
        <sz val="11"/>
        <color theme="1"/>
        <rFont val="Calibri"/>
        <family val="2"/>
        <scheme val="minor"/>
      </rPr>
      <t>Bonus:</t>
    </r>
    <r>
      <rPr>
        <sz val="11"/>
        <color theme="1"/>
        <rFont val="Calibri"/>
        <family val="2"/>
        <scheme val="minor"/>
      </rPr>
      <t xml:space="preserve"> Spielt eine Runde Flipper oder Arcade</t>
    </r>
  </si>
  <si>
    <t>50.052843657608676, 8.968900626805421</t>
  </si>
  <si>
    <t>F-13</t>
  </si>
  <si>
    <t>Genießt die Schöne Aussicht auf das Lahntal. Bonus: Foto vom Museum, in dem sich die "goldene Badewanne" befindet.
Der Bus LM5 von Limburg (Süd) nach Limburg (Lahn) ist im FV-Ticket inkludiert.</t>
  </si>
  <si>
    <t>Dompl., 65549 Limburg</t>
  </si>
  <si>
    <t>50.3891555, 8.067555</t>
  </si>
  <si>
    <t>49.6996555, 8.3133555</t>
  </si>
  <si>
    <r>
      <rPr>
        <b/>
        <sz val="11"/>
        <color theme="1"/>
        <rFont val="Calibri"/>
        <family val="2"/>
        <scheme val="minor"/>
      </rPr>
      <t>Info</t>
    </r>
    <r>
      <rPr>
        <sz val="11"/>
        <color theme="1"/>
        <rFont val="Calibri"/>
        <family val="2"/>
        <scheme val="minor"/>
      </rPr>
      <t xml:space="preserve">: Schloss Philippsruh errichtet zwischen 1700 und 1725 vom Grafen Philipp Reinhard von Hanau.
</t>
    </r>
    <r>
      <rPr>
        <b/>
        <sz val="11"/>
        <color theme="1"/>
        <rFont val="Calibri"/>
        <family val="2"/>
        <scheme val="minor"/>
      </rPr>
      <t>Aufgabe</t>
    </r>
    <r>
      <rPr>
        <sz val="11"/>
        <color theme="1"/>
        <rFont val="Calibri"/>
        <family val="2"/>
        <scheme val="minor"/>
      </rPr>
      <t>: Macht ein Bild, in dem mindestens ein Teammitglied eine Krone trägt.</t>
    </r>
  </si>
  <si>
    <t>50.12786576146751, 8.893888945594984</t>
  </si>
  <si>
    <t>F-16</t>
  </si>
  <si>
    <r>
      <rPr>
        <b/>
        <sz val="11"/>
        <color theme="1"/>
        <rFont val="Calibri"/>
        <family val="2"/>
        <scheme val="minor"/>
      </rPr>
      <t>Info:</t>
    </r>
    <r>
      <rPr>
        <sz val="11"/>
        <color theme="1"/>
        <rFont val="Calibri"/>
        <family val="2"/>
        <scheme val="minor"/>
      </rPr>
      <t xml:space="preserve"> Beliebt bei Planespotter: Dort könnt Ihr Starts und Landungen beobachten. 
</t>
    </r>
    <r>
      <rPr>
        <b/>
        <sz val="11"/>
        <color theme="1"/>
        <rFont val="Calibri"/>
        <family val="2"/>
        <scheme val="minor"/>
      </rPr>
      <t>Aufgabe:</t>
    </r>
    <r>
      <rPr>
        <sz val="11"/>
        <color theme="1"/>
        <rFont val="Calibri"/>
        <family val="2"/>
        <scheme val="minor"/>
      </rPr>
      <t xml:space="preserve"> Beobachtet ein Start oder Landung davon und macht ein Gruppenbild mit dem Flieger in der Luft.
</t>
    </r>
    <r>
      <rPr>
        <b/>
        <sz val="11"/>
        <color theme="1"/>
        <rFont val="Calibri"/>
        <family val="2"/>
        <scheme val="minor"/>
      </rPr>
      <t>Bonus:</t>
    </r>
    <r>
      <rPr>
        <sz val="11"/>
        <color theme="1"/>
        <rFont val="Calibri"/>
        <family val="2"/>
        <scheme val="minor"/>
      </rPr>
      <t xml:space="preserve"> Es ist eine besondere Maschiene, lasst euch die Besonderheit von einem Planespotter erklären!</t>
    </r>
  </si>
  <si>
    <t>60549 Frankfurt am Main</t>
  </si>
  <si>
    <t>50.03956419181508, 8.596913382266044</t>
  </si>
  <si>
    <t>F-18</t>
  </si>
  <si>
    <r>
      <rPr>
        <b/>
        <sz val="11"/>
        <color theme="1"/>
        <rFont val="Calibri"/>
        <family val="2"/>
        <scheme val="minor"/>
      </rPr>
      <t xml:space="preserve">Info: </t>
    </r>
    <r>
      <rPr>
        <sz val="11"/>
        <color theme="1"/>
        <rFont val="Calibri"/>
        <family val="2"/>
        <scheme val="minor"/>
      </rPr>
      <t xml:space="preserve">Im Ostend gibt es eine Grafittikunst von Artmos4. Im Mittelpunkt steht eine orange-weiße S-Bahn, die den Frankfurter Nahverkehr jahrzehntelang geprägt hat. Zwar ist die Baureihe seit Ende 2014 aus dem Betrieb verschwunden, aber ihr typischer Look bleibt unvergessen. Die Bahn hält an der fiktiven Station „Sonnemannstraße“. </t>
    </r>
    <r>
      <rPr>
        <b/>
        <sz val="11"/>
        <color theme="1"/>
        <rFont val="Calibri"/>
        <family val="2"/>
        <scheme val="minor"/>
      </rPr>
      <t xml:space="preserve">
Aufgabe:</t>
    </r>
    <r>
      <rPr>
        <sz val="11"/>
        <color theme="1"/>
        <rFont val="Calibri"/>
        <family val="2"/>
        <scheme val="minor"/>
      </rPr>
      <t xml:space="preserve"> Macht ein Foto von mindestens zwei Teammitgliedern vor der S-Bahn Station und bildet den Namen der Baureihe mit Handzeichen, so dass er auf dem Foto erkennbar ist.
</t>
    </r>
    <r>
      <rPr>
        <b/>
        <sz val="11"/>
        <color theme="1"/>
        <rFont val="Calibri"/>
        <family val="2"/>
        <scheme val="minor"/>
      </rPr>
      <t xml:space="preserve">Bonus: </t>
    </r>
    <r>
      <rPr>
        <sz val="11"/>
        <color theme="1"/>
        <rFont val="Calibri"/>
        <family val="2"/>
        <scheme val="minor"/>
      </rPr>
      <t>N Schobbe (Ebbelwoi) is aach druff uffm Foddo.</t>
    </r>
  </si>
  <si>
    <t>Sonnemannstraße 1, 60314 Frankfurt am Main</t>
  </si>
  <si>
    <t>50.10931101063285, 8.696382731399904</t>
  </si>
  <si>
    <t>F-19</t>
  </si>
  <si>
    <t>Info: Die Wasserburg Bad Vilbel.
Aufgabe: Foto vor der Wasserburg Bad Vilbel, der Wassergraben sollte gut zu sehen sein.</t>
  </si>
  <si>
    <t>Klaus-Havenstein-Weg 2, 61118 Bad Vilbel</t>
  </si>
  <si>
    <t>50.18510360340571, 8.744543842878276</t>
  </si>
  <si>
    <t>F-20</t>
  </si>
  <si>
    <t>Info: Der Held der Steine ist ein deutscher Webvideopruduzent und Einzelhändler 
Aufgabe: Macht ein Foto vorm Geschäft vom Held der Steine Bonus: Ihr habt dabei Klemmbausteine in der Hand</t>
  </si>
  <si>
    <t>Laubestraße 26, 60594 Frankfurt am Main</t>
  </si>
  <si>
    <t>50.10306011796792, 8.68516129724871</t>
  </si>
  <si>
    <r>
      <rPr>
        <b/>
        <sz val="11"/>
        <color theme="1"/>
        <rFont val="Calibri"/>
        <family val="2"/>
        <scheme val="minor"/>
      </rPr>
      <t>Info:</t>
    </r>
    <r>
      <rPr>
        <sz val="11"/>
        <color theme="1"/>
        <rFont val="Calibri"/>
        <family val="2"/>
        <scheme val="minor"/>
      </rPr>
      <t xml:space="preserve"> Auf nach Nizza!
</t>
    </r>
    <r>
      <rPr>
        <b/>
        <sz val="11"/>
        <color theme="1"/>
        <rFont val="Calibri"/>
        <family val="2"/>
        <scheme val="minor"/>
      </rPr>
      <t>Aufgabe:</t>
    </r>
    <r>
      <rPr>
        <sz val="11"/>
        <color theme="1"/>
        <rFont val="Calibri"/>
        <family val="2"/>
        <scheme val="minor"/>
      </rPr>
      <t xml:space="preserve"> Dreht ein Video, auf dem mindestens 2 Teammitglieder über den roten Teppich des Filmfestivals von Nizza flanieren. Der Schriftzug "Nizza" muss in dem Video zu sehen sein.
</t>
    </r>
    <r>
      <rPr>
        <b/>
        <sz val="11"/>
        <color theme="1"/>
        <rFont val="Calibri"/>
        <family val="2"/>
        <scheme val="minor"/>
      </rPr>
      <t xml:space="preserve">Bonus: </t>
    </r>
    <r>
      <rPr>
        <sz val="11"/>
        <color theme="1"/>
        <rFont val="Calibri"/>
        <family val="2"/>
        <scheme val="minor"/>
      </rPr>
      <t>Macht ein Foto mit Eurem Team und einer österreichischen Flagge (muss in der Nähe sein).</t>
    </r>
  </si>
  <si>
    <t>50.10695535177289, 8.674952625099872</t>
  </si>
  <si>
    <t>50.051603937295695, 8.585853707122158</t>
  </si>
  <si>
    <r>
      <rPr>
        <b/>
        <sz val="11"/>
        <color theme="1"/>
        <rFont val="Calibri"/>
        <family val="2"/>
        <scheme val="minor"/>
      </rPr>
      <t>Info:</t>
    </r>
    <r>
      <rPr>
        <sz val="11"/>
        <color theme="1"/>
        <rFont val="Calibri"/>
        <family val="2"/>
        <scheme val="minor"/>
      </rPr>
      <t xml:space="preserve"> In Frankfurt gibt es nicht nur hohe Gebäude, sondern auch teure Autos.
</t>
    </r>
    <r>
      <rPr>
        <b/>
        <sz val="11"/>
        <color theme="1"/>
        <rFont val="Calibri"/>
        <family val="2"/>
        <scheme val="minor"/>
      </rPr>
      <t>Aufgabe:</t>
    </r>
    <r>
      <rPr>
        <sz val="11"/>
        <color theme="1"/>
        <rFont val="Calibri"/>
        <family val="2"/>
        <scheme val="minor"/>
      </rPr>
      <t xml:space="preserve"> Macht ein Gruppenfoto vor dem Lamborghini Autohaus an der Klassikstadt. 
</t>
    </r>
    <r>
      <rPr>
        <b/>
        <sz val="11"/>
        <color theme="1"/>
        <rFont val="Calibri"/>
        <family val="2"/>
        <scheme val="minor"/>
      </rPr>
      <t>Bonus:</t>
    </r>
    <r>
      <rPr>
        <sz val="11"/>
        <color theme="1"/>
        <rFont val="Calibri"/>
        <family val="2"/>
        <scheme val="minor"/>
      </rPr>
      <t xml:space="preserve"> Macht ein Foto von einem Gruppenmitglied in einem Lamborghini.</t>
    </r>
  </si>
  <si>
    <t>50.130842, 8.756596</t>
  </si>
  <si>
    <t>F-24</t>
  </si>
  <si>
    <r>
      <t xml:space="preserve">Frankfurt(M)Taunusanlage - Alte Oper Frankfurt
</t>
    </r>
    <r>
      <rPr>
        <b/>
        <sz val="11"/>
        <color theme="1"/>
        <rFont val="Calibri"/>
        <family val="2"/>
        <scheme val="minor"/>
      </rPr>
      <t xml:space="preserve">Info: </t>
    </r>
    <r>
      <rPr>
        <sz val="11"/>
        <color theme="1"/>
        <rFont val="Calibri"/>
        <family val="2"/>
        <scheme val="minor"/>
      </rPr>
      <t xml:space="preserve">Nach Kriegszerstörung lange als 'schönste Ruine Deutschlands' diskutiert, erst 1981 wiedereröffnet.
</t>
    </r>
    <r>
      <rPr>
        <b/>
        <sz val="11"/>
        <color theme="1"/>
        <rFont val="Calibri"/>
        <family val="2"/>
        <scheme val="minor"/>
      </rPr>
      <t>Aufgabe</t>
    </r>
    <r>
      <rPr>
        <sz val="11"/>
        <color theme="1"/>
        <rFont val="Calibri"/>
        <family val="2"/>
        <scheme val="minor"/>
      </rPr>
      <t xml:space="preserve">: Posiert auf der Freitreppe der Alten Oper wie für ein Albumcover - macht ein Gruppenfoto.
</t>
    </r>
    <r>
      <rPr>
        <b/>
        <sz val="11"/>
        <color theme="1"/>
        <rFont val="Calibri"/>
        <family val="2"/>
        <scheme val="minor"/>
      </rPr>
      <t xml:space="preserve">Bonus: </t>
    </r>
    <r>
      <rPr>
        <sz val="11"/>
        <color theme="1"/>
        <rFont val="Calibri"/>
        <family val="2"/>
        <scheme val="minor"/>
      </rPr>
      <t>Findet die Giebel-Inschrift 'Dem Wahren Schönen Guten' und fotografiert sie.</t>
    </r>
  </si>
  <si>
    <t>Opernplatz 1, 60313 Frankfurt am Main</t>
  </si>
  <si>
    <t>50.115830, 8.671390</t>
  </si>
  <si>
    <r>
      <rPr>
        <b/>
        <sz val="11"/>
        <color theme="1"/>
        <rFont val="Calibri"/>
        <family val="2"/>
        <scheme val="minor"/>
      </rPr>
      <t xml:space="preserve">Info: </t>
    </r>
    <r>
      <rPr>
        <sz val="11"/>
        <color theme="1"/>
        <rFont val="Calibri"/>
        <family val="2"/>
        <scheme val="minor"/>
      </rPr>
      <t xml:space="preserve">Elvis Presley leistete seinen Militärdienst in der Kaserne von Friedberg
</t>
    </r>
    <r>
      <rPr>
        <b/>
        <sz val="11"/>
        <color theme="1"/>
        <rFont val="Calibri"/>
        <family val="2"/>
        <scheme val="minor"/>
      </rPr>
      <t xml:space="preserve">Aufgabe: </t>
    </r>
    <r>
      <rPr>
        <sz val="11"/>
        <color theme="1"/>
        <rFont val="Calibri"/>
        <family val="2"/>
        <scheme val="minor"/>
      </rPr>
      <t>Macht ein Foto von euch mit dem Elvis Presley Denkmal</t>
    </r>
  </si>
  <si>
    <t>50.32208038739454, 8.747313455728275</t>
  </si>
  <si>
    <r>
      <rPr>
        <b/>
        <sz val="11"/>
        <color theme="1"/>
        <rFont val="Calibri"/>
        <family val="2"/>
        <scheme val="minor"/>
      </rPr>
      <t xml:space="preserve">Info: </t>
    </r>
    <r>
      <rPr>
        <sz val="11"/>
        <color theme="1"/>
        <rFont val="Calibri"/>
        <family val="2"/>
        <scheme val="minor"/>
      </rPr>
      <t xml:space="preserve">Die Ostfalia Hochschule hat ihren Standort im "Stadtteil" SZ-Calbecht (285 Einwohner!). Leider ist es bis dahin zu weit. 
</t>
    </r>
    <r>
      <rPr>
        <b/>
        <sz val="11"/>
        <color theme="1"/>
        <rFont val="Calibri"/>
        <family val="2"/>
        <scheme val="minor"/>
      </rPr>
      <t>Aufgabe</t>
    </r>
    <r>
      <rPr>
        <sz val="11"/>
        <color theme="1"/>
        <rFont val="Calibri"/>
        <family val="2"/>
        <scheme val="minor"/>
      </rPr>
      <t xml:space="preserve">: Macht ein Bild vor dem Klesmerbrunnen am Klesmerplatz
Bonus: Holt euch was leckeres von der Ümit-Bäckerei in der  Vorsalzer Straße (Fotobeweis)
</t>
    </r>
  </si>
  <si>
    <t>52.048221353102626, 10.371587051240605</t>
  </si>
  <si>
    <t>H-02</t>
  </si>
  <si>
    <t>Die HAWK hat neben Hildesheim und Göttingen auch einen Standort in Holzminden.
Aufgabe: Foto vor dem HAWK-Gebäude, der Untere Teich sollte ebenfalls erkennbar sein.</t>
  </si>
  <si>
    <t>Haarmannpl. 3, 37603 Holzminden</t>
  </si>
  <si>
    <t>51.82721056893408, 9.4509198706418</t>
  </si>
  <si>
    <r>
      <rPr>
        <b/>
        <sz val="11"/>
        <color rgb="FF000000"/>
        <rFont val="Calibri"/>
        <family val="2"/>
      </rPr>
      <t>Info:</t>
    </r>
    <r>
      <rPr>
        <sz val="11"/>
        <color rgb="FF000000"/>
        <rFont val="Calibri"/>
        <family val="2"/>
      </rPr>
      <t xml:space="preserve"> Die Stadt Vallendar ist ein Mittelzentrum im Landkreis Mayen-Koblenz in Rheinland-Pfalz. Sie liegt 5,7 km nördlich von Koblenz.
</t>
    </r>
    <r>
      <rPr>
        <b/>
        <sz val="11"/>
        <color rgb="FF000000"/>
        <rFont val="Calibri"/>
        <family val="2"/>
      </rPr>
      <t>Aufgabe:</t>
    </r>
    <r>
      <rPr>
        <sz val="11"/>
        <color rgb="FF000000"/>
        <rFont val="Calibri"/>
        <family val="2"/>
      </rPr>
      <t xml:space="preserve"> Mache ein Foto vor der Vinzenz Pallotti Universität.</t>
    </r>
  </si>
  <si>
    <t>50.401625313772286, 7.626797484007272</t>
  </si>
  <si>
    <r>
      <rPr>
        <b/>
        <sz val="11"/>
        <color theme="1"/>
        <rFont val="Calibri"/>
        <family val="2"/>
        <scheme val="minor"/>
      </rPr>
      <t>Info:</t>
    </r>
    <r>
      <rPr>
        <sz val="11"/>
        <color theme="1"/>
        <rFont val="Calibri"/>
        <family val="2"/>
        <scheme val="minor"/>
      </rPr>
      <t xml:space="preserve"> Die TH Wildau entstand auf einem historischen Industriegelände und verbindet alte Backsteinarchitektur mit modernen Hochschulgebäuden.
</t>
    </r>
    <r>
      <rPr>
        <b/>
        <sz val="11"/>
        <color theme="1"/>
        <rFont val="Calibri"/>
        <family val="2"/>
        <scheme val="minor"/>
      </rPr>
      <t>Aufgabe:</t>
    </r>
    <r>
      <rPr>
        <sz val="11"/>
        <color theme="1"/>
        <rFont val="Calibri"/>
        <family val="2"/>
        <scheme val="minor"/>
      </rPr>
      <t xml:space="preserve"> Auf dem Hochschul Gelände steht eine Dampflok der Baureihe 52. Haltet eine Präsentation über die Baureihe, bei der ihr Anhand einer Zeichnung (selbsterstellt und nicht digital) etwas erklärt. Dokumentiert dies mit Bildern oder einem Video.  
</t>
    </r>
    <r>
      <rPr>
        <b/>
        <sz val="11"/>
        <color theme="1"/>
        <rFont val="Calibri"/>
        <family val="2"/>
        <scheme val="minor"/>
      </rPr>
      <t>Bonus</t>
    </r>
    <r>
      <rPr>
        <sz val="11"/>
        <color theme="1"/>
        <rFont val="Calibri"/>
        <family val="2"/>
        <scheme val="minor"/>
      </rPr>
      <t>: Ihr erklärt auch noch wie eine Dampfmaschine funktioniert in bester "Feuerzangenbowle" manier.</t>
    </r>
  </si>
  <si>
    <t>52.31820618366778, 13.632312125150063</t>
  </si>
  <si>
    <t>H-05</t>
  </si>
  <si>
    <r>
      <rPr>
        <b/>
        <sz val="11"/>
        <color theme="1"/>
        <rFont val="Calibri"/>
        <family val="2"/>
        <scheme val="minor"/>
      </rPr>
      <t>Info:</t>
    </r>
    <r>
      <rPr>
        <sz val="11"/>
        <color theme="1"/>
        <rFont val="Calibri"/>
        <family val="2"/>
        <scheme val="minor"/>
      </rPr>
      <t xml:space="preserve"> Bis zur Hochschule ist es leider zu weit 
</t>
    </r>
    <r>
      <rPr>
        <b/>
        <sz val="11"/>
        <color theme="1"/>
        <rFont val="Calibri"/>
        <family val="2"/>
        <scheme val="minor"/>
      </rPr>
      <t>Aufgabe:</t>
    </r>
    <r>
      <rPr>
        <sz val="11"/>
        <color theme="1"/>
        <rFont val="Calibri"/>
        <family val="2"/>
        <scheme val="minor"/>
      </rPr>
      <t xml:space="preserve"> Geht daher zur Donaubühne und spielt ein kleines Theaterstück (2min)</t>
    </r>
  </si>
  <si>
    <t>Burgstraße, 72488 Sigmaringen</t>
  </si>
  <si>
    <t>48.088923374055874, 9.21442554964528</t>
  </si>
  <si>
    <t>H-06</t>
  </si>
  <si>
    <r>
      <rPr>
        <b/>
        <sz val="11"/>
        <color theme="1"/>
        <rFont val="Calibri"/>
        <family val="2"/>
        <scheme val="minor"/>
      </rPr>
      <t>Info</t>
    </r>
    <r>
      <rPr>
        <sz val="11"/>
        <color theme="1"/>
        <rFont val="Calibri"/>
        <family val="2"/>
        <scheme val="minor"/>
      </rPr>
      <t xml:space="preserve">: Der Standort der Uni Kassel ist bekannt für seinen Fachbereich Ökologische Agrarwissenschaften und bekannt für sein Forschungsgewächshaus.
</t>
    </r>
    <r>
      <rPr>
        <b/>
        <sz val="11"/>
        <color theme="1"/>
        <rFont val="Calibri"/>
        <family val="2"/>
        <scheme val="minor"/>
      </rPr>
      <t>Aufgabe</t>
    </r>
    <r>
      <rPr>
        <sz val="11"/>
        <color theme="1"/>
        <rFont val="Calibri"/>
        <family val="2"/>
        <scheme val="minor"/>
      </rPr>
      <t xml:space="preserve">: Geht zum alten Hörsaalgebäude und macht ein witziges Foto </t>
    </r>
  </si>
  <si>
    <t>37213 Witzenhausen</t>
  </si>
  <si>
    <t>51.34994996843711, 9.855173468223336</t>
  </si>
  <si>
    <t>H-07</t>
  </si>
  <si>
    <r>
      <rPr>
        <b/>
        <sz val="11"/>
        <color theme="1"/>
        <rFont val="Calibri"/>
        <family val="2"/>
        <scheme val="minor"/>
      </rPr>
      <t xml:space="preserve">Info: </t>
    </r>
    <r>
      <rPr>
        <sz val="11"/>
        <color theme="1"/>
        <rFont val="Calibri"/>
        <family val="2"/>
        <scheme val="minor"/>
      </rPr>
      <t xml:space="preserve">In Bad Sooden-Allendorf gibt es ein liebevoll gestaltetes Salzmuseum mit vielen Infos zur Salzgeschichte des Ortes.
</t>
    </r>
    <r>
      <rPr>
        <b/>
        <sz val="11"/>
        <color theme="1"/>
        <rFont val="Calibri"/>
        <family val="2"/>
        <scheme val="minor"/>
      </rPr>
      <t xml:space="preserve">Aufgabe: </t>
    </r>
    <r>
      <rPr>
        <sz val="11"/>
        <color theme="1"/>
        <rFont val="Calibri"/>
        <family val="2"/>
        <scheme val="minor"/>
      </rPr>
      <t xml:space="preserve">Schürft Salz unter dem Torbogen direkt neben dem Salzmuseum, der Euch dabei als Behelfs-Salzstollen dient.
</t>
    </r>
    <r>
      <rPr>
        <b/>
        <sz val="11"/>
        <color theme="1"/>
        <rFont val="Calibri"/>
        <family val="2"/>
        <scheme val="minor"/>
      </rPr>
      <t xml:space="preserve">Bonus: </t>
    </r>
    <r>
      <rPr>
        <sz val="11"/>
        <color theme="1"/>
        <rFont val="Calibri"/>
        <family val="2"/>
        <scheme val="minor"/>
      </rPr>
      <t>Ihr esst eine Salzbrezel, habt einen Salzstreuer mit im Bild oder fotografiert Euch in einem Kreis aus Salz (10 Punkte). Ihr besucht das Salzmuseum (Öffnungszeiten Sa+So 14-17 Uhr) (30 Punkte).</t>
    </r>
  </si>
  <si>
    <t>Rosenstraße 1-3, 37242 Bad Sooden-Allendorf</t>
  </si>
  <si>
    <t>51.26920024222841, 9.965571941599851</t>
  </si>
  <si>
    <t>H-08</t>
  </si>
  <si>
    <t>Info: In Riedlingen kann aus über 40 Studienfächern gewählt werden.
Aufgabe: Foto vor dem Lichtspielhaus</t>
  </si>
  <si>
    <t>Lange Str. 4-6, 88499 Riedlingen</t>
  </si>
  <si>
    <t>48.153451019035565, 9.47502844180592</t>
  </si>
  <si>
    <t>H-09</t>
  </si>
  <si>
    <r>
      <rPr>
        <b/>
        <sz val="11"/>
        <color theme="1"/>
        <rFont val="Calibri"/>
        <family val="2"/>
        <scheme val="minor"/>
      </rPr>
      <t>Info:</t>
    </r>
    <r>
      <rPr>
        <sz val="11"/>
        <color theme="1"/>
        <rFont val="Calibri"/>
        <family val="2"/>
        <scheme val="minor"/>
      </rPr>
      <t xml:space="preserve"> In der Eisenbahnersiedlung Elstal befindet sich die Theologische Hochschule Elstal. In unmittelbarer Nähe befindet sich das Cafe Zwischenhalt in einem alten Reisezugwagen. </t>
    </r>
    <r>
      <rPr>
        <b/>
        <sz val="11"/>
        <color theme="1"/>
        <rFont val="Calibri"/>
        <family val="2"/>
        <scheme val="minor"/>
      </rPr>
      <t>Aufgabe</t>
    </r>
    <r>
      <rPr>
        <sz val="11"/>
        <color theme="1"/>
        <rFont val="Calibri"/>
        <family val="2"/>
        <scheme val="minor"/>
      </rPr>
      <t>: Macht vor dem Cafe ein Gruppenfoto.</t>
    </r>
  </si>
  <si>
    <t>Rosa-Luxemburg-Allee 35, 14641 Wustermark-Elstal</t>
  </si>
  <si>
    <t>52.54070575763223, 13.002413536666008</t>
  </si>
  <si>
    <t>H-10</t>
  </si>
  <si>
    <t>Macht ein Teamfoto vor dem kapellenähnlichen Gebäude der Ostfalia Hochschule für angewandte Wissenschaften Campus Suderburg Asta.</t>
  </si>
  <si>
    <t>In den Twieten 1, 29556 Suderburg</t>
  </si>
  <si>
    <t>52.89857052105926, 10.446428739952106</t>
  </si>
  <si>
    <r>
      <rPr>
        <b/>
        <sz val="11"/>
        <color theme="1"/>
        <rFont val="Calibri"/>
        <family val="2"/>
        <scheme val="minor"/>
      </rPr>
      <t>Info</t>
    </r>
    <r>
      <rPr>
        <sz val="11"/>
        <color theme="1"/>
        <rFont val="Calibri"/>
        <family val="2"/>
        <scheme val="minor"/>
      </rPr>
      <t xml:space="preserve">: Kronach – Heimatstadt von Lucas Cranach dem Älteren.
</t>
    </r>
    <r>
      <rPr>
        <b/>
        <sz val="11"/>
        <color theme="1"/>
        <rFont val="Calibri"/>
        <family val="2"/>
        <scheme val="minor"/>
      </rPr>
      <t>Aufgabe</t>
    </r>
    <r>
      <rPr>
        <sz val="11"/>
        <color theme="1"/>
        <rFont val="Calibri"/>
        <family val="2"/>
        <scheme val="minor"/>
      </rPr>
      <t xml:space="preserve">: Erfindet ein neues Gemälde des berühmten Malers und stellt es als lebendes Kunstwerk nach und haltet es fotografisch.
</t>
    </r>
    <r>
      <rPr>
        <b/>
        <sz val="11"/>
        <color theme="1"/>
        <rFont val="Calibri"/>
        <family val="2"/>
        <scheme val="minor"/>
      </rPr>
      <t>Bonus</t>
    </r>
    <r>
      <rPr>
        <sz val="11"/>
        <color theme="1"/>
        <rFont val="Calibri"/>
        <family val="2"/>
        <scheme val="minor"/>
      </rPr>
      <t>: Vergebt eurem Werk einen möglichst pompösen Museumstitel.</t>
    </r>
  </si>
  <si>
    <t>50.24103345116961, 11.320905088127159</t>
  </si>
  <si>
    <t>H-12</t>
  </si>
  <si>
    <r>
      <rPr>
        <b/>
        <sz val="11"/>
        <color theme="1"/>
        <rFont val="Calibri"/>
        <family val="2"/>
        <scheme val="minor"/>
      </rPr>
      <t>Info:</t>
    </r>
    <r>
      <rPr>
        <sz val="11"/>
        <color theme="1"/>
        <rFont val="Calibri"/>
        <family val="2"/>
        <scheme val="minor"/>
      </rPr>
      <t xml:space="preserve"> Schmalkalden - Stahl und Eisen
</t>
    </r>
    <r>
      <rPr>
        <b/>
        <sz val="11"/>
        <color theme="1"/>
        <rFont val="Calibri"/>
        <family val="2"/>
        <scheme val="minor"/>
      </rPr>
      <t>Aufgabe:</t>
    </r>
    <r>
      <rPr>
        <sz val="11"/>
        <color theme="1"/>
        <rFont val="Calibri"/>
        <family val="2"/>
        <scheme val="minor"/>
      </rPr>
      <t xml:space="preserve"> Geht zum Bach "Stille" und macht eine Meditationsrunde. Haltet dies fotographisch mit dem Bach im Hintergrund fest.
</t>
    </r>
    <r>
      <rPr>
        <b/>
        <sz val="11"/>
        <color theme="1"/>
        <rFont val="Calibri"/>
        <family val="2"/>
        <scheme val="minor"/>
      </rPr>
      <t>Bonus:</t>
    </r>
    <r>
      <rPr>
        <sz val="11"/>
        <color theme="1"/>
        <rFont val="Calibri"/>
        <family val="2"/>
        <scheme val="minor"/>
      </rPr>
      <t xml:space="preserve"> bringt einen Stahlgegenstand mit aufs Bild.</t>
    </r>
  </si>
  <si>
    <t>96317 Kronach</t>
  </si>
  <si>
    <t>50.71851760235137, 10.463216326664671</t>
  </si>
  <si>
    <r>
      <rPr>
        <b/>
        <sz val="11"/>
        <color theme="1"/>
        <rFont val="Calibri"/>
        <family val="2"/>
        <scheme val="minor"/>
      </rPr>
      <t xml:space="preserve">Info: </t>
    </r>
    <r>
      <rPr>
        <sz val="11"/>
        <color theme="1"/>
        <rFont val="Calibri"/>
        <family val="2"/>
        <scheme val="minor"/>
      </rPr>
      <t xml:space="preserve">Die Internationale Hochschule Liebenzell ging aus dem Theologischen Seminar Liebenzell hervor. Die Hochschule hat ca. 300 Studierende, der Ort 9300 Einwohner
</t>
    </r>
    <r>
      <rPr>
        <b/>
        <sz val="11"/>
        <color theme="1"/>
        <rFont val="Calibri"/>
        <family val="2"/>
        <scheme val="minor"/>
      </rPr>
      <t>Aufgabe:</t>
    </r>
    <r>
      <rPr>
        <sz val="11"/>
        <color theme="1"/>
        <rFont val="Calibri"/>
        <family val="2"/>
        <scheme val="minor"/>
      </rPr>
      <t xml:space="preserve"> Macht ein Foto, auf dem eine*r von euch als Professor*in eine Vorlesung hält, während die anderen gebannt lauschen oder schlafen.
</t>
    </r>
    <r>
      <rPr>
        <b/>
        <sz val="11"/>
        <color theme="1"/>
        <rFont val="Calibri"/>
        <family val="2"/>
        <scheme val="minor"/>
      </rPr>
      <t>Bonus:</t>
    </r>
    <r>
      <rPr>
        <sz val="11"/>
        <color theme="1"/>
        <rFont val="Calibri"/>
        <family val="2"/>
        <scheme val="minor"/>
      </rPr>
      <t xml:space="preserve"> Macht Fotos vor 3 Kirchen in Bad Liebenzell</t>
    </r>
  </si>
  <si>
    <t>48.773259900102786, 8.727452837514958</t>
  </si>
  <si>
    <t>H-14</t>
  </si>
  <si>
    <t>Es geht bergab für kleine Hochschulen. Macht ein Foto der Waldkugelbahn. Bonus: Lasst eine Kugel rollen</t>
  </si>
  <si>
    <t>Im Heienbach, 36199 Rotenburg an der Fulda</t>
  </si>
  <si>
    <t>51.005947594807914, 9.744636583229132</t>
  </si>
  <si>
    <t>H-15</t>
  </si>
  <si>
    <r>
      <rPr>
        <b/>
        <sz val="11"/>
        <color theme="1"/>
        <rFont val="Calibri"/>
        <family val="2"/>
        <scheme val="minor"/>
      </rPr>
      <t>Info</t>
    </r>
    <r>
      <rPr>
        <sz val="11"/>
        <color theme="1"/>
        <rFont val="Calibri"/>
        <family val="2"/>
        <scheme val="minor"/>
      </rPr>
      <t xml:space="preserve">: Wer sich dem Weinbau näher widmen möchte, kann in Geisenheim Önologie studieren. 
</t>
    </r>
    <r>
      <rPr>
        <b/>
        <sz val="11"/>
        <color theme="1"/>
        <rFont val="Calibri"/>
        <family val="2"/>
        <scheme val="minor"/>
      </rPr>
      <t>Aufgabe</t>
    </r>
    <r>
      <rPr>
        <sz val="11"/>
        <color theme="1"/>
        <rFont val="Calibri"/>
        <family val="2"/>
        <scheme val="minor"/>
      </rPr>
      <t xml:space="preserve">: Begebt euch zur schönsten Weinsicht im Rheingau 2012 und macht ein Foto mit allen Mitgliedern (n-1) auf der Bank sitzend. 
</t>
    </r>
    <r>
      <rPr>
        <b/>
        <sz val="11"/>
        <color theme="1"/>
        <rFont val="Calibri"/>
        <family val="2"/>
        <scheme val="minor"/>
      </rPr>
      <t>Bonus</t>
    </r>
    <r>
      <rPr>
        <sz val="11"/>
        <color theme="1"/>
        <rFont val="Calibri"/>
        <family val="2"/>
        <scheme val="minor"/>
      </rPr>
      <t>: ihr stoßt auf dem Foto mit einem Getränk (passenderweise: Wein/Traubensaft) an.</t>
    </r>
  </si>
  <si>
    <t>Mühlstraße 8, 65366 Geisenheim</t>
  </si>
  <si>
    <t>49.98846074658655, 7.962486123715767</t>
  </si>
  <si>
    <t>H-16</t>
  </si>
  <si>
    <t>Die Jade Hochschule hat neben Wilhelmshaven und Oldenburg(Oldb) auch einen Standort in Elsfleth.
Aufgabe: Macht ein Foto vor dem Gebäude, das optisch einem "Bauklotz" gleicht. Die Hunte sollte dabei auch erkennbar sein.</t>
  </si>
  <si>
    <t>Weserstraße 52, 26931 Elsfleth</t>
  </si>
  <si>
    <t>53.242864952900334, 8.466508800036381</t>
  </si>
  <si>
    <r>
      <rPr>
        <b/>
        <sz val="11"/>
        <color theme="1"/>
        <rFont val="Calibri"/>
        <family val="2"/>
        <scheme val="minor"/>
      </rPr>
      <t>Info:</t>
    </r>
    <r>
      <rPr>
        <sz val="11"/>
        <color theme="1"/>
        <rFont val="Calibri"/>
        <family val="2"/>
        <scheme val="minor"/>
      </rPr>
      <t xml:space="preserve"> Mittweida soll zu fast 50% aus Studenten bestehen. Die Hochschule hat einen Schwerpunkt auf Technik.
</t>
    </r>
    <r>
      <rPr>
        <b/>
        <sz val="11"/>
        <color theme="1"/>
        <rFont val="Calibri"/>
        <family val="2"/>
        <scheme val="minor"/>
      </rPr>
      <t>Aufgabe:</t>
    </r>
    <r>
      <rPr>
        <sz val="11"/>
        <color theme="1"/>
        <rFont val="Calibri"/>
        <family val="2"/>
        <scheme val="minor"/>
      </rPr>
      <t xml:space="preserve"> Baut mit Materialien, die ihr findet eine Brücke. Spannweite mindestens 20 cm. Macht ein Bild mit dieser, eurem Team und dem Gebäude der Hochschule im Hintergrund.
</t>
    </r>
    <r>
      <rPr>
        <b/>
        <sz val="11"/>
        <color theme="1"/>
        <rFont val="Calibri"/>
        <family val="2"/>
        <scheme val="minor"/>
      </rPr>
      <t>Bonus</t>
    </r>
    <r>
      <rPr>
        <sz val="11"/>
        <color theme="1"/>
        <rFont val="Calibri"/>
        <family val="2"/>
        <scheme val="minor"/>
      </rPr>
      <t>: Die Brücke trägt mehr als 2 kg für mindestens 15 Sekunden.</t>
    </r>
  </si>
  <si>
    <t>50.98715643829772, 12.973060042276682</t>
  </si>
  <si>
    <t>H-19</t>
  </si>
  <si>
    <r>
      <rPr>
        <b/>
        <sz val="11"/>
        <color theme="1"/>
        <rFont val="Calibri"/>
        <family val="2"/>
        <scheme val="minor"/>
      </rPr>
      <t>Info:</t>
    </r>
    <r>
      <rPr>
        <sz val="11"/>
        <color theme="1"/>
        <rFont val="Calibri"/>
        <family val="2"/>
        <scheme val="minor"/>
      </rPr>
      <t xml:space="preserve"> Die Katholische Universität Eichstätt-Ingolstadt (KU), von 1980 bis 2001 Katholische Universität Eichstätt, ist die einzige katholische Universität im deutschsprachigen Raum und eine von über 200 katholischen Universitäten weltweit. Sie liegt in kirchlicher Trägerschaft, ist zugleich staatlich anerkannt und steht Studierenden aller Religionen und Weltanschauungen offen.
</t>
    </r>
    <r>
      <rPr>
        <b/>
        <sz val="11"/>
        <color theme="1"/>
        <rFont val="Calibri"/>
        <family val="2"/>
        <scheme val="minor"/>
      </rPr>
      <t>Aufgabe:</t>
    </r>
    <r>
      <rPr>
        <sz val="11"/>
        <color theme="1"/>
        <rFont val="Calibri"/>
        <family val="2"/>
        <scheme val="minor"/>
      </rPr>
      <t xml:space="preserve"> Legt mit eurem Team euch in das "H" des Helipads und bildet es mit eurem Team lendig nach.</t>
    </r>
  </si>
  <si>
    <t>Ostenstraße 26, 85072 Eichstätt</t>
  </si>
  <si>
    <t>48.887677066102555, 11.18821516249662</t>
  </si>
  <si>
    <r>
      <t xml:space="preserve">Info: </t>
    </r>
    <r>
      <rPr>
        <sz val="11"/>
        <color theme="1"/>
        <rFont val="Calibri"/>
        <family val="2"/>
        <scheme val="minor"/>
      </rPr>
      <t xml:space="preserve">In der schönen Pfalz kann man im idyllischen Hoppstädten am Umwelt-Campus Birkenfeld studieren.
</t>
    </r>
    <r>
      <rPr>
        <b/>
        <sz val="11"/>
        <color theme="1"/>
        <rFont val="Calibri"/>
        <family val="2"/>
        <scheme val="minor"/>
      </rPr>
      <t xml:space="preserve">Aufgabe: </t>
    </r>
    <r>
      <rPr>
        <sz val="11"/>
        <color theme="1"/>
        <rFont val="Calibri"/>
        <family val="2"/>
        <scheme val="minor"/>
      </rPr>
      <t>Findet einen Platz für ein schönes Gruppenfoto und trinkt auf das Glück der Studierenden bei ihren nächsten Klausuren.</t>
    </r>
  </si>
  <si>
    <t>49.60764051845263, 7.168789422106346</t>
  </si>
  <si>
    <r>
      <rPr>
        <b/>
        <sz val="11"/>
        <color theme="1"/>
        <rFont val="Calibri"/>
        <family val="2"/>
        <scheme val="minor"/>
      </rPr>
      <t xml:space="preserve">Info: </t>
    </r>
    <r>
      <rPr>
        <sz val="11"/>
        <color theme="1"/>
        <rFont val="Calibri"/>
        <family val="2"/>
        <scheme val="minor"/>
      </rPr>
      <t xml:space="preserve">In Hattenheim befindet sich die EBS Universität für Wirtschaft und Recht.
</t>
    </r>
    <r>
      <rPr>
        <b/>
        <sz val="11"/>
        <color theme="1"/>
        <rFont val="Calibri"/>
        <family val="2"/>
        <scheme val="minor"/>
      </rPr>
      <t xml:space="preserve">Aufgabe: </t>
    </r>
    <r>
      <rPr>
        <sz val="11"/>
        <color theme="1"/>
        <rFont val="Calibri"/>
        <family val="2"/>
        <scheme val="minor"/>
      </rPr>
      <t xml:space="preserve">Macht ein Foto vom Birmanischen Teehaus neben dem Campus der EBS.
</t>
    </r>
    <r>
      <rPr>
        <b/>
        <sz val="11"/>
        <color theme="1"/>
        <rFont val="Calibri"/>
        <family val="2"/>
        <scheme val="minor"/>
      </rPr>
      <t xml:space="preserve">Bonus: </t>
    </r>
    <r>
      <rPr>
        <sz val="11"/>
        <color theme="1"/>
        <rFont val="Calibri"/>
        <family val="2"/>
        <scheme val="minor"/>
      </rPr>
      <t>Trinkt ein Heißgetränk (es muss nicht unbedingt Tee sein) vor dem Birmanischen Teehaus.</t>
    </r>
  </si>
  <si>
    <t>50.012315860281156, 8.048283971297339</t>
  </si>
  <si>
    <t>48.40420528079024, 8.016830393092041</t>
  </si>
  <si>
    <t>50.19241265210601, 11.7807122787813</t>
  </si>
  <si>
    <t>H-24</t>
  </si>
  <si>
    <r>
      <t xml:space="preserve">Info: </t>
    </r>
    <r>
      <rPr>
        <sz val="11"/>
        <color theme="1"/>
        <rFont val="Calibri"/>
        <family val="2"/>
        <scheme val="minor"/>
      </rPr>
      <t xml:space="preserve">Benediktbeuern ist ein Pfarrdorf und eine gleichnamige Gemeinde im oberbayerischen Landkreis Bad Tölz-Wolfratshausen im Alpenvorland am Fuße der 1801 Meter hohen Benediktenwand mit 3768 Einwohnern. Hier befindet sich in einer denkmalgeschützten Klosteranalge der Campus Benediktbeuern der Katholischen Stiftungshochschule München, an dem man Soziale Arbeit, Religionspädagogik und kirchliche Bildungsarbeit studieren kann.
</t>
    </r>
    <r>
      <rPr>
        <b/>
        <sz val="11"/>
        <color theme="1"/>
        <rFont val="Calibri"/>
        <family val="2"/>
        <scheme val="minor"/>
      </rPr>
      <t xml:space="preserve">Aufgabe: </t>
    </r>
    <r>
      <rPr>
        <sz val="11"/>
        <color theme="1"/>
        <rFont val="Calibri"/>
        <family val="2"/>
        <scheme val="minor"/>
      </rPr>
      <t xml:space="preserve">Apropos soziale Arbeit: Macht ein Foto vom sozialen Engagement eures Teams vor Ort. Z.B. indem ihr Müll sammelt, am Bahnhof aufräumt oder Unkraut beseitigt. Seid gerne kreativ!
</t>
    </r>
    <r>
      <rPr>
        <b/>
        <sz val="11"/>
        <color theme="1"/>
        <rFont val="Calibri"/>
        <family val="2"/>
        <scheme val="minor"/>
      </rPr>
      <t xml:space="preserve">Bonus: </t>
    </r>
    <r>
      <rPr>
        <sz val="11"/>
        <color theme="1"/>
        <rFont val="Calibri"/>
        <family val="2"/>
        <scheme val="minor"/>
      </rPr>
      <t>Belohnt euch für euer soziales Engagment mit einer Runde Bier (oder Apfelschorle) in der Klosterbräustüberl. Und dokumentiert das selbstverständlich mit einem Foto.</t>
    </r>
  </si>
  <si>
    <t>Don-Bosco-Straße 3, 83671 Benediktbeuern</t>
  </si>
  <si>
    <t>47.70824103970159, 11.398178687778403</t>
  </si>
  <si>
    <t>H-25</t>
  </si>
  <si>
    <r>
      <rPr>
        <b/>
        <sz val="11"/>
        <color theme="1"/>
        <rFont val="Calibri"/>
        <family val="2"/>
        <scheme val="minor"/>
      </rPr>
      <t>Info</t>
    </r>
    <r>
      <rPr>
        <sz val="11"/>
        <color theme="1"/>
        <rFont val="Calibri"/>
        <family val="2"/>
        <scheme val="minor"/>
      </rPr>
      <t xml:space="preserve">: In Neuendettelsau befindet sich die Augustana-Hochschule, eine der kleineren theologischen Hochschulen Deutschlands.
</t>
    </r>
    <r>
      <rPr>
        <b/>
        <sz val="11"/>
        <color theme="1"/>
        <rFont val="Calibri"/>
        <family val="2"/>
        <scheme val="minor"/>
      </rPr>
      <t>Aufgabe</t>
    </r>
    <r>
      <rPr>
        <sz val="11"/>
        <color theme="1"/>
        <rFont val="Calibri"/>
        <family val="2"/>
        <scheme val="minor"/>
      </rPr>
      <t xml:space="preserve">: Haltet vor der Hochschule eine 30-sekündige Vorlesung über ein völlig frei erfundenes wissenschaftliches Fachgebiet.
</t>
    </r>
    <r>
      <rPr>
        <b/>
        <sz val="11"/>
        <color theme="1"/>
        <rFont val="Calibri"/>
        <family val="2"/>
        <scheme val="minor"/>
      </rPr>
      <t>Bonus</t>
    </r>
    <r>
      <rPr>
        <sz val="11"/>
        <color theme="1"/>
        <rFont val="Calibri"/>
        <family val="2"/>
        <scheme val="minor"/>
      </rPr>
      <t>: Verwendet dabei mindestens drei erfundene Fachbegriffe.</t>
    </r>
  </si>
  <si>
    <t>91564 Neuendettelsau</t>
  </si>
  <si>
    <t>49.2833014, 10.7758643</t>
  </si>
  <si>
    <t>HM-01</t>
  </si>
  <si>
    <r>
      <rPr>
        <b/>
        <sz val="11"/>
        <color theme="1"/>
        <rFont val="Calibri"/>
        <family val="2"/>
        <scheme val="minor"/>
      </rPr>
      <t>Info:</t>
    </r>
    <r>
      <rPr>
        <sz val="11"/>
        <color theme="1"/>
        <rFont val="Calibri"/>
        <family val="2"/>
        <scheme val="minor"/>
      </rPr>
      <t xml:space="preserve"> In Wismar befindet sich das Stammhaus einer der - wenn nicht der - bekanntesten Kaufhauskette Deutschlands: Karstadt.
</t>
    </r>
    <r>
      <rPr>
        <b/>
        <sz val="11"/>
        <color theme="1"/>
        <rFont val="Calibri"/>
        <family val="2"/>
        <scheme val="minor"/>
      </rPr>
      <t>Aufgabe:</t>
    </r>
    <r>
      <rPr>
        <sz val="11"/>
        <color theme="1"/>
        <rFont val="Calibri"/>
        <family val="2"/>
        <scheme val="minor"/>
      </rPr>
      <t xml:space="preserve"> Macht ein Gruppenfoto vor dem Stammhaus von Karstadt</t>
    </r>
  </si>
  <si>
    <t>Rudolph-Karstadt-Platz 1, 23966 Wismar</t>
  </si>
  <si>
    <t>53.892441, 11.4620356</t>
  </si>
  <si>
    <r>
      <t xml:space="preserve">Cuxhaven (Nordsee, Elbmündung) - Alte Liebe
</t>
    </r>
    <r>
      <rPr>
        <b/>
        <sz val="11"/>
        <color theme="1"/>
        <rFont val="Calibri"/>
        <family val="2"/>
        <scheme val="minor"/>
      </rPr>
      <t>Info</t>
    </r>
    <r>
      <rPr>
        <sz val="11"/>
        <color theme="1"/>
        <rFont val="Calibri"/>
        <family val="2"/>
        <scheme val="minor"/>
      </rPr>
      <t xml:space="preserve">: Die 'Alte Liebe' ist ein historisches Aussichts-/Anlegerbauwerk; beliebter Schiffsbeobachtungspunkt an der Elbmündung.
</t>
    </r>
    <r>
      <rPr>
        <b/>
        <sz val="11"/>
        <color theme="1"/>
        <rFont val="Calibri"/>
        <family val="2"/>
        <scheme val="minor"/>
      </rPr>
      <t>Aufgabe</t>
    </r>
    <r>
      <rPr>
        <sz val="11"/>
        <color theme="1"/>
        <rFont val="Calibri"/>
        <family val="2"/>
        <scheme val="minor"/>
      </rPr>
      <t xml:space="preserve">: Entdeckt an der 'Alten Liebe' ein vorbeifahrendes Schiff, winkt ihm gemeinsam und ruft 'Gute Reise!' - Foto im Moment des Winkens.
</t>
    </r>
    <r>
      <rPr>
        <b/>
        <sz val="11"/>
        <color theme="1"/>
        <rFont val="Calibri"/>
        <family val="2"/>
        <scheme val="minor"/>
      </rPr>
      <t>Bonus</t>
    </r>
    <r>
      <rPr>
        <sz val="11"/>
        <color theme="1"/>
        <rFont val="Calibri"/>
        <family val="2"/>
        <scheme val="minor"/>
      </rPr>
      <t>: Lauft zur nahen Kugelbake (nördlichster Punkt Niedersachsens) und macht dort ein zweites Foto.</t>
    </r>
  </si>
  <si>
    <t>53.870560, 8.717500</t>
  </si>
  <si>
    <t>HM-03</t>
  </si>
  <si>
    <r>
      <rPr>
        <b/>
        <sz val="11"/>
        <color theme="1"/>
        <rFont val="Calibri"/>
        <family val="2"/>
        <scheme val="minor"/>
      </rPr>
      <t>Info:</t>
    </r>
    <r>
      <rPr>
        <sz val="11"/>
        <color theme="1"/>
        <rFont val="Calibri"/>
        <family val="2"/>
        <scheme val="minor"/>
      </rPr>
      <t xml:space="preserve"> Soest war trotz der Entfernung vom Meer eine der wichtigsten Hansestädte und sein Geld dabei vor allem mit Salz verdient.
</t>
    </r>
    <r>
      <rPr>
        <b/>
        <sz val="11"/>
        <color theme="1"/>
        <rFont val="Calibri"/>
        <family val="2"/>
        <scheme val="minor"/>
      </rPr>
      <t xml:space="preserve">Aufgabe: </t>
    </r>
    <r>
      <rPr>
        <sz val="11"/>
        <color theme="1"/>
        <rFont val="Calibri"/>
        <family val="2"/>
        <scheme val="minor"/>
      </rPr>
      <t xml:space="preserve">Macht ein Foto von euch, wie ihr im Kungelgäßchen zwielichtige Geschäfte abschließt.
</t>
    </r>
    <r>
      <rPr>
        <b/>
        <sz val="11"/>
        <color theme="1"/>
        <rFont val="Calibri"/>
        <family val="2"/>
        <scheme val="minor"/>
      </rPr>
      <t xml:space="preserve">Bonus: </t>
    </r>
    <r>
      <rPr>
        <sz val="11"/>
        <color theme="1"/>
        <rFont val="Calibri"/>
        <family val="2"/>
        <scheme val="minor"/>
      </rPr>
      <t>Die gehandelte Ware ist tatsächlich Salz</t>
    </r>
  </si>
  <si>
    <t>Kungelgäßchen 2, 59494 Soest</t>
  </si>
  <si>
    <t>51.57193068466907, 8.106754237440853</t>
  </si>
  <si>
    <r>
      <rPr>
        <b/>
        <sz val="11"/>
        <color theme="1"/>
        <rFont val="Calibri"/>
        <family val="2"/>
        <scheme val="minor"/>
      </rPr>
      <t>Info</t>
    </r>
    <r>
      <rPr>
        <sz val="11"/>
        <color theme="1"/>
        <rFont val="Calibri"/>
        <family val="2"/>
        <scheme val="minor"/>
      </rPr>
      <t xml:space="preserve">: Die Bäderbahn an der SH-Ostküste ist nach Eröffnung der FBQ dem Untergang geweiht. Nutzt diese Chance um Scharbeutz einen Besuch abzustatten
</t>
    </r>
    <r>
      <rPr>
        <b/>
        <sz val="11"/>
        <color theme="1"/>
        <rFont val="Calibri"/>
        <family val="2"/>
        <scheme val="minor"/>
      </rPr>
      <t>Aufgabe</t>
    </r>
    <r>
      <rPr>
        <sz val="11"/>
        <color theme="1"/>
        <rFont val="Calibri"/>
        <family val="2"/>
        <scheme val="minor"/>
      </rPr>
      <t xml:space="preserve">: Geht zur Seebrücke und macht ein Bild am Ende der Brücke
</t>
    </r>
    <r>
      <rPr>
        <b/>
        <sz val="11"/>
        <color theme="1"/>
        <rFont val="Calibri"/>
        <family val="2"/>
        <scheme val="minor"/>
      </rPr>
      <t>Bonus</t>
    </r>
    <r>
      <rPr>
        <sz val="11"/>
        <color theme="1"/>
        <rFont val="Calibri"/>
        <family val="2"/>
        <scheme val="minor"/>
      </rPr>
      <t>: Mit min. einem Fischbrötchen in der Hand (Achtung auf die Möwen)</t>
    </r>
  </si>
  <si>
    <t>54.02822353521559, 10.759687377049014</t>
  </si>
  <si>
    <t>54.47403590386076, 9.83677131775238</t>
  </si>
  <si>
    <r>
      <rPr>
        <b/>
        <sz val="11"/>
        <color rgb="FF000000"/>
        <rFont val="Calibri"/>
        <family val="2"/>
      </rPr>
      <t>Info:</t>
    </r>
    <r>
      <rPr>
        <sz val="11"/>
        <color rgb="FF000000"/>
        <rFont val="Calibri"/>
        <family val="2"/>
      </rPr>
      <t xml:space="preserve"> Magdeburg war im Mittelalter eine der bedeutendsten Handels- und Hansestädte Mitteleuropas.
</t>
    </r>
    <r>
      <rPr>
        <b/>
        <sz val="11"/>
        <color rgb="FF000000"/>
        <rFont val="Calibri"/>
        <family val="2"/>
      </rPr>
      <t>Aufgabe:</t>
    </r>
    <r>
      <rPr>
        <sz val="11"/>
        <color rgb="FF000000"/>
        <rFont val="Calibri"/>
        <family val="2"/>
      </rPr>
      <t xml:space="preserve"> Mache ein Foto vor dem Magdeburger Dom.</t>
    </r>
  </si>
  <si>
    <t>52.12480399460217, 11.633467593588161</t>
  </si>
  <si>
    <t>HM-07</t>
  </si>
  <si>
    <r>
      <rPr>
        <b/>
        <sz val="11"/>
        <color theme="1"/>
        <rFont val="Calibri"/>
        <family val="2"/>
        <scheme val="minor"/>
      </rPr>
      <t>Info</t>
    </r>
    <r>
      <rPr>
        <sz val="11"/>
        <color theme="1"/>
        <rFont val="Calibri"/>
        <family val="2"/>
        <scheme val="minor"/>
      </rPr>
      <t xml:space="preserve">: Wer kennt sie nicht, die Züge nach Norddeich Mole. Nun habt ihr die Chance den Ort kennen zu lernen.
</t>
    </r>
    <r>
      <rPr>
        <b/>
        <sz val="11"/>
        <color theme="1"/>
        <rFont val="Calibri"/>
        <family val="2"/>
        <scheme val="minor"/>
      </rPr>
      <t>Aufgabe</t>
    </r>
    <r>
      <rPr>
        <sz val="11"/>
        <color theme="1"/>
        <rFont val="Calibri"/>
        <family val="2"/>
        <scheme val="minor"/>
      </rPr>
      <t xml:space="preserve">: Ins Watt mit den Landratten! Macht eine Wattwanderung, bei der min. ein Teammitglied Barfuß im Watt steht. Nicht in geschützten Bereichen! Ansonsten kann es überall in Norddeich sein.
</t>
    </r>
    <r>
      <rPr>
        <b/>
        <sz val="11"/>
        <color theme="1"/>
        <rFont val="Calibri"/>
        <family val="2"/>
        <scheme val="minor"/>
      </rPr>
      <t>Bonus:</t>
    </r>
    <r>
      <rPr>
        <sz val="11"/>
        <color theme="1"/>
        <rFont val="Calibri"/>
        <family val="2"/>
        <scheme val="minor"/>
      </rPr>
      <t xml:space="preserve"> Das gesamte Team steht Barfuß im Watt.</t>
    </r>
  </si>
  <si>
    <t>Strandstraße 1, 26506 Norden</t>
  </si>
  <si>
    <t>53.618376914168, 7.149687299276132</t>
  </si>
  <si>
    <t>Norddeich Mole</t>
  </si>
  <si>
    <t>HM-08</t>
  </si>
  <si>
    <r>
      <rPr>
        <b/>
        <sz val="11"/>
        <color theme="1"/>
        <rFont val="Calibri"/>
        <family val="2"/>
        <scheme val="minor"/>
      </rPr>
      <t xml:space="preserve">Info: </t>
    </r>
    <r>
      <rPr>
        <sz val="11"/>
        <color theme="1"/>
        <rFont val="Calibri"/>
        <family val="2"/>
        <scheme val="minor"/>
      </rPr>
      <t xml:space="preserve">1601 wurde Stade zum zweiten Mal und nun dauerhaft „verhanst“, d. h. aus der Hanse ausgeschlossen, da die Stadt 1587 englische Tuchkaufleute der Merchant Adventurer aufgenommen hatte. Zählt aber irgendwie trotzdem dazu :)
</t>
    </r>
    <r>
      <rPr>
        <b/>
        <sz val="11"/>
        <color theme="1"/>
        <rFont val="Calibri"/>
        <family val="2"/>
        <scheme val="minor"/>
      </rPr>
      <t xml:space="preserve">Aufgabe: </t>
    </r>
    <r>
      <rPr>
        <sz val="11"/>
        <color theme="1"/>
        <rFont val="Calibri"/>
        <family val="2"/>
        <scheme val="minor"/>
      </rPr>
      <t>Geht zum Rathauseingang und positioniert euch so, dass Ihr ein Gruppenbild von unten erstellt. Die Figuren auf dem Tor werden zu zusätzlichen "Teammitgliedern"</t>
    </r>
  </si>
  <si>
    <t>Hökerstraße 2, 21682 Stade</t>
  </si>
  <si>
    <t>53.601201490932546, 9.476834565473279</t>
  </si>
  <si>
    <t>HM-09</t>
  </si>
  <si>
    <r>
      <rPr>
        <b/>
        <sz val="11"/>
        <rFont val="Calibri"/>
        <family val="2"/>
        <scheme val="minor"/>
      </rPr>
      <t>Info</t>
    </r>
    <r>
      <rPr>
        <sz val="11"/>
        <rFont val="Calibri"/>
        <family val="2"/>
        <scheme val="minor"/>
      </rPr>
      <t xml:space="preserve">: ab an den Strand heißt es in Warnemünde. 
</t>
    </r>
    <r>
      <rPr>
        <b/>
        <sz val="11"/>
        <rFont val="Calibri"/>
        <family val="2"/>
        <scheme val="minor"/>
      </rPr>
      <t>Aufgabe:</t>
    </r>
    <r>
      <rPr>
        <sz val="11"/>
        <rFont val="Calibri"/>
        <family val="2"/>
        <scheme val="minor"/>
      </rPr>
      <t xml:space="preserve"> Fahrt zur Strandbar WAL und macht ein Foto mit einer Palme der Strandbar im Hintergrund
</t>
    </r>
    <r>
      <rPr>
        <b/>
        <sz val="11"/>
        <rFont val="Calibri"/>
        <family val="2"/>
        <scheme val="minor"/>
      </rPr>
      <t xml:space="preserve">Bonus: </t>
    </r>
    <r>
      <rPr>
        <sz val="11"/>
        <rFont val="Calibri"/>
        <family val="2"/>
        <scheme val="minor"/>
      </rPr>
      <t>Bringt nach Frankfurt/Münster mindestens 100g Strandsand mit.</t>
    </r>
  </si>
  <si>
    <t>Strandaufgang 2, 18119 Rostock</t>
  </si>
  <si>
    <t>54.18327003084121, 12.084485937370209</t>
  </si>
  <si>
    <r>
      <rPr>
        <b/>
        <sz val="11"/>
        <color theme="1"/>
        <rFont val="Calibri"/>
        <family val="2"/>
        <scheme val="minor"/>
      </rPr>
      <t xml:space="preserve">Info: </t>
    </r>
    <r>
      <rPr>
        <sz val="11"/>
        <color theme="1"/>
        <rFont val="Calibri"/>
        <family val="2"/>
        <scheme val="minor"/>
      </rPr>
      <t xml:space="preserve">Heini Holtenbeen hat es wahrlich nicht leicht. Aber trotz aller Widrigkeiten ist er ein findiger Bursche und hält sich mit seinem ganz eigenen Geschäftsmodell über Wasser  - er ist im Tabak- bzw. Pferde(mist)geschäft.
</t>
    </r>
    <r>
      <rPr>
        <b/>
        <sz val="11"/>
        <color theme="1"/>
        <rFont val="Calibri"/>
        <family val="2"/>
        <scheme val="minor"/>
      </rPr>
      <t xml:space="preserve">Aufgabe: </t>
    </r>
    <r>
      <rPr>
        <sz val="11"/>
        <color theme="1"/>
        <rFont val="Calibri"/>
        <family val="2"/>
        <scheme val="minor"/>
      </rPr>
      <t xml:space="preserve">Stattet ihm einen Besuch in der "Schnoor" ab.
</t>
    </r>
    <r>
      <rPr>
        <b/>
        <sz val="11"/>
        <color theme="1"/>
        <rFont val="Calibri"/>
        <family val="2"/>
        <scheme val="minor"/>
      </rPr>
      <t xml:space="preserve">Bonus: </t>
    </r>
    <r>
      <rPr>
        <sz val="11"/>
        <color theme="1"/>
        <rFont val="Calibri"/>
        <family val="2"/>
        <scheme val="minor"/>
      </rPr>
      <t>Bringt ihm (und Euch) ein paar "Schnoorkuller" mit.</t>
    </r>
  </si>
  <si>
    <t>53.07250854878253, 8.809627568332235</t>
  </si>
  <si>
    <t>54.126998327455, 8.858264655738713</t>
  </si>
  <si>
    <t>HM-14</t>
  </si>
  <si>
    <t>Mache ein Foto auf der Seebrücke Haffkrug und genieße die Seeluft. Bonus: Auf dem Foto ist eine fliegende Möwe zu sehen</t>
  </si>
  <si>
    <t>Seebrücke Haffkrug, 23683 Scharbeutz</t>
  </si>
  <si>
    <t>54.05191973165157, 10.753891617796143</t>
  </si>
  <si>
    <t>HM-15</t>
  </si>
  <si>
    <r>
      <rPr>
        <b/>
        <sz val="11"/>
        <color theme="1"/>
        <rFont val="Calibri"/>
        <family val="2"/>
        <scheme val="minor"/>
      </rPr>
      <t>Info:</t>
    </r>
    <r>
      <rPr>
        <sz val="11"/>
        <color theme="1"/>
        <rFont val="Calibri"/>
        <family val="2"/>
        <scheme val="minor"/>
      </rPr>
      <t xml:space="preserve"> HafenCity Aussichtspunkt
</t>
    </r>
    <r>
      <rPr>
        <b/>
        <sz val="11"/>
        <color theme="1"/>
        <rFont val="Calibri"/>
        <family val="2"/>
        <scheme val="minor"/>
      </rPr>
      <t>Aufgabe:</t>
    </r>
    <r>
      <rPr>
        <sz val="11"/>
        <color theme="1"/>
        <rFont val="Calibri"/>
        <family val="2"/>
        <scheme val="minor"/>
      </rPr>
      <t xml:space="preserve"> Steigt auf den Turm und macht ein Gruppenfoto mit der Elnphilharmonie im Hintergrund
</t>
    </r>
    <r>
      <rPr>
        <b/>
        <sz val="11"/>
        <color theme="1"/>
        <rFont val="Calibri"/>
        <family val="2"/>
        <scheme val="minor"/>
      </rPr>
      <t>Bonus:</t>
    </r>
    <r>
      <rPr>
        <sz val="11"/>
        <color theme="1"/>
        <rFont val="Calibri"/>
        <family val="2"/>
        <scheme val="minor"/>
      </rPr>
      <t xml:space="preserve"> Gruppenfoto mit der Decatur-Brücke im Hintergrund</t>
    </r>
  </si>
  <si>
    <t>Grandeswerderstraße, 20457 Hamburg</t>
  </si>
  <si>
    <t>53.538671425084125, 10.008004746992041</t>
  </si>
  <si>
    <r>
      <t xml:space="preserve">Lüneburg (Hansestadt, Salzstadt) - Platz 'Am Sande'
</t>
    </r>
    <r>
      <rPr>
        <b/>
        <sz val="11"/>
        <color theme="1"/>
        <rFont val="Calibri"/>
        <family val="2"/>
        <scheme val="minor"/>
      </rPr>
      <t>Info</t>
    </r>
    <r>
      <rPr>
        <sz val="11"/>
        <color theme="1"/>
        <rFont val="Calibri"/>
        <family val="2"/>
        <scheme val="minor"/>
      </rPr>
      <t xml:space="preserve">: Die schiefen Giebelhäuser entstehen durch Bodensenkungen vom jahrhundertelangen Salzabbau ('Lüneburg versinkt').
</t>
    </r>
    <r>
      <rPr>
        <b/>
        <sz val="11"/>
        <color theme="1"/>
        <rFont val="Calibri"/>
        <family val="2"/>
        <scheme val="minor"/>
      </rPr>
      <t>Aufgabe</t>
    </r>
    <r>
      <rPr>
        <sz val="11"/>
        <color theme="1"/>
        <rFont val="Calibri"/>
        <family val="2"/>
        <scheme val="minor"/>
      </rPr>
      <t xml:space="preserve">: Findet ein schiefes Giebelhaus und stellt euch so davor, dass ihr genauso schief steht wie das Haus.
</t>
    </r>
    <r>
      <rPr>
        <b/>
        <sz val="11"/>
        <color theme="1"/>
        <rFont val="Calibri"/>
        <family val="2"/>
        <scheme val="minor"/>
      </rPr>
      <t>Bonus</t>
    </r>
    <r>
      <rPr>
        <sz val="11"/>
        <color theme="1"/>
        <rFont val="Calibri"/>
        <family val="2"/>
        <scheme val="minor"/>
      </rPr>
      <t>: Findet das Giebelhaus 'Brausebad' (mit goldenem Mörser) am Platz und fotografiert es.</t>
    </r>
  </si>
  <si>
    <t>53.249170, 10.414170</t>
  </si>
  <si>
    <t>HM-17</t>
  </si>
  <si>
    <r>
      <rPr>
        <b/>
        <sz val="11"/>
        <color theme="1"/>
        <rFont val="Calibri"/>
        <family val="2"/>
        <scheme val="minor"/>
      </rPr>
      <t>Info:</t>
    </r>
    <r>
      <rPr>
        <sz val="11"/>
        <color theme="1"/>
        <rFont val="Calibri"/>
        <family val="2"/>
        <scheme val="minor"/>
      </rPr>
      <t xml:space="preserve"> Buxtehude - bekannt für den Wettlauf zwischen Hase und Igel - verlor den Status einer Hansestadt im Jahr 1591, bekam ihn aber 2014 wieder zugesprochen.
</t>
    </r>
    <r>
      <rPr>
        <b/>
        <sz val="11"/>
        <color theme="1"/>
        <rFont val="Calibri"/>
        <family val="2"/>
        <scheme val="minor"/>
      </rPr>
      <t xml:space="preserve">Aufgabe: </t>
    </r>
    <r>
      <rPr>
        <sz val="11"/>
        <color theme="1"/>
        <rFont val="Calibri"/>
        <family val="2"/>
        <scheme val="minor"/>
      </rPr>
      <t>Macht ein Bild vor der Hansekogge</t>
    </r>
  </si>
  <si>
    <t>Schützenhofweg 2, 21614 Buxtehude</t>
  </si>
  <si>
    <t>53.47881171829972, 9.700509861386628</t>
  </si>
  <si>
    <t>53.539493504762504, 8.579511926925363</t>
  </si>
  <si>
    <t>HM-20</t>
  </si>
  <si>
    <r>
      <rPr>
        <b/>
        <sz val="11"/>
        <color rgb="FF000000"/>
        <rFont val="Calibri"/>
        <family val="2"/>
      </rPr>
      <t>Info:</t>
    </r>
    <r>
      <rPr>
        <sz val="11"/>
        <color rgb="FF000000"/>
        <rFont val="Calibri"/>
        <family val="2"/>
      </rPr>
      <t xml:space="preserve"> Lünen gehörte ab 1476 als sogenannte Beistadt dem mittelalterlichen Hansebund an und ist heute Mitglied im Hansebund der Neuzeit.
</t>
    </r>
    <r>
      <rPr>
        <b/>
        <sz val="11"/>
        <color rgb="FF000000"/>
        <rFont val="Calibri"/>
        <family val="2"/>
      </rPr>
      <t>Aufgabe:</t>
    </r>
    <r>
      <rPr>
        <sz val="11"/>
        <color rgb="FF000000"/>
        <rFont val="Calibri"/>
        <family val="2"/>
      </rPr>
      <t xml:space="preserve"> Gehe zur Treppenkaskade an der Lippe und mache ein Foto vom Fluß.
</t>
    </r>
    <r>
      <rPr>
        <b/>
        <sz val="11"/>
        <color rgb="FF000000"/>
        <rFont val="Calibri"/>
        <family val="2"/>
      </rPr>
      <t>Bonus:</t>
    </r>
    <r>
      <rPr>
        <sz val="11"/>
        <color rgb="FF000000"/>
        <rFont val="Calibri"/>
        <family val="2"/>
      </rPr>
      <t xml:space="preserve"> ein oder mehrere Boote sind auf dem Foto</t>
    </r>
  </si>
  <si>
    <t>Treppenkaskade an der Lippe, Münsterstraße 1I, 44534 Lünen</t>
  </si>
  <si>
    <t>51.615628525382476, 7.523043581116417</t>
  </si>
  <si>
    <t>HM-21</t>
  </si>
  <si>
    <r>
      <rPr>
        <b/>
        <sz val="11"/>
        <color theme="1"/>
        <rFont val="Calibri"/>
        <family val="2"/>
        <scheme val="minor"/>
      </rPr>
      <t>Info</t>
    </r>
    <r>
      <rPr>
        <sz val="11"/>
        <color theme="1"/>
        <rFont val="Calibri"/>
        <family val="2"/>
        <scheme val="minor"/>
      </rPr>
      <t xml:space="preserve">: Korbach trat 1469 der Hanse bei. Sie ist eine der südlichsten Hansestädte und die einzige in Hessen.
</t>
    </r>
    <r>
      <rPr>
        <b/>
        <sz val="11"/>
        <color theme="1"/>
        <rFont val="Calibri"/>
        <family val="2"/>
        <scheme val="minor"/>
      </rPr>
      <t>Aufgabe</t>
    </r>
    <r>
      <rPr>
        <sz val="11"/>
        <color theme="1"/>
        <rFont val="Calibri"/>
        <family val="2"/>
        <scheme val="minor"/>
      </rPr>
      <t xml:space="preserve">: Sucht etwas mit eindeutigem Hanse Bezug (Schriftzug Hanse, Denkmal, ect.).  </t>
    </r>
  </si>
  <si>
    <t>Kirchpl. 2, 34497 Korbach</t>
  </si>
  <si>
    <t>51.27136319841348, 8.872623094593449</t>
  </si>
  <si>
    <t>HM-23</t>
  </si>
  <si>
    <r>
      <rPr>
        <b/>
        <sz val="11"/>
        <color theme="1"/>
        <rFont val="Calibri"/>
        <family val="2"/>
        <scheme val="minor"/>
      </rPr>
      <t>Info</t>
    </r>
    <r>
      <rPr>
        <sz val="11"/>
        <color theme="1"/>
        <rFont val="Calibri"/>
        <family val="2"/>
        <scheme val="minor"/>
      </rPr>
      <t xml:space="preserve">: Das Molenfeuer Travemünde ist ein kleiner Leuchtturm auf der Nordermole in Lübeck-Travemünde.
</t>
    </r>
    <r>
      <rPr>
        <b/>
        <sz val="11"/>
        <color theme="1"/>
        <rFont val="Calibri"/>
        <family val="2"/>
        <scheme val="minor"/>
      </rPr>
      <t>Aufgabe</t>
    </r>
    <r>
      <rPr>
        <sz val="11"/>
        <color theme="1"/>
        <rFont val="Calibri"/>
        <family val="2"/>
        <scheme val="minor"/>
      </rPr>
      <t xml:space="preserve">: Macht ein Selfie vor dem Leuchtturm.
</t>
    </r>
    <r>
      <rPr>
        <b/>
        <sz val="11"/>
        <color theme="1"/>
        <rFont val="Calibri"/>
        <family val="2"/>
        <scheme val="minor"/>
      </rPr>
      <t>Bonusaufgabe</t>
    </r>
    <r>
      <rPr>
        <sz val="11"/>
        <color theme="1"/>
        <rFont val="Calibri"/>
        <family val="2"/>
        <scheme val="minor"/>
      </rPr>
      <t>: Esst dabei ein Fischbrötchen</t>
    </r>
  </si>
  <si>
    <t>S-Bahn Stuttgart</t>
  </si>
  <si>
    <t>53.96198933977828, 10.889111000593278</t>
  </si>
  <si>
    <r>
      <rPr>
        <b/>
        <sz val="11"/>
        <color theme="1"/>
        <rFont val="Calibri"/>
        <family val="2"/>
        <scheme val="minor"/>
      </rPr>
      <t xml:space="preserve">Info: </t>
    </r>
    <r>
      <rPr>
        <sz val="11"/>
        <color theme="1"/>
        <rFont val="Calibri"/>
        <family val="2"/>
        <scheme val="minor"/>
      </rPr>
      <t xml:space="preserve">In Hamburg sagt man, dass sich die Kapitäne in Blankenese zur Ruhe gesetzt haben. Von hier aus kann man die gigantischen Containerschiffe beobachten, die im Hamburger Hafen verkehren.
</t>
    </r>
    <r>
      <rPr>
        <b/>
        <sz val="11"/>
        <color theme="1"/>
        <rFont val="Calibri"/>
        <family val="2"/>
        <scheme val="minor"/>
      </rPr>
      <t xml:space="preserve">Aufgabe: </t>
    </r>
    <r>
      <rPr>
        <sz val="11"/>
        <color theme="1"/>
        <rFont val="Calibri"/>
        <family val="2"/>
        <scheme val="minor"/>
      </rPr>
      <t xml:space="preserve">Macht ein Bild, bei der mindestens eine Person die nackten Füße im Sand hat und im Hintergrund ein großes Schiff zu sehen ist.
</t>
    </r>
    <r>
      <rPr>
        <b/>
        <sz val="11"/>
        <color theme="1"/>
        <rFont val="Calibri"/>
        <family val="2"/>
        <scheme val="minor"/>
      </rPr>
      <t xml:space="preserve">Bonus: </t>
    </r>
    <r>
      <rPr>
        <sz val="11"/>
        <color theme="1"/>
        <rFont val="Calibri"/>
        <family val="2"/>
        <scheme val="minor"/>
      </rPr>
      <t>Lauft auf dem Weg zum Strand durch das Treppenviertel. Macht ein Foto auf einer langen Treppe, auf dem alle Teammitglieder zu sehen sind.</t>
    </r>
  </si>
  <si>
    <t>53.556258001726874, 9.804847721329082</t>
  </si>
  <si>
    <t>HM-25</t>
  </si>
  <si>
    <t>Info: Nordenham hat den größten privaten Hafen Europas.
Aufgabe: Macht ein Foto auf dem Union Pier.</t>
  </si>
  <si>
    <t>Müllerstraße 46, 26954 Nordenham</t>
  </si>
  <si>
    <t>53.481878443575376, 8.488051675923002</t>
  </si>
  <si>
    <t>51.9515143530696, 7.990982908806806</t>
  </si>
  <si>
    <t>K-01</t>
  </si>
  <si>
    <r>
      <rPr>
        <b/>
        <sz val="11"/>
        <color theme="1"/>
        <rFont val="Calibri"/>
        <family val="2"/>
        <scheme val="minor"/>
      </rPr>
      <t>Info</t>
    </r>
    <r>
      <rPr>
        <sz val="11"/>
        <color theme="1"/>
        <rFont val="Calibri"/>
        <family val="2"/>
        <scheme val="minor"/>
      </rPr>
      <t xml:space="preserve">: Der Ortsteil Aha am Schluchsee im Schwarzwald wurde erstmals 1352 unter dem Namen „In der Ache“ erwähnt und war ursprünglich eine kleine Siedlung mit Kapelle und landwirtschaftlicher Nutzung. Im 20. Jahrhundert veränderte sich der Ort stark, als 1933 der Schluchsee aufgestaut wurde.
</t>
    </r>
    <r>
      <rPr>
        <b/>
        <sz val="11"/>
        <color theme="1"/>
        <rFont val="Calibri"/>
        <family val="2"/>
        <scheme val="minor"/>
      </rPr>
      <t>Aufgabe</t>
    </r>
    <r>
      <rPr>
        <sz val="11"/>
        <color theme="1"/>
        <rFont val="Calibri"/>
        <family val="2"/>
        <scheme val="minor"/>
      </rPr>
      <t xml:space="preserve">: Macht ein Gruppenbild am Schiffsanleger des Schluchsees (See im Hintergrund)
</t>
    </r>
  </si>
  <si>
    <t>Vorderaha 5, 79859 Schluchsee</t>
  </si>
  <si>
    <t>47.83307963767624, 8.132605326120217</t>
  </si>
  <si>
    <t>51.578496808284235, 6.51796409961473</t>
  </si>
  <si>
    <t>K-03</t>
  </si>
  <si>
    <t xml:space="preserve">Mache ein Bild unter dem Schwanz vom Korker Stier
</t>
  </si>
  <si>
    <t>Auf dem Bühl 6-14, 77694 Kehl</t>
  </si>
  <si>
    <t>48.566578989858534, 7.868758426795653</t>
  </si>
  <si>
    <r>
      <t xml:space="preserve">Busenberg-Schindhard (Pfalz) - kranker Ortsname
</t>
    </r>
    <r>
      <rPr>
        <b/>
        <sz val="11"/>
        <color theme="1"/>
        <rFont val="Calibri"/>
        <family val="2"/>
        <scheme val="minor"/>
      </rPr>
      <t>Aufgabe:</t>
    </r>
    <r>
      <rPr>
        <sz val="11"/>
        <color theme="1"/>
        <rFont val="Calibri"/>
        <family val="2"/>
        <scheme val="minor"/>
      </rPr>
      <t xml:space="preserve"> Dreht am Ortsschild 'Busenberg' einen kurzen Werbespot à la Dessous-Kampagne: alle posieren übertrieben selbstbewusst mit herausgestreckter Brust und Model-Blick (Video, mind. 15s).</t>
    </r>
  </si>
  <si>
    <t>49.140500, 7.802500</t>
  </si>
  <si>
    <t>K-05</t>
  </si>
  <si>
    <t xml:space="preserve">Mache ein Bild vom Schmalspurbahnhof (Döllnitztalbahn)
</t>
  </si>
  <si>
    <t>Bahnhofsplatz 1, 04758 Oschatz</t>
  </si>
  <si>
    <t>51.311298388191446, 13.105080223303409</t>
  </si>
  <si>
    <r>
      <rPr>
        <b/>
        <sz val="11"/>
        <color theme="1"/>
        <rFont val="Calibri"/>
        <family val="2"/>
        <scheme val="minor"/>
      </rPr>
      <t>Info:</t>
    </r>
    <r>
      <rPr>
        <sz val="11"/>
        <color theme="1"/>
        <rFont val="Calibri"/>
        <family val="2"/>
        <scheme val="minor"/>
      </rPr>
      <t xml:space="preserve"> Wie wäre es mit einem Kuchen in Kuchen? Dann besucht doch die Bäckerei Germania, Öffnungszeiten tgl. 6-20 Uhr
</t>
    </r>
    <r>
      <rPr>
        <b/>
        <sz val="11"/>
        <color theme="1"/>
        <rFont val="Calibri"/>
        <family val="2"/>
        <scheme val="minor"/>
      </rPr>
      <t>Aufgabe:</t>
    </r>
    <r>
      <rPr>
        <sz val="11"/>
        <color theme="1"/>
        <rFont val="Calibri"/>
        <family val="2"/>
        <scheme val="minor"/>
      </rPr>
      <t xml:space="preserve"> Macht ein Bild von euch vor der Bäckerei Germania und tut so als würded ihr genüsslich einen Kuchen essen
</t>
    </r>
    <r>
      <rPr>
        <b/>
        <sz val="11"/>
        <color theme="1"/>
        <rFont val="Calibri"/>
        <family val="2"/>
        <scheme val="minor"/>
      </rPr>
      <t>Bonus:</t>
    </r>
    <r>
      <rPr>
        <sz val="11"/>
        <color theme="1"/>
        <rFont val="Calibri"/>
        <family val="2"/>
        <scheme val="minor"/>
      </rPr>
      <t xml:space="preserve"> Erledige die Aufgabe mit einem echten Kuchen im Bild</t>
    </r>
  </si>
  <si>
    <t>48.635032073689885, 9.801923765823085</t>
  </si>
  <si>
    <t>K-07</t>
  </si>
  <si>
    <t xml:space="preserve">Mache ein Bld am EAST-END Dirtpark &amp; Pumptrack. Bonus: Ein Fahrradfahrer ist im Bild
</t>
  </si>
  <si>
    <t>Bahnhofstraße 24, 91245 Simmelsdorf</t>
  </si>
  <si>
    <t>49.60078073764951, 11.343457262075743</t>
  </si>
  <si>
    <t>49.50529914508383, 11.73605053060084</t>
  </si>
  <si>
    <t>K-09</t>
  </si>
  <si>
    <t xml:space="preserve">Mache ein Bild vom Zeidlerschloss Feucht
</t>
  </si>
  <si>
    <t>Mittlerer Zeidlerweg 8, 90537 Feucht</t>
  </si>
  <si>
    <t>49.37679052003477, 11.213893153165698</t>
  </si>
  <si>
    <t>50.96279745101804, 6.122523353452272</t>
  </si>
  <si>
    <t>K-11</t>
  </si>
  <si>
    <r>
      <rPr>
        <b/>
        <sz val="11"/>
        <color theme="1"/>
        <rFont val="Calibri"/>
        <family val="2"/>
        <scheme val="minor"/>
      </rPr>
      <t>Aufgabe:</t>
    </r>
    <r>
      <rPr>
        <sz val="11"/>
        <color theme="1"/>
        <rFont val="Calibri"/>
        <family val="2"/>
        <scheme val="minor"/>
      </rPr>
      <t xml:space="preserve"> macht ein Bild von der Eisenbahnüberführung im Ort (mit Bahnübergangsschild im Hintergrund)
erst 2004 stillgelegter Abschnitt der Wetzlarer Bahn</t>
    </r>
  </si>
  <si>
    <t>Bahnhofststraße 54, 39264 Güterglück</t>
  </si>
  <si>
    <t>51.99275634246797, 11.985386172097433</t>
  </si>
  <si>
    <t>K-12</t>
  </si>
  <si>
    <r>
      <rPr>
        <b/>
        <sz val="11"/>
        <color theme="1"/>
        <rFont val="Calibri"/>
        <family val="2"/>
        <scheme val="minor"/>
      </rPr>
      <t xml:space="preserve">Info: </t>
    </r>
    <r>
      <rPr>
        <sz val="11"/>
        <color theme="1"/>
        <rFont val="Calibri"/>
        <family val="2"/>
        <scheme val="minor"/>
      </rPr>
      <t xml:space="preserve">Die historische Brikettpresse wurde als Industriedenkmal aufgestellt.
</t>
    </r>
    <r>
      <rPr>
        <b/>
        <sz val="11"/>
        <color theme="1"/>
        <rFont val="Calibri"/>
        <family val="2"/>
        <scheme val="minor"/>
      </rPr>
      <t xml:space="preserve">Aufgabe: </t>
    </r>
    <r>
      <rPr>
        <sz val="11"/>
        <color theme="1"/>
        <rFont val="Calibri"/>
        <family val="2"/>
        <scheme val="minor"/>
      </rPr>
      <t xml:space="preserve">Macht ein Bild von der historischen Brikettpresse.
</t>
    </r>
  </si>
  <si>
    <t>Köln-Aachener-Straße, 50127 Bergheim</t>
  </si>
  <si>
    <t>50.93661184215159, 6.695878316841652</t>
  </si>
  <si>
    <t>49.653495030689264, 7.590575081667932</t>
  </si>
  <si>
    <t>K-14</t>
  </si>
  <si>
    <r>
      <rPr>
        <b/>
        <sz val="11"/>
        <color theme="1"/>
        <rFont val="Calibri"/>
        <family val="2"/>
        <scheme val="minor"/>
      </rPr>
      <t xml:space="preserve">Aufgabe: </t>
    </r>
    <r>
      <rPr>
        <sz val="11"/>
        <color theme="1"/>
        <rFont val="Calibri"/>
        <family val="2"/>
        <scheme val="minor"/>
      </rPr>
      <t>Mache ein Foto vom Narrenbrunnen Lauda</t>
    </r>
  </si>
  <si>
    <t>Josef-Schmitt-Straße 2, 97922 Lauda-Königshofen</t>
  </si>
  <si>
    <t>49.569848664187965, 9.703358933219098</t>
  </si>
  <si>
    <t>K-15</t>
  </si>
  <si>
    <t xml:space="preserve">Lauft zur Wasserskianlage. Dreht ein Video, auf dem Ihr das Wasserskifahren nachstellt (mind. 1 min lang). Bonus: Füße vom Team in Wasser
</t>
  </si>
  <si>
    <t>Lohfelder Weg 91, 47239 Duisburg</t>
  </si>
  <si>
    <t>51.40748131384924, 6.670273950609471</t>
  </si>
  <si>
    <t>K-16</t>
  </si>
  <si>
    <t xml:space="preserve">Mache ein Foto von der Burg Hayn
</t>
  </si>
  <si>
    <t>Fahrgasse 52, 63303 Dreieich</t>
  </si>
  <si>
    <t>50.00185137712854, 8.716155158677356</t>
  </si>
  <si>
    <t>50.0121405239282, 7.061290757155431</t>
  </si>
  <si>
    <t>K-18</t>
  </si>
  <si>
    <r>
      <t xml:space="preserve">Elend (Harz) - kranker Ortsname, Harzquerbahn
</t>
    </r>
    <r>
      <rPr>
        <b/>
        <sz val="11"/>
        <color theme="1"/>
        <rFont val="Calibri"/>
        <family val="2"/>
        <scheme val="minor"/>
      </rPr>
      <t>Info:</t>
    </r>
    <r>
      <rPr>
        <sz val="11"/>
        <color theme="1"/>
        <rFont val="Calibri"/>
        <family val="2"/>
        <scheme val="minor"/>
      </rPr>
      <t xml:space="preserve"> 'Elend' kommt von mittelhochdeutsch 'ellende' = Fremde/Ausland - nicht von Jammer.
</t>
    </r>
    <r>
      <rPr>
        <b/>
        <sz val="11"/>
        <color theme="1"/>
        <rFont val="Calibri"/>
        <family val="2"/>
        <scheme val="minor"/>
      </rPr>
      <t>Aufgabe:</t>
    </r>
    <r>
      <rPr>
        <sz val="11"/>
        <color theme="1"/>
        <rFont val="Calibri"/>
        <family val="2"/>
        <scheme val="minor"/>
      </rPr>
      <t xml:space="preserve"> Macht ein Gruppenfoto am Ortsschild 'Elend' mit dem theatralisch-traurigsten Gesichtsausdruck - einer mimt das 'größte Elend'.
</t>
    </r>
    <r>
      <rPr>
        <b/>
        <sz val="11"/>
        <color theme="1"/>
        <rFont val="Calibri"/>
        <family val="2"/>
        <scheme val="minor"/>
      </rPr>
      <t>Bonus:</t>
    </r>
    <r>
      <rPr>
        <sz val="11"/>
        <color theme="1"/>
        <rFont val="Calibri"/>
        <family val="2"/>
        <scheme val="minor"/>
      </rPr>
      <t xml:space="preserve"> Wenn ihr auch den Nachbarort 'Sorge' anfahrt, montiert beide Fotos als Diptychon 'Von der Sorge ins Elend' im Logbuch.</t>
    </r>
  </si>
  <si>
    <t>Ortsschild Elend, 38875 Oberharz am Brocken</t>
  </si>
  <si>
    <t>51.744000, 10.694000</t>
  </si>
  <si>
    <r>
      <rPr>
        <b/>
        <sz val="11"/>
        <color theme="1"/>
        <rFont val="Calibri"/>
        <family val="2"/>
        <scheme val="minor"/>
      </rPr>
      <t xml:space="preserve">Aufgabe: </t>
    </r>
    <r>
      <rPr>
        <sz val="11"/>
        <color theme="1"/>
        <rFont val="Calibri"/>
        <family val="2"/>
        <scheme val="minor"/>
      </rPr>
      <t>Macht ein Foto mit dem Schriftzug "Lütt Dörp School"</t>
    </r>
  </si>
  <si>
    <t>54.398533436448645, 8.986041673789854</t>
  </si>
  <si>
    <r>
      <rPr>
        <b/>
        <sz val="11"/>
        <color theme="1"/>
        <rFont val="Calibri"/>
        <family val="2"/>
        <scheme val="minor"/>
      </rPr>
      <t>Info</t>
    </r>
    <r>
      <rPr>
        <sz val="11"/>
        <color theme="1"/>
        <rFont val="Calibri"/>
        <family val="2"/>
        <scheme val="minor"/>
      </rPr>
      <t xml:space="preserve">: Oberbillig ist eng mit dem luxemburgischen Ort Wasserbillig auf der anderen Flussseite verknüpft. Daher herrscht reger Verkehr zwischen beiden Orten. 
</t>
    </r>
    <r>
      <rPr>
        <b/>
        <sz val="11"/>
        <color theme="1"/>
        <rFont val="Calibri"/>
        <family val="2"/>
        <scheme val="minor"/>
      </rPr>
      <t>Aufgabe</t>
    </r>
    <r>
      <rPr>
        <sz val="11"/>
        <color theme="1"/>
        <rFont val="Calibri"/>
        <family val="2"/>
        <scheme val="minor"/>
      </rPr>
      <t xml:space="preserve">: begebt euch zum Fähranleger und macht ein Gruppenfoto. 
</t>
    </r>
    <r>
      <rPr>
        <b/>
        <sz val="11"/>
        <color theme="1"/>
        <rFont val="Calibri"/>
        <family val="2"/>
        <scheme val="minor"/>
      </rPr>
      <t>Bonus</t>
    </r>
    <r>
      <rPr>
        <sz val="11"/>
        <color theme="1"/>
        <rFont val="Calibri"/>
        <family val="2"/>
        <scheme val="minor"/>
      </rPr>
      <t>: zeigt der neutralen Tourbegleitung eure weltgewandte Seite und schippert auf die andere Moselseite (1€ je Fahrt) und macht dort einen Schnappschuss, der erkennen lässt, dass ihr euch auf der luxemburgischen Seite befindet.</t>
    </r>
  </si>
  <si>
    <t>49.712554193599736, 6.50417817601674</t>
  </si>
  <si>
    <t>K-21</t>
  </si>
  <si>
    <t>Foto vor dem bunten Signal des Kulturbahnhofs Holm-Seppensen.</t>
  </si>
  <si>
    <t>Bahnhofsweg 4, 21244 Buchholz in der Nordheide-Holm-Seppensen</t>
  </si>
  <si>
    <t>53.28490881918764, 9.870200031043497</t>
  </si>
  <si>
    <t>K-22</t>
  </si>
  <si>
    <r>
      <rPr>
        <b/>
        <sz val="11"/>
        <color theme="1"/>
        <rFont val="Calibri"/>
        <family val="2"/>
        <scheme val="minor"/>
      </rPr>
      <t xml:space="preserve">Info: </t>
    </r>
    <r>
      <rPr>
        <sz val="11"/>
        <color theme="1"/>
        <rFont val="Calibri"/>
        <family val="2"/>
        <scheme val="minor"/>
      </rPr>
      <t>Der frühere, althochdeutsche Ortsname „Hasalaha“ bedeutet so viel wie „durch Haselgebüsch fließendes Gewässer“. „Hasal“ ist die althochdeutsche Bezeichnung für den Haselstrauch, „aha“ heißt so viel wie „Wasser“ oder „Bach“.</t>
    </r>
    <r>
      <rPr>
        <b/>
        <sz val="11"/>
        <color theme="1"/>
        <rFont val="Calibri"/>
        <family val="2"/>
        <scheme val="minor"/>
      </rPr>
      <t xml:space="preserve">
Aufgabe</t>
    </r>
    <r>
      <rPr>
        <sz val="11"/>
        <color theme="1"/>
        <rFont val="Calibri"/>
        <family val="2"/>
        <scheme val="minor"/>
      </rPr>
      <t>: Lasst ein wenig Liebe da. Macht ein Gruppenfoto mit einem (gerne selbstgebastelten Herz) auf dem Rathausplatz vor den Brunnenskulturen.</t>
    </r>
  </si>
  <si>
    <t>Rathauspl. 3, 67454 Haßloch</t>
  </si>
  <si>
    <t>49.36288963759774, 8.256278697432842</t>
  </si>
  <si>
    <r>
      <rPr>
        <b/>
        <sz val="11"/>
        <color theme="1"/>
        <rFont val="Calibri"/>
        <family val="2"/>
        <scheme val="minor"/>
      </rPr>
      <t xml:space="preserve">Info: </t>
    </r>
    <r>
      <rPr>
        <sz val="11"/>
        <color theme="1"/>
        <rFont val="Calibri"/>
        <family val="2"/>
        <scheme val="minor"/>
      </rPr>
      <t xml:space="preserve">Der Legende nach starb hier an der Kinzigquelle das tapfere Pferd "Fritz" eines Soldaten, nach langer und anstrengender Reise.
</t>
    </r>
    <r>
      <rPr>
        <b/>
        <sz val="11"/>
        <color theme="1"/>
        <rFont val="Calibri"/>
        <family val="2"/>
        <scheme val="minor"/>
      </rPr>
      <t>Aufgabe:</t>
    </r>
    <r>
      <rPr>
        <sz val="11"/>
        <color theme="1"/>
        <rFont val="Calibri"/>
        <family val="2"/>
        <scheme val="minor"/>
      </rPr>
      <t xml:space="preserve"> Gedenkt seiner Strapazen und erfrischt euch an der Quelle. Macht ein Foto davon. 
</t>
    </r>
    <r>
      <rPr>
        <b/>
        <sz val="11"/>
        <color theme="1"/>
        <rFont val="Calibri"/>
        <family val="2"/>
        <scheme val="minor"/>
      </rPr>
      <t>Bonus:</t>
    </r>
    <r>
      <rPr>
        <sz val="11"/>
        <color theme="1"/>
        <rFont val="Calibri"/>
        <family val="2"/>
        <scheme val="minor"/>
      </rPr>
      <t xml:space="preserve"> Spielt die Szene mit dem Pferd und die Namensgeschichte von Sterbfritz nach. Haltet dies in einem Video fest.</t>
    </r>
  </si>
  <si>
    <t>50.304875815819244, 9.62506681081526</t>
  </si>
  <si>
    <t>K-24</t>
  </si>
  <si>
    <r>
      <rPr>
        <b/>
        <sz val="11"/>
        <color theme="1"/>
        <rFont val="Calibri"/>
        <family val="2"/>
        <scheme val="minor"/>
      </rPr>
      <t>Infos:</t>
    </r>
    <r>
      <rPr>
        <sz val="11"/>
        <color theme="1"/>
        <rFont val="Calibri"/>
        <family val="2"/>
        <scheme val="minor"/>
      </rPr>
      <t xml:space="preserve"> nur Stunden Takt am WE 2h takt.  Es gibt ein Peitschen Museum, das hat Sonntags geöffnet.
</t>
    </r>
    <r>
      <rPr>
        <b/>
        <sz val="11"/>
        <color theme="1"/>
        <rFont val="Calibri"/>
        <family val="2"/>
        <scheme val="minor"/>
      </rPr>
      <t>Aufgabe:</t>
    </r>
    <r>
      <rPr>
        <sz val="11"/>
        <color theme="1"/>
        <rFont val="Calibri"/>
        <family val="2"/>
        <scheme val="minor"/>
      </rPr>
      <t xml:space="preserve"> Singt i Shot the Sheriff von Bob Marley vor dem Museum und geht danach entspannt was essen (2h takt ;-))</t>
    </r>
  </si>
  <si>
    <t>Am Peitschenmuseum 1, 72393 Burladingen</t>
  </si>
  <si>
    <t>48.31591293013036, 9.060907669791597</t>
  </si>
  <si>
    <t>K-25</t>
  </si>
  <si>
    <r>
      <rPr>
        <b/>
        <sz val="11"/>
        <color theme="1"/>
        <rFont val="Calibri"/>
        <family val="2"/>
        <scheme val="minor"/>
      </rPr>
      <t xml:space="preserve">Info: </t>
    </r>
    <r>
      <rPr>
        <sz val="11"/>
        <color theme="1"/>
        <rFont val="Calibri"/>
        <family val="2"/>
        <scheme val="minor"/>
      </rPr>
      <t xml:space="preserve">Ein neuer Modebegriff ist "Ick" und kommt im Dating-Kontext vor, wenn jemand durch bestimmte Eigenschaften, Verhaltensweisen oder Eigenarten eines Partners plötzlich das Interesse verliert. Witzigerweise gibt es in Bayern den Ort "Icking", unweit von München.
</t>
    </r>
    <r>
      <rPr>
        <b/>
        <sz val="11"/>
        <color theme="1"/>
        <rFont val="Calibri"/>
        <family val="2"/>
        <scheme val="minor"/>
      </rPr>
      <t xml:space="preserve">Aufgabe: </t>
    </r>
    <r>
      <rPr>
        <sz val="11"/>
        <color theme="1"/>
        <rFont val="Calibri"/>
        <family val="2"/>
        <scheme val="minor"/>
      </rPr>
      <t xml:space="preserve">Fahrt zum Bahnhof Icking, geht zur Straße "Dickweg" und macht ein Bild vom Straßenschild.
</t>
    </r>
    <r>
      <rPr>
        <b/>
        <sz val="11"/>
        <color theme="1"/>
        <rFont val="Calibri"/>
        <family val="2"/>
        <scheme val="minor"/>
      </rPr>
      <t>Bonusaufgabe:</t>
    </r>
    <r>
      <rPr>
        <sz val="11"/>
        <color theme="1"/>
        <rFont val="Calibri"/>
        <family val="2"/>
        <scheme val="minor"/>
      </rPr>
      <t xml:space="preserve"> Das Bild bearbeiten und den Teil "ick" farblich highlighten. ohne den Erstbuchstaben ;)</t>
    </r>
  </si>
  <si>
    <t>Dickweg 3-9, 82057 Icking</t>
  </si>
  <si>
    <t>47.96021927485314, 11.435444110476672</t>
  </si>
  <si>
    <t>M-01</t>
  </si>
  <si>
    <r>
      <rPr>
        <b/>
        <sz val="11"/>
        <rFont val="Calibri"/>
        <family val="2"/>
        <scheme val="minor"/>
      </rPr>
      <t>Info</t>
    </r>
    <r>
      <rPr>
        <sz val="11"/>
        <rFont val="Calibri"/>
        <family val="2"/>
        <scheme val="minor"/>
      </rPr>
      <t xml:space="preserve">: Münster hat eine Vielzahl von Yogastudios. </t>
    </r>
    <r>
      <rPr>
        <b/>
        <sz val="11"/>
        <rFont val="Calibri"/>
        <family val="2"/>
        <scheme val="minor"/>
      </rPr>
      <t>Aufgabe:</t>
    </r>
    <r>
      <rPr>
        <sz val="11"/>
        <rFont val="Calibri"/>
        <family val="2"/>
        <scheme val="minor"/>
      </rPr>
      <t xml:space="preserve"> Geht in den Park in der Nähe vom Hauptbahnhof und macht den herabschauenden Hund und ein Foto davon. </t>
    </r>
  </si>
  <si>
    <t>Windthorststraße, 48143 Münster</t>
  </si>
  <si>
    <t>51.95749540487257, 7.630882635543324</t>
  </si>
  <si>
    <t>M-02</t>
  </si>
  <si>
    <r>
      <rPr>
        <b/>
        <sz val="11"/>
        <color theme="1"/>
        <rFont val="Calibri"/>
        <family val="2"/>
        <scheme val="minor"/>
      </rPr>
      <t xml:space="preserve">Info: </t>
    </r>
    <r>
      <rPr>
        <sz val="11"/>
        <color theme="1"/>
        <rFont val="Calibri"/>
        <family val="2"/>
        <scheme val="minor"/>
      </rPr>
      <t xml:space="preserve">Es gibt in Münster eine alte Lok, mit der Bombentrümmer aus der Stadt transportiert wurden.
</t>
    </r>
    <r>
      <rPr>
        <b/>
        <sz val="11"/>
        <color theme="1"/>
        <rFont val="Calibri"/>
        <family val="2"/>
        <scheme val="minor"/>
      </rPr>
      <t xml:space="preserve">Aufgabe: </t>
    </r>
    <r>
      <rPr>
        <sz val="11"/>
        <color theme="1"/>
        <rFont val="Calibri"/>
        <family val="2"/>
        <scheme val="minor"/>
      </rPr>
      <t>Macht ein Foto von der Lok.</t>
    </r>
  </si>
  <si>
    <t>48143 Promenade, 48143 Münster</t>
  </si>
  <si>
    <t>51.96792587068301, 7.6168832197526015</t>
  </si>
  <si>
    <t>M-03</t>
  </si>
  <si>
    <t>Aufgabe: Macht ein Bild vor dem Kiepenkerl-Denkmal und habt dabei möglichst viele Gepäckstücke dabei!
Bonus: Für jedes sichtbare Gepäckstück auf dem Rücken gibt es 5 Bonuspunkte, maximal gibt es 30 Bonuspunkte</t>
  </si>
  <si>
    <t>Bergstraße 3, 48143 Münster</t>
  </si>
  <si>
    <t>51.96427657351781, 7.626182267758123</t>
  </si>
  <si>
    <t>M-04</t>
  </si>
  <si>
    <r>
      <rPr>
        <b/>
        <sz val="11"/>
        <color theme="1"/>
        <rFont val="Calibri"/>
        <family val="2"/>
        <scheme val="minor"/>
      </rPr>
      <t>Aufgabe</t>
    </r>
    <r>
      <rPr>
        <sz val="11"/>
        <color theme="1"/>
        <rFont val="Calibri"/>
        <family val="2"/>
        <scheme val="minor"/>
      </rPr>
      <t>: Macht ein Bild auf der Schillerbrücke</t>
    </r>
  </si>
  <si>
    <t>Schillerstraße, 48155 Münster</t>
  </si>
  <si>
    <t>51.95135180988387, 7.650664520701478</t>
  </si>
  <si>
    <t>M-05</t>
  </si>
  <si>
    <t>Macht ein Foto des Teams mit den 3 Wiedertäuferkäfigen</t>
  </si>
  <si>
    <t>Lambertikirchpl. 1, 48143 Münster</t>
  </si>
  <si>
    <t>51.96295470431239, 7.628903996772993</t>
  </si>
  <si>
    <t>51.967123153935766, 7.617273294488349</t>
  </si>
  <si>
    <t>M-07</t>
  </si>
  <si>
    <r>
      <rPr>
        <b/>
        <sz val="11"/>
        <color theme="1"/>
        <rFont val="Calibri"/>
        <family val="2"/>
        <scheme val="minor"/>
      </rPr>
      <t>Info</t>
    </r>
    <r>
      <rPr>
        <sz val="11"/>
        <color theme="1"/>
        <rFont val="Calibri"/>
        <family val="2"/>
        <scheme val="minor"/>
      </rPr>
      <t xml:space="preserve">: Münster liegt mitten im Inland und trotzdem gibt es einen schönen Stadthafen in der Stadt
</t>
    </r>
    <r>
      <rPr>
        <b/>
        <sz val="11"/>
        <color theme="1"/>
        <rFont val="Calibri"/>
        <family val="2"/>
        <scheme val="minor"/>
      </rPr>
      <t>Aufgabe:</t>
    </r>
    <r>
      <rPr>
        <sz val="11"/>
        <color theme="1"/>
        <rFont val="Calibri"/>
        <family val="2"/>
        <scheme val="minor"/>
      </rPr>
      <t xml:space="preserve"> Geht zum Stadthafen und macht ein Foto mit mind 3 Fahrrädern im Bild
</t>
    </r>
    <r>
      <rPr>
        <b/>
        <sz val="11"/>
        <color theme="1"/>
        <rFont val="Calibri"/>
        <family val="2"/>
        <scheme val="minor"/>
      </rPr>
      <t>Bonus:</t>
    </r>
    <r>
      <rPr>
        <sz val="11"/>
        <color theme="1"/>
        <rFont val="Calibri"/>
        <family val="2"/>
        <scheme val="minor"/>
      </rPr>
      <t xml:space="preserve"> Findet die Spelunke und macht auch davon ein Foto.</t>
    </r>
  </si>
  <si>
    <t>Hafenplatz, 48155 Münster</t>
  </si>
  <si>
    <t>51.950934, 7.63689</t>
  </si>
  <si>
    <t>M-08</t>
  </si>
  <si>
    <r>
      <t xml:space="preserve">Münster - Erbdrostenhof (Barockpalais von J.C. Schlaun)
</t>
    </r>
    <r>
      <rPr>
        <b/>
        <sz val="11"/>
        <color theme="1"/>
        <rFont val="Calibri"/>
        <family val="2"/>
        <scheme val="minor"/>
      </rPr>
      <t>Info:</t>
    </r>
    <r>
      <rPr>
        <sz val="11"/>
        <color theme="1"/>
        <rFont val="Calibri"/>
        <family val="2"/>
        <scheme val="minor"/>
      </rPr>
      <t xml:space="preserve"> Von Johann Conrad Schlaun, 1757 vollendet; im Krieg zerstört und originalgetreu wiederaufgebaut.
</t>
    </r>
    <r>
      <rPr>
        <b/>
        <sz val="11"/>
        <color theme="1"/>
        <rFont val="Calibri"/>
        <family val="2"/>
        <scheme val="minor"/>
      </rPr>
      <t>Aufgabe</t>
    </r>
    <r>
      <rPr>
        <sz val="11"/>
        <color theme="1"/>
        <rFont val="Calibri"/>
        <family val="2"/>
        <scheme val="minor"/>
      </rPr>
      <t xml:space="preserve">: Stellt euch vor dem barocken Erbdrostenhof in Pose wie adelige Hofgesellschaft des 18. Jh. - mit angedeuteter Perücke, Fächer und vornehmer Verbeugung.
</t>
    </r>
    <r>
      <rPr>
        <b/>
        <sz val="11"/>
        <color theme="1"/>
        <rFont val="Calibri"/>
        <family val="2"/>
        <scheme val="minor"/>
      </rPr>
      <t>Bonus</t>
    </r>
    <r>
      <rPr>
        <sz val="11"/>
        <color theme="1"/>
        <rFont val="Calibri"/>
        <family val="2"/>
        <scheme val="minor"/>
      </rPr>
      <t>: Findet eine Info-/Gedenktafel mit dem Baujahr und fotografiert sie.</t>
    </r>
  </si>
  <si>
    <t>Salzstraße 38, 48143 Münster</t>
  </si>
  <si>
    <t>51.960830, 7.630000</t>
  </si>
  <si>
    <t>M-09</t>
  </si>
  <si>
    <t>Bonus: Gruppenfoto mit einer Minigolfbahn im Hintergrund</t>
  </si>
  <si>
    <t>Brock 7, 48308 Senden</t>
  </si>
  <si>
    <t>51.91116374489682, 7.500201133231718</t>
  </si>
  <si>
    <r>
      <rPr>
        <b/>
        <sz val="11"/>
        <color theme="1"/>
        <rFont val="Calibri"/>
        <family val="2"/>
        <scheme val="minor"/>
      </rPr>
      <t>Info</t>
    </r>
    <r>
      <rPr>
        <sz val="11"/>
        <color theme="1"/>
        <rFont val="Calibri"/>
        <family val="2"/>
        <scheme val="minor"/>
      </rPr>
      <t xml:space="preserve">: Der See staut das Wasser der Aa (was ein blöder Name für einen Fluss)
</t>
    </r>
    <r>
      <rPr>
        <b/>
        <sz val="11"/>
        <color theme="1"/>
        <rFont val="Calibri"/>
        <family val="2"/>
        <scheme val="minor"/>
      </rPr>
      <t>Aufgabe</t>
    </r>
    <r>
      <rPr>
        <sz val="11"/>
        <color theme="1"/>
        <rFont val="Calibri"/>
        <family val="2"/>
        <scheme val="minor"/>
      </rPr>
      <t xml:space="preserve">: Macht ein Bild vom Rondell mit dem See im Hintergrund 
</t>
    </r>
    <r>
      <rPr>
        <b/>
        <sz val="11"/>
        <color theme="1"/>
        <rFont val="Calibri"/>
        <family val="2"/>
        <scheme val="minor"/>
      </rPr>
      <t>Bonus</t>
    </r>
    <r>
      <rPr>
        <sz val="11"/>
        <color theme="1"/>
        <rFont val="Calibri"/>
        <family val="2"/>
        <scheme val="minor"/>
      </rPr>
      <t>: Die "Giant Pool-Balls" und der See sind gleichzeitig im Bild zu sehen</t>
    </r>
  </si>
  <si>
    <t>51.95682004690475, 7.617589001720361</t>
  </si>
  <si>
    <t>M-12</t>
  </si>
  <si>
    <r>
      <rPr>
        <b/>
        <sz val="11"/>
        <color rgb="FF000000"/>
        <rFont val="Calibri"/>
        <family val="2"/>
      </rPr>
      <t>Info:</t>
    </r>
    <r>
      <rPr>
        <sz val="11"/>
        <color rgb="FF000000"/>
        <rFont val="Calibri"/>
        <family val="2"/>
      </rPr>
      <t xml:space="preserve"> Im Friedenssaal in Münster wurde 1648 der Westfälische Frieden geschlossen.
</t>
    </r>
    <r>
      <rPr>
        <b/>
        <sz val="11"/>
        <color rgb="FF000000"/>
        <rFont val="Calibri"/>
        <family val="2"/>
      </rPr>
      <t>Aufgabe:</t>
    </r>
    <r>
      <rPr>
        <sz val="11"/>
        <color rgb="FF000000"/>
        <rFont val="Calibri"/>
        <family val="2"/>
      </rPr>
      <t xml:space="preserve"> Mache ein Foto vor dem Historischen Rathaus.
</t>
    </r>
    <r>
      <rPr>
        <b/>
        <sz val="11"/>
        <color rgb="FF000000"/>
        <rFont val="Calibri"/>
        <family val="2"/>
      </rPr>
      <t>Bonus:</t>
    </r>
    <r>
      <rPr>
        <sz val="11"/>
        <color rgb="FF000000"/>
        <rFont val="Calibri"/>
        <family val="2"/>
      </rPr>
      <t xml:space="preserve"> Mache ein Foto im Friedenssaal (evtl. ist dies nur im Rahmen einer Führung möglich).</t>
    </r>
  </si>
  <si>
    <t>Prinzipalmarkt 10, 48143 Münster</t>
  </si>
  <si>
    <t>51.96180839297552, 7.627966833935015</t>
  </si>
  <si>
    <t>M-13</t>
  </si>
  <si>
    <t>Besichtige den Matchasee und schreibe eine Google Maps Rezension dazu</t>
  </si>
  <si>
    <t>Schorlemerstraße 15, 48143 Münster</t>
  </si>
  <si>
    <t>51.956476, 7.629967</t>
  </si>
  <si>
    <t>0,4</t>
  </si>
  <si>
    <r>
      <rPr>
        <b/>
        <sz val="11"/>
        <color theme="1"/>
        <rFont val="Calibri"/>
        <family val="2"/>
        <scheme val="minor"/>
      </rPr>
      <t>Infos:</t>
    </r>
    <r>
      <rPr>
        <sz val="11"/>
        <color theme="1"/>
        <rFont val="Calibri"/>
        <family val="2"/>
        <scheme val="minor"/>
      </rPr>
      <t xml:space="preserve"> Hier ist der Name Programm, erholt euch von den Strapazen der Kranken Tour auf dem Spielplatz.
</t>
    </r>
    <r>
      <rPr>
        <b/>
        <sz val="11"/>
        <color theme="1"/>
        <rFont val="Calibri"/>
        <family val="2"/>
        <scheme val="minor"/>
      </rPr>
      <t>Aufgabe:</t>
    </r>
    <r>
      <rPr>
        <sz val="11"/>
        <color theme="1"/>
        <rFont val="Calibri"/>
        <family val="2"/>
        <scheme val="minor"/>
      </rPr>
      <t xml:space="preserve"> Rutscht einmal aus dem Flugzeug (50% des Teams)</t>
    </r>
  </si>
  <si>
    <t>51.96763043484911, 7.62955725607841</t>
  </si>
  <si>
    <r>
      <rPr>
        <b/>
        <sz val="11"/>
        <color theme="1"/>
        <rFont val="Calibri"/>
        <family val="2"/>
        <scheme val="minor"/>
      </rPr>
      <t xml:space="preserve">Info: </t>
    </r>
    <r>
      <rPr>
        <sz val="11"/>
        <color theme="1"/>
        <rFont val="Calibri"/>
        <family val="2"/>
        <scheme val="minor"/>
      </rPr>
      <t xml:space="preserve">Münster beherbergt ein Pablo Picasso Kunstmuseum
</t>
    </r>
    <r>
      <rPr>
        <b/>
        <sz val="11"/>
        <color theme="1"/>
        <rFont val="Calibri"/>
        <family val="2"/>
        <scheme val="minor"/>
      </rPr>
      <t xml:space="preserve">Aufgabe: </t>
    </r>
    <r>
      <rPr>
        <sz val="11"/>
        <color theme="1"/>
        <rFont val="Calibri"/>
        <family val="2"/>
        <scheme val="minor"/>
      </rPr>
      <t>Fahrt zum Haupteingang des Museums und macht ein Gruppenbild am Eingang. Sollte das Museum offen sein, mit einem Prospekt/Fyler des Museums in die Kamera zeigend.</t>
    </r>
  </si>
  <si>
    <t>51.96024922402904, 7.626451467188306</t>
  </si>
  <si>
    <r>
      <rPr>
        <b/>
        <sz val="11"/>
        <color theme="1"/>
        <rFont val="Calibri"/>
        <family val="2"/>
        <scheme val="minor"/>
      </rPr>
      <t xml:space="preserve">Info: </t>
    </r>
    <r>
      <rPr>
        <sz val="11"/>
        <color theme="1"/>
        <rFont val="Calibri"/>
        <family val="2"/>
        <scheme val="minor"/>
      </rPr>
      <t xml:space="preserve">Der Brunnen "Sketch for a fountain" wurde durch Bürgerinnen und Bürger der Stadt Münster angekauft und nach der "Skulptur Projekte 2017" an seinen Ursprungsort zurückgebracht.
</t>
    </r>
    <r>
      <rPr>
        <b/>
        <sz val="11"/>
        <color theme="1"/>
        <rFont val="Calibri"/>
        <family val="2"/>
        <scheme val="minor"/>
      </rPr>
      <t xml:space="preserve">Aufgabe: </t>
    </r>
    <r>
      <rPr>
        <sz val="11"/>
        <color theme="1"/>
        <rFont val="Calibri"/>
        <family val="2"/>
        <scheme val="minor"/>
      </rPr>
      <t xml:space="preserve">Gesellt Euch zum Brunnen dazu.
</t>
    </r>
    <r>
      <rPr>
        <b/>
        <sz val="11"/>
        <color theme="1"/>
        <rFont val="Calibri"/>
        <family val="2"/>
        <scheme val="minor"/>
      </rPr>
      <t xml:space="preserve">Bonus: </t>
    </r>
    <r>
      <rPr>
        <sz val="11"/>
        <color theme="1"/>
        <rFont val="Calibri"/>
        <family val="2"/>
        <scheme val="minor"/>
      </rPr>
      <t>Für Badebekleidung</t>
    </r>
  </si>
  <si>
    <t>51.967280919315016, 7.622258117196779</t>
  </si>
  <si>
    <t>51.96162940295664, 7.624166667757955</t>
  </si>
  <si>
    <t>51.942981396632376, 7.648668689773982</t>
  </si>
  <si>
    <t>M-19</t>
  </si>
  <si>
    <r>
      <rPr>
        <b/>
        <sz val="11"/>
        <color theme="1"/>
        <rFont val="Calibri"/>
        <family val="2"/>
        <scheme val="minor"/>
      </rPr>
      <t>Info</t>
    </r>
    <r>
      <rPr>
        <sz val="11"/>
        <color theme="1"/>
        <rFont val="Calibri"/>
        <family val="2"/>
        <scheme val="minor"/>
      </rPr>
      <t xml:space="preserve">: An diesem Ort starten bei gutem Wetter Heißluftballons.
</t>
    </r>
    <r>
      <rPr>
        <b/>
        <sz val="11"/>
        <color theme="1"/>
        <rFont val="Calibri"/>
        <family val="2"/>
        <scheme val="minor"/>
      </rPr>
      <t>Aufgabe</t>
    </r>
    <r>
      <rPr>
        <sz val="11"/>
        <color theme="1"/>
        <rFont val="Calibri"/>
        <family val="2"/>
        <scheme val="minor"/>
      </rPr>
      <t xml:space="preserve">: Beobachtet die Wiese und macht dabei eine kurze Meditation von 10 Minuten. Dokumentiert eure innere Ruhe mit einem Foto.
</t>
    </r>
    <r>
      <rPr>
        <b/>
        <sz val="11"/>
        <color theme="1"/>
        <rFont val="Calibri"/>
        <family val="2"/>
        <scheme val="minor"/>
      </rPr>
      <t>Bonus</t>
    </r>
    <r>
      <rPr>
        <sz val="11"/>
        <color theme="1"/>
        <rFont val="Calibri"/>
        <family val="2"/>
        <scheme val="minor"/>
      </rPr>
      <t>: Ein Heißluftballon ist auf dem Foto zu sehen.</t>
    </r>
  </si>
  <si>
    <t>Emstor 5-7, 48291 Telgte</t>
  </si>
  <si>
    <t>51.985526039720135, 7.790336114340877</t>
  </si>
  <si>
    <t>M-20</t>
  </si>
  <si>
    <t>Besucht den Kinderspielplatz Heroldstraße (Heidbusch) und macht ein Gruppenfoto von euch auf der Spieleisenbahn. Einer aus dem Team darf in der Lok sitzen, der Rest findet seinen Platz im Reisezugwagen.</t>
  </si>
  <si>
    <t>Heroldstraße, 48163 Münster</t>
  </si>
  <si>
    <t>51.92012480718979, 7.573847524308015</t>
  </si>
  <si>
    <r>
      <rPr>
        <b/>
        <sz val="11"/>
        <color theme="1"/>
        <rFont val="Calibri"/>
        <family val="2"/>
        <scheme val="minor"/>
      </rPr>
      <t xml:space="preserve">Info: </t>
    </r>
    <r>
      <rPr>
        <sz val="11"/>
        <color theme="1"/>
        <rFont val="Calibri"/>
        <family val="2"/>
        <scheme val="minor"/>
      </rPr>
      <t xml:space="preserve">Der legendäre Ludgerikreisel wurde durch Social Media in Zeiten der Covid-19 Pandemie sehr bekannt. Man munkelt es liefen dort schon einige Leute einen Marathon im Kreis
</t>
    </r>
    <r>
      <rPr>
        <b/>
        <sz val="11"/>
        <color theme="1"/>
        <rFont val="Calibri"/>
        <family val="2"/>
        <scheme val="minor"/>
      </rPr>
      <t>Aufgabe:</t>
    </r>
    <r>
      <rPr>
        <sz val="11"/>
        <color theme="1"/>
        <rFont val="Calibri"/>
        <family val="2"/>
        <scheme val="minor"/>
      </rPr>
      <t xml:space="preserve"> Mind. eine Person umrundet den Kreisverkehr so schnell wie möglich. Die anderen machen ein Video. 
</t>
    </r>
    <r>
      <rPr>
        <b/>
        <sz val="11"/>
        <color theme="1"/>
        <rFont val="Calibri"/>
        <family val="2"/>
        <scheme val="minor"/>
      </rPr>
      <t xml:space="preserve">Bonus: </t>
    </r>
    <r>
      <rPr>
        <sz val="11"/>
        <color theme="1"/>
        <rFont val="Calibri"/>
        <family val="2"/>
        <scheme val="minor"/>
      </rPr>
      <t>Kommentiert das Video, als ob der Läufer/die Läuferin einen Marathon rennt.</t>
    </r>
  </si>
  <si>
    <t>51.955791, 7.626453</t>
  </si>
  <si>
    <r>
      <t xml:space="preserve">Münster - St.-Paulus-Dom (astronomische Uhr)
</t>
    </r>
    <r>
      <rPr>
        <b/>
        <sz val="11"/>
        <color theme="1"/>
        <rFont val="Calibri"/>
        <family val="2"/>
        <scheme val="minor"/>
      </rPr>
      <t>Info</t>
    </r>
    <r>
      <rPr>
        <sz val="11"/>
        <color theme="1"/>
        <rFont val="Calibri"/>
        <family val="2"/>
        <scheme val="minor"/>
      </rPr>
      <t xml:space="preserve">: Die astronomische Uhr von 1540 läuft entgegen dem Uhrzeigersinn; täglich um 12 Uhr (So 12:30) spielt ein Glockenspiel.
</t>
    </r>
    <r>
      <rPr>
        <b/>
        <sz val="11"/>
        <color theme="1"/>
        <rFont val="Calibri"/>
        <family val="2"/>
        <scheme val="minor"/>
      </rPr>
      <t>Aufgabe:</t>
    </r>
    <r>
      <rPr>
        <sz val="11"/>
        <color theme="1"/>
        <rFont val="Calibri"/>
        <family val="2"/>
        <scheme val="minor"/>
      </rPr>
      <t xml:space="preserve"> Findet im Dom die astronomische Uhr und stellt als Team die Zeigerstellung mit euren Körpern/Armen nach - einer ist der Stundenzeiger, einer der Minutenzeiger.
</t>
    </r>
    <r>
      <rPr>
        <b/>
        <sz val="11"/>
        <color theme="1"/>
        <rFont val="Calibri"/>
        <family val="2"/>
        <scheme val="minor"/>
      </rPr>
      <t>Bonus:</t>
    </r>
    <r>
      <rPr>
        <sz val="11"/>
        <color theme="1"/>
        <rFont val="Calibri"/>
        <family val="2"/>
        <scheme val="minor"/>
      </rPr>
      <t xml:space="preserve"> Seid um 12:00 Uhr (So 12:30) da und filmt das Glockenspiel live.</t>
    </r>
  </si>
  <si>
    <t>51.963330, 7.625560</t>
  </si>
  <si>
    <t>M-23</t>
  </si>
  <si>
    <t>Mache ein Foto vor dem Schulze Frenkings-Hof</t>
  </si>
  <si>
    <t>Schulze-Frenkings-Hof 40, 48301 Nottuln-Appelhülsen</t>
  </si>
  <si>
    <t>51.898162377400205, 7.421931894485853</t>
  </si>
  <si>
    <r>
      <rPr>
        <b/>
        <sz val="11"/>
        <color theme="1"/>
        <rFont val="Calibri"/>
        <family val="2"/>
        <scheme val="minor"/>
      </rPr>
      <t>Info</t>
    </r>
    <r>
      <rPr>
        <sz val="11"/>
        <color theme="1"/>
        <rFont val="Calibri"/>
        <family val="2"/>
        <scheme val="minor"/>
      </rPr>
      <t xml:space="preserve">: Das Krameramtshaus gehört zu den ältesten und besterhaltenen Gildehäusern der Stadt. Errichtet im Jahr 1589, diente es als Versammlungs- und Verwaltungssitz des Krameramts, der Zunft der Kaufleute. Heutzutage ist dort ein deutsch-niederländisches Kultur- und Forschungszentrum. 
</t>
    </r>
    <r>
      <rPr>
        <b/>
        <sz val="11"/>
        <color theme="1"/>
        <rFont val="Calibri"/>
        <family val="2"/>
        <scheme val="minor"/>
      </rPr>
      <t>Aufgabe</t>
    </r>
    <r>
      <rPr>
        <sz val="11"/>
        <color theme="1"/>
        <rFont val="Calibri"/>
        <family val="2"/>
        <scheme val="minor"/>
      </rPr>
      <t xml:space="preserve">: macht ein Foto/Video, wie 2 Personen eures Teams Tandem fahren - ob dieses geborgt ist, imaginär, oder sonst wie ist eurer Kreativität überlassen. </t>
    </r>
  </si>
  <si>
    <t>51.962990705619404, 7.629862204107148</t>
  </si>
  <si>
    <t>MG-01</t>
  </si>
  <si>
    <r>
      <rPr>
        <b/>
        <sz val="11"/>
        <color theme="1"/>
        <rFont val="Calibri"/>
        <family val="2"/>
        <scheme val="minor"/>
      </rPr>
      <t>Info</t>
    </r>
    <r>
      <rPr>
        <sz val="11"/>
        <color theme="1"/>
        <rFont val="Calibri"/>
        <family val="2"/>
        <scheme val="minor"/>
      </rPr>
      <t xml:space="preserve">: Das Eiskaffee und Minigolf Blaurock befindet sich im Ortsteil Woffleben der mit 432 Einwohner der drittgrößte Ortsteil der Stadt Ellrich ist. 
</t>
    </r>
    <r>
      <rPr>
        <b/>
        <sz val="11"/>
        <color theme="1"/>
        <rFont val="Calibri"/>
        <family val="2"/>
        <scheme val="minor"/>
      </rPr>
      <t>Aufgabe:</t>
    </r>
    <r>
      <rPr>
        <sz val="11"/>
        <color theme="1"/>
        <rFont val="Calibri"/>
        <family val="2"/>
        <scheme val="minor"/>
      </rPr>
      <t xml:space="preserve"> Macht ein Foto vor dem Eiskaffee
</t>
    </r>
    <r>
      <rPr>
        <b/>
        <sz val="11"/>
        <color theme="1"/>
        <rFont val="Calibri"/>
        <family val="2"/>
        <scheme val="minor"/>
      </rPr>
      <t>Bonus:</t>
    </r>
    <r>
      <rPr>
        <sz val="11"/>
        <color theme="1"/>
        <rFont val="Calibri"/>
        <family val="2"/>
        <scheme val="minor"/>
      </rPr>
      <t xml:space="preserve"> Ein Bus ist auf dem Foto</t>
    </r>
  </si>
  <si>
    <t>Schulstraße 15, 99755 Ellrich-Woffleben</t>
  </si>
  <si>
    <t>51.5562575618583, 10.723233819623497</t>
  </si>
  <si>
    <t>MG-02</t>
  </si>
  <si>
    <r>
      <rPr>
        <b/>
        <sz val="11"/>
        <color theme="1"/>
        <rFont val="Calibri"/>
        <family val="2"/>
        <scheme val="minor"/>
      </rPr>
      <t>Info</t>
    </r>
    <r>
      <rPr>
        <sz val="11"/>
        <color theme="1"/>
        <rFont val="Calibri"/>
        <family val="2"/>
        <scheme val="minor"/>
      </rPr>
      <t xml:space="preserve">: Keine normale Minigolf-Anlage, sondern "Adventure-Golf". "Adventure Minigolf ist eine Mischung auf klassischem Golf und Minigolf. Das Green und die hügelige Landschaft aus dem Golf werden mit den kurzen Laufwegen und den Hinternissen des Minigolf kombiniert, was noch mehr Spaß für Jung und Alt bietet." Nebenan steht die Märklin World Titisee; es gibt auch Kombikarten für Minigolf und die Märklin World.
</t>
    </r>
    <r>
      <rPr>
        <b/>
        <sz val="11"/>
        <color theme="1"/>
        <rFont val="Calibri"/>
        <family val="2"/>
        <scheme val="minor"/>
      </rPr>
      <t>Aufgabe</t>
    </r>
    <r>
      <rPr>
        <sz val="11"/>
        <color theme="1"/>
        <rFont val="Calibri"/>
        <family val="2"/>
        <scheme val="minor"/>
      </rPr>
      <t xml:space="preserve">: Foto des Teams vor der Minigolf-Anlage.
</t>
    </r>
    <r>
      <rPr>
        <b/>
        <sz val="11"/>
        <color theme="1"/>
        <rFont val="Calibri"/>
        <family val="2"/>
        <scheme val="minor"/>
      </rPr>
      <t>Bonus</t>
    </r>
    <r>
      <rPr>
        <sz val="11"/>
        <color theme="1"/>
        <rFont val="Calibri"/>
        <family val="2"/>
        <scheme val="minor"/>
      </rPr>
      <t>: Besucht die Märklin World Titisee, die neben dem Minigolfplatz steht.</t>
    </r>
  </si>
  <si>
    <t>Seestraße 21/1, 79822 Titisee-Neustadt, Germany</t>
  </si>
  <si>
    <t>47.90077702797149, 8.15235342658017</t>
  </si>
  <si>
    <t>MG-03</t>
  </si>
  <si>
    <t>Besuche die Bahn "Minigolfanlage im Park" in Burgstädt</t>
  </si>
  <si>
    <t>Hainstraße 19, 09249 Burgstädt</t>
  </si>
  <si>
    <t>50.915387449487405, 12.822683077432451</t>
  </si>
  <si>
    <t>MG-04</t>
  </si>
  <si>
    <r>
      <rPr>
        <b/>
        <sz val="11"/>
        <color theme="1"/>
        <rFont val="Calibri"/>
        <family val="2"/>
        <scheme val="minor"/>
      </rPr>
      <t xml:space="preserve">Info: </t>
    </r>
    <r>
      <rPr>
        <sz val="11"/>
        <color theme="1"/>
        <rFont val="Calibri"/>
        <family val="2"/>
        <scheme val="minor"/>
      </rPr>
      <t xml:space="preserve">Die Miniaturgolfbahn ist die erste Anlage der Bundesrepublik Deutschland an der Ostsee.
</t>
    </r>
    <r>
      <rPr>
        <b/>
        <sz val="11"/>
        <color theme="1"/>
        <rFont val="Calibri"/>
        <family val="2"/>
        <scheme val="minor"/>
      </rPr>
      <t>Aufgabe:</t>
    </r>
    <r>
      <rPr>
        <sz val="11"/>
        <color theme="1"/>
        <rFont val="Calibri"/>
        <family val="2"/>
        <scheme val="minor"/>
      </rPr>
      <t xml:space="preserve"> Findet raus, wann sie eröffnet wurde und macht ein Bild von der Informationstafel, auf der die Info zu finden ist.
</t>
    </r>
    <r>
      <rPr>
        <b/>
        <sz val="11"/>
        <color theme="1"/>
        <rFont val="Calibri"/>
        <family val="2"/>
        <scheme val="minor"/>
      </rPr>
      <t xml:space="preserve">Bonus: </t>
    </r>
    <r>
      <rPr>
        <sz val="11"/>
        <color theme="1"/>
        <rFont val="Calibri"/>
        <family val="2"/>
        <scheme val="minor"/>
      </rPr>
      <t>Gruppenfoto mit einer Minigolfbahn im Hintergrund</t>
    </r>
  </si>
  <si>
    <t>Kurparkstraße 2, 23669 Timmendorfer Strand</t>
  </si>
  <si>
    <t>53.99974611043121, 10.778266900645109</t>
  </si>
  <si>
    <t>MG-05</t>
  </si>
  <si>
    <r>
      <t xml:space="preserve">Miltenberg am Main - Minigolf
</t>
    </r>
    <r>
      <rPr>
        <b/>
        <sz val="11"/>
        <color theme="1"/>
        <rFont val="Calibri"/>
        <family val="2"/>
        <scheme val="minor"/>
      </rPr>
      <t>Info:</t>
    </r>
    <r>
      <rPr>
        <sz val="11"/>
        <color theme="1"/>
        <rFont val="Calibri"/>
        <family val="2"/>
        <scheme val="minor"/>
      </rPr>
      <t xml:space="preserve"> Miltenberg hat eine der ältesten Fachwerk-Altstädte; das 'Schnatterloch' am Marktplatz und das Wirtshaus 'Zum Riesen' sind berühmt.
</t>
    </r>
    <r>
      <rPr>
        <b/>
        <sz val="11"/>
        <color theme="1"/>
        <rFont val="Calibri"/>
        <family val="2"/>
        <scheme val="minor"/>
      </rPr>
      <t>Aufgabe</t>
    </r>
    <r>
      <rPr>
        <sz val="11"/>
        <color theme="1"/>
        <rFont val="Calibri"/>
        <family val="2"/>
        <scheme val="minor"/>
      </rPr>
      <t xml:space="preserve">: Fotografiert die Minigolf-Anlage und baut aus Naturmaterialien ein eigenes Minigolf-Hindernis - führt einen Schlag durch das Hindernis vor.
</t>
    </r>
    <r>
      <rPr>
        <b/>
        <sz val="11"/>
        <color theme="1"/>
        <rFont val="Calibri"/>
        <family val="2"/>
        <scheme val="minor"/>
      </rPr>
      <t>Bonus:</t>
    </r>
    <r>
      <rPr>
        <sz val="11"/>
        <color theme="1"/>
        <rFont val="Calibri"/>
        <family val="2"/>
        <scheme val="minor"/>
      </rPr>
      <t xml:space="preserve"> Fotografiert zusätzlich das 'Schnatterloch' am Marktplatz.</t>
    </r>
  </si>
  <si>
    <t>Minigolfanlage, 63897 Miltenberg</t>
  </si>
  <si>
    <t>49.703610, 9.265280</t>
  </si>
  <si>
    <r>
      <rPr>
        <b/>
        <sz val="11"/>
        <color theme="1"/>
        <rFont val="Calibri"/>
        <family val="2"/>
        <scheme val="minor"/>
      </rPr>
      <t xml:space="preserve">Info: </t>
    </r>
    <r>
      <rPr>
        <sz val="11"/>
        <color theme="1"/>
        <rFont val="Calibri"/>
        <family val="2"/>
        <scheme val="minor"/>
      </rPr>
      <t xml:space="preserve">Hilchenbach hat 14.412 Einwohner und liegt im Siegerland
</t>
    </r>
    <r>
      <rPr>
        <b/>
        <sz val="11"/>
        <color theme="1"/>
        <rFont val="Calibri"/>
        <family val="2"/>
        <scheme val="minor"/>
      </rPr>
      <t>Aufgabe:</t>
    </r>
    <r>
      <rPr>
        <sz val="11"/>
        <color theme="1"/>
        <rFont val="Calibri"/>
        <family val="2"/>
        <scheme val="minor"/>
      </rPr>
      <t xml:space="preserve"> Macht ein Foto vor der Minigolf-Anlage</t>
    </r>
  </si>
  <si>
    <t>50.999127248269744, 8.117038924455224</t>
  </si>
  <si>
    <r>
      <rPr>
        <b/>
        <sz val="11"/>
        <color theme="1"/>
        <rFont val="Calibri"/>
        <family val="2"/>
        <scheme val="minor"/>
      </rPr>
      <t>Info</t>
    </r>
    <r>
      <rPr>
        <sz val="11"/>
        <color theme="1"/>
        <rFont val="Calibri"/>
        <family val="2"/>
        <scheme val="minor"/>
      </rPr>
      <t xml:space="preserve">: Kälberau hat 1345 Einwohner und eines der Highlights ist sicher das Adventure-Minigolf Kahltalmühle
</t>
    </r>
    <r>
      <rPr>
        <b/>
        <sz val="11"/>
        <color theme="1"/>
        <rFont val="Calibri"/>
        <family val="2"/>
        <scheme val="minor"/>
      </rPr>
      <t>Aufgabe</t>
    </r>
    <r>
      <rPr>
        <sz val="11"/>
        <color theme="1"/>
        <rFont val="Calibri"/>
        <family val="2"/>
        <scheme val="minor"/>
      </rPr>
      <t xml:space="preserve">: Macht ein Foto vor der dem Eingang
</t>
    </r>
    <r>
      <rPr>
        <b/>
        <sz val="11"/>
        <color theme="1"/>
        <rFont val="Calibri"/>
        <family val="2"/>
        <scheme val="minor"/>
      </rPr>
      <t>Bonus</t>
    </r>
    <r>
      <rPr>
        <sz val="11"/>
        <color theme="1"/>
        <rFont val="Calibri"/>
        <family val="2"/>
        <scheme val="minor"/>
      </rPr>
      <t>: Spielt eine Runde (Beweisbild ist die ausgefüllte Spielkarte)</t>
    </r>
  </si>
  <si>
    <t>50.090530827163626, 9.08984796252852</t>
  </si>
  <si>
    <t>53.11266037617618, 9.786329538713142</t>
  </si>
  <si>
    <r>
      <rPr>
        <b/>
        <sz val="11"/>
        <color theme="1"/>
        <rFont val="Calibri"/>
        <family val="2"/>
        <scheme val="minor"/>
      </rPr>
      <t>Info</t>
    </r>
    <r>
      <rPr>
        <sz val="11"/>
        <color theme="1"/>
        <rFont val="Calibri"/>
        <family val="2"/>
        <scheme val="minor"/>
      </rPr>
      <t xml:space="preserve">:
die Minigolfanlage liegt direkt unter dem Eisenbahnviadukt.
</t>
    </r>
    <r>
      <rPr>
        <b/>
        <sz val="11"/>
        <color theme="1"/>
        <rFont val="Calibri"/>
        <family val="2"/>
        <scheme val="minor"/>
      </rPr>
      <t>Aufgabe</t>
    </r>
    <r>
      <rPr>
        <sz val="11"/>
        <color theme="1"/>
        <rFont val="Calibri"/>
        <family val="2"/>
        <scheme val="minor"/>
      </rPr>
      <t xml:space="preserve">:
Macht ein Gruppenfoto vor der Anlage "Abenteuergolf Willingen".
</t>
    </r>
    <r>
      <rPr>
        <b/>
        <sz val="11"/>
        <color theme="1"/>
        <rFont val="Calibri"/>
        <family val="2"/>
        <scheme val="minor"/>
      </rPr>
      <t>Bonus</t>
    </r>
    <r>
      <rPr>
        <sz val="11"/>
        <color theme="1"/>
        <rFont val="Calibri"/>
        <family val="2"/>
        <scheme val="minor"/>
      </rPr>
      <t>:
auf dem Bild ist ein durchfahrender Zug auf dem Viadukt zu sehen</t>
    </r>
  </si>
  <si>
    <t>51.28929149889965, 8.617025734143228</t>
  </si>
  <si>
    <t>MG-10</t>
  </si>
  <si>
    <r>
      <rPr>
        <b/>
        <sz val="11"/>
        <color theme="1"/>
        <rFont val="Calibri"/>
        <family val="2"/>
        <scheme val="minor"/>
      </rPr>
      <t>Info</t>
    </r>
    <r>
      <rPr>
        <sz val="11"/>
        <color theme="1"/>
        <rFont val="Calibri"/>
        <family val="2"/>
        <scheme val="minor"/>
      </rPr>
      <t xml:space="preserve">: Der Minigolfplatz in Alzey bietet Freizeitvergnügen für Jung und Alt. 
</t>
    </r>
    <r>
      <rPr>
        <b/>
        <sz val="11"/>
        <color theme="1"/>
        <rFont val="Calibri"/>
        <family val="2"/>
        <scheme val="minor"/>
      </rPr>
      <t>Aufgabe</t>
    </r>
    <r>
      <rPr>
        <sz val="11"/>
        <color theme="1"/>
        <rFont val="Calibri"/>
        <family val="2"/>
        <scheme val="minor"/>
      </rPr>
      <t xml:space="preserve">: Spielt Minigolf. Es muss ein Schläger, ein Ball und ein Loch erkennbar sein. Dokumentiert wie viel Schläge ihr für eure Bahn benötigt. Im Hintergrund muss die Minigolfbahn zu sehen sein. 
</t>
    </r>
    <r>
      <rPr>
        <b/>
        <sz val="11"/>
        <color theme="1"/>
        <rFont val="Calibri"/>
        <family val="2"/>
        <scheme val="minor"/>
      </rPr>
      <t>Bonus:</t>
    </r>
    <r>
      <rPr>
        <sz val="11"/>
        <color theme="1"/>
        <rFont val="Calibri"/>
        <family val="2"/>
        <scheme val="minor"/>
      </rPr>
      <t xml:space="preserve"> Mindestens zwei Teammitglieder spielen drei Bahnen auf der Anlage gegeneinander. Öffnungszeiten Sa+So 11-18h</t>
    </r>
  </si>
  <si>
    <t>Kettenheimer Weg, 55232 Alzey</t>
  </si>
  <si>
    <t>49.738575, 8.114408</t>
  </si>
  <si>
    <r>
      <rPr>
        <b/>
        <sz val="11"/>
        <color theme="1"/>
        <rFont val="Calibri"/>
        <family val="2"/>
        <scheme val="minor"/>
      </rPr>
      <t>Info:</t>
    </r>
    <r>
      <rPr>
        <sz val="11"/>
        <color theme="1"/>
        <rFont val="Calibri"/>
        <family val="2"/>
        <scheme val="minor"/>
      </rPr>
      <t xml:space="preserve"> Direkt am Dreiländereck gelegen, wo die Diemel in die Weser mündet, liegt dieser kleine Minigolfplatz.
</t>
    </r>
    <r>
      <rPr>
        <b/>
        <sz val="11"/>
        <color theme="1"/>
        <rFont val="Calibri"/>
        <family val="2"/>
        <scheme val="minor"/>
      </rPr>
      <t>Aufgabe:</t>
    </r>
    <r>
      <rPr>
        <sz val="11"/>
        <color theme="1"/>
        <rFont val="Calibri"/>
        <family val="2"/>
        <scheme val="minor"/>
      </rPr>
      <t xml:space="preserve"> Spielt pantomimisch Pit-Pat mit mindestens drei Bildern (Konzentration zum Schlag, Ausführung, Freude bei einem Hole-in-One). Dabei soll das Prinzip der Minigolf-Variante klar werden.
</t>
    </r>
    <r>
      <rPr>
        <b/>
        <sz val="11"/>
        <color theme="1"/>
        <rFont val="Calibri"/>
        <family val="2"/>
        <scheme val="minor"/>
      </rPr>
      <t>Bonus:</t>
    </r>
    <r>
      <rPr>
        <sz val="11"/>
        <color theme="1"/>
        <rFont val="Calibri"/>
        <family val="2"/>
        <scheme val="minor"/>
      </rPr>
      <t xml:space="preserve"> Nutzt das original Equipment </t>
    </r>
  </si>
  <si>
    <t>51.6422941270767, 9.449357293741977</t>
  </si>
  <si>
    <r>
      <rPr>
        <b/>
        <sz val="11"/>
        <color theme="1"/>
        <rFont val="Calibri"/>
        <family val="2"/>
        <scheme val="minor"/>
      </rPr>
      <t>Info</t>
    </r>
    <r>
      <rPr>
        <sz val="11"/>
        <color theme="1"/>
        <rFont val="Calibri"/>
        <family val="2"/>
        <scheme val="minor"/>
      </rPr>
      <t xml:space="preserve">: Winterberg ist ein Urlaubsparadies in NRW, ob Sommer oder Winter, es ist für alle etwas dabei. </t>
    </r>
    <r>
      <rPr>
        <b/>
        <sz val="11"/>
        <color theme="1"/>
        <rFont val="Calibri"/>
        <family val="2"/>
        <scheme val="minor"/>
      </rPr>
      <t>Aufgabe</t>
    </r>
    <r>
      <rPr>
        <sz val="11"/>
        <color theme="1"/>
        <rFont val="Calibri"/>
        <family val="2"/>
        <scheme val="minor"/>
      </rPr>
      <t>: Geht zum Minigolfplatz und stellt eine Skisprungszene nach, macht davon ein Foto.</t>
    </r>
  </si>
  <si>
    <t>51.19600165780889, 8.534366912118447</t>
  </si>
  <si>
    <t>MG-13</t>
  </si>
  <si>
    <r>
      <rPr>
        <b/>
        <sz val="11"/>
        <color theme="1"/>
        <rFont val="Calibri"/>
        <family val="2"/>
        <scheme val="minor"/>
      </rPr>
      <t xml:space="preserve">Info: </t>
    </r>
    <r>
      <rPr>
        <sz val="11"/>
        <color theme="1"/>
        <rFont val="Calibri"/>
        <family val="2"/>
        <scheme val="minor"/>
      </rPr>
      <t xml:space="preserve">Der Minigolfplatz rund um die "Kahler Sandhasen" freut sich über Euren Besuch. Hier wurde sogar schon um die Hessische Meisterschaft gespielt.
</t>
    </r>
    <r>
      <rPr>
        <b/>
        <sz val="11"/>
        <color theme="1"/>
        <rFont val="Calibri"/>
        <family val="2"/>
        <scheme val="minor"/>
      </rPr>
      <t xml:space="preserve">Aufgabe: </t>
    </r>
    <r>
      <rPr>
        <sz val="11"/>
        <color theme="1"/>
        <rFont val="Calibri"/>
        <family val="2"/>
        <scheme val="minor"/>
      </rPr>
      <t xml:space="preserve">Macht ein Foto vor dem Minigolfplatz (oder noch besser auf dem Minigolfplatz) und tut dabei so, als hättet Ihr alle gleichzeitig einen Ball abbekommen.
</t>
    </r>
    <r>
      <rPr>
        <b/>
        <sz val="11"/>
        <color theme="1"/>
        <rFont val="Calibri"/>
        <family val="2"/>
        <scheme val="minor"/>
      </rPr>
      <t xml:space="preserve">Bonus: </t>
    </r>
    <r>
      <rPr>
        <sz val="11"/>
        <color theme="1"/>
        <rFont val="Calibri"/>
        <family val="2"/>
        <scheme val="minor"/>
      </rPr>
      <t>Spielt eine Runde Minigolf (Öffnungszeiten Sa 14-20, So 11-20 Uhr)</t>
    </r>
  </si>
  <si>
    <t>Campingplatz 1, 63796 Kahl am Main</t>
  </si>
  <si>
    <t>50.08181795660792, 9.00828112649819</t>
  </si>
  <si>
    <t>MG-14</t>
  </si>
  <si>
    <t>Aufgabe: Macht ein Foto vor dem Minigolfplatz am Rantzauer See</t>
  </si>
  <si>
    <t>Seestraße 0, 25355 Barmstedt</t>
  </si>
  <si>
    <t>53.78651439184873, 9.76356130424668</t>
  </si>
  <si>
    <t>MG-16</t>
  </si>
  <si>
    <r>
      <rPr>
        <b/>
        <sz val="11"/>
        <color theme="1"/>
        <rFont val="Calibri"/>
        <family val="2"/>
        <scheme val="minor"/>
      </rPr>
      <t>Info</t>
    </r>
    <r>
      <rPr>
        <sz val="11"/>
        <color theme="1"/>
        <rFont val="Calibri"/>
        <family val="2"/>
        <scheme val="minor"/>
      </rPr>
      <t xml:space="preserve">: Neben dem Minigolfplatz gibt es eine Freizeitanlage mit Bewegungsparcour.
</t>
    </r>
    <r>
      <rPr>
        <b/>
        <sz val="11"/>
        <color theme="1"/>
        <rFont val="Calibri"/>
        <family val="2"/>
        <scheme val="minor"/>
      </rPr>
      <t>Aufgabe</t>
    </r>
    <r>
      <rPr>
        <sz val="11"/>
        <color theme="1"/>
        <rFont val="Calibri"/>
        <family val="2"/>
        <scheme val="minor"/>
      </rPr>
      <t xml:space="preserve">: Macht ein bisschen Sport, ihr faule Säcke! Jedes Teammitglied muss mindestens drei der Geräte ausprobieren und ihr musst jede Kombination von Person und Gerät fotografieren.
</t>
    </r>
    <r>
      <rPr>
        <b/>
        <sz val="11"/>
        <color theme="1"/>
        <rFont val="Calibri"/>
        <family val="2"/>
        <scheme val="minor"/>
      </rPr>
      <t>Bonus</t>
    </r>
    <r>
      <rPr>
        <sz val="11"/>
        <color theme="1"/>
        <rFont val="Calibri"/>
        <family val="2"/>
        <scheme val="minor"/>
      </rPr>
      <t>: Spielt mindestens eine Bahn Minigolf.</t>
    </r>
  </si>
  <si>
    <t>Kirchberg 9, 79297 Winden im Elztal, Germany</t>
  </si>
  <si>
    <t>48.15473305403383, 8.045701571147143</t>
  </si>
  <si>
    <t>51.74164970254499, 11.02671995701393</t>
  </si>
  <si>
    <r>
      <rPr>
        <b/>
        <sz val="11"/>
        <color theme="1"/>
        <rFont val="Calibri"/>
        <family val="2"/>
        <scheme val="minor"/>
      </rPr>
      <t>Info</t>
    </r>
    <r>
      <rPr>
        <sz val="11"/>
        <color theme="1"/>
        <rFont val="Calibri"/>
        <family val="2"/>
        <scheme val="minor"/>
      </rPr>
      <t xml:space="preserve">: Minigolf im (Wester-)Wald, eine belebende Aktivität an einem heißen Sommertag...
</t>
    </r>
    <r>
      <rPr>
        <b/>
        <sz val="11"/>
        <color theme="1"/>
        <rFont val="Calibri"/>
        <family val="2"/>
        <scheme val="minor"/>
      </rPr>
      <t>Aufgabe:</t>
    </r>
    <r>
      <rPr>
        <sz val="11"/>
        <color theme="1"/>
        <rFont val="Calibri"/>
        <family val="2"/>
        <scheme val="minor"/>
      </rPr>
      <t xml:space="preserve"> Gruppenfoto mit der Minigolfbahn im Hintergrund</t>
    </r>
  </si>
  <si>
    <t>50.372934, 8.0119519</t>
  </si>
  <si>
    <t>MG-19</t>
  </si>
  <si>
    <r>
      <t xml:space="preserve">Bad Berleburg - Minigolf
</t>
    </r>
    <r>
      <rPr>
        <b/>
        <sz val="11"/>
        <color theme="1"/>
        <rFont val="Calibri"/>
        <family val="2"/>
        <scheme val="minor"/>
      </rPr>
      <t>Aufgabe</t>
    </r>
    <r>
      <rPr>
        <sz val="11"/>
        <color theme="1"/>
        <rFont val="Calibri"/>
        <family val="2"/>
        <scheme val="minor"/>
      </rPr>
      <t>: Macht ein Foto an der Minigolf-Anlage und spielt eine imaginäre Runde mit einem Stock als Schläger - einer kommentiert wie ein Sportreporter (Video erlaubt).</t>
    </r>
  </si>
  <si>
    <t>Minigolfanlage, 57319 Bad Berleburg</t>
  </si>
  <si>
    <t>51.052780, 8.394440</t>
  </si>
  <si>
    <t>MG-20</t>
  </si>
  <si>
    <r>
      <rPr>
        <b/>
        <sz val="11"/>
        <color theme="1"/>
        <rFont val="Calibri"/>
        <family val="2"/>
        <scheme val="minor"/>
      </rPr>
      <t xml:space="preserve">Info: </t>
    </r>
    <r>
      <rPr>
        <sz val="11"/>
        <color theme="1"/>
        <rFont val="Calibri"/>
        <family val="2"/>
        <scheme val="minor"/>
      </rPr>
      <t xml:space="preserve">Bad Laasphe hat 13.148 Einwohner und liegt im Wittgensteiner Land. 
</t>
    </r>
    <r>
      <rPr>
        <b/>
        <sz val="11"/>
        <color theme="1"/>
        <rFont val="Calibri"/>
        <family val="2"/>
        <scheme val="minor"/>
      </rPr>
      <t xml:space="preserve">Aufgabe: </t>
    </r>
    <r>
      <rPr>
        <sz val="11"/>
        <color theme="1"/>
        <rFont val="Calibri"/>
        <family val="2"/>
        <scheme val="minor"/>
      </rPr>
      <t>Mache ein Foto vor der Minigolf-Anlage</t>
    </r>
  </si>
  <si>
    <t xml:space="preserve"> Sebastian-Kneipp-Straße 20, 57334 Bad Laasphe</t>
  </si>
  <si>
    <t>50.93029390174909, 8.407336894164498</t>
  </si>
  <si>
    <t>MG-21</t>
  </si>
  <si>
    <r>
      <rPr>
        <b/>
        <sz val="11"/>
        <color theme="1"/>
        <rFont val="Calibri"/>
        <family val="2"/>
        <scheme val="minor"/>
      </rPr>
      <t>Info:</t>
    </r>
    <r>
      <rPr>
        <sz val="11"/>
        <color theme="1"/>
        <rFont val="Calibri"/>
        <family val="2"/>
        <scheme val="minor"/>
      </rPr>
      <t xml:space="preserve"> Die Gemeinde Metelen liegt in der Münsterländer Parklandschaft und hat 6539 Einwohner. Die naturbelassene Minigolfanlage in der Metelener Heide ist ein Riesenspaß für Familien und Minigolffans von Nah und Fern. Öffnungszeiten: Samstag 11:00-22:00, Sonntag 11:00-19:00.
</t>
    </r>
    <r>
      <rPr>
        <b/>
        <sz val="11"/>
        <color theme="1"/>
        <rFont val="Calibri"/>
        <family val="2"/>
        <scheme val="minor"/>
      </rPr>
      <t>Aufgabe:</t>
    </r>
    <r>
      <rPr>
        <sz val="11"/>
        <color theme="1"/>
        <rFont val="Calibri"/>
        <family val="2"/>
        <scheme val="minor"/>
      </rPr>
      <t xml:space="preserve"> Macht ein Gruppenfoto mit einer Minigolfbahn im Hintergrund und stellt dabei die Hindernisse nach.
</t>
    </r>
    <r>
      <rPr>
        <b/>
        <sz val="11"/>
        <color theme="1"/>
        <rFont val="Calibri"/>
        <family val="2"/>
        <scheme val="minor"/>
      </rPr>
      <t>Bonus:</t>
    </r>
    <r>
      <rPr>
        <sz val="11"/>
        <color theme="1"/>
        <rFont val="Calibri"/>
        <family val="2"/>
        <scheme val="minor"/>
      </rPr>
      <t xml:space="preserve"> Spielt eine Runde Minigolf und macht ein Foto beim Einlochen.</t>
    </r>
  </si>
  <si>
    <t>Samberg 61, 48629 Metelen</t>
  </si>
  <si>
    <t>52.150380665838064, 7.251984239718629</t>
  </si>
  <si>
    <t>53.93937271899269, 10.31433560632523</t>
  </si>
  <si>
    <r>
      <rPr>
        <b/>
        <sz val="11"/>
        <color theme="1"/>
        <rFont val="Calibri"/>
        <family val="2"/>
        <scheme val="minor"/>
      </rPr>
      <t>Aufgabe</t>
    </r>
    <r>
      <rPr>
        <sz val="11"/>
        <color theme="1"/>
        <rFont val="Calibri"/>
        <family val="2"/>
        <scheme val="minor"/>
      </rPr>
      <t xml:space="preserve">:
Macht ein Gruppenfoto vor der Anlage "Minigolf - Aries am Rhein".
</t>
    </r>
    <r>
      <rPr>
        <b/>
        <sz val="11"/>
        <color theme="1"/>
        <rFont val="Calibri"/>
        <family val="2"/>
        <scheme val="minor"/>
      </rPr>
      <t>Bonus</t>
    </r>
    <r>
      <rPr>
        <sz val="11"/>
        <color theme="1"/>
        <rFont val="Calibri"/>
        <family val="2"/>
        <scheme val="minor"/>
      </rPr>
      <t>: findet eine Lore auf dem nahen Spielplatz und macht dort ein Gruppenfoto.</t>
    </r>
  </si>
  <si>
    <t>50.15287650715136, 7.711544493003066</t>
  </si>
  <si>
    <t>MG-24</t>
  </si>
  <si>
    <r>
      <rPr>
        <b/>
        <sz val="11"/>
        <color theme="1"/>
        <rFont val="Calibri"/>
        <family val="2"/>
        <scheme val="minor"/>
      </rPr>
      <t>Info:</t>
    </r>
    <r>
      <rPr>
        <sz val="11"/>
        <color theme="1"/>
        <rFont val="Calibri"/>
        <family val="2"/>
        <scheme val="minor"/>
      </rPr>
      <t xml:space="preserve"> In Bad Liebenwerda gibt es einen Minigolfplatz im Stadtpark. Ausleihen kann man sich Equipment im Restaurant "Villa Nuova"
</t>
    </r>
    <r>
      <rPr>
        <b/>
        <sz val="11"/>
        <color theme="1"/>
        <rFont val="Calibri"/>
        <family val="2"/>
        <scheme val="minor"/>
      </rPr>
      <t xml:space="preserve">Aufgabe: </t>
    </r>
    <r>
      <rPr>
        <sz val="11"/>
        <color theme="1"/>
        <rFont val="Calibri"/>
        <family val="2"/>
        <scheme val="minor"/>
      </rPr>
      <t xml:space="preserve">Spielt Minigolf. Es muss ein Schläger, ein Ball und ein Loch erkennbar sein. Dokumentiert wie viel Schläge ihr für eure Bahn benötigt. Im Hintergrund muss die Minigolfbahn zu sehen sein. 
</t>
    </r>
    <r>
      <rPr>
        <b/>
        <sz val="11"/>
        <color theme="1"/>
        <rFont val="Calibri"/>
        <family val="2"/>
        <scheme val="minor"/>
      </rPr>
      <t>Bonus:</t>
    </r>
    <r>
      <rPr>
        <sz val="11"/>
        <color theme="1"/>
        <rFont val="Calibri"/>
        <family val="2"/>
        <scheme val="minor"/>
      </rPr>
      <t xml:space="preserve"> Mindestens zwei Teammitglieder spielen drei Bahnen auf der Anlage gegeneinander. Öffnungszeiten Sa+So 11-23h</t>
    </r>
  </si>
  <si>
    <t>Am Kurpark 1, 04924 Bad Liebenwerda</t>
  </si>
  <si>
    <t>51.5159306032025, 13.402116664674294</t>
  </si>
  <si>
    <t>MG-25</t>
  </si>
  <si>
    <r>
      <rPr>
        <b/>
        <sz val="11"/>
        <color theme="1"/>
        <rFont val="Calibri"/>
        <family val="2"/>
        <scheme val="minor"/>
      </rPr>
      <t>Info:</t>
    </r>
    <r>
      <rPr>
        <sz val="11"/>
        <color theme="1"/>
        <rFont val="Calibri"/>
        <family val="2"/>
        <scheme val="minor"/>
      </rPr>
      <t xml:space="preserve"> Eines der wenigen Naherholungsseen in der Region. Ausgestattet mit Spielmöglichkeiten und einem großen Fest im Sommer
</t>
    </r>
    <r>
      <rPr>
        <b/>
        <sz val="11"/>
        <color theme="1"/>
        <rFont val="Calibri"/>
        <family val="2"/>
        <scheme val="minor"/>
      </rPr>
      <t xml:space="preserve">Aufgabe: </t>
    </r>
    <r>
      <rPr>
        <sz val="11"/>
        <color theme="1"/>
        <rFont val="Calibri"/>
        <family val="2"/>
        <scheme val="minor"/>
      </rPr>
      <t xml:space="preserve">Neben dem Minigolf ist eine Rutsche entlang der Staumauer, macht ein Video, wie Ihr rutscht :) </t>
    </r>
  </si>
  <si>
    <t>Am Waldsee 9, 71540 Murrhardt</t>
  </si>
  <si>
    <t>48.97654217018583, 9.663497006928186</t>
  </si>
  <si>
    <t>MG-99</t>
  </si>
  <si>
    <t>Info: im Sportpark Billerbeck findet sich eine Mini-Golf-Anlage.
Aufgabe: macht ein Gruppenfoto vor der Anlage.</t>
  </si>
  <si>
    <t>Helker Berg 5, 48727 Billerbeck</t>
  </si>
  <si>
    <t>51.96809268760232, 7.2908342538817035</t>
  </si>
  <si>
    <t>47.801429645254295, 8.196187625786155</t>
  </si>
  <si>
    <t>N-02</t>
  </si>
  <si>
    <r>
      <rPr>
        <b/>
        <sz val="11"/>
        <color theme="1"/>
        <rFont val="Calibri"/>
        <family val="2"/>
        <scheme val="minor"/>
      </rPr>
      <t>Info:</t>
    </r>
    <r>
      <rPr>
        <sz val="11"/>
        <color theme="1"/>
        <rFont val="Calibri"/>
        <family val="2"/>
        <scheme val="minor"/>
      </rPr>
      <t xml:space="preserve"> Besucht den Schnapsbrunnen am Stöckerweg in Baiersbronn. Hier gibts gegen Kleingeld auch etwas zu trinken.
</t>
    </r>
    <r>
      <rPr>
        <b/>
        <sz val="11"/>
        <color theme="1"/>
        <rFont val="Calibri"/>
        <family val="2"/>
        <scheme val="minor"/>
      </rPr>
      <t>Aufgabe:</t>
    </r>
    <r>
      <rPr>
        <sz val="11"/>
        <color theme="1"/>
        <rFont val="Calibri"/>
        <family val="2"/>
        <scheme val="minor"/>
      </rPr>
      <t xml:space="preserve"> Macht ein Gruppenfoto mit dem Schild "Schnapsbrunnen" oder mit dem Brunnen im Hintergrund.
</t>
    </r>
    <r>
      <rPr>
        <b/>
        <sz val="11"/>
        <color theme="1"/>
        <rFont val="Calibri"/>
        <family val="2"/>
        <scheme val="minor"/>
      </rPr>
      <t>Bonus:</t>
    </r>
    <r>
      <rPr>
        <sz val="11"/>
        <color theme="1"/>
        <rFont val="Calibri"/>
        <family val="2"/>
        <scheme val="minor"/>
      </rPr>
      <t xml:space="preserve"> Gruppenfoto mit einem Getränk kleiner als 50 ml in der Hand.</t>
    </r>
  </si>
  <si>
    <t>Stöckerweg 16, 72270 Baiersbronn</t>
  </si>
  <si>
    <t>48.50183434063899, 8.369239485815141</t>
  </si>
  <si>
    <t>N-03</t>
  </si>
  <si>
    <t xml:space="preserve">Besuche das Waltershausen Gleisdreieck; Bonus Bild mit Straßenbahn
</t>
  </si>
  <si>
    <t>99880 Waltershausen</t>
  </si>
  <si>
    <t>50.8897666203662, 10.577837385880846</t>
  </si>
  <si>
    <t>N-04</t>
  </si>
  <si>
    <t xml:space="preserve">Bild vor der Große Olympiaschanze (im Olympia Skistadion)
</t>
  </si>
  <si>
    <t>Karl-und Martin-Neuner-Platz, 1, 82467 Garmisch-Partenkirchen</t>
  </si>
  <si>
    <t>47.48178897513401, 11.117389831196641</t>
  </si>
  <si>
    <t>47.56181777320458, 10.694816977638645</t>
  </si>
  <si>
    <r>
      <rPr>
        <b/>
        <sz val="11"/>
        <color theme="1"/>
        <rFont val="Calibri"/>
        <family val="2"/>
        <scheme val="minor"/>
      </rPr>
      <t>Info:</t>
    </r>
    <r>
      <rPr>
        <sz val="11"/>
        <color theme="1"/>
        <rFont val="Calibri"/>
        <family val="2"/>
        <scheme val="minor"/>
      </rPr>
      <t xml:space="preserve"> Wandere zur kleinen Aussichtsplatform an der Kippenburg. Der Teufelsgruß ist in der "Rock-Szene" weit verbreitet ;)</t>
    </r>
    <r>
      <rPr>
        <b/>
        <sz val="11"/>
        <color theme="1"/>
        <rFont val="Calibri"/>
        <family val="2"/>
        <scheme val="minor"/>
      </rPr>
      <t xml:space="preserve">
Aufgabe: </t>
    </r>
    <r>
      <rPr>
        <sz val="11"/>
        <color theme="1"/>
        <rFont val="Calibri"/>
        <family val="2"/>
        <scheme val="minor"/>
      </rPr>
      <t xml:space="preserve">Mache ein Team Foto, alle machen den Teufelsgruß "Mano cornuta".
</t>
    </r>
    <r>
      <rPr>
        <b/>
        <sz val="11"/>
        <color theme="1"/>
        <rFont val="Calibri"/>
        <family val="2"/>
        <scheme val="minor"/>
      </rPr>
      <t xml:space="preserve">Bonus: </t>
    </r>
    <r>
      <rPr>
        <sz val="11"/>
        <color theme="1"/>
        <rFont val="Calibri"/>
        <family val="2"/>
        <scheme val="minor"/>
      </rPr>
      <t>Findet zudem einen Ast mit drei Zacken</t>
    </r>
  </si>
  <si>
    <t>49.97691870001284, 9.175746828321596</t>
  </si>
  <si>
    <t>N-07</t>
  </si>
  <si>
    <r>
      <rPr>
        <b/>
        <sz val="11"/>
        <rFont val="Calibri"/>
        <family val="2"/>
        <scheme val="minor"/>
      </rPr>
      <t>Aufgabe:</t>
    </r>
    <r>
      <rPr>
        <sz val="11"/>
        <rFont val="Calibri"/>
        <family val="2"/>
        <scheme val="minor"/>
      </rPr>
      <t xml:space="preserve"> Wandere zur Erlebnisbrücke Drachenschwanz, gehe auf diese und fotografiert die Eisenbahnbrücke von dieser aus (Bonus Zug im Bild)</t>
    </r>
  </si>
  <si>
    <t>07580 Ronneburg</t>
  </si>
  <si>
    <t>50.8574742619516, 12.169759280072142</t>
  </si>
  <si>
    <t>N-08</t>
  </si>
  <si>
    <r>
      <rPr>
        <b/>
        <sz val="11"/>
        <color theme="1"/>
        <rFont val="Calibri"/>
        <family val="2"/>
        <scheme val="minor"/>
      </rPr>
      <t>Info:</t>
    </r>
    <r>
      <rPr>
        <sz val="11"/>
        <color theme="1"/>
        <rFont val="Calibri"/>
        <family val="2"/>
        <scheme val="minor"/>
      </rPr>
      <t xml:space="preserve"> Besucht das Bensheimer Lusthaus.</t>
    </r>
    <r>
      <rPr>
        <b/>
        <sz val="11"/>
        <color theme="1"/>
        <rFont val="Calibri"/>
        <family val="2"/>
        <scheme val="minor"/>
      </rPr>
      <t xml:space="preserve"> </t>
    </r>
    <r>
      <rPr>
        <sz val="11"/>
        <color theme="1"/>
        <rFont val="Calibri"/>
        <family val="2"/>
        <scheme val="minor"/>
      </rPr>
      <t xml:space="preserve">Auf dem Gipfel des Kirchberges  befindet sich das bewirtschaftete Kirchberghäuschen, welches am 2. Juni 1857 als „Lusthaus“ eingeweiht wurde.
</t>
    </r>
    <r>
      <rPr>
        <b/>
        <sz val="11"/>
        <color theme="1"/>
        <rFont val="Calibri"/>
        <family val="2"/>
        <scheme val="minor"/>
      </rPr>
      <t xml:space="preserve">Aufgabe: </t>
    </r>
    <r>
      <rPr>
        <sz val="11"/>
        <color theme="1"/>
        <rFont val="Calibri"/>
        <family val="2"/>
        <scheme val="minor"/>
      </rPr>
      <t>Setzt euch in der Gruppe in die Weinberge und genieß den Ausblick auf die Rheinebene. Macht ein Selfie in einer lustvollen Pose.</t>
    </r>
    <r>
      <rPr>
        <b/>
        <sz val="11"/>
        <color theme="1"/>
        <rFont val="Calibri"/>
        <family val="2"/>
        <scheme val="minor"/>
      </rPr>
      <t xml:space="preserve">
Bonus:</t>
    </r>
    <r>
      <rPr>
        <sz val="11"/>
        <color theme="1"/>
        <rFont val="Calibri"/>
        <family val="2"/>
        <scheme val="minor"/>
      </rPr>
      <t xml:space="preserve"> Besorgt euch ein Glas Wein von der Rebesorte, die dort angebaut wird und inkludiert es im Foto.</t>
    </r>
  </si>
  <si>
    <t>Außerhalb 2, 64625 Bensheim</t>
  </si>
  <si>
    <t>49.68766201352306, 8.62657730249221</t>
  </si>
  <si>
    <t>N-10</t>
  </si>
  <si>
    <t>Macht ein Foto mit dem Team um die "Donauquelle"
Foto am Ring unten erstellen</t>
  </si>
  <si>
    <t>Fürstenbergstraße, 78166 Donaueschingen</t>
  </si>
  <si>
    <t>47.951845058616975, 8.50250627443818</t>
  </si>
  <si>
    <t>51.833593333600255, 10.784566355424023</t>
  </si>
  <si>
    <t>54.47492854722265, 9.04618531566137</t>
  </si>
  <si>
    <t>N-13</t>
  </si>
  <si>
    <r>
      <rPr>
        <b/>
        <sz val="11"/>
        <color theme="1"/>
        <rFont val="Calibri"/>
        <family val="2"/>
        <scheme val="minor"/>
      </rPr>
      <t>Aufgabe:</t>
    </r>
    <r>
      <rPr>
        <sz val="11"/>
        <color theme="1"/>
        <rFont val="Calibri"/>
        <family val="2"/>
        <scheme val="minor"/>
      </rPr>
      <t xml:space="preserve"> Wandere zur Aussichtsplatform und mache ein Bild mit der Burg Pfalzgrafenstein
(Antonia hat überprüft. Weg ist in Ordnung. Es führt ein Serpentinenweg zur genannten Stelle)</t>
    </r>
  </si>
  <si>
    <t>Adolfstraße 19A, 56349 Kaub</t>
  </si>
  <si>
    <t>50.085445662673315, 7.769684788037236</t>
  </si>
  <si>
    <t>49.50302878608281, 11.462278738857005</t>
  </si>
  <si>
    <t>49.51508930895925, 7.9824070183899565</t>
  </si>
  <si>
    <r>
      <rPr>
        <b/>
        <sz val="11"/>
        <color theme="1"/>
        <rFont val="Calibri"/>
        <family val="2"/>
        <scheme val="minor"/>
      </rPr>
      <t>Info</t>
    </r>
    <r>
      <rPr>
        <sz val="11"/>
        <color theme="1"/>
        <rFont val="Calibri"/>
        <family val="2"/>
        <scheme val="minor"/>
      </rPr>
      <t xml:space="preserve">: Willkommen am südlichsten Bahnhof Deutschlands! In Oberstdorf haben Skifahren und Skitourismus Tradition. 
</t>
    </r>
    <r>
      <rPr>
        <b/>
        <sz val="11"/>
        <color theme="1"/>
        <rFont val="Calibri"/>
        <family val="2"/>
        <scheme val="minor"/>
      </rPr>
      <t>Aufgabe</t>
    </r>
    <r>
      <rPr>
        <sz val="11"/>
        <color theme="1"/>
        <rFont val="Calibri"/>
        <family val="2"/>
        <scheme val="minor"/>
      </rPr>
      <t xml:space="preserve">: begebt euch zur Talstation der Nebelhornbahn und posiert als Skispringer. 
</t>
    </r>
    <r>
      <rPr>
        <b/>
        <sz val="11"/>
        <color theme="1"/>
        <rFont val="Calibri"/>
        <family val="2"/>
        <scheme val="minor"/>
      </rPr>
      <t>Bonus</t>
    </r>
    <r>
      <rPr>
        <sz val="11"/>
        <color theme="1"/>
        <rFont val="Calibri"/>
        <family val="2"/>
        <scheme val="minor"/>
      </rPr>
      <t>: tragt dabei ein oder mehrere Teile Skiausrüstung (Stpcke, Helm, usw.)</t>
    </r>
  </si>
  <si>
    <t>47.404730132595475, 10.28542782186718</t>
  </si>
  <si>
    <t>N-17</t>
  </si>
  <si>
    <t>Foto vor dem Naturdenkmal 1000-jährige Eiche.</t>
  </si>
  <si>
    <t>Westerholz, 29574 Ebstorf</t>
  </si>
  <si>
    <t>53.01570047028433, 10.426253286768038</t>
  </si>
  <si>
    <t>N-18</t>
  </si>
  <si>
    <r>
      <rPr>
        <b/>
        <sz val="11"/>
        <color theme="1"/>
        <rFont val="Calibri"/>
        <family val="2"/>
        <scheme val="minor"/>
      </rPr>
      <t>Info</t>
    </r>
    <r>
      <rPr>
        <sz val="11"/>
        <color theme="1"/>
        <rFont val="Calibri"/>
        <family val="2"/>
        <scheme val="minor"/>
      </rPr>
      <t xml:space="preserve">: der Wanderbahnhof Detmold ist
Preisträger des Jahres 2025 von mobil.nrw. 
</t>
    </r>
    <r>
      <rPr>
        <b/>
        <sz val="11"/>
        <color theme="1"/>
        <rFont val="Calibri"/>
        <family val="2"/>
        <scheme val="minor"/>
      </rPr>
      <t>Aufgabe</t>
    </r>
    <r>
      <rPr>
        <sz val="11"/>
        <color theme="1"/>
        <rFont val="Calibri"/>
        <family val="2"/>
        <scheme val="minor"/>
      </rPr>
      <t xml:space="preserve">: macht eine Wanderung zum Palaisgarten in Detmold. Dort könnt ihr eine Ruhepause unter dem Mammutbaum am Schwanenteich einlegen. Versucht den Mammutbaum mit euren Armen zu umfassen und macht ein Foto davon. </t>
    </r>
  </si>
  <si>
    <t>Pieperweg 1A, 32756 Detmold</t>
  </si>
  <si>
    <t>51.929278378566664, 8.876692193035636</t>
  </si>
  <si>
    <t>N-19</t>
  </si>
  <si>
    <r>
      <rPr>
        <b/>
        <sz val="11"/>
        <color theme="1"/>
        <rFont val="Calibri"/>
        <family val="2"/>
        <scheme val="minor"/>
      </rPr>
      <t>Info</t>
    </r>
    <r>
      <rPr>
        <sz val="11"/>
        <color theme="1"/>
        <rFont val="Calibri"/>
        <family val="2"/>
        <scheme val="minor"/>
      </rPr>
      <t xml:space="preserve">: Ihr seit im Herz des Schwarzwaldes. Der soll seinen Namen von den Römern und dem dichten Bewuchs durch Buchen haben.
</t>
    </r>
    <r>
      <rPr>
        <b/>
        <sz val="11"/>
        <color theme="1"/>
        <rFont val="Calibri"/>
        <family val="2"/>
        <scheme val="minor"/>
      </rPr>
      <t>Aufgabe</t>
    </r>
    <r>
      <rPr>
        <sz val="11"/>
        <color theme="1"/>
        <rFont val="Calibri"/>
        <family val="2"/>
        <scheme val="minor"/>
      </rPr>
      <t xml:space="preserve">: Von den Buchen ist nicht mehr viel zu sehen. Macht Bilder mit je 2 unterschiedlichen Laub- und Nadelbäumen, die ihr korrekt benennen müsst (schriftlich im Bild). 
</t>
    </r>
    <r>
      <rPr>
        <b/>
        <sz val="11"/>
        <color theme="1"/>
        <rFont val="Calibri"/>
        <family val="2"/>
        <scheme val="minor"/>
      </rPr>
      <t>Bonus:</t>
    </r>
    <r>
      <rPr>
        <sz val="11"/>
        <color theme="1"/>
        <rFont val="Calibri"/>
        <family val="2"/>
        <scheme val="minor"/>
      </rPr>
      <t xml:space="preserve"> Ihr macht eine Wanderung von mindestens 3km. Als Nachweis dient ein Track (Screenshot des Weges oder als Datei), den ihr erstellt.</t>
    </r>
  </si>
  <si>
    <t>Seilerberg 6, 78112 St. Georgen im Schwarzwald</t>
  </si>
  <si>
    <t>48.12123628856075, 8.343596896666684</t>
  </si>
  <si>
    <t>N-20</t>
  </si>
  <si>
    <r>
      <t xml:space="preserve">
</t>
    </r>
    <r>
      <rPr>
        <b/>
        <sz val="11"/>
        <color theme="1"/>
        <rFont val="Calibri"/>
        <family val="2"/>
        <scheme val="minor"/>
      </rPr>
      <t>Aufgabe:</t>
    </r>
    <r>
      <rPr>
        <sz val="11"/>
        <color theme="1"/>
        <rFont val="Calibri"/>
        <family val="2"/>
        <scheme val="minor"/>
      </rPr>
      <t xml:space="preserve"> Gehe zum Flößerdenkmal/ Gleichzeitig Flussmündung der Nagold / Enz. Singe das Badner Lied. https://www.youtube.com/watch?v=Io9_kwb9PEI
</t>
    </r>
    <r>
      <rPr>
        <b/>
        <sz val="11"/>
        <color theme="1"/>
        <rFont val="Calibri"/>
        <family val="2"/>
        <scheme val="minor"/>
      </rPr>
      <t>Bonus:</t>
    </r>
    <r>
      <rPr>
        <sz val="11"/>
        <color theme="1"/>
        <rFont val="Calibri"/>
        <family val="2"/>
        <scheme val="minor"/>
      </rPr>
      <t xml:space="preserve"> Singe zusammen</t>
    </r>
  </si>
  <si>
    <t>Kreuzstraße 2A, 75175 Pforzheim</t>
  </si>
  <si>
    <t>48.888583, 8.703743</t>
  </si>
  <si>
    <t>N-21</t>
  </si>
  <si>
    <r>
      <rPr>
        <b/>
        <sz val="11"/>
        <color theme="1"/>
        <rFont val="Calibri"/>
        <family val="2"/>
        <scheme val="minor"/>
      </rPr>
      <t>Info:</t>
    </r>
    <r>
      <rPr>
        <sz val="11"/>
        <color theme="1"/>
        <rFont val="Calibri"/>
        <family val="2"/>
        <scheme val="minor"/>
      </rPr>
      <t>Die Burgruine Frankenstein thront auf einem steilen Felsvorsprung im Pfälzerwald direkt über dem gleichnamigen Dorf.</t>
    </r>
    <r>
      <rPr>
        <b/>
        <sz val="11"/>
        <color theme="1"/>
        <rFont val="Calibri"/>
        <family val="2"/>
        <scheme val="minor"/>
      </rPr>
      <t xml:space="preserve">
Aufgabe:</t>
    </r>
    <r>
      <rPr>
        <sz val="11"/>
        <color theme="1"/>
        <rFont val="Calibri"/>
        <family val="2"/>
        <scheme val="minor"/>
      </rPr>
      <t xml:space="preserve"> Steigt den steilen Pfad hoch zur Burgruine auf und genießt bei einem Getränk oder Snack die Natur.</t>
    </r>
  </si>
  <si>
    <t>Hauptstraße 28, 67468 Frankenstein</t>
  </si>
  <si>
    <t>49.4388359924109, 7.9746384951723766</t>
  </si>
  <si>
    <t>N-22</t>
  </si>
  <si>
    <r>
      <t xml:space="preserve">Info: </t>
    </r>
    <r>
      <rPr>
        <sz val="11"/>
        <color theme="1"/>
        <rFont val="Calibri"/>
        <family val="2"/>
        <scheme val="minor"/>
      </rPr>
      <t xml:space="preserve">Der Nibelungensteig ist ein Weitwanderweg durch den Odenwald, der sich zwischen Hessen, Baden-Württemberg und Bayern über 130km und 4000hm erstreckt. </t>
    </r>
    <r>
      <rPr>
        <b/>
        <sz val="11"/>
        <color theme="1"/>
        <rFont val="Calibri"/>
        <family val="2"/>
        <scheme val="minor"/>
      </rPr>
      <t xml:space="preserve">
Aufgabe: </t>
    </r>
    <r>
      <rPr>
        <sz val="11"/>
        <color theme="1"/>
        <rFont val="Calibri"/>
        <family val="2"/>
        <scheme val="minor"/>
      </rPr>
      <t xml:space="preserve">Macht ein Foto vor dem Start der Strecke, welches mit einem großen "N" markiert ist und stellt dabei die Szene aus der Sage nach, in der Siegfried am Brunnen durch Hagen getötet wird. </t>
    </r>
  </si>
  <si>
    <t>Auf dem Berg 11, 64673 Zwingenberg</t>
  </si>
  <si>
    <t>49.724078, 8.616342</t>
  </si>
  <si>
    <t>53.51366814212289, 12.679713399431579</t>
  </si>
  <si>
    <t>N-24</t>
  </si>
  <si>
    <r>
      <t>Info:</t>
    </r>
    <r>
      <rPr>
        <sz val="11"/>
        <color theme="1"/>
        <rFont val="Calibri"/>
        <family val="2"/>
        <scheme val="minor"/>
      </rPr>
      <t xml:space="preserve"> Der Rursee ist ein beliebtes Naherholungsziel in der Region.</t>
    </r>
    <r>
      <rPr>
        <b/>
        <sz val="11"/>
        <color theme="1"/>
        <rFont val="Calibri"/>
        <family val="2"/>
        <scheme val="minor"/>
      </rPr>
      <t xml:space="preserve"> Aufgabe:</t>
    </r>
    <r>
      <rPr>
        <sz val="11"/>
        <color theme="1"/>
        <rFont val="Calibri"/>
        <family val="2"/>
        <scheme val="minor"/>
      </rPr>
      <t xml:space="preserve"> Wandert zum Wanderpunkt Heimbach und macht dort ein Gruppenfoto und dem Panorama im Hintergrund</t>
    </r>
  </si>
  <si>
    <t>Superwash, Hengebachstraße 1, 52396 Heimbach-Hasenfeld</t>
  </si>
  <si>
    <t>50.63198708789297, 6.4617426567870275</t>
  </si>
  <si>
    <r>
      <rPr>
        <b/>
        <sz val="11"/>
        <color theme="1"/>
        <rFont val="Calibri"/>
        <family val="2"/>
        <scheme val="minor"/>
      </rPr>
      <t>Info</t>
    </r>
    <r>
      <rPr>
        <sz val="11"/>
        <color theme="1"/>
        <rFont val="Calibri"/>
        <family val="2"/>
        <scheme val="minor"/>
      </rPr>
      <t xml:space="preserve">: In Wilhelmshaven befindet sich die Nationalparkverwaltung vom Nationalpark Niedersächsisches Wattenmeer.
</t>
    </r>
    <r>
      <rPr>
        <b/>
        <sz val="11"/>
        <color theme="1"/>
        <rFont val="Calibri"/>
        <family val="2"/>
        <scheme val="minor"/>
      </rPr>
      <t>Aufgabe</t>
    </r>
    <r>
      <rPr>
        <sz val="11"/>
        <color theme="1"/>
        <rFont val="Calibri"/>
        <family val="2"/>
        <scheme val="minor"/>
      </rPr>
      <t xml:space="preserve">: Macht ein Video auf der Südstrandpromenade, auf dem ihr die Möwen von "Findet Nemo" spielt. Dabei musst ihr laut und wiederholend "Meines!" schreien und der Strand muss im Hintergrund sichtbar sein.
</t>
    </r>
    <r>
      <rPr>
        <b/>
        <sz val="11"/>
        <color theme="1"/>
        <rFont val="Calibri"/>
        <family val="2"/>
        <scheme val="minor"/>
      </rPr>
      <t>Bonus</t>
    </r>
    <r>
      <rPr>
        <sz val="11"/>
        <color theme="1"/>
        <rFont val="Calibri"/>
        <family val="2"/>
        <scheme val="minor"/>
      </rPr>
      <t>:  Eine echte Möwe spielt mit (max. 10 m von euch entfernt).</t>
    </r>
  </si>
  <si>
    <t>53.51244227130538, 8.138985347143144</t>
  </si>
  <si>
    <t>N-99</t>
  </si>
  <si>
    <t>Info: Hotel Café Pannkokenhus Teitekerl. Die Teitekerlken sind Sagengestalten aus den Baumbergen. Kobolde, Erdgeister sollen es gewesen sein, die den Steinbrechern, Steinmetzen und Bildhauern das Leben schwer gemacht haben.
Aufgabe: macht eine Wanderung zum Pannkokenhus und findet den Pferdeparkplatz. Macht ein Foto, wie ihr (wie Kobolde) auf der Stange sitzt (natürlich nur, wenn der Parkplatz nicht belegt ist).</t>
  </si>
  <si>
    <t>Lasbeck 43, 48329 Havixbeck</t>
  </si>
  <si>
    <t>51.962745665276685, 7.386751320801432</t>
  </si>
  <si>
    <t>50.903779, 11.858626</t>
  </si>
  <si>
    <t>50.299926, 7.603964</t>
  </si>
  <si>
    <t>P-02a</t>
  </si>
  <si>
    <t>Info: Partnerstadt von Wuppertal (seit 1986)</t>
  </si>
  <si>
    <t>53.634739, 11.407455</t>
  </si>
  <si>
    <t>P-02b</t>
  </si>
  <si>
    <t>Info: Partnerstadt von Schwerin (seit 1986)</t>
  </si>
  <si>
    <t>51.254363, 7.149543</t>
  </si>
  <si>
    <t>Wuppertal Hbf</t>
  </si>
  <si>
    <t>P-03a</t>
  </si>
  <si>
    <t>Info: Partnerstadt von Neustadt am Rübenberge. Neustadt in Europa ist die größte Städtefreundschaft in Europa und umfasst 35 Städte, Gemeinden und Ortsteile mit dem Namen „Neustadt“ in sechs mitteleuropäischen Ländern.</t>
  </si>
  <si>
    <t>50.850447, 9.120643</t>
  </si>
  <si>
    <t>P-03b</t>
  </si>
  <si>
    <t>Info: Partnerstadt von Neustadt (Kr Marburg). Neustadt in Europa ist die größte Städtefreundschaft in Europa und umfasst 35 Städte, Gemeinden und Ortsteile mit dem Namen „Neustadt“ in sechs mitteleuropäischen Ländern.</t>
  </si>
  <si>
    <t>52.503325, 9.455277</t>
  </si>
  <si>
    <t>P-04a</t>
  </si>
  <si>
    <t>Info: Partnerstadt mit Gotha.</t>
  </si>
  <si>
    <t>52.049824, 10.372335</t>
  </si>
  <si>
    <t>P-04b</t>
  </si>
  <si>
    <t>Info: Partnerstadt mit Salzgitter.</t>
  </si>
  <si>
    <t>50.939070, 10.712568</t>
  </si>
  <si>
    <t>Gotha</t>
  </si>
  <si>
    <t>P-05a</t>
  </si>
  <si>
    <t>Info: Partnerstadt von Neuwied.</t>
  </si>
  <si>
    <t>53.800597, 12.172836</t>
  </si>
  <si>
    <t>P-05b</t>
  </si>
  <si>
    <t>Info: Partnerstadt von Güstrow.</t>
  </si>
  <si>
    <t>50.431466, 7.473132</t>
  </si>
  <si>
    <t>Neuwied</t>
  </si>
  <si>
    <t>P-07a</t>
  </si>
  <si>
    <t>Info: Sömmerda ist Partnerstadt mit Böblingen.</t>
  </si>
  <si>
    <t>51.164954, 11.127584</t>
  </si>
  <si>
    <t>P-07b</t>
  </si>
  <si>
    <t>Info: Böblingen ist Partnerstadt mit Sömmerda.</t>
  </si>
  <si>
    <t>48.687758, 9.004128</t>
  </si>
  <si>
    <t>51.173097, 14.428735</t>
  </si>
  <si>
    <t>49.403567, 8.675442</t>
  </si>
  <si>
    <t>P-09a</t>
  </si>
  <si>
    <t>Info: Partnerstadt von Radebeul (seit 1988)</t>
  </si>
  <si>
    <t>49.274763, 7.110814</t>
  </si>
  <si>
    <t>St Ingbert</t>
  </si>
  <si>
    <t>P-09b</t>
  </si>
  <si>
    <t>Info: Partnerstadt von St. Ingbert (seit 1988)</t>
  </si>
  <si>
    <t>51.098294, 13.680163</t>
  </si>
  <si>
    <t>Radebeul Ost</t>
  </si>
  <si>
    <t>P-10a</t>
  </si>
  <si>
    <t>Info: Partnerstadt von Nürnberg ist Gera.</t>
  </si>
  <si>
    <t>49.445616, 11.082989</t>
  </si>
  <si>
    <t>P-10b</t>
  </si>
  <si>
    <t>Info: Partnerstadt von Gera ist Nürnberg.</t>
  </si>
  <si>
    <t>50.883421, 12.077092</t>
  </si>
  <si>
    <t>50.574070, 10.421205</t>
  </si>
  <si>
    <t>48.393493, 10.005766</t>
  </si>
  <si>
    <t>P-12a</t>
  </si>
  <si>
    <t>Info: Düsseldorf ist Partnerstadt von Chemnitz.</t>
  </si>
  <si>
    <t>51.207994, 6.775578</t>
  </si>
  <si>
    <t>P-12b</t>
  </si>
  <si>
    <t>Info: Chemnitz ist Partnerstadt von Düsseldorf.</t>
  </si>
  <si>
    <t>50.839696, 12.930877</t>
  </si>
  <si>
    <t>P-13a</t>
  </si>
  <si>
    <t>Info: Hannover ist Partnerstadt von Leipzig.</t>
  </si>
  <si>
    <t>52.376761, 9.741021</t>
  </si>
  <si>
    <t>P-13b</t>
  </si>
  <si>
    <t>Info: Leipzig ist Partnerstadt von Hannover.</t>
  </si>
  <si>
    <t>51.345471, 12.382064</t>
  </si>
  <si>
    <t>P-15a</t>
  </si>
  <si>
    <t>Info: Partnerstadt von Magdeburg.</t>
  </si>
  <si>
    <t>52.252218, 10.540295</t>
  </si>
  <si>
    <t>P-15b</t>
  </si>
  <si>
    <t>Info: Partnerstadt von Braunschweig.</t>
  </si>
  <si>
    <t>P-17a</t>
  </si>
  <si>
    <t>Info: Bekannt ist Eisenach vor allem durch die Wartburg südlich und oberhalb der Altstadt. Mit der hessischen Universitätsstadt Marburg bestehen seit über 800 Jahren historische Verbindungen im Zusammenhang mit Elisabeth von Thüringen.</t>
  </si>
  <si>
    <t>50.976922, 10.331986</t>
  </si>
  <si>
    <t>P-17b</t>
  </si>
  <si>
    <t>Info: Bekannt ist Marburg vor allem als Universitätsstadt, aber auch für das Wirken von Elisabeth von Thüringen, einer Heiligen der katholischen Kirche.</t>
  </si>
  <si>
    <t>50.819272, 8.775014</t>
  </si>
  <si>
    <t>50.997198, 12.443905</t>
  </si>
  <si>
    <t>48.476475, 7.946723</t>
  </si>
  <si>
    <t>P-19a</t>
  </si>
  <si>
    <t>Info: Partnerstädte Witten und Bitterfeld.</t>
  </si>
  <si>
    <t>51.435544, 7.329442</t>
  </si>
  <si>
    <t>P-19b</t>
  </si>
  <si>
    <t>51.622861, 12.316850</t>
  </si>
  <si>
    <t>51.309654, 13.287734</t>
  </si>
  <si>
    <t>49.479354, 8.468921</t>
  </si>
  <si>
    <t>P-22a</t>
  </si>
  <si>
    <t>Partnerstadt von Recklinghausen</t>
  </si>
  <si>
    <t>50.720181, 10.440504</t>
  </si>
  <si>
    <t>Schmalkalden</t>
  </si>
  <si>
    <t>P-22b</t>
  </si>
  <si>
    <t>Partnerstadt von Schmalkalden</t>
  </si>
  <si>
    <t>51.616359, 7.203490</t>
  </si>
  <si>
    <t>Recklinghausen Hbf</t>
  </si>
  <si>
    <t>P-24a</t>
  </si>
  <si>
    <t>Info: Partnerstadt von Schwedt (Oder) (seit 1989)</t>
  </si>
  <si>
    <t>P-24b</t>
  </si>
  <si>
    <t>Info: Partnerstadt Leverkusen (seit 1989)</t>
  </si>
  <si>
    <t>53.068323, 14.271588</t>
  </si>
  <si>
    <t>P-25a</t>
  </si>
  <si>
    <t>Info: Partnerstadt von Bottrop.</t>
  </si>
  <si>
    <t>51.356889, 11.990551</t>
  </si>
  <si>
    <t>Merseburg Hbf</t>
  </si>
  <si>
    <t>P-25b</t>
  </si>
  <si>
    <t>Info: Partnerstadt von Merseburg.</t>
  </si>
  <si>
    <t>51.509450, 6.936684</t>
  </si>
  <si>
    <t>Bottrop Hbf</t>
  </si>
  <si>
    <t>P-27a</t>
  </si>
  <si>
    <t>Info: Erlangen ist Partnerstadt von Jena.</t>
  </si>
  <si>
    <t>49.595830, 11.001638</t>
  </si>
  <si>
    <t>P-27b</t>
  </si>
  <si>
    <t>Info: Jena ist Partnerstadt von Erlangen.</t>
  </si>
  <si>
    <t>50.923286, 11.577848</t>
  </si>
  <si>
    <t>P-28a</t>
  </si>
  <si>
    <t>Info: Mainz listet Erfurt offiziell als Partnerstadt; beide sind alte Bischofs-/Domstädte.</t>
  </si>
  <si>
    <t>50.001117, 8.258720</t>
  </si>
  <si>
    <t>P-28b</t>
  </si>
  <si>
    <t>Info: Erfurt und Mainz sind Partnerstädte; Mainz ist Karnevalshochburg.</t>
  </si>
  <si>
    <t>50.972356, 11.037993</t>
  </si>
  <si>
    <t>P-29a</t>
  </si>
  <si>
    <t>Info: Partnerstadt von Brandenburg.</t>
  </si>
  <si>
    <t>P-29b</t>
  </si>
  <si>
    <t>Info: Partnerstadt von Kaiserslautern.</t>
  </si>
  <si>
    <t>52.400554, 12.566138</t>
  </si>
  <si>
    <t>P-30a</t>
  </si>
  <si>
    <t>Info: Partnerstadt von Neunkirchen(Saar) (seit 1986)</t>
  </si>
  <si>
    <t>51.939737, 13.877182</t>
  </si>
  <si>
    <t>Lübben(Spreewald)</t>
  </si>
  <si>
    <t>P-30b</t>
  </si>
  <si>
    <t>Info: Partnerstadt von Lübben (seit 1986)</t>
  </si>
  <si>
    <t>49.353291, 7.176655</t>
  </si>
  <si>
    <t>Neunkirchen(Saar)Hbf</t>
  </si>
  <si>
    <t>P-31a</t>
  </si>
  <si>
    <t>Info: Partnerstadt mit Frankenberg(Sachs)</t>
  </si>
  <si>
    <t>51.054565, 8.789181</t>
  </si>
  <si>
    <t>P-31b</t>
  </si>
  <si>
    <t>Info: Partnerstadt mit Frankenberg(Eder)</t>
  </si>
  <si>
    <t>50.911233, 13.043191</t>
  </si>
  <si>
    <t>51.163071, 11.796984</t>
  </si>
  <si>
    <t>50.767800, 6.091499</t>
  </si>
  <si>
    <t>P-33a</t>
  </si>
  <si>
    <t>Info: Stendal ist Partnerstadt von Lemgo.</t>
  </si>
  <si>
    <t>52.594723, 11.854412</t>
  </si>
  <si>
    <t>P-33b</t>
  </si>
  <si>
    <t>Info: Lemgo ist Partnerstadt von Stendal.</t>
  </si>
  <si>
    <t>52.022400, 8.894696</t>
  </si>
  <si>
    <t>51.840254, 10.788805</t>
  </si>
  <si>
    <t>49.349553, 8.140757</t>
  </si>
  <si>
    <t>53.003115, 11.762871</t>
  </si>
  <si>
    <t>53.754025, 9.659408</t>
  </si>
  <si>
    <t>P-37a</t>
  </si>
  <si>
    <t>Info: Partnerstadt von Cottbus (seit 1987)</t>
  </si>
  <si>
    <t>49.241065, 6.991021</t>
  </si>
  <si>
    <t>Saarbrücken Hbf</t>
  </si>
  <si>
    <t>P-37b</t>
  </si>
  <si>
    <t>Info: Partnerstadt von Saarbrücken (seit 1987)</t>
  </si>
  <si>
    <t>51.750957, 14.324162</t>
  </si>
  <si>
    <t>Cottbus Hbf</t>
  </si>
  <si>
    <t>P-38a</t>
  </si>
  <si>
    <t>Info: Partnerstadt Siegen.</t>
  </si>
  <si>
    <t>50.506163, 12.129419</t>
  </si>
  <si>
    <t>P-38b</t>
  </si>
  <si>
    <t>Info: Partnerstadt Plauen.</t>
  </si>
  <si>
    <t>50.875939, 8.016508</t>
  </si>
  <si>
    <t>P-39a</t>
  </si>
  <si>
    <t>Info: Partnerstadt von Kassel.</t>
  </si>
  <si>
    <t>50.831084, 10.954958</t>
  </si>
  <si>
    <t>Arnstadt Hbf</t>
  </si>
  <si>
    <t>P-39b</t>
  </si>
  <si>
    <t>Info: Partnerstadt von Arnstadt.</t>
  </si>
  <si>
    <t>51.312559, 9.447116</t>
  </si>
  <si>
    <t>P-40a</t>
  </si>
  <si>
    <t>Info: Potsdam ist Partnerstadt von Bonn.</t>
  </si>
  <si>
    <t>52.391509, 13.066703</t>
  </si>
  <si>
    <t>Potsdam Hbf</t>
  </si>
  <si>
    <t>P-40b</t>
  </si>
  <si>
    <t>Info: Bonn ist Partnerstadt von Potsdam.</t>
  </si>
  <si>
    <t>50.732008, 7.097136</t>
  </si>
  <si>
    <t>R-01</t>
  </si>
  <si>
    <t>Überblicke den imposanten Rangierbahnhof Hagen-Vorhalle von der Brücke der Nöhstraße</t>
  </si>
  <si>
    <t>Nöhstraße 4-6</t>
  </si>
  <si>
    <t>51.38591488811655, 7.427942947435581</t>
  </si>
  <si>
    <r>
      <rPr>
        <b/>
        <sz val="11"/>
        <color theme="1"/>
        <rFont val="Calibri"/>
        <family val="2"/>
        <scheme val="minor"/>
      </rPr>
      <t>Info:</t>
    </r>
    <r>
      <rPr>
        <sz val="11"/>
        <color theme="1"/>
        <rFont val="Calibri"/>
        <family val="2"/>
        <scheme val="minor"/>
      </rPr>
      <t xml:space="preserve"> Der Rangierbahnhof München Nord gibt es erst seit 1991
</t>
    </r>
    <r>
      <rPr>
        <b/>
        <sz val="11"/>
        <color theme="1"/>
        <rFont val="Calibri"/>
        <family val="2"/>
        <scheme val="minor"/>
      </rPr>
      <t>Aufgabe:</t>
    </r>
    <r>
      <rPr>
        <sz val="11"/>
        <color theme="1"/>
        <rFont val="Calibri"/>
        <family val="2"/>
        <scheme val="minor"/>
      </rPr>
      <t xml:space="preserve"> Die Feldmochingerstr. Brücke zwischen Moosach und Fasanarie bietet einen guten Ausblick zum Rangierbahnhof. Mach dort ein Teamfoto mit allen sichtbaren Gleisen im Hintergrund.</t>
    </r>
  </si>
  <si>
    <t>48.190766, 11.522337</t>
  </si>
  <si>
    <r>
      <rPr>
        <b/>
        <sz val="11"/>
        <color theme="1"/>
        <rFont val="Calibri"/>
        <family val="2"/>
        <scheme val="minor"/>
      </rPr>
      <t>Info:</t>
    </r>
    <r>
      <rPr>
        <sz val="11"/>
        <color theme="1"/>
        <rFont val="Calibri"/>
        <family val="2"/>
        <scheme val="minor"/>
      </rPr>
      <t xml:space="preserve"> Der Rangierbahnhof Seddin ist einer der wichtigsten RBF der DB. Glück für euch: zur Anlage gehört auch ein Personenbahnhof.
</t>
    </r>
    <r>
      <rPr>
        <b/>
        <sz val="11"/>
        <color theme="1"/>
        <rFont val="Calibri"/>
        <family val="2"/>
        <scheme val="minor"/>
      </rPr>
      <t>Aufgabe:</t>
    </r>
    <r>
      <rPr>
        <sz val="11"/>
        <color theme="1"/>
        <rFont val="Calibri"/>
        <family val="2"/>
        <scheme val="minor"/>
      </rPr>
      <t xml:space="preserve"> erweitert euren Horizont (nicht immer nur an Bahn denken), und schaut euch die Feuerwehr von Seddin an.
</t>
    </r>
    <r>
      <rPr>
        <b/>
        <sz val="11"/>
        <color theme="1"/>
        <rFont val="Calibri"/>
        <family val="2"/>
        <scheme val="minor"/>
      </rPr>
      <t>Bonus:</t>
    </r>
    <r>
      <rPr>
        <sz val="11"/>
        <color theme="1"/>
        <rFont val="Calibri"/>
        <family val="2"/>
        <scheme val="minor"/>
      </rPr>
      <t xml:space="preserve"> macht ein Foto, auf dem sowohl ein Personenzug als auch ein Güterzug zu sehen sind.</t>
    </r>
  </si>
  <si>
    <t>52.2898579499697, 12.989335700691079</t>
  </si>
  <si>
    <t>R-04</t>
  </si>
  <si>
    <t>Macht ein Bild des Ablaufberges von der Brücke</t>
  </si>
  <si>
    <t>Villeneuvestraße 92, 70806 Kornwestheim</t>
  </si>
  <si>
    <t>48.872704623373366, 9.179403450458121</t>
  </si>
  <si>
    <r>
      <rPr>
        <b/>
        <sz val="11"/>
        <color theme="1"/>
        <rFont val="Calibri"/>
        <family val="2"/>
        <scheme val="minor"/>
      </rPr>
      <t>Info</t>
    </r>
    <r>
      <rPr>
        <sz val="11"/>
        <color theme="1"/>
        <rFont val="Calibri"/>
        <family val="2"/>
        <scheme val="minor"/>
      </rPr>
      <t xml:space="preserve">: in Bingerbrück war der Rangierbahnhof ein wichtiger Umschlagknoten zwischen Nahetalbahn und linker Rheinstrecke inkl. Trajekt. Im Rahmen der Landesgartenschau wurde das Areal des stillgelegten Rbf zum "Park am Mäuseturm" umgewandelt. 
</t>
    </r>
    <r>
      <rPr>
        <b/>
        <sz val="11"/>
        <color theme="1"/>
        <rFont val="Calibri"/>
        <family val="2"/>
        <scheme val="minor"/>
      </rPr>
      <t>Aufgabe</t>
    </r>
    <r>
      <rPr>
        <sz val="11"/>
        <color theme="1"/>
        <rFont val="Calibri"/>
        <family val="2"/>
        <scheme val="minor"/>
      </rPr>
      <t xml:space="preserve">: macht ein Gruppenbild vor dem ehemaligen Stellwerk oder alternativ dem abgestellten Waggon. 
</t>
    </r>
    <r>
      <rPr>
        <b/>
        <sz val="11"/>
        <color theme="1"/>
        <rFont val="Calibri"/>
        <family val="2"/>
        <scheme val="minor"/>
      </rPr>
      <t>Bonus</t>
    </r>
    <r>
      <rPr>
        <sz val="11"/>
        <color theme="1"/>
        <rFont val="Calibri"/>
        <family val="2"/>
        <scheme val="minor"/>
      </rPr>
      <t>: begebt euch auf Zeitreise und macht ein weiteres Foto aus der Vogelperspektive, indem ihr das Modell des Rbf im Stellwerk (11-17 Uhr, Eintritt frei) abfotografiert.</t>
    </r>
  </si>
  <si>
    <t>49.968814608679885, 7.887419051271039</t>
  </si>
  <si>
    <t>R-07</t>
  </si>
  <si>
    <r>
      <rPr>
        <b/>
        <sz val="11"/>
        <color theme="1"/>
        <rFont val="Calibri"/>
        <family val="2"/>
        <scheme val="minor"/>
      </rPr>
      <t>Info:</t>
    </r>
    <r>
      <rPr>
        <sz val="11"/>
        <color theme="1"/>
        <rFont val="Calibri"/>
        <family val="2"/>
        <scheme val="minor"/>
      </rPr>
      <t xml:space="preserve"> Güterbahnhof Neuss Gbf.
</t>
    </r>
    <r>
      <rPr>
        <b/>
        <sz val="11"/>
        <color theme="1"/>
        <rFont val="Calibri"/>
        <family val="2"/>
        <scheme val="minor"/>
      </rPr>
      <t>Aufgabe:</t>
    </r>
    <r>
      <rPr>
        <sz val="11"/>
        <color theme="1"/>
        <rFont val="Calibri"/>
        <family val="2"/>
        <scheme val="minor"/>
      </rPr>
      <t xml:space="preserve"> Macht ein Gruppenfoto auf der Mitte der Brücke (Fesserstraße) über die Gütergleise mit dem Rangierbahnhof im Hintergrund.</t>
    </r>
  </si>
  <si>
    <t>Fesserstraße, 41462 Neuss</t>
  </si>
  <si>
    <t>51.2113830012924, 6.68620476145162</t>
  </si>
  <si>
    <r>
      <rPr>
        <b/>
        <sz val="11"/>
        <color theme="1"/>
        <rFont val="Calibri"/>
        <family val="2"/>
        <scheme val="minor"/>
      </rPr>
      <t>Info</t>
    </r>
    <r>
      <rPr>
        <sz val="11"/>
        <color theme="1"/>
        <rFont val="Calibri"/>
        <family val="2"/>
        <scheme val="minor"/>
      </rPr>
      <t xml:space="preserve">: Der Rangierbahnhof Gremberg ist einer der größten Deutschlands. Es sind zwei Anlagen in einer, so dass in beide Richtungen Ein- und Ausgefahren werden kann.
</t>
    </r>
    <r>
      <rPr>
        <b/>
        <sz val="11"/>
        <color theme="1"/>
        <rFont val="Calibri"/>
        <family val="2"/>
        <scheme val="minor"/>
      </rPr>
      <t>Aufgabe</t>
    </r>
    <r>
      <rPr>
        <sz val="11"/>
        <color theme="1"/>
        <rFont val="Calibri"/>
        <family val="2"/>
        <scheme val="minor"/>
      </rPr>
      <t xml:space="preserve">: Findet 3 Loks unterschiedlicher Baureihen und bestimmt neben der Baureihe für welche Länder die Lok zugelassen ist (Raster an der Seite). Es dürfen keine Gleise überschritten werden. Dokumentation durch Fotos oder Video inkl. Team.
</t>
    </r>
    <r>
      <rPr>
        <b/>
        <sz val="11"/>
        <color theme="1"/>
        <rFont val="Calibri"/>
        <family val="2"/>
        <scheme val="minor"/>
      </rPr>
      <t>Bonus:</t>
    </r>
    <r>
      <rPr>
        <sz val="11"/>
        <color theme="1"/>
        <rFont val="Calibri"/>
        <family val="2"/>
        <scheme val="minor"/>
      </rPr>
      <t xml:space="preserve"> Teambild mit einem Hemmschuh.</t>
    </r>
  </si>
  <si>
    <t>50.89971722676822, 7.052123173358707</t>
  </si>
  <si>
    <t>R-09</t>
  </si>
  <si>
    <r>
      <t xml:space="preserve">Info: </t>
    </r>
    <r>
      <rPr>
        <sz val="11"/>
        <color theme="1"/>
        <rFont val="Calibri"/>
        <family val="2"/>
        <scheme val="minor"/>
      </rPr>
      <t>Besuchen das einzige vollständig erhaltene Eisenwerk aus der Industrialisierung und das erste Industriedenkmal der UNESCO</t>
    </r>
    <r>
      <rPr>
        <b/>
        <sz val="11"/>
        <color theme="1"/>
        <rFont val="Calibri"/>
        <family val="2"/>
        <scheme val="minor"/>
      </rPr>
      <t xml:space="preserve">. </t>
    </r>
    <r>
      <rPr>
        <sz val="11"/>
        <color theme="1"/>
        <rFont val="Calibri"/>
        <family val="2"/>
        <scheme val="minor"/>
      </rPr>
      <t xml:space="preserve">Die Versorgung per Bahn benötigte viele Gleise. Die verblieben Stahlwerke sind weiterhin in Betrieb. 
</t>
    </r>
    <r>
      <rPr>
        <b/>
        <sz val="11"/>
        <color theme="1"/>
        <rFont val="Calibri"/>
        <family val="2"/>
        <scheme val="minor"/>
      </rPr>
      <t xml:space="preserve">Aufgabe: </t>
    </r>
    <r>
      <rPr>
        <sz val="11"/>
        <color theme="1"/>
        <rFont val="Calibri"/>
        <family val="2"/>
        <scheme val="minor"/>
      </rPr>
      <t xml:space="preserve">Lauft über die Brücke so nah wie möglich zu den Kohlebunkern und macht ein Foto mit der Lok / Güterwagen im Hintergrund.
</t>
    </r>
    <r>
      <rPr>
        <b/>
        <sz val="11"/>
        <color theme="1"/>
        <rFont val="Calibri"/>
        <family val="2"/>
        <scheme val="minor"/>
      </rPr>
      <t xml:space="preserve">Bonus: </t>
    </r>
    <r>
      <rPr>
        <sz val="11"/>
        <color theme="1"/>
        <rFont val="Calibri"/>
        <family val="2"/>
        <scheme val="minor"/>
      </rPr>
      <t>Macht ein Foto eines vollen Torpedowagens mit flüssigem Stahl</t>
    </r>
    <r>
      <rPr>
        <b/>
        <sz val="11"/>
        <color theme="1"/>
        <rFont val="Calibri"/>
        <family val="2"/>
        <scheme val="minor"/>
      </rPr>
      <t xml:space="preserve">
</t>
    </r>
  </si>
  <si>
    <t>49.24857384591403, 6.845998996408125</t>
  </si>
  <si>
    <r>
      <rPr>
        <b/>
        <sz val="11"/>
        <color theme="1"/>
        <rFont val="Calibri"/>
        <family val="2"/>
        <scheme val="minor"/>
      </rPr>
      <t>Info</t>
    </r>
    <r>
      <rPr>
        <sz val="11"/>
        <color theme="1"/>
        <rFont val="Calibri"/>
        <family val="2"/>
        <scheme val="minor"/>
      </rPr>
      <t xml:space="preserve">: Der Rangierbahnhof in  Dresden-Friedrichstadt hat auch einen gleichnamigen Haltepunkt. Dieser ist nur über die Waltherbrücke erreichbar.
</t>
    </r>
    <r>
      <rPr>
        <b/>
        <sz val="11"/>
        <color theme="1"/>
        <rFont val="Calibri"/>
        <family val="2"/>
        <scheme val="minor"/>
      </rPr>
      <t>Aufgabe</t>
    </r>
    <r>
      <rPr>
        <sz val="11"/>
        <color theme="1"/>
        <rFont val="Calibri"/>
        <family val="2"/>
        <scheme val="minor"/>
      </rPr>
      <t xml:space="preserve">: Der Bahnhof wird zum hochmodernen Startpunkt des Erzgebirgstunnel für den Güterverkehr ausgebaut. Findet neben dem Bahnhof ein verfallenes Gebäude, das von früheren Plänen zeugt, den Bahnhof zu schließen.
</t>
    </r>
    <r>
      <rPr>
        <b/>
        <sz val="11"/>
        <color theme="1"/>
        <rFont val="Calibri"/>
        <family val="2"/>
        <scheme val="minor"/>
      </rPr>
      <t>Bonus/Tip:</t>
    </r>
    <r>
      <rPr>
        <sz val="11"/>
        <color theme="1"/>
        <rFont val="Calibri"/>
        <family val="2"/>
        <scheme val="minor"/>
      </rPr>
      <t xml:space="preserve"> Spaziert durch die Friedrichstadt und setzt eure Reise vom Bahnhof Dresden Mitte fort.</t>
    </r>
  </si>
  <si>
    <t>51.05656654624743, 13.708919545814979</t>
  </si>
  <si>
    <r>
      <rPr>
        <b/>
        <sz val="11"/>
        <color theme="1"/>
        <rFont val="Calibri"/>
        <family val="2"/>
        <scheme val="minor"/>
      </rPr>
      <t>Info:</t>
    </r>
    <r>
      <rPr>
        <sz val="11"/>
        <color theme="1"/>
        <rFont val="Calibri"/>
        <family val="2"/>
        <scheme val="minor"/>
      </rPr>
      <t xml:space="preserve"> Der Bahnhof Schlauroth Gbf war bis 1994 der zentrale Rangierbahnhof im Eisenbahnknoten Görlitz. Heute sind die meisten Anlagen zurückgebaut. Allerdings nutzt der TÜV Süd noch Teile als Versuchsanlage.
</t>
    </r>
    <r>
      <rPr>
        <b/>
        <sz val="11"/>
        <color theme="1"/>
        <rFont val="Calibri"/>
        <family val="2"/>
        <scheme val="minor"/>
      </rPr>
      <t xml:space="preserve">Aufgabe: </t>
    </r>
    <r>
      <rPr>
        <sz val="11"/>
        <color theme="1"/>
        <rFont val="Calibri"/>
        <family val="2"/>
        <scheme val="minor"/>
      </rPr>
      <t>Macht ein Foto vor der "Prüfstelle Schienenfahrzeuge" vom TÜV Süd Rail, auf dem ein Schienenfahrzeug zu sehen ist.</t>
    </r>
  </si>
  <si>
    <t>51.15016610613388, 14.939307943587016</t>
  </si>
  <si>
    <t>R-12</t>
  </si>
  <si>
    <r>
      <t xml:space="preserve">Info: </t>
    </r>
    <r>
      <rPr>
        <sz val="11"/>
        <color rgb="FF000000"/>
        <rFont val="Calibri"/>
        <family val="2"/>
        <scheme val="minor"/>
      </rPr>
      <t xml:space="preserve">Die derzeitige Bedeutung des Rangierbahnhofs Einsiedlerhof ist vor allem regionaler Natur. Er dient unter anderem dem nahen Opel-Werk, das pro Tag für mehrere Ganzzüge verantwortlich ist. 
</t>
    </r>
    <r>
      <rPr>
        <b/>
        <sz val="11"/>
        <color rgb="FF000000"/>
        <rFont val="Calibri"/>
        <family val="2"/>
        <scheme val="minor"/>
      </rPr>
      <t>Aufgabe:</t>
    </r>
    <r>
      <rPr>
        <sz val="11"/>
        <color rgb="FF000000"/>
        <rFont val="Calibri"/>
        <family val="2"/>
        <scheme val="minor"/>
      </rPr>
      <t xml:space="preserve"> Teamfoto vor dem Ablaufberg mit ehem. Stellwerksgebäude dahinter. Zugang über Kaiserstr. 16A (links am True Life KMC Gemeindegebäude vorbei)</t>
    </r>
  </si>
  <si>
    <t>Kaiserstraße 16A, 67661 Kaiserslautern</t>
  </si>
  <si>
    <t>49.432030, 7.671340</t>
  </si>
  <si>
    <t>R-13</t>
  </si>
  <si>
    <r>
      <rPr>
        <b/>
        <sz val="11"/>
        <color theme="1"/>
        <rFont val="Calibri"/>
        <family val="2"/>
        <scheme val="minor"/>
      </rPr>
      <t>Info</t>
    </r>
    <r>
      <rPr>
        <sz val="11"/>
        <color theme="1"/>
        <rFont val="Calibri"/>
        <family val="2"/>
        <scheme val="minor"/>
      </rPr>
      <t xml:space="preserve">: Der Rangierbahnhof Aachen-West ist einer der wichtigten Rangierbahnhöfe für den Güterverkehr der Nordseehäfen. Ebenso sorgt er bei angehenden Verkehringenieuren an der RWTH zu entsprechender Ablenkung in Vorlesungen. Der ehemalige Ringlokschuppen kann noch heute gesehen werden. 
</t>
    </r>
    <r>
      <rPr>
        <b/>
        <sz val="11"/>
        <color theme="1"/>
        <rFont val="Calibri"/>
        <family val="2"/>
        <scheme val="minor"/>
      </rPr>
      <t>Aufgabe</t>
    </r>
    <r>
      <rPr>
        <sz val="11"/>
        <color theme="1"/>
        <rFont val="Calibri"/>
        <family val="2"/>
        <scheme val="minor"/>
      </rPr>
      <t>: Macht ein Bild vor dem Ringlokschuppen in Aachen-West.</t>
    </r>
  </si>
  <si>
    <t>Im Süsterfeld 14, 52072 Aachen</t>
  </si>
  <si>
    <t>50.78946989635555, 6.055876711628183</t>
  </si>
  <si>
    <t>R-14</t>
  </si>
  <si>
    <r>
      <rPr>
        <b/>
        <sz val="11"/>
        <color theme="1"/>
        <rFont val="Calibri"/>
        <family val="2"/>
        <scheme val="minor"/>
      </rPr>
      <t>Info:</t>
    </r>
    <r>
      <rPr>
        <sz val="11"/>
        <color theme="1"/>
        <rFont val="Calibri"/>
        <family val="2"/>
        <scheme val="minor"/>
      </rPr>
      <t xml:space="preserve"> Halle (Saale) Gbf: Seit der Inbetriebnahme der neuen Zugbildungsanlage Halle (Saale) im Jahr 2018 ist er der zentrale Rangierbahnhof für den mitteldeutschen Raum.
</t>
    </r>
    <r>
      <rPr>
        <b/>
        <sz val="11"/>
        <color theme="1"/>
        <rFont val="Calibri"/>
        <family val="2"/>
        <scheme val="minor"/>
      </rPr>
      <t>Aufgabe:</t>
    </r>
    <r>
      <rPr>
        <sz val="11"/>
        <color theme="1"/>
        <rFont val="Calibri"/>
        <family val="2"/>
        <scheme val="minor"/>
      </rPr>
      <t xml:space="preserve"> Stellt Euch vor die Drehscheibe (maximale Entfernung zur Drehscheibe 20m) und dreht ein Video (mindestens 1 min lang) in dem das Team das Drehen einer Drehstromlok auf der Drehscheibe nachstellt. </t>
    </r>
    <r>
      <rPr>
        <b/>
        <sz val="11"/>
        <color theme="1"/>
        <rFont val="Calibri"/>
        <family val="2"/>
        <scheme val="minor"/>
      </rPr>
      <t>ACHTUNG:</t>
    </r>
    <r>
      <rPr>
        <sz val="11"/>
        <color theme="1"/>
        <rFont val="Calibri"/>
        <family val="2"/>
        <scheme val="minor"/>
      </rPr>
      <t xml:space="preserve"> Die angegebene Adresse ist nur die nächstgelegene auf Google Maps. Entscheidend für den Standort sind die GOOGLE KOORDINATEN!
</t>
    </r>
    <r>
      <rPr>
        <b/>
        <sz val="11"/>
        <color theme="1"/>
        <rFont val="Calibri"/>
        <family val="2"/>
        <scheme val="minor"/>
      </rPr>
      <t>Bonus:</t>
    </r>
    <r>
      <rPr>
        <sz val="11"/>
        <color theme="1"/>
        <rFont val="Calibri"/>
        <family val="2"/>
        <scheme val="minor"/>
      </rPr>
      <t xml:space="preserve"> Foto mit dem Team und einer Lok auf der Drehscheibe</t>
    </r>
  </si>
  <si>
    <t>Am Güterbahnhof 37, 06112 Halle (Saale)</t>
  </si>
  <si>
    <t>51.48202522362353, 11.991181807266445</t>
  </si>
  <si>
    <t>R-15</t>
  </si>
  <si>
    <t>Erhasche durch das Gebüsch einen Blick auf den Rangierbahnhof Oberhausen-Ostefeld. Bonus: Ein Wagen befindet sich gerade auf dem Ablaufberg.</t>
  </si>
  <si>
    <t>Vonderbergstraße 222</t>
  </si>
  <si>
    <t>51.502232152087686, 6.909802969491451</t>
  </si>
  <si>
    <r>
      <rPr>
        <b/>
        <sz val="11"/>
        <color theme="1"/>
        <rFont val="Calibri"/>
        <family val="2"/>
        <scheme val="minor"/>
      </rPr>
      <t>Info:</t>
    </r>
    <r>
      <rPr>
        <sz val="11"/>
        <color theme="1"/>
        <rFont val="Calibri"/>
        <family val="2"/>
        <scheme val="minor"/>
      </rPr>
      <t xml:space="preserve"> Rangierbahnhof Maschen
</t>
    </r>
    <r>
      <rPr>
        <b/>
        <sz val="11"/>
        <color theme="1"/>
        <rFont val="Calibri"/>
        <family val="2"/>
        <scheme val="minor"/>
      </rPr>
      <t>Aufgabe:</t>
    </r>
    <r>
      <rPr>
        <sz val="11"/>
        <color theme="1"/>
        <rFont val="Calibri"/>
        <family val="2"/>
        <scheme val="minor"/>
      </rPr>
      <t xml:space="preserve"> Macht ein Gruppenfoto mit dem Rangierbahnhof im Hintergrund
</t>
    </r>
    <r>
      <rPr>
        <b/>
        <sz val="11"/>
        <color theme="1"/>
        <rFont val="Calibri"/>
        <family val="2"/>
        <scheme val="minor"/>
      </rPr>
      <t>Bonus:</t>
    </r>
    <r>
      <rPr>
        <sz val="11"/>
        <color theme="1"/>
        <rFont val="Calibri"/>
        <family val="2"/>
        <scheme val="minor"/>
      </rPr>
      <t xml:space="preserve"> Gruppenfoto mit der Decatur-Brücke im Hintergrund</t>
    </r>
  </si>
  <si>
    <t>53.39818656220809, 10.064122331828639</t>
  </si>
  <si>
    <t>R-17</t>
  </si>
  <si>
    <r>
      <rPr>
        <b/>
        <sz val="11"/>
        <color theme="1"/>
        <rFont val="Calibri"/>
        <family val="2"/>
        <scheme val="minor"/>
      </rPr>
      <t>Info:</t>
    </r>
    <r>
      <rPr>
        <sz val="11"/>
        <color theme="1"/>
        <rFont val="Calibri"/>
        <family val="2"/>
        <scheme val="minor"/>
      </rPr>
      <t xml:space="preserve"> Am RBF Saarbrücken gibt es auch eine DB Cargo Lokwerkstatt.
</t>
    </r>
    <r>
      <rPr>
        <b/>
        <sz val="11"/>
        <color theme="1"/>
        <rFont val="Calibri"/>
        <family val="2"/>
        <scheme val="minor"/>
      </rPr>
      <t xml:space="preserve">Aufgabe: </t>
    </r>
    <r>
      <rPr>
        <sz val="11"/>
        <color theme="1"/>
        <rFont val="Calibri"/>
        <family val="2"/>
        <scheme val="minor"/>
      </rPr>
      <t xml:space="preserve">Macht ein Foto vor der Lokwerkstatt
</t>
    </r>
    <r>
      <rPr>
        <b/>
        <sz val="11"/>
        <color theme="1"/>
        <rFont val="Calibri"/>
        <family val="2"/>
        <scheme val="minor"/>
      </rPr>
      <t>Bonus:</t>
    </r>
    <r>
      <rPr>
        <sz val="11"/>
        <color theme="1"/>
        <rFont val="Calibri"/>
        <family val="2"/>
        <scheme val="minor"/>
      </rPr>
      <t xml:space="preserve"> Auf dem Foto sind mindestens 4 Loks von mindestens 2 verschiedenen Baureihen zu sehen</t>
    </r>
  </si>
  <si>
    <t>Dudweiler Landstraße 4, 66123 Saarbrücken</t>
  </si>
  <si>
    <t>49.244078161949425, 7.001802966159297</t>
  </si>
  <si>
    <t>50.96639510192114, 9.798999062755998</t>
  </si>
  <si>
    <t>R-19</t>
  </si>
  <si>
    <r>
      <rPr>
        <b/>
        <sz val="11"/>
        <color theme="1"/>
        <rFont val="Calibri"/>
        <family val="2"/>
        <scheme val="minor"/>
      </rPr>
      <t>Info</t>
    </r>
    <r>
      <rPr>
        <sz val="11"/>
        <color theme="1"/>
        <rFont val="Calibri"/>
        <family val="2"/>
        <scheme val="minor"/>
      </rPr>
      <t xml:space="preserve">: Mainz-Bischhofsheim gehört gar nicht (mehr) zum Stadtgebiet Mainz. Der Rangierbahnhof ist der größte seiner Art im Rhein-Main-Gebiet. 
</t>
    </r>
    <r>
      <rPr>
        <b/>
        <sz val="11"/>
        <color theme="1"/>
        <rFont val="Calibri"/>
        <family val="2"/>
        <scheme val="minor"/>
      </rPr>
      <t>Aufgabe</t>
    </r>
    <r>
      <rPr>
        <sz val="11"/>
        <color theme="1"/>
        <rFont val="Calibri"/>
        <family val="2"/>
        <scheme val="minor"/>
      </rPr>
      <t xml:space="preserve">: Macht ein Foto mit dem Rangierbahnhof oder dem Stellwerk im Hintergrund
</t>
    </r>
    <r>
      <rPr>
        <b/>
        <sz val="11"/>
        <color theme="1"/>
        <rFont val="Calibri"/>
        <family val="2"/>
        <scheme val="minor"/>
      </rPr>
      <t>Bonus</t>
    </r>
    <r>
      <rPr>
        <sz val="11"/>
        <color theme="1"/>
        <rFont val="Calibri"/>
        <family val="2"/>
        <scheme val="minor"/>
      </rPr>
      <t>: Hemmschuh im Bild (Aber auf keinen Fall diesen von betrieblichen Anlagen klauen)</t>
    </r>
  </si>
  <si>
    <t>Am Alten Gerauer Weg 14, 65474 Bischofsheim</t>
  </si>
  <si>
    <t>49.986809984648936, 8.36618578309051</t>
  </si>
  <si>
    <t>51.53228410701094, 7.165118559778079</t>
  </si>
  <si>
    <t>R-21</t>
  </si>
  <si>
    <r>
      <rPr>
        <b/>
        <sz val="11"/>
        <color rgb="FF000000"/>
        <rFont val="Calibri"/>
        <family val="2"/>
        <scheme val="minor"/>
      </rPr>
      <t>Info:</t>
    </r>
    <r>
      <rPr>
        <sz val="11"/>
        <color rgb="FF000000"/>
        <rFont val="Calibri"/>
        <family val="2"/>
        <scheme val="minor"/>
      </rPr>
      <t xml:space="preserve"> Duisburg-Wedau ist einer der bekanntesten ehemaligen großen Rangierbahnhöfe in Westdeutschland. Das Gelände wurde nach der Stilllegung großflächig umgenutzt beziehungsweise überplant.
</t>
    </r>
    <r>
      <rPr>
        <b/>
        <sz val="11"/>
        <color rgb="FF000000"/>
        <rFont val="Calibri"/>
        <family val="2"/>
        <scheme val="minor"/>
      </rPr>
      <t>Aufgabe:</t>
    </r>
    <r>
      <rPr>
        <sz val="11"/>
        <color rgb="FF000000"/>
        <rFont val="Calibri"/>
        <family val="2"/>
        <scheme val="minor"/>
      </rPr>
      <t xml:space="preserve"> Laufe zur Kreuzung Masurenallee / am See und mache ein Foto des Geländes des ehemaligen Rangierbahnhofs
</t>
    </r>
    <r>
      <rPr>
        <b/>
        <sz val="11"/>
        <color rgb="FF000000"/>
        <rFont val="Calibri"/>
        <family val="2"/>
        <scheme val="minor"/>
      </rPr>
      <t>Bonus:</t>
    </r>
    <r>
      <rPr>
        <sz val="11"/>
        <color rgb="FF000000"/>
        <rFont val="Calibri"/>
        <family val="2"/>
        <scheme val="minor"/>
      </rPr>
      <t xml:space="preserve"> Auf dem Foto sind noch Reste des Rangierbahnhofes zu erkennen, z.B. Gleisanlagen im Hintergrund.</t>
    </r>
  </si>
  <si>
    <t>Kreuzung Masurenallee / am See 67, 47279 Duisburg Süd</t>
  </si>
  <si>
    <t>51.390969354193004, 6.802129938428505</t>
  </si>
  <si>
    <t>R-22</t>
  </si>
  <si>
    <r>
      <rPr>
        <b/>
        <sz val="11"/>
        <color theme="1"/>
        <rFont val="Calibri"/>
        <family val="2"/>
        <scheme val="minor"/>
      </rPr>
      <t>Info:</t>
    </r>
    <r>
      <rPr>
        <sz val="11"/>
        <color theme="1"/>
        <rFont val="Calibri"/>
        <family val="2"/>
        <scheme val="minor"/>
      </rPr>
      <t xml:space="preserve"> Der erste Teil des Oberhausener Rangierbahnhofs wurde 1891 fertiggestellt. Anfang des 20. Jahrhunderts war er der größte Rangierbahnhof des Ruhrgebiets.
</t>
    </r>
    <r>
      <rPr>
        <b/>
        <sz val="11"/>
        <color theme="1"/>
        <rFont val="Calibri"/>
        <family val="2"/>
        <scheme val="minor"/>
      </rPr>
      <t>Aufgabe:</t>
    </r>
    <r>
      <rPr>
        <sz val="11"/>
        <color theme="1"/>
        <rFont val="Calibri"/>
        <family val="2"/>
        <scheme val="minor"/>
      </rPr>
      <t xml:space="preserve"> Seid überzeugt davon, dass Güter auf die Schiene gehören, und macht ein Foto vor dem Standort von DB Cargo.</t>
    </r>
  </si>
  <si>
    <t>Cheruskerstraße 25a, 46117 Oberhausen</t>
  </si>
  <si>
    <t>51.500408667392264, 6.893627268868703</t>
  </si>
  <si>
    <t>R-23</t>
  </si>
  <si>
    <r>
      <rPr>
        <b/>
        <sz val="11"/>
        <color theme="1"/>
        <rFont val="Calibri"/>
        <family val="2"/>
        <scheme val="minor"/>
      </rPr>
      <t xml:space="preserve">Info: </t>
    </r>
    <r>
      <rPr>
        <sz val="11"/>
        <color theme="1"/>
        <rFont val="Calibri"/>
        <family val="2"/>
        <scheme val="minor"/>
      </rPr>
      <t>Kamerabrücken sind mit Hochgeschwindigkeitskameras und Beleuchtungssystemen ausgestattet, die es der KI ermöglichen,  Wagen auf Beschädigungen zu prüfen. Insgesamt 13 solcher Kamerabrücken stehen in Deutschland.</t>
    </r>
    <r>
      <rPr>
        <b/>
        <sz val="11"/>
        <color theme="1"/>
        <rFont val="Calibri"/>
        <family val="2"/>
        <scheme val="minor"/>
      </rPr>
      <t xml:space="preserve">
Aufgabe: </t>
    </r>
    <r>
      <rPr>
        <sz val="11"/>
        <color theme="1"/>
        <rFont val="Calibri"/>
        <family val="2"/>
        <scheme val="minor"/>
      </rPr>
      <t xml:space="preserve">Erklärt das Prinzip durch ein Theaterstück. Dabei fällt der KI ein Fehler an eurer Jacke / Rucksack auf. (Video)
</t>
    </r>
    <r>
      <rPr>
        <b/>
        <sz val="11"/>
        <color theme="1"/>
        <rFont val="Calibri"/>
        <family val="2"/>
        <scheme val="minor"/>
      </rPr>
      <t>Bonus:</t>
    </r>
    <r>
      <rPr>
        <sz val="11"/>
        <color theme="1"/>
        <rFont val="Calibri"/>
        <family val="2"/>
        <scheme val="minor"/>
      </rPr>
      <t xml:space="preserve"> Es wird gerade abgelassen.</t>
    </r>
  </si>
  <si>
    <t>Parkplatz Schrebergärten, 68239 Mannheim</t>
  </si>
  <si>
    <t>49.45413583346152, 8.528916198380827</t>
  </si>
  <si>
    <r>
      <rPr>
        <b/>
        <sz val="11"/>
        <color theme="1"/>
        <rFont val="Calibri"/>
        <family val="2"/>
        <scheme val="minor"/>
      </rPr>
      <t>Info:</t>
    </r>
    <r>
      <rPr>
        <sz val="11"/>
        <color theme="1"/>
        <rFont val="Calibri"/>
        <family val="2"/>
        <scheme val="minor"/>
      </rPr>
      <t xml:space="preserve"> Seelze Gbf: Der Güterbahnhof war in den 1960ern das Versuchslabor für Automatisierung und war damit ein Pionier der Computersteuerung.
</t>
    </r>
    <r>
      <rPr>
        <b/>
        <sz val="11"/>
        <color theme="1"/>
        <rFont val="Calibri"/>
        <family val="2"/>
        <scheme val="minor"/>
      </rPr>
      <t>Aufgabe:</t>
    </r>
    <r>
      <rPr>
        <sz val="11"/>
        <color theme="1"/>
        <rFont val="Calibri"/>
        <family val="2"/>
        <scheme val="minor"/>
      </rPr>
      <t xml:space="preserve"> Nehmt ein Foto auf, auf dem eine Lok zu sehen ist mit erkennbarem "DB"-Logo.</t>
    </r>
  </si>
  <si>
    <t>52.392992, 9.586046</t>
  </si>
  <si>
    <t>R-25</t>
  </si>
  <si>
    <r>
      <rPr>
        <b/>
        <sz val="11"/>
        <color theme="1"/>
        <rFont val="Calibri"/>
        <family val="2"/>
        <scheme val="minor"/>
      </rPr>
      <t>Info:</t>
    </r>
    <r>
      <rPr>
        <sz val="11"/>
        <color theme="1"/>
        <rFont val="Calibri"/>
        <family val="2"/>
        <scheme val="minor"/>
      </rPr>
      <t xml:space="preserve"> Der ehemalige Rangier- und Güterbahnhof Kranichstein ist in der Gesamtheit seiner baulichen Anlagen und Verkehrsstrukturen seit rund 160 Jahren prägender Bestandteil  der urbanen Struktur und der Kulturlandschaft Kranichsteins und damit von städtebaulicher Bedeutung.
</t>
    </r>
    <r>
      <rPr>
        <b/>
        <sz val="11"/>
        <color theme="1"/>
        <rFont val="Calibri"/>
        <family val="2"/>
        <scheme val="minor"/>
      </rPr>
      <t xml:space="preserve">Aufgabe: </t>
    </r>
    <r>
      <rPr>
        <sz val="11"/>
        <color theme="1"/>
        <rFont val="Calibri"/>
        <family val="2"/>
        <scheme val="minor"/>
      </rPr>
      <t>Macht ein Foto vor der "Bahnwelt Kranichstein", auf dem ein historisches Fahrzeug zu sehen ist.</t>
    </r>
  </si>
  <si>
    <t>Steinstraße 7, 64291 Arheilgen</t>
  </si>
  <si>
    <t>49.908006024232165, 8.679523126984583</t>
  </si>
  <si>
    <t>T-01</t>
  </si>
  <si>
    <t>Aufgabe: Macht ein Foto auf der Bahnhofsbrücke von der Hörnbrücke in Kiel. Die Hörnbrücke sollte vollständig zu sehen sein.</t>
  </si>
  <si>
    <t>Bahnhofsbrücke, Kiel</t>
  </si>
  <si>
    <t>54.3153169129835, 10.134933769102137</t>
  </si>
  <si>
    <t>T-02</t>
  </si>
  <si>
    <r>
      <rPr>
        <b/>
        <sz val="11"/>
        <color theme="1"/>
        <rFont val="Calibri"/>
        <family val="2"/>
        <scheme val="minor"/>
      </rPr>
      <t xml:space="preserve">Info: </t>
    </r>
    <r>
      <rPr>
        <sz val="11"/>
        <color theme="1"/>
        <rFont val="Calibri"/>
        <family val="2"/>
        <scheme val="minor"/>
      </rPr>
      <t xml:space="preserve">Der </t>
    </r>
    <r>
      <rPr>
        <b/>
        <sz val="11"/>
        <color theme="1"/>
        <rFont val="Calibri"/>
        <family val="2"/>
        <scheme val="minor"/>
      </rPr>
      <t>Tatort aus Leipzig</t>
    </r>
    <r>
      <rPr>
        <sz val="11"/>
        <color theme="1"/>
        <rFont val="Calibri"/>
        <family val="2"/>
        <scheme val="minor"/>
      </rPr>
      <t xml:space="preserve"> hat eine lange Tradition und gehört zu den Klassikern der ARD-Krimireihe. Obwohl in Leipzig derzeit kein eigenes, aktives Ermittlerteam mehr stationiert ist (da der MDR die sächsischen Fälle nach Dresden verlegt hat), war die Messestadt über viele Jahre Schauplatz für zwei extrem bekannte und beliebte Ermittler-Duos.
</t>
    </r>
    <r>
      <rPr>
        <b/>
        <sz val="11"/>
        <color theme="1"/>
        <rFont val="Calibri"/>
        <family val="2"/>
        <scheme val="minor"/>
      </rPr>
      <t xml:space="preserve">Aufgabe: </t>
    </r>
    <r>
      <rPr>
        <sz val="11"/>
        <color theme="1"/>
        <rFont val="Calibri"/>
        <family val="2"/>
        <scheme val="minor"/>
      </rPr>
      <t xml:space="preserve">Besucht die Neue Messe Leipzig und macht dort ein Foto mit dem berühmten Messe-Symbol, dem Messeturm Neue Messe Leipzig
</t>
    </r>
    <r>
      <rPr>
        <b/>
        <sz val="11"/>
        <color theme="1"/>
        <rFont val="Calibri"/>
        <family val="2"/>
        <scheme val="minor"/>
      </rPr>
      <t xml:space="preserve">Bonus: </t>
    </r>
    <r>
      <rPr>
        <sz val="11"/>
        <color theme="1"/>
        <rFont val="Calibri"/>
        <family val="2"/>
        <scheme val="minor"/>
      </rPr>
      <t>Lichtet eine Straßenbahn auf dem Foto mit ab.</t>
    </r>
  </si>
  <si>
    <t>51.39666278065859, 12.394702012890539</t>
  </si>
  <si>
    <t>T-03</t>
  </si>
  <si>
    <r>
      <rPr>
        <b/>
        <sz val="11"/>
        <color theme="1"/>
        <rFont val="Calibri"/>
        <family val="2"/>
        <scheme val="minor"/>
      </rPr>
      <t>Info:</t>
    </r>
    <r>
      <rPr>
        <sz val="11"/>
        <color theme="1"/>
        <rFont val="Calibri"/>
        <family val="2"/>
        <scheme val="minor"/>
      </rPr>
      <t xml:space="preserve"> Im Tatort gibt es mitunter Gastauftritte bekannter Persönlichkeiten. 
</t>
    </r>
    <r>
      <rPr>
        <b/>
        <sz val="11"/>
        <color theme="1"/>
        <rFont val="Calibri"/>
        <family val="2"/>
        <scheme val="minor"/>
      </rPr>
      <t>Aufgabe:</t>
    </r>
    <r>
      <rPr>
        <sz val="11"/>
        <color theme="1"/>
        <rFont val="Calibri"/>
        <family val="2"/>
        <scheme val="minor"/>
      </rPr>
      <t xml:space="preserve"> Findet heraus, welcher Gaststar in einem Tatort mitspielte, der an dieser Adresse gedreht wurde und macht ein Foto vom Team, auf dem das Team den Vornamen des Gaststars darstellt. 
</t>
    </r>
    <r>
      <rPr>
        <b/>
        <sz val="11"/>
        <color theme="1"/>
        <rFont val="Calibri"/>
        <family val="2"/>
        <scheme val="minor"/>
      </rPr>
      <t>Bonus:</t>
    </r>
    <r>
      <rPr>
        <sz val="11"/>
        <color theme="1"/>
        <rFont val="Calibri"/>
        <family val="2"/>
        <scheme val="minor"/>
      </rPr>
      <t xml:space="preserve"> Ein Teammitglied verkleidet sich als besagter Gaststar. Nehmt ein Video auf, Bild und passender Ton! Erzählt in dem Video außerdem, was der Gaststar noch mit dem Tatort zu tun hat.</t>
    </r>
  </si>
  <si>
    <t>An d. Alster 72-79, 20099 Hamburg</t>
  </si>
  <si>
    <t>53.55683043117641, 10.005019997836172</t>
  </si>
  <si>
    <t>T-04</t>
  </si>
  <si>
    <t xml:space="preserve">Mache ein Bild von dem Lili Einkaufszentrum
</t>
  </si>
  <si>
    <t>Bahnhofspl. 3, 65189 Wiesbaden</t>
  </si>
  <si>
    <t>50.07082129008275, 8.241747056159275</t>
  </si>
  <si>
    <r>
      <rPr>
        <b/>
        <sz val="11"/>
        <color theme="1"/>
        <rFont val="Calibri"/>
        <family val="2"/>
        <scheme val="minor"/>
      </rPr>
      <t>Info:</t>
    </r>
    <r>
      <rPr>
        <sz val="11"/>
        <color theme="1"/>
        <rFont val="Calibri"/>
        <family val="2"/>
        <scheme val="minor"/>
      </rPr>
      <t xml:space="preserve"> In der Folge "Im Schmerz geboren" des Tatort Wiesbaden betrachtet Hauptkommissar Felix Murot die Überwachungsaufnahmen eines Bahnhofs, auf denen drei bewaffnete Männer wie von Geisterhand niedergestreckt werden. Bei dem Bahnhof handelt es sich um den Bahnhof Bad Nauheim-Nord an der ehemaligen Butzbach-Licher Eisenbahn.
</t>
    </r>
    <r>
      <rPr>
        <b/>
        <sz val="11"/>
        <color theme="1"/>
        <rFont val="Calibri"/>
        <family val="2"/>
        <scheme val="minor"/>
      </rPr>
      <t>Aufgabe:</t>
    </r>
    <r>
      <rPr>
        <sz val="11"/>
        <color theme="1"/>
        <rFont val="Calibri"/>
        <family val="2"/>
        <scheme val="minor"/>
      </rPr>
      <t xml:space="preserve"> Haltet im Foto ein Schild mit dem Text "Tschüss Lilly" in die Kamera.</t>
    </r>
  </si>
  <si>
    <t>50.36784127640772, 8.748344618997464</t>
  </si>
  <si>
    <r>
      <t xml:space="preserve">Info: </t>
    </r>
    <r>
      <rPr>
        <sz val="11"/>
        <color theme="1"/>
        <rFont val="Calibri"/>
        <family val="2"/>
        <scheme val="minor"/>
      </rPr>
      <t>Das Polizeipräsidium München ist auch im Münchner Tatort immer wieder zentraler Handlungsort.</t>
    </r>
    <r>
      <rPr>
        <b/>
        <sz val="11"/>
        <color theme="1"/>
        <rFont val="Calibri"/>
        <family val="2"/>
        <scheme val="minor"/>
      </rPr>
      <t xml:space="preserve">
Aufgabe: </t>
    </r>
    <r>
      <rPr>
        <sz val="11"/>
        <color theme="1"/>
        <rFont val="Calibri"/>
        <family val="2"/>
        <scheme val="minor"/>
      </rPr>
      <t>macht euch mit dem Ort vertraut, indem ihr das Gebäude einmal komplett umrundet, und dies durch Fotos von allen 4 Seiten dokumentiert.</t>
    </r>
    <r>
      <rPr>
        <b/>
        <sz val="11"/>
        <color theme="1"/>
        <rFont val="Calibri"/>
        <family val="2"/>
        <scheme val="minor"/>
      </rPr>
      <t xml:space="preserve">
Bonus: </t>
    </r>
    <r>
      <rPr>
        <sz val="11"/>
        <color theme="1"/>
        <rFont val="Calibri"/>
        <family val="2"/>
        <scheme val="minor"/>
      </rPr>
      <t>Wo ihr schonmal da seid, könnt ihr euch auch noch die Frauenkirche anschauen - auch hier bitte gründlich von allen Seiten</t>
    </r>
  </si>
  <si>
    <t>48.138922340081365, 11.571744518472387</t>
  </si>
  <si>
    <r>
      <rPr>
        <b/>
        <sz val="11"/>
        <color theme="1"/>
        <rFont val="Calibri"/>
        <family val="2"/>
        <scheme val="minor"/>
      </rPr>
      <t>Info:</t>
    </r>
    <r>
      <rPr>
        <sz val="11"/>
        <color theme="1"/>
        <rFont val="Calibri"/>
        <family val="2"/>
        <scheme val="minor"/>
      </rPr>
      <t xml:space="preserve"> Der Bergmann-Kiosk ist ein typischer Treffpunkt des Dortmunder Teams und um Kommisar Faber, wo sich sich entweder gegenseitig oder mit Informanten treffen.
</t>
    </r>
    <r>
      <rPr>
        <b/>
        <sz val="11"/>
        <color theme="1"/>
        <rFont val="Calibri"/>
        <family val="2"/>
        <scheme val="minor"/>
      </rPr>
      <t xml:space="preserve">Aufgabe: </t>
    </r>
    <r>
      <rPr>
        <sz val="11"/>
        <color theme="1"/>
        <rFont val="Calibri"/>
        <family val="2"/>
        <scheme val="minor"/>
      </rPr>
      <t xml:space="preserve">Macht ein Foto von euch, wie ihr euch vor dem Kiosk (gerne bei einem Bier) über den aktuellen Fall austauscht
</t>
    </r>
    <r>
      <rPr>
        <b/>
        <sz val="11"/>
        <color theme="1"/>
        <rFont val="Calibri"/>
        <family val="2"/>
        <scheme val="minor"/>
      </rPr>
      <t>Bonus:</t>
    </r>
    <r>
      <rPr>
        <sz val="11"/>
        <color theme="1"/>
        <rFont val="Calibri"/>
        <family val="2"/>
        <scheme val="minor"/>
      </rPr>
      <t xml:space="preserve"> Stellt ganz wie Faber eine Mordszene an einem eurer Teamkollegen nach.</t>
    </r>
  </si>
  <si>
    <t>51.51316556420926, 7.455709282609084</t>
  </si>
  <si>
    <r>
      <rPr>
        <b/>
        <sz val="11"/>
        <color theme="1"/>
        <rFont val="Calibri"/>
        <family val="2"/>
        <scheme val="minor"/>
      </rPr>
      <t xml:space="preserve">Info: </t>
    </r>
    <r>
      <rPr>
        <sz val="11"/>
        <color theme="1"/>
        <rFont val="Calibri"/>
        <family val="2"/>
        <scheme val="minor"/>
      </rPr>
      <t xml:space="preserve">Wusstet ihr, dass die Kommissarien der "Südwest-Tatorte" (Stuttgart, Ludwigshafen, Schwarzwald) allesamt in einem Haus in Baden-Baden gedreht werden? Googlelt mal Tatort-Haus Baden-Baden
</t>
    </r>
    <r>
      <rPr>
        <b/>
        <sz val="11"/>
        <color theme="1"/>
        <rFont val="Calibri"/>
        <family val="2"/>
        <scheme val="minor"/>
      </rPr>
      <t xml:space="preserve">Aufgabe: </t>
    </r>
    <r>
      <rPr>
        <sz val="11"/>
        <color theme="1"/>
        <rFont val="Calibri"/>
        <family val="2"/>
        <scheme val="minor"/>
      </rPr>
      <t xml:space="preserve">Macht ein Foto vor dem Haus (ehemalige Schule)
</t>
    </r>
    <r>
      <rPr>
        <b/>
        <sz val="11"/>
        <color theme="1"/>
        <rFont val="Calibri"/>
        <family val="2"/>
        <scheme val="minor"/>
      </rPr>
      <t>Bonus</t>
    </r>
    <r>
      <rPr>
        <sz val="11"/>
        <color theme="1"/>
        <rFont val="Calibri"/>
        <family val="2"/>
        <scheme val="minor"/>
      </rPr>
      <t>: Stellt eine Büroszene nach</t>
    </r>
  </si>
  <si>
    <t>48.77948003538954, 8.196540181352615</t>
  </si>
  <si>
    <t>T-10</t>
  </si>
  <si>
    <r>
      <rPr>
        <b/>
        <sz val="11"/>
        <color rgb="FF000000"/>
        <rFont val="Calibri"/>
        <family val="2"/>
        <scheme val="minor"/>
      </rPr>
      <t>Info:</t>
    </r>
    <r>
      <rPr>
        <sz val="11"/>
        <color rgb="FF000000"/>
        <rFont val="Calibri"/>
        <family val="2"/>
        <scheme val="minor"/>
      </rPr>
      <t xml:space="preserve"> Ja, hier wurden Teile des Münster-Tatorts gedreht
Aufgabe: Macht ein Foto vor der Burg
</t>
    </r>
    <r>
      <rPr>
        <b/>
        <sz val="11"/>
        <color rgb="FF000000"/>
        <rFont val="Calibri"/>
        <family val="2"/>
        <scheme val="minor"/>
      </rPr>
      <t>Bonus:</t>
    </r>
    <r>
      <rPr>
        <sz val="11"/>
        <color rgb="FF000000"/>
        <rFont val="Calibri"/>
        <family val="2"/>
        <scheme val="minor"/>
      </rPr>
      <t xml:space="preserve"> Die Burg ist nicht auf dem Foto zu sehen</t>
    </r>
  </si>
  <si>
    <t>Burg Bubenheim 1, 52388 Nörvenich-Bubenheim</t>
  </si>
  <si>
    <t>50.77162650323298, 6.551072778553632</t>
  </si>
  <si>
    <t>T-11</t>
  </si>
  <si>
    <r>
      <rPr>
        <b/>
        <sz val="11"/>
        <color theme="1"/>
        <rFont val="Calibri"/>
        <family val="2"/>
        <scheme val="minor"/>
      </rPr>
      <t>Info:</t>
    </r>
    <r>
      <rPr>
        <sz val="11"/>
        <color theme="1"/>
        <rFont val="Calibri"/>
        <family val="2"/>
        <scheme val="minor"/>
      </rPr>
      <t xml:space="preserve"> In Saarbrücken wird seit 2020 im Jahr etwa ein Tatort gedreht.
</t>
    </r>
    <r>
      <rPr>
        <b/>
        <sz val="11"/>
        <color theme="1"/>
        <rFont val="Calibri"/>
        <family val="2"/>
        <scheme val="minor"/>
      </rPr>
      <t xml:space="preserve">Aufgabe: </t>
    </r>
    <r>
      <rPr>
        <sz val="11"/>
        <color theme="1"/>
        <rFont val="Calibri"/>
        <family val="2"/>
        <scheme val="minor"/>
      </rPr>
      <t xml:space="preserve">Observation schräger Vögel. Entfernt euch mindestens 200m vom Bahnhof. Macht ein Video von einem Vogel, auf dem dieser ununterbrochen für mindestens 2 Minuten sichtbar ist. Das Video muss durchgehend und ohne Unterbrechung sein. Sobald der Vogel -auch nur kurz- nicht im Bild sichtbar war beginnt die Zeit von vorne.
</t>
    </r>
    <r>
      <rPr>
        <b/>
        <sz val="11"/>
        <color theme="1"/>
        <rFont val="Calibri"/>
        <family val="2"/>
        <scheme val="minor"/>
      </rPr>
      <t>Bonus:</t>
    </r>
    <r>
      <rPr>
        <sz val="11"/>
        <color theme="1"/>
        <rFont val="Calibri"/>
        <family val="2"/>
        <scheme val="minor"/>
      </rPr>
      <t xml:space="preserve"> Ihr macht ein Video auf dem ein Vogel 4 Minuten zu sehen ist.</t>
    </r>
  </si>
  <si>
    <t>Bahnhofstraße 68-70, 66111 Saarbrücken</t>
  </si>
  <si>
    <t>49.23655285424344, 6.992781390046872</t>
  </si>
  <si>
    <r>
      <rPr>
        <b/>
        <sz val="11"/>
        <color theme="1"/>
        <rFont val="Calibri"/>
        <family val="2"/>
        <scheme val="minor"/>
      </rPr>
      <t xml:space="preserve">Info: </t>
    </r>
    <r>
      <rPr>
        <sz val="11"/>
        <color theme="1"/>
        <rFont val="Calibri"/>
        <family val="2"/>
        <scheme val="minor"/>
      </rPr>
      <t xml:space="preserve">Stuttgarter Tatort "EX-IT"(2026) wird ein Auto aus dem Neckar gezogen.  https://www.swr3.de/tatort-und-polizeiruf/tatort-kritik-ex-it-stuttgart-100.html. 
</t>
    </r>
    <r>
      <rPr>
        <b/>
        <sz val="11"/>
        <color theme="1"/>
        <rFont val="Calibri"/>
        <family val="2"/>
        <scheme val="minor"/>
      </rPr>
      <t>Aufgabe:</t>
    </r>
    <r>
      <rPr>
        <sz val="11"/>
        <color theme="1"/>
        <rFont val="Calibri"/>
        <family val="2"/>
        <scheme val="minor"/>
      </rPr>
      <t xml:space="preserve"> Schaut euch die Stelle an und macht ein Bild aus der gleichen Perspektive. Haltet ein Standbild der Szene ins Bild.</t>
    </r>
  </si>
  <si>
    <t>48.80195463619272, 9.209685119100497</t>
  </si>
  <si>
    <r>
      <rPr>
        <b/>
        <sz val="11"/>
        <color rgb="FF000000"/>
        <rFont val="Calibri"/>
        <family val="2"/>
        <scheme val="minor"/>
      </rPr>
      <t xml:space="preserve">Info: </t>
    </r>
    <r>
      <rPr>
        <sz val="11"/>
        <color rgb="FF000000"/>
        <rFont val="Calibri"/>
        <family val="2"/>
        <scheme val="minor"/>
      </rPr>
      <t xml:space="preserve">Im Tatort "Im Abseits" spielten Prominente wie der ehemalige Fußballbundesträner Jogi Löw mit. Der Handlungsort Eppheim ist fiktiv. Die Dreharbeiten im Fußballstadion fanden im Wörtelstadion in Kuppenheim bei Baden-Baden statt. Kuppenheim kann man mit der Netzcard erreichen.
</t>
    </r>
    <r>
      <rPr>
        <b/>
        <sz val="11"/>
        <color rgb="FF000000"/>
        <rFont val="Calibri"/>
        <family val="2"/>
        <scheme val="minor"/>
      </rPr>
      <t xml:space="preserve">Aufgabe: </t>
    </r>
    <r>
      <rPr>
        <sz val="11"/>
        <color rgb="FF000000"/>
        <rFont val="Calibri"/>
        <family val="2"/>
        <scheme val="minor"/>
      </rPr>
      <t>Fotografiert euch vor dem Eingang des Stadions.</t>
    </r>
  </si>
  <si>
    <t>48.830943, 8.257238</t>
  </si>
  <si>
    <r>
      <rPr>
        <b/>
        <sz val="11"/>
        <color theme="1"/>
        <rFont val="Calibri"/>
        <family val="2"/>
        <scheme val="minor"/>
      </rPr>
      <t xml:space="preserve">Info: </t>
    </r>
    <r>
      <rPr>
        <sz val="11"/>
        <color theme="1"/>
        <rFont val="Calibri"/>
        <family val="2"/>
        <scheme val="minor"/>
      </rPr>
      <t xml:space="preserve">Das alte Polizeipräsidium in Frankfurt ist ein historischer Ort und steht unter Denkmalschutz. Neben der Polizei waren in den Nebengebäuden auch anderen Mieter untergebracht, wie Discotheken und ein Fitnessstudio. Der Ort ist ein Lost Place, viele Mieter haben ihre Sachen einfach zurück gelassen.
</t>
    </r>
    <r>
      <rPr>
        <b/>
        <sz val="11"/>
        <color theme="1"/>
        <rFont val="Calibri"/>
        <family val="2"/>
        <scheme val="minor"/>
      </rPr>
      <t xml:space="preserve">Aufgabe: </t>
    </r>
    <r>
      <rPr>
        <sz val="11"/>
        <color theme="1"/>
        <rFont val="Calibri"/>
        <family val="2"/>
        <scheme val="minor"/>
      </rPr>
      <t xml:space="preserve">Stellt eine tatortwürdige Szene vor dem alten Polizeipräsidium dar.
</t>
    </r>
    <r>
      <rPr>
        <b/>
        <sz val="11"/>
        <color theme="1"/>
        <rFont val="Calibri"/>
        <family val="2"/>
        <scheme val="minor"/>
      </rPr>
      <t xml:space="preserve">Bonus: </t>
    </r>
    <r>
      <rPr>
        <sz val="11"/>
        <color theme="1"/>
        <rFont val="Calibri"/>
        <family val="2"/>
        <scheme val="minor"/>
      </rPr>
      <t>Extrapunkte für Verkleidung</t>
    </r>
  </si>
  <si>
    <t>50.10990903615471, 8.658952845125782</t>
  </si>
  <si>
    <t>T-15</t>
  </si>
  <si>
    <t>Aufgabe: Stelle eine typische Szene eines Krimis nach. Die Weser sollte im Hintergrund zu sehen sein.</t>
  </si>
  <si>
    <t>Schlachte 35, 28195 Bremen</t>
  </si>
  <si>
    <t>53.07825690533403, 8.799149347171387</t>
  </si>
  <si>
    <t>T-16</t>
  </si>
  <si>
    <t>Info: Im Kölner Tatort "Tanzmariechen" aus 2017 wird die Trainerin einer Tanzgarde ermordet Aufgabe: Sucht das Kölner Karnevalsmuseum auf Bonus: jemand aus eurem Team führt einen einminütigen Tanz analog eines Tanzmariechens auf</t>
  </si>
  <si>
    <t>Maarweg 134/136, 50825 Ehrenfeld</t>
  </si>
  <si>
    <t>50.944972515255, 6.898263166171037</t>
  </si>
  <si>
    <t>T-17</t>
  </si>
  <si>
    <r>
      <rPr>
        <b/>
        <sz val="11"/>
        <color theme="1"/>
        <rFont val="Calibri"/>
        <family val="2"/>
        <scheme val="minor"/>
      </rPr>
      <t>Info:</t>
    </r>
    <r>
      <rPr>
        <sz val="11"/>
        <color theme="1"/>
        <rFont val="Calibri"/>
        <family val="2"/>
        <scheme val="minor"/>
      </rPr>
      <t xml:space="preserve"> Der wohl legendärste Tatort-Kommissar: Schimanski!
</t>
    </r>
    <r>
      <rPr>
        <b/>
        <sz val="11"/>
        <color theme="1"/>
        <rFont val="Calibri"/>
        <family val="2"/>
        <scheme val="minor"/>
      </rPr>
      <t xml:space="preserve">Aufgabe: </t>
    </r>
    <r>
      <rPr>
        <sz val="11"/>
        <color theme="1"/>
        <rFont val="Calibri"/>
        <family val="2"/>
        <scheme val="minor"/>
      </rPr>
      <t xml:space="preserve">Geht zu Schimanskis Lieblingskneipe "Zum Anker" (heute "Ankerbar") und spielt eine (tatsächliche oder ausgedachte) Szene mit Schimanski und Thanner nach (Video, mindestens 1 min).
</t>
    </r>
    <r>
      <rPr>
        <b/>
        <sz val="11"/>
        <color theme="1"/>
        <rFont val="Calibri"/>
        <family val="2"/>
        <scheme val="minor"/>
      </rPr>
      <t>Bonus:</t>
    </r>
    <r>
      <rPr>
        <sz val="11"/>
        <color theme="1"/>
        <rFont val="Calibri"/>
        <family val="2"/>
        <scheme val="minor"/>
      </rPr>
      <t xml:space="preserve"> Ihr trinkt ein Bier in der Ankerbar und macht ein Foto vor einer der Schimanski-Devotionalien (falls die noch da sind, ansonsten reicht das Bier).</t>
    </r>
  </si>
  <si>
    <t>König-Friedrich-Wilhelm-Straße 18, 47119 Duisburg</t>
  </si>
  <si>
    <t>51.45390303615025, 6.731136274528934</t>
  </si>
  <si>
    <t>47.654996618026374, 9.178471746953349</t>
  </si>
  <si>
    <t>T-19</t>
  </si>
  <si>
    <r>
      <rPr>
        <b/>
        <sz val="11"/>
        <color theme="1"/>
        <rFont val="Calibri"/>
        <family val="2"/>
        <scheme val="minor"/>
      </rPr>
      <t>Info:</t>
    </r>
    <r>
      <rPr>
        <sz val="11"/>
        <color theme="1"/>
        <rFont val="Calibri"/>
        <family val="2"/>
        <scheme val="minor"/>
      </rPr>
      <t xml:space="preserve"> Kulisse für Hauptkommissar Voss’ ersten Auftritt war der Hauptbahnhof Nürnberg. Für die Tatort-Mordkommission wurde als Kulisse das Polizeipräsidium Mittelfranken mit Sitz am Jakobsplatz in direkter Nähe zur Elisabethkirche gewählt, in dem zugleich Innenaufnahmen stattfanden. 
</t>
    </r>
    <r>
      <rPr>
        <b/>
        <sz val="11"/>
        <color theme="1"/>
        <rFont val="Calibri"/>
        <family val="2"/>
        <scheme val="minor"/>
      </rPr>
      <t>Aufgabe:</t>
    </r>
    <r>
      <rPr>
        <sz val="11"/>
        <color theme="1"/>
        <rFont val="Calibri"/>
        <family val="2"/>
        <scheme val="minor"/>
      </rPr>
      <t xml:space="preserve"> Macht ein Foto vor dem Polizeipräsidium Mittelfranken
</t>
    </r>
    <r>
      <rPr>
        <b/>
        <sz val="11"/>
        <color theme="1"/>
        <rFont val="Calibri"/>
        <family val="2"/>
        <scheme val="minor"/>
      </rPr>
      <t>Bonus:</t>
    </r>
    <r>
      <rPr>
        <sz val="11"/>
        <color theme="1"/>
        <rFont val="Calibri"/>
        <family val="2"/>
        <scheme val="minor"/>
      </rPr>
      <t xml:space="preserve"> Wenn ihr eine Ausschilderung von Felix Voss findet, gibt es 20 Punkte extra</t>
    </r>
  </si>
  <si>
    <t>Jakobspl. 5, 90402 Nürnberg</t>
  </si>
  <si>
    <t>49.450709164865124, 11.069149263735227</t>
  </si>
  <si>
    <t>T-20</t>
  </si>
  <si>
    <r>
      <rPr>
        <b/>
        <sz val="11"/>
        <color theme="1"/>
        <rFont val="Calibri"/>
        <family val="2"/>
        <scheme val="minor"/>
      </rPr>
      <t xml:space="preserve">Info: </t>
    </r>
    <r>
      <rPr>
        <sz val="11"/>
        <color theme="1"/>
        <rFont val="Calibri"/>
        <family val="2"/>
        <scheme val="minor"/>
      </rPr>
      <t xml:space="preserve">Mit nur 2 Folgen hatte Erfurt wohl eine der kürzesten Tatort-Karrieren.
</t>
    </r>
    <r>
      <rPr>
        <b/>
        <sz val="11"/>
        <color theme="1"/>
        <rFont val="Calibri"/>
        <family val="2"/>
        <scheme val="minor"/>
      </rPr>
      <t>Aufgabe:</t>
    </r>
    <r>
      <rPr>
        <sz val="11"/>
        <color theme="1"/>
        <rFont val="Calibri"/>
        <family val="2"/>
        <scheme val="minor"/>
      </rPr>
      <t xml:space="preserve"> Als gute Ermittler müsst ihr euch erstmal einen Überblick verschaffen. Besteigt den Glockenturm der Ägidienkirche an der Krämerbrücke und macht ein Panoramabild von oben. Die Kirche hat eine Besonderheit. Sie wird einer Vielzahl von Freiwilligen betreut. Es gibt einen Kalender, wo sich die Freiwilligen für einen Tagesdienst eintragen. Sobald sich ein Freiwilliger findet, ist der Zugang zur Kirche und dem Kirchturm möglich. Sollte sich für einen Tag kein Freiwilliger finden, bleibt die Kirche und der Turm geschlossen. Es gibt also keine verläßlichen Öffnungszeiten. Wenn jedoch geöffnet ist, dann von 11 Uhr bis 17 Uhr. Falls nicht geöffnet ist (oder ihr die Spende für den Aufstieg nicht bezahlen wollt) dürft ihr auch ein Foto vor dem Eingang machen.
</t>
    </r>
    <r>
      <rPr>
        <b/>
        <sz val="11"/>
        <color theme="1"/>
        <rFont val="Calibri"/>
        <family val="2"/>
        <scheme val="minor"/>
      </rPr>
      <t>Bonus:</t>
    </r>
    <r>
      <rPr>
        <sz val="11"/>
        <color theme="1"/>
        <rFont val="Calibri"/>
        <family val="2"/>
        <scheme val="minor"/>
      </rPr>
      <t xml:space="preserve"> besteigt den Turm, während die Glocken läuten, und dokumentiert das per Video.</t>
    </r>
  </si>
  <si>
    <t>Krämerbrücke, 99084 Erfurt</t>
  </si>
  <si>
    <t>50.97887836966768, 11.031253188269732</t>
  </si>
  <si>
    <t>49.47808892556922, 8.448841846460674</t>
  </si>
  <si>
    <r>
      <rPr>
        <b/>
        <sz val="11"/>
        <color theme="1"/>
        <rFont val="Calibri"/>
        <family val="2"/>
        <scheme val="minor"/>
      </rPr>
      <t>Info:</t>
    </r>
    <r>
      <rPr>
        <sz val="11"/>
        <color theme="1"/>
        <rFont val="Calibri"/>
        <family val="2"/>
        <scheme val="minor"/>
      </rPr>
      <t xml:space="preserve"> Wusstet ihr, dass sich das Wohnhaus von Börne und Thiel aus dem Münsteraner Tatort gar nicht in Münster, sondern in Bonn befindet? Nämlich in der Haydnstr. 49
</t>
    </r>
    <r>
      <rPr>
        <b/>
        <sz val="11"/>
        <color theme="1"/>
        <rFont val="Calibri"/>
        <family val="2"/>
        <scheme val="minor"/>
      </rPr>
      <t>Aufgabe:</t>
    </r>
    <r>
      <rPr>
        <sz val="11"/>
        <color theme="1"/>
        <rFont val="Calibri"/>
        <family val="2"/>
        <scheme val="minor"/>
      </rPr>
      <t xml:space="preserve"> Macht ein Foto von 2 Gruppenmitgliedern vor dem Eingang des Wohnhauses.
</t>
    </r>
    <r>
      <rPr>
        <b/>
        <sz val="11"/>
        <color theme="1"/>
        <rFont val="Calibri"/>
        <family val="2"/>
        <scheme val="minor"/>
      </rPr>
      <t>Bonus:</t>
    </r>
    <r>
      <rPr>
        <sz val="11"/>
        <color theme="1"/>
        <rFont val="Calibri"/>
        <family val="2"/>
        <scheme val="minor"/>
      </rPr>
      <t xml:space="preserve"> Ein Gruppenmitglied hält ein Fahrrad in der Hand, das Lieblingsfortbewegungsmittel des Kommissars.</t>
    </r>
  </si>
  <si>
    <t>50.732541269541166, 7.085292312654036</t>
  </si>
  <si>
    <t>T-24</t>
  </si>
  <si>
    <r>
      <rPr>
        <b/>
        <sz val="11"/>
        <color theme="1"/>
        <rFont val="Calibri"/>
        <family val="2"/>
        <scheme val="minor"/>
      </rPr>
      <t>Info</t>
    </r>
    <r>
      <rPr>
        <sz val="11"/>
        <color theme="1"/>
        <rFont val="Calibri"/>
        <family val="2"/>
        <scheme val="minor"/>
      </rPr>
      <t xml:space="preserve">:
Im Jahr 1979 wurde die einzige Folge des Braunschweiger Tatorts gedreht. Es galt einen Mordfall in einer Bäckerei (nicht mehr in Betrieb) aufzuklären.
</t>
    </r>
    <r>
      <rPr>
        <b/>
        <sz val="11"/>
        <color theme="1"/>
        <rFont val="Calibri"/>
        <family val="2"/>
        <scheme val="minor"/>
      </rPr>
      <t>Aufgabe</t>
    </r>
    <r>
      <rPr>
        <sz val="11"/>
        <color theme="1"/>
        <rFont val="Calibri"/>
        <family val="2"/>
        <scheme val="minor"/>
      </rPr>
      <t>:
Mit leerem Magen lässt es sich so schwer ermitteln. Gönnt euch ein mitgebrachtes Bäckereierzeugnis.</t>
    </r>
  </si>
  <si>
    <t>Böcklerstraße 16, 38102 Braunschweig</t>
  </si>
  <si>
    <t>52.25288023167977, 10.531558057711155</t>
  </si>
  <si>
    <t>T-25</t>
  </si>
  <si>
    <r>
      <rPr>
        <b/>
        <sz val="11"/>
        <color theme="1"/>
        <rFont val="Calibri"/>
        <family val="2"/>
        <scheme val="minor"/>
      </rPr>
      <t>Info:</t>
    </r>
    <r>
      <rPr>
        <sz val="11"/>
        <color theme="1"/>
        <rFont val="Calibri"/>
        <family val="2"/>
        <scheme val="minor"/>
      </rPr>
      <t xml:space="preserve"> Weimar war von 2013-2021 Tatort Drehort. Bauhaus steht auch für klare Schrift und reduzierte Gestaltung. 
</t>
    </r>
    <r>
      <rPr>
        <b/>
        <sz val="11"/>
        <color theme="1"/>
        <rFont val="Calibri"/>
        <family val="2"/>
        <scheme val="minor"/>
      </rPr>
      <t xml:space="preserve">Aufgabe: </t>
    </r>
    <r>
      <rPr>
        <sz val="11"/>
        <color theme="1"/>
        <rFont val="Calibri"/>
        <family val="2"/>
        <scheme val="minor"/>
      </rPr>
      <t xml:space="preserve">Erpresserbrief. Fotografiert Buchstaben an öffentlichen Ort an und um das Bauhaus Museum. Diese Buchstaben müsst ihr in einer Fotocollage zusammenfügen, so dass "TATORT" zu lesen ist. Macht ein Foto mit dieser Collage vor dem Bauhaus-Museum. Jeder Buchstabe muss individuell sein.
</t>
    </r>
    <r>
      <rPr>
        <b/>
        <sz val="11"/>
        <color theme="1"/>
        <rFont val="Calibri"/>
        <family val="2"/>
        <scheme val="minor"/>
      </rPr>
      <t>Bonus:</t>
    </r>
    <r>
      <rPr>
        <sz val="11"/>
        <color theme="1"/>
        <rFont val="Calibri"/>
        <family val="2"/>
        <scheme val="minor"/>
      </rPr>
      <t xml:space="preserve"> Ihr ergänzt die Nachricht durch euren Teamnamen ebenfalls mit individuellen Buchstaben aus der Umgebung.</t>
    </r>
  </si>
  <si>
    <t>Stéphane-Hessel-Platz 1, 99423 Weimar</t>
  </si>
  <si>
    <t>50.98500541130988, 11.324611909960097</t>
  </si>
  <si>
    <t>U-01</t>
  </si>
  <si>
    <t>Foto vor dem alten Grubenzug.</t>
  </si>
  <si>
    <t>Ledder Str. 80, 49477 Ibbenbüren</t>
  </si>
  <si>
    <t>52.2680825607918, 7.728727503580312</t>
  </si>
  <si>
    <r>
      <rPr>
        <b/>
        <sz val="11"/>
        <color theme="1"/>
        <rFont val="Calibri"/>
        <family val="2"/>
        <scheme val="minor"/>
      </rPr>
      <t>Info</t>
    </r>
    <r>
      <rPr>
        <sz val="11"/>
        <color theme="1"/>
        <rFont val="Calibri"/>
        <family val="2"/>
        <scheme val="minor"/>
      </rPr>
      <t xml:space="preserve">:
Das Bergbaumuseum Mechernich befindet sich in einer ehemaligen Bleierzmine.
</t>
    </r>
    <r>
      <rPr>
        <b/>
        <sz val="11"/>
        <color theme="1"/>
        <rFont val="Calibri"/>
        <family val="2"/>
        <scheme val="minor"/>
      </rPr>
      <t>Aufgabe</t>
    </r>
    <r>
      <rPr>
        <sz val="11"/>
        <color theme="1"/>
        <rFont val="Calibri"/>
        <family val="2"/>
        <scheme val="minor"/>
      </rPr>
      <t>:
Macht ein Foto vor dem Eingang mit mindestens einer Lore im Bild.</t>
    </r>
  </si>
  <si>
    <t>50.58643886467615, 6.649587203552502</t>
  </si>
  <si>
    <t>U-03</t>
  </si>
  <si>
    <r>
      <rPr>
        <b/>
        <sz val="11"/>
        <color theme="1"/>
        <rFont val="Calibri"/>
        <family val="2"/>
        <scheme val="minor"/>
      </rPr>
      <t>Info:</t>
    </r>
    <r>
      <rPr>
        <sz val="11"/>
        <color theme="1"/>
        <rFont val="Calibri"/>
        <family val="2"/>
        <scheme val="minor"/>
      </rPr>
      <t xml:space="preserve"> Das Deutsche Bergbau-Museum Bochum, gegründet 1930, ist als Leibniz-Forschungsmuseum für Georessourcen dem Auftrag verpflichtet, das materielle Erbe des Bergbaus zu sammeln, zu bewahren, zu erforschen, auszustellen und zu vermitteln.
</t>
    </r>
    <r>
      <rPr>
        <b/>
        <sz val="11"/>
        <color theme="1"/>
        <rFont val="Calibri"/>
        <family val="2"/>
        <scheme val="minor"/>
      </rPr>
      <t xml:space="preserve">Aufgabe: </t>
    </r>
    <r>
      <rPr>
        <sz val="11"/>
        <color theme="1"/>
        <rFont val="Calibri"/>
        <family val="2"/>
        <scheme val="minor"/>
      </rPr>
      <t xml:space="preserve">Findet im Außenbereich folgende Drei Dinge: Ein technisches Element aus Metall, ein Warn- oder Sicherheitshinweis und etwas das wie ein Zugang unter Tage aussieht. Macht von allem ein Bild mit Teammitgliedern.
</t>
    </r>
    <r>
      <rPr>
        <b/>
        <sz val="11"/>
        <color theme="1"/>
        <rFont val="Calibri"/>
        <family val="2"/>
        <scheme val="minor"/>
      </rPr>
      <t>Bonus:</t>
    </r>
    <r>
      <rPr>
        <sz val="11"/>
        <color theme="1"/>
        <rFont val="Calibri"/>
        <family val="2"/>
        <scheme val="minor"/>
      </rPr>
      <t xml:space="preserve"> Macht ein Bild "unter Tage", also einem dauerhaften Ort ohne natürliches Licht.</t>
    </r>
  </si>
  <si>
    <t>Am Bergbaumuseum 28, 44791 Bochum</t>
  </si>
  <si>
    <t>51.488874542038026, 7.215927978966784</t>
  </si>
  <si>
    <t>Bochum Hbf</t>
  </si>
  <si>
    <t>U-04</t>
  </si>
  <si>
    <t>Foto vor Kauber Schiefer e.V.: Museum für Dachschiefer-Bergbau</t>
  </si>
  <si>
    <t>Metzgergasse 12A, 56349 Kaub</t>
  </si>
  <si>
    <t>50.08769448092936, 7.763732077388998</t>
  </si>
  <si>
    <t>U-06</t>
  </si>
  <si>
    <r>
      <rPr>
        <b/>
        <sz val="11"/>
        <color theme="1"/>
        <rFont val="Calibri"/>
        <family val="2"/>
        <scheme val="minor"/>
      </rPr>
      <t xml:space="preserve">Info: </t>
    </r>
    <r>
      <rPr>
        <sz val="11"/>
        <color theme="1"/>
        <rFont val="Calibri"/>
        <family val="2"/>
        <scheme val="minor"/>
      </rPr>
      <t xml:space="preserve">Freiberg in Sachsen ist eine mittelalterliche Silberstadt mit viel Bergbaugeschichte.
</t>
    </r>
    <r>
      <rPr>
        <b/>
        <sz val="11"/>
        <color theme="1"/>
        <rFont val="Calibri"/>
        <family val="2"/>
        <scheme val="minor"/>
      </rPr>
      <t xml:space="preserve">Aufgabe: </t>
    </r>
    <r>
      <rPr>
        <sz val="11"/>
        <color theme="1"/>
        <rFont val="Calibri"/>
        <family val="2"/>
        <scheme val="minor"/>
      </rPr>
      <t xml:space="preserve">Gruppiert Euch um die Silberweg-Figur "Forscher" (Alexander von Humboldt), so dass es möglichst natürlich aussieht und er wie einer von Euch wirkt.
</t>
    </r>
    <r>
      <rPr>
        <b/>
        <sz val="11"/>
        <color theme="1"/>
        <rFont val="Calibri"/>
        <family val="2"/>
        <scheme val="minor"/>
      </rPr>
      <t xml:space="preserve">Bonus: </t>
    </r>
    <r>
      <rPr>
        <sz val="11"/>
        <color theme="1"/>
        <rFont val="Calibri"/>
        <family val="2"/>
        <scheme val="minor"/>
      </rPr>
      <t>Es gelingt Euch, mindestens einen echten Studenten mit Euch auf's Bild zu locken.</t>
    </r>
  </si>
  <si>
    <t>Prüferstraße 6, 09599 Freiberg</t>
  </si>
  <si>
    <t>50.91917824750687, 13.34063049934279</t>
  </si>
  <si>
    <r>
      <rPr>
        <b/>
        <sz val="11"/>
        <color theme="1"/>
        <rFont val="Calibri"/>
        <family val="2"/>
        <scheme val="minor"/>
      </rPr>
      <t xml:space="preserve">Info: </t>
    </r>
    <r>
      <rPr>
        <sz val="11"/>
        <color theme="1"/>
        <rFont val="Calibri"/>
        <family val="2"/>
        <scheme val="minor"/>
      </rPr>
      <t xml:space="preserve">Das Saarländische Bergbaumuseum befindet sich in der Stadt Bexbach auf dem Gelände des Blumengartens. Als Museumsgebäude dient der Hindenburgturm, zugleich ein Aussichtsturm. Die Präsentation von Großexponaten wie Lokomotiven, Walzenkörpern oder auch neueren Hydraulikschilden setzt sich im näheren Umfeld des Turmes im Blumengarten fort.
</t>
    </r>
    <r>
      <rPr>
        <b/>
        <sz val="11"/>
        <color theme="1"/>
        <rFont val="Calibri"/>
        <family val="2"/>
        <scheme val="minor"/>
      </rPr>
      <t>Aufgabe:</t>
    </r>
    <r>
      <rPr>
        <sz val="11"/>
        <color theme="1"/>
        <rFont val="Calibri"/>
        <family val="2"/>
        <scheme val="minor"/>
      </rPr>
      <t xml:space="preserve"> Foto mit Team am Eingang des Museums
</t>
    </r>
    <r>
      <rPr>
        <b/>
        <sz val="11"/>
        <color theme="1"/>
        <rFont val="Calibri"/>
        <family val="2"/>
        <scheme val="minor"/>
      </rPr>
      <t>Bonus</t>
    </r>
    <r>
      <rPr>
        <sz val="11"/>
        <color theme="1"/>
        <rFont val="Calibri"/>
        <family val="2"/>
        <scheme val="minor"/>
      </rPr>
      <t>: sechs Fotos in der Gulliver-Welt 2.0 mit den Miniaturwahrzeichen. Wählt sechs aus den folgenden: Schiefe Turm von Pisa, Pyramide von Gizeh, Eiffelturm, Christusstatue von Rio, Berliner Mauer, Saturnrakete, Freiheitsstatue, Holstentor, Schloss Forbach (Burgruine), Brandenburger Tor</t>
    </r>
  </si>
  <si>
    <t>49.342360, 7.261320</t>
  </si>
  <si>
    <t>U-09</t>
  </si>
  <si>
    <r>
      <rPr>
        <b/>
        <sz val="11"/>
        <color theme="1"/>
        <rFont val="Calibri"/>
        <family val="2"/>
        <scheme val="minor"/>
      </rPr>
      <t>Info</t>
    </r>
    <r>
      <rPr>
        <sz val="11"/>
        <color theme="1"/>
        <rFont val="Calibri"/>
        <family val="2"/>
        <scheme val="minor"/>
      </rPr>
      <t xml:space="preserve">: Die 1854 gegründete Henrichshütte entwickelte sich über 150 Jahre zu einem bedeutenden Eisen- und Stahlwerk des Ruhrgebiets, wurde ab den 1980er‑Jahren stillgelegt und anschließend schrittweise in das heutige LWL‑Industriemuseum umgewandelt. In der Nähe der Anlage steht das Kunstwerk "Die Eisenmänner".
</t>
    </r>
    <r>
      <rPr>
        <b/>
        <sz val="11"/>
        <color theme="1"/>
        <rFont val="Calibri"/>
        <family val="2"/>
        <scheme val="minor"/>
      </rPr>
      <t>Aufgabe</t>
    </r>
    <r>
      <rPr>
        <sz val="11"/>
        <color theme="1"/>
        <rFont val="Calibri"/>
        <family val="2"/>
        <scheme val="minor"/>
      </rPr>
      <t xml:space="preserve">: Stellt euch wie die Eisenmänner hin und bleibt in der Position für 10 Minuten. Dokumentiert das mit zwei Fotos: Eines zum Beginn und eines zum Ende der 10 Minuten (die Zeitstempel der Fotos gelten als Nachweis).
</t>
    </r>
    <r>
      <rPr>
        <b/>
        <sz val="11"/>
        <color theme="1"/>
        <rFont val="Calibri"/>
        <family val="2"/>
        <scheme val="minor"/>
      </rPr>
      <t>Bonus</t>
    </r>
    <r>
      <rPr>
        <sz val="11"/>
        <color theme="1"/>
        <rFont val="Calibri"/>
        <family val="2"/>
        <scheme val="minor"/>
      </rPr>
      <t>: Vertritt die Eisenbahn bei den Eisenmännern, indem einer von euch ein Stück Eisen von der Eisenbahn auf dem Foto trägt (z.B. eine Schienenschraube).</t>
    </r>
  </si>
  <si>
    <t>Werksstraße 31, 45527 Hattingen</t>
  </si>
  <si>
    <t>51.405105893337016, 7.184230787468671</t>
  </si>
  <si>
    <t>U-10</t>
  </si>
  <si>
    <t xml:space="preserve">Mache ein Bild von dem SHW Gießerei Denkmal in Wasseralfingen
</t>
  </si>
  <si>
    <t>Wilhelmstraße 59, 73433 Aalen</t>
  </si>
  <si>
    <t>48.86078463207376, 10.103166675842447</t>
  </si>
  <si>
    <r>
      <t xml:space="preserve">Info: </t>
    </r>
    <r>
      <rPr>
        <sz val="11"/>
        <color theme="1"/>
        <rFont val="Calibri"/>
        <family val="2"/>
        <scheme val="minor"/>
      </rPr>
      <t xml:space="preserve">Wer hätte es gedacht - im Westerwald wurde nicht nur im Tagbau (Lahn-)Marmor abgebaut. Sondern auch Erz.  </t>
    </r>
    <r>
      <rPr>
        <b/>
        <sz val="11"/>
        <color theme="1"/>
        <rFont val="Calibri"/>
        <family val="2"/>
        <scheme val="minor"/>
      </rPr>
      <t xml:space="preserve">
Aufgabe: </t>
    </r>
    <r>
      <rPr>
        <sz val="11"/>
        <color theme="1"/>
        <rFont val="Calibri"/>
        <family val="2"/>
        <scheme val="minor"/>
      </rPr>
      <t>Macht ein Foto vor dem Bergbau- und Stadtmuseum in Weilburg</t>
    </r>
  </si>
  <si>
    <t>50.485968, 8.260655</t>
  </si>
  <si>
    <t>U-12</t>
  </si>
  <si>
    <r>
      <rPr>
        <b/>
        <sz val="11"/>
        <color theme="1"/>
        <rFont val="Calibri"/>
        <family val="2"/>
        <scheme val="minor"/>
      </rPr>
      <t xml:space="preserve">Info: </t>
    </r>
    <r>
      <rPr>
        <sz val="11"/>
        <color theme="1"/>
        <rFont val="Calibri"/>
        <family val="2"/>
        <scheme val="minor"/>
      </rPr>
      <t xml:space="preserve">Der Salzstock Gorleben ist durch die Castor-Transporte bekannt. Da man das Bergwerk selbst nicht gut mit der Bahn erreichen kann, begebt ihr euch zur Verladestation Dannenberg, wo die Castoren von der Bahn auf LKW verladen wurden.
</t>
    </r>
    <r>
      <rPr>
        <b/>
        <sz val="11"/>
        <color theme="1"/>
        <rFont val="Calibri"/>
        <family val="2"/>
        <scheme val="minor"/>
      </rPr>
      <t xml:space="preserve">Aufgabe: </t>
    </r>
    <r>
      <rPr>
        <sz val="11"/>
        <color theme="1"/>
        <rFont val="Calibri"/>
        <family val="2"/>
        <scheme val="minor"/>
      </rPr>
      <t xml:space="preserve">macht ein Foto von der Verladestation, um zu dokumentieren, wie sie ohne Hundertschaften von Polizisten aussieht
</t>
    </r>
    <r>
      <rPr>
        <b/>
        <sz val="11"/>
        <color theme="1"/>
        <rFont val="Calibri"/>
        <family val="2"/>
        <scheme val="minor"/>
      </rPr>
      <t xml:space="preserve">Bonus: </t>
    </r>
    <r>
      <rPr>
        <sz val="11"/>
        <color theme="1"/>
        <rFont val="Calibri"/>
        <family val="2"/>
        <scheme val="minor"/>
      </rPr>
      <t>Bildet eine Menschenkette vor der Verladestation</t>
    </r>
  </si>
  <si>
    <t>Breese in d. Marsch Kreuzung Graben 303, 29451 Dannenberg (Elbe)-Breese in der Marsch</t>
  </si>
  <si>
    <t>53.10595826430199, 11.13424209393297</t>
  </si>
  <si>
    <t>U-13</t>
  </si>
  <si>
    <t>Macht ein Foto vor Schacht 9 der ehemaligen Zeche Consolidation</t>
  </si>
  <si>
    <t>Bismarckstraße, 45889 Gelsenkirchen</t>
  </si>
  <si>
    <t>51.529733477602406, 7.110270238983137</t>
  </si>
  <si>
    <t>U-14</t>
  </si>
  <si>
    <r>
      <rPr>
        <b/>
        <sz val="11"/>
        <color theme="1"/>
        <rFont val="Calibri"/>
        <family val="2"/>
        <scheme val="minor"/>
      </rPr>
      <t>Info</t>
    </r>
    <r>
      <rPr>
        <sz val="11"/>
        <color theme="1"/>
        <rFont val="Calibri"/>
        <family val="2"/>
        <scheme val="minor"/>
      </rPr>
      <t xml:space="preserve">:Die Zeche Heinrich ist eine von unzähligen Steinkohle-Gruben im Ruhrpott. Seit Ende der 60er-Jahre ist hier aber Schicht im Schacht
</t>
    </r>
    <r>
      <rPr>
        <b/>
        <sz val="11"/>
        <color theme="1"/>
        <rFont val="Calibri"/>
        <family val="2"/>
        <scheme val="minor"/>
      </rPr>
      <t>Aufgabe</t>
    </r>
    <r>
      <rPr>
        <sz val="11"/>
        <color theme="1"/>
        <rFont val="Calibri"/>
        <family val="2"/>
        <scheme val="minor"/>
      </rPr>
      <t>: Macht ein schönes Bild mit dem Förderturm im Hintergrund</t>
    </r>
  </si>
  <si>
    <t>Langenberger Str. 502, 45277 Essen-Stadtbezirke VIII</t>
  </si>
  <si>
    <t>51.41712670451925, 7.074189363723672</t>
  </si>
  <si>
    <t>50.37797680814941, 7.284690807985248</t>
  </si>
  <si>
    <r>
      <rPr>
        <b/>
        <sz val="11"/>
        <color theme="1"/>
        <rFont val="Calibri"/>
        <family val="2"/>
        <scheme val="minor"/>
      </rPr>
      <t>Info</t>
    </r>
    <r>
      <rPr>
        <sz val="11"/>
        <color theme="1"/>
        <rFont val="Calibri"/>
        <family val="2"/>
        <scheme val="minor"/>
      </rPr>
      <t xml:space="preserve">:
Das Besucherbergwerk Klosterstollens Barsinghausen ist ein ehemaliger Steinkohlebergwerk. Heute können Besucher mit der Grubenbahn etwa 1,4km in den Berg fahren.
</t>
    </r>
    <r>
      <rPr>
        <b/>
        <sz val="11"/>
        <color theme="1"/>
        <rFont val="Calibri"/>
        <family val="2"/>
        <scheme val="minor"/>
      </rPr>
      <t>Aufgabe</t>
    </r>
    <r>
      <rPr>
        <sz val="11"/>
        <color theme="1"/>
        <rFont val="Calibri"/>
        <family val="2"/>
        <scheme val="minor"/>
      </rPr>
      <t>:
Macht ein Foto im Innenhof mit mindestens einer Lore im Bild.</t>
    </r>
  </si>
  <si>
    <t>52.29918585751247, 9.470303589784406</t>
  </si>
  <si>
    <t>U-17</t>
  </si>
  <si>
    <r>
      <rPr>
        <b/>
        <sz val="11"/>
        <color theme="1"/>
        <rFont val="Calibri"/>
        <family val="2"/>
        <scheme val="minor"/>
      </rPr>
      <t>Info:</t>
    </r>
    <r>
      <rPr>
        <sz val="11"/>
        <color theme="1"/>
        <rFont val="Calibri"/>
        <family val="2"/>
        <scheme val="minor"/>
      </rPr>
      <t xml:space="preserve"> Das Erlebnisbergwerk Sondershausen gehört zu den tiefsten Kalibergwerken der Welt. Das Bergwerk ist noch aktiv, dient jedoch auch als Ort für Konzerte und Laufveranstaltungen.
</t>
    </r>
    <r>
      <rPr>
        <b/>
        <sz val="11"/>
        <color theme="1"/>
        <rFont val="Calibri"/>
        <family val="2"/>
        <scheme val="minor"/>
      </rPr>
      <t xml:space="preserve">Aufgabe: </t>
    </r>
    <r>
      <rPr>
        <sz val="11"/>
        <color theme="1"/>
        <rFont val="Calibri"/>
        <family val="2"/>
        <scheme val="minor"/>
      </rPr>
      <t>Sucht im Gelände nach Hinweisen oder Darstellungen zur geologischen Entstehung (Infotafel, Grafik, Skulptur). Erstellt eine Skizze über die Entstehung der Lagerstätte und schreibt das Zeitalter dazu. Ein Foto mit der Skizze und dem Team vor dem Haupteingang muss erstellt werden.</t>
    </r>
  </si>
  <si>
    <t>Schachtstraße 20, 99706 Sondershausen</t>
  </si>
  <si>
    <t>51.38996149991645, 10.837848300722843</t>
  </si>
  <si>
    <t>50.00401474650121, 8.26395779360006</t>
  </si>
  <si>
    <r>
      <rPr>
        <b/>
        <sz val="11"/>
        <color theme="1"/>
        <rFont val="Calibri"/>
        <family val="2"/>
        <scheme val="minor"/>
      </rPr>
      <t>Info</t>
    </r>
    <r>
      <rPr>
        <sz val="11"/>
        <color theme="1"/>
        <rFont val="Calibri"/>
        <family val="2"/>
        <scheme val="minor"/>
      </rPr>
      <t xml:space="preserve">: Das Ruhrgebiet  bietet viel Geschichte und die Zeche Zollern bereitet diese auf.                                                         
</t>
    </r>
    <r>
      <rPr>
        <b/>
        <sz val="11"/>
        <color theme="1"/>
        <rFont val="Calibri"/>
        <family val="2"/>
        <scheme val="minor"/>
      </rPr>
      <t xml:space="preserve">Aufgabe: </t>
    </r>
    <r>
      <rPr>
        <sz val="11"/>
        <color theme="1"/>
        <rFont val="Calibri"/>
        <family val="2"/>
        <scheme val="minor"/>
      </rPr>
      <t xml:space="preserve">Macht ein Foto mit dem Förderturm, ganz nah dran- Selfiemodus on </t>
    </r>
  </si>
  <si>
    <t>51.518751292943364, 7.333524027467263</t>
  </si>
  <si>
    <t>U-20</t>
  </si>
  <si>
    <r>
      <rPr>
        <b/>
        <sz val="11"/>
        <color theme="1"/>
        <rFont val="Calibri"/>
        <family val="2"/>
        <scheme val="minor"/>
      </rPr>
      <t xml:space="preserve">Info: </t>
    </r>
    <r>
      <rPr>
        <sz val="11"/>
        <color theme="1"/>
        <rFont val="Calibri"/>
        <family val="2"/>
        <scheme val="minor"/>
      </rPr>
      <t xml:space="preserve">Der historische Marktplatz in Goslar bietet gleich mehrere Sehenswürdigkeiten.
</t>
    </r>
    <r>
      <rPr>
        <b/>
        <sz val="11"/>
        <color theme="1"/>
        <rFont val="Calibri"/>
        <family val="2"/>
        <scheme val="minor"/>
      </rPr>
      <t xml:space="preserve">Aufgabe: </t>
    </r>
    <r>
      <rPr>
        <sz val="11"/>
        <color theme="1"/>
        <rFont val="Calibri"/>
        <family val="2"/>
        <scheme val="minor"/>
      </rPr>
      <t xml:space="preserve">Macht ein Foto vor dem Marktbrunnen.
</t>
    </r>
    <r>
      <rPr>
        <b/>
        <sz val="11"/>
        <color theme="1"/>
        <rFont val="Calibri"/>
        <family val="2"/>
        <scheme val="minor"/>
      </rPr>
      <t xml:space="preserve">Bonus: </t>
    </r>
    <r>
      <rPr>
        <sz val="11"/>
        <color theme="1"/>
        <rFont val="Calibri"/>
        <family val="2"/>
        <scheme val="minor"/>
      </rPr>
      <t>Viermal täglich (9, 12, 15 und 18 Uhr) kann man am Zwerchgiebel des Kämmereigebäudes an der Ostseite des Marktplatzes in Goslar einen Figurenumlauf mit Glockenspiel bewundern.Es gelingt Euch, beim Figurenumlauf anwesend zu sein.</t>
    </r>
  </si>
  <si>
    <t>Markt 7, 38640 Goslar</t>
  </si>
  <si>
    <t>51.90666519109449, 10.429500330688567</t>
  </si>
  <si>
    <r>
      <rPr>
        <b/>
        <sz val="11"/>
        <color theme="1"/>
        <rFont val="Calibri"/>
        <family val="2"/>
        <scheme val="minor"/>
      </rPr>
      <t xml:space="preserve">Info: </t>
    </r>
    <r>
      <rPr>
        <sz val="11"/>
        <color theme="1"/>
        <rFont val="Calibri"/>
        <family val="2"/>
        <scheme val="minor"/>
      </rPr>
      <t xml:space="preserve">Die Zeche Zollverein war ein von 1851 bis 1986 betriebenes Steinkohlebergwerk in Essen und wies zeitweise in der Mitte des 20. Jahrhunderts die höchsten Förderquoten unter den deutschen Steinkohlenbergwerken auf. Sie ist heute ein Architektur- und Industriedenkmal.
</t>
    </r>
    <r>
      <rPr>
        <b/>
        <sz val="11"/>
        <color theme="1"/>
        <rFont val="Calibri"/>
        <family val="2"/>
        <scheme val="minor"/>
      </rPr>
      <t>Aufgabe:</t>
    </r>
    <r>
      <rPr>
        <sz val="11"/>
        <color theme="1"/>
        <rFont val="Calibri"/>
        <family val="2"/>
        <scheme val="minor"/>
      </rPr>
      <t xml:space="preserve"> Foto mit Team am Fuß des großen Förderturms mit Perspektive noch oben zum Rad (wie Eiffelturm hochfotografieren)</t>
    </r>
  </si>
  <si>
    <t>51.486160, 7.044910</t>
  </si>
  <si>
    <t>51.09173708136035, 6.459103251064748</t>
  </si>
  <si>
    <r>
      <rPr>
        <b/>
        <sz val="11"/>
        <color theme="1"/>
        <rFont val="Calibri"/>
        <family val="2"/>
        <scheme val="minor"/>
      </rPr>
      <t>Info</t>
    </r>
    <r>
      <rPr>
        <sz val="11"/>
        <color theme="1"/>
        <rFont val="Calibri"/>
        <family val="2"/>
        <scheme val="minor"/>
      </rPr>
      <t xml:space="preserve">: Die Zeche Nachtigall in Witten war eine der frühen Steinkohlezechen des Ruhrgebiets, wurde 1892 stillgelegt und nach einer Zwischen­nutzung als Ziegelei später zum Industriemuseum umgestaltet. An ausgewählten Tagen im Jahr kann man die Zeche mit der Muttenthalbahn, einer ehemaligen Bergbaubahn, erreichen.
</t>
    </r>
    <r>
      <rPr>
        <b/>
        <sz val="11"/>
        <color theme="1"/>
        <rFont val="Calibri"/>
        <family val="2"/>
        <scheme val="minor"/>
      </rPr>
      <t>Aufgabe</t>
    </r>
    <r>
      <rPr>
        <sz val="11"/>
        <color theme="1"/>
        <rFont val="Calibri"/>
        <family val="2"/>
        <scheme val="minor"/>
      </rPr>
      <t xml:space="preserve">: Singt mindestens zwei Strophen des Steigerlieds vor dem Eingang zur Zeche (dreht ein Video als Nachweis).
</t>
    </r>
    <r>
      <rPr>
        <b/>
        <sz val="11"/>
        <color theme="1"/>
        <rFont val="Calibri"/>
        <family val="2"/>
        <scheme val="minor"/>
      </rPr>
      <t>Bonus</t>
    </r>
    <r>
      <rPr>
        <sz val="11"/>
        <color theme="1"/>
        <rFont val="Calibri"/>
        <family val="2"/>
        <scheme val="minor"/>
      </rPr>
      <t>: Statt vor dem Eingang, dreht das Video mit der auf dem Gelände ausgestellten Dampflokomotive im Hintergrund.</t>
    </r>
  </si>
  <si>
    <t>51.429008860540016, 7.313014915136411</t>
  </si>
  <si>
    <t>U-24</t>
  </si>
  <si>
    <t xml:space="preserve">Mache ein Bild vor der Papiermühle bei Stadtroda
</t>
  </si>
  <si>
    <t>Dorfstraße 54, 07646 Stadtroda</t>
  </si>
  <si>
    <t>50.88567216572937, 11.790006906135165</t>
  </si>
  <si>
    <t>U-25</t>
  </si>
  <si>
    <r>
      <t xml:space="preserve">Info: </t>
    </r>
    <r>
      <rPr>
        <sz val="11"/>
        <color theme="1"/>
        <rFont val="Calibri"/>
        <family val="2"/>
        <scheme val="minor"/>
      </rPr>
      <t xml:space="preserve">Neuoelsnitz ist bekannt für die KohleWelt. </t>
    </r>
    <r>
      <rPr>
        <b/>
        <sz val="11"/>
        <color theme="1"/>
        <rFont val="Calibri"/>
        <family val="2"/>
        <scheme val="minor"/>
      </rPr>
      <t xml:space="preserve">
Aufgabe: </t>
    </r>
    <r>
      <rPr>
        <sz val="11"/>
        <color theme="1"/>
        <rFont val="Calibri"/>
        <family val="2"/>
        <scheme val="minor"/>
      </rPr>
      <t>Direkt neben dem Museum findet ihr eine wunderschöne alte Dampflokomotive. Macht ein Gruppenfoto davor.</t>
    </r>
    <r>
      <rPr>
        <b/>
        <sz val="11"/>
        <color theme="1"/>
        <rFont val="Calibri"/>
        <family val="2"/>
        <scheme val="minor"/>
      </rPr>
      <t xml:space="preserve">
Bonus: </t>
    </r>
    <r>
      <rPr>
        <sz val="11"/>
        <color theme="1"/>
        <rFont val="Calibri"/>
        <family val="2"/>
        <scheme val="minor"/>
      </rPr>
      <t>Macht euch zum Bergmann. Bemalt euch auf irgendeine Art und Weise schwarz an, als ob ihr Kohle auf der Haut hättet.</t>
    </r>
  </si>
  <si>
    <t>Pflockenstraße 33, 09376 Oelsnitz/Erzgebirge</t>
  </si>
  <si>
    <t>50.724626, 12.730998</t>
  </si>
  <si>
    <t>54.10773828791236, 10.814871594604135</t>
  </si>
  <si>
    <t>54.41506248351771, 10.414220947690131</t>
  </si>
  <si>
    <t>W-03</t>
  </si>
  <si>
    <t>Aufgabe: Foto vor dem Glockenspiel</t>
  </si>
  <si>
    <t>Glockenspiel, Stavenort 12, 21614 Buxtehude</t>
  </si>
  <si>
    <t>53.47695050054163, 9.702180740281246</t>
  </si>
  <si>
    <t>W-04</t>
  </si>
  <si>
    <r>
      <t xml:space="preserve">Geht auf die Nordermole Travemünde und fotografiert den Leuchtturm.
</t>
    </r>
    <r>
      <rPr>
        <b/>
        <sz val="11"/>
        <color theme="1"/>
        <rFont val="Calibri"/>
        <family val="2"/>
        <scheme val="minor"/>
      </rPr>
      <t xml:space="preserve">Bonus: </t>
    </r>
    <r>
      <rPr>
        <sz val="11"/>
        <color theme="1"/>
        <rFont val="Calibri"/>
        <family val="2"/>
        <scheme val="minor"/>
      </rPr>
      <t>Macht ein Foto von einem vorbeifahrenden Fährschiff</t>
    </r>
  </si>
  <si>
    <t>Am Leuchtenfeld 12, 23570 Lübeck</t>
  </si>
  <si>
    <t>53.96197678002316, 10.889142943650109</t>
  </si>
  <si>
    <t>W-05</t>
  </si>
  <si>
    <r>
      <rPr>
        <b/>
        <sz val="11"/>
        <color theme="1"/>
        <rFont val="Calibri"/>
        <family val="2"/>
        <scheme val="minor"/>
      </rPr>
      <t xml:space="preserve">Info: </t>
    </r>
    <r>
      <rPr>
        <sz val="11"/>
        <color theme="1"/>
        <rFont val="Calibri"/>
        <family val="2"/>
        <scheme val="minor"/>
      </rPr>
      <t xml:space="preserve">Vortex Surfer bester Musikclub! Nebenan lecker Pizza bei Presto Presto
</t>
    </r>
    <r>
      <rPr>
        <b/>
        <sz val="11"/>
        <color theme="1"/>
        <rFont val="Calibri"/>
        <family val="2"/>
        <scheme val="minor"/>
      </rPr>
      <t xml:space="preserve">Aufgabe: </t>
    </r>
    <r>
      <rPr>
        <sz val="11"/>
        <color theme="1"/>
        <rFont val="Calibri"/>
        <family val="2"/>
        <scheme val="minor"/>
      </rPr>
      <t xml:space="preserve">Macht ein Foto vor dem Eingang des Vortex
</t>
    </r>
    <r>
      <rPr>
        <b/>
        <sz val="11"/>
        <color theme="1"/>
        <rFont val="Calibri"/>
        <family val="2"/>
        <scheme val="minor"/>
      </rPr>
      <t>Bonus:</t>
    </r>
    <r>
      <rPr>
        <sz val="11"/>
        <color theme="1"/>
        <rFont val="Calibri"/>
        <family val="2"/>
        <scheme val="minor"/>
      </rPr>
      <t xml:space="preserve"> Tut so, als wärt ihr eine Rockband</t>
    </r>
  </si>
  <si>
    <t>Auf den Hütten 4, 57076 Siegen</t>
  </si>
  <si>
    <t>50.89801067953142, 8.029136880040225</t>
  </si>
  <si>
    <r>
      <rPr>
        <b/>
        <sz val="11"/>
        <color theme="1"/>
        <rFont val="Calibri"/>
        <family val="2"/>
        <scheme val="minor"/>
      </rPr>
      <t xml:space="preserve">Info: </t>
    </r>
    <r>
      <rPr>
        <sz val="11"/>
        <color theme="1"/>
        <rFont val="Calibri"/>
        <family val="2"/>
        <scheme val="minor"/>
      </rPr>
      <t>Der Baldeneysee ist der größte der sechs Ruhrstauseen und wurde 1931-33 angelegt.</t>
    </r>
    <r>
      <rPr>
        <b/>
        <sz val="11"/>
        <color theme="1"/>
        <rFont val="Calibri"/>
        <family val="2"/>
        <scheme val="minor"/>
      </rPr>
      <t xml:space="preserve">
Aufgabe: </t>
    </r>
    <r>
      <rPr>
        <sz val="11"/>
        <color theme="1"/>
        <rFont val="Calibri"/>
        <family val="2"/>
        <scheme val="minor"/>
      </rPr>
      <t>Haltet inne am Baldeneysee</t>
    </r>
  </si>
  <si>
    <t>51.40247423453352, 7.007614916414412</t>
  </si>
  <si>
    <t>W-07</t>
  </si>
  <si>
    <t>Macht eine Wanderung vom Bahnhof Capelle zur Eisenbahnbrücke an der Sandstraße und beobachtet die  Durchfahrt eines ICE</t>
  </si>
  <si>
    <t>K6, 59394 Nordkirchen</t>
  </si>
  <si>
    <t>51.725038, 7.612696</t>
  </si>
  <si>
    <t>W-08</t>
  </si>
  <si>
    <r>
      <rPr>
        <b/>
        <sz val="11"/>
        <color theme="1"/>
        <rFont val="Calibri"/>
        <family val="2"/>
        <scheme val="minor"/>
      </rPr>
      <t>Info</t>
    </r>
    <r>
      <rPr>
        <sz val="11"/>
        <color theme="1"/>
        <rFont val="Calibri"/>
        <family val="2"/>
        <scheme val="minor"/>
      </rPr>
      <t xml:space="preserve">:
Der Helmwartsturm dient zur Verteidigung der Stadt, wie man unschwer an der Kanone an dessen Fuße erkennen kann.
</t>
    </r>
    <r>
      <rPr>
        <b/>
        <sz val="11"/>
        <color theme="1"/>
        <rFont val="Calibri"/>
        <family val="2"/>
        <scheme val="minor"/>
      </rPr>
      <t>Aufgabe</t>
    </r>
    <r>
      <rPr>
        <sz val="11"/>
        <color theme="1"/>
        <rFont val="Calibri"/>
        <family val="2"/>
        <scheme val="minor"/>
      </rPr>
      <t xml:space="preserve">:
Macht ein Gruppenfoto vor dem Helmwartstrum und zeigt mit einem beliebigen Gegenstand, wie ihr die Kanonenkugel fangen würdet
</t>
    </r>
    <r>
      <rPr>
        <b/>
        <sz val="11"/>
        <color theme="1"/>
        <rFont val="Calibri"/>
        <family val="2"/>
        <scheme val="minor"/>
      </rPr>
      <t>Bonus</t>
    </r>
    <r>
      <rPr>
        <sz val="11"/>
        <color theme="1"/>
        <rFont val="Calibri"/>
        <family val="2"/>
        <scheme val="minor"/>
      </rPr>
      <t>:
Baut aus dem Karten eines Kartenspiels einen Turm mit mindestens 4 Etagen.</t>
    </r>
  </si>
  <si>
    <t>Untere Wallstraße 15, 56626 Andernach</t>
  </si>
  <si>
    <t>50.438174555916305, 7.400094676930024</t>
  </si>
  <si>
    <t>W-09</t>
  </si>
  <si>
    <r>
      <rPr>
        <b/>
        <sz val="11"/>
        <color rgb="FF000000"/>
        <rFont val="Calibri"/>
        <family val="2"/>
        <scheme val="minor"/>
      </rPr>
      <t>Info:</t>
    </r>
    <r>
      <rPr>
        <sz val="11"/>
        <color rgb="FF000000"/>
        <rFont val="Calibri"/>
        <family val="2"/>
        <scheme val="minor"/>
      </rPr>
      <t xml:space="preserve"> Der Hespertalbahn e.V. bei Essen-Kupferdreh betreibt historische Dampfzüge auf einer ehemaligen Zechenbahn. 
</t>
    </r>
    <r>
      <rPr>
        <b/>
        <sz val="11"/>
        <color rgb="FF000000"/>
        <rFont val="Calibri"/>
        <family val="2"/>
        <scheme val="minor"/>
      </rPr>
      <t>Aufgabe:</t>
    </r>
    <r>
      <rPr>
        <sz val="11"/>
        <color rgb="FF000000"/>
        <rFont val="Calibri"/>
        <family val="2"/>
        <scheme val="minor"/>
      </rPr>
      <t xml:space="preserve"> Mache ein Foto vor dem Lok-Schuppen der Hespertalbahn.
</t>
    </r>
    <r>
      <rPr>
        <b/>
        <sz val="11"/>
        <color rgb="FF000000"/>
        <rFont val="Calibri"/>
        <family val="2"/>
        <scheme val="minor"/>
      </rPr>
      <t>Bonus:</t>
    </r>
    <r>
      <rPr>
        <sz val="11"/>
        <color rgb="FF000000"/>
        <rFont val="Calibri"/>
        <family val="2"/>
        <scheme val="minor"/>
      </rPr>
      <t xml:space="preserve"> Fahre ein Stück mit der Hespertalbahn.</t>
    </r>
  </si>
  <si>
    <t xml:space="preserve">Hespertalbahn e.V., Prinz-Friedrich-Platz 3, 45257 Essen-Stadtbezirke VIII
</t>
  </si>
  <si>
    <t xml:space="preserve">51.39231556973518, 7.0769906083085194
</t>
  </si>
  <si>
    <t>W-10</t>
  </si>
  <si>
    <r>
      <t xml:space="preserve">Info: </t>
    </r>
    <r>
      <rPr>
        <sz val="11"/>
        <color theme="1"/>
        <rFont val="Calibri"/>
        <family val="2"/>
        <scheme val="minor"/>
      </rPr>
      <t>Die H-Bahn ist eine autonome fahrende hängende Bahn und fährt bereits seit 1984. Fahr mit!</t>
    </r>
    <r>
      <rPr>
        <b/>
        <sz val="11"/>
        <color theme="1"/>
        <rFont val="Calibri"/>
        <family val="2"/>
        <scheme val="minor"/>
      </rPr>
      <t xml:space="preserve">
Aufgabe: </t>
    </r>
    <r>
      <rPr>
        <sz val="11"/>
        <color theme="1"/>
        <rFont val="Calibri"/>
        <family val="2"/>
        <scheme val="minor"/>
      </rPr>
      <t>Fahre von Dortmund Uni bis Eichlinghofen und zurück
Außerhalb der Fahrzeit: Fotos der Station Campus Nord+D Uni</t>
    </r>
    <r>
      <rPr>
        <b/>
        <sz val="11"/>
        <color theme="1"/>
        <rFont val="Calibri"/>
        <family val="2"/>
        <scheme val="minor"/>
      </rPr>
      <t xml:space="preserve">
Bonus: </t>
    </r>
    <r>
      <rPr>
        <sz val="11"/>
        <color theme="1"/>
        <rFont val="Calibri"/>
        <family val="2"/>
        <scheme val="minor"/>
      </rPr>
      <t>Fahre auch bis Technologiezentrum</t>
    </r>
  </si>
  <si>
    <t>Vogelpothsweg 76, 44227 Dortmund</t>
  </si>
  <si>
    <t>51.49234395063815, 7.417367481316058</t>
  </si>
  <si>
    <t>W-11</t>
  </si>
  <si>
    <r>
      <t xml:space="preserve">Info: </t>
    </r>
    <r>
      <rPr>
        <sz val="11"/>
        <color theme="1"/>
        <rFont val="Calibri"/>
        <family val="2"/>
        <scheme val="minor"/>
      </rPr>
      <t>WM 2006 Denkmal</t>
    </r>
    <r>
      <rPr>
        <b/>
        <sz val="11"/>
        <color theme="1"/>
        <rFont val="Calibri"/>
        <family val="2"/>
        <scheme val="minor"/>
      </rPr>
      <t xml:space="preserve">
Aufgabe: </t>
    </r>
    <r>
      <rPr>
        <sz val="11"/>
        <color theme="1"/>
        <rFont val="Calibri"/>
        <family val="2"/>
        <scheme val="minor"/>
      </rPr>
      <t>Fahre vor das Stadion zum WM 2006 Denkmal und singe das Lied der Sportfreunde Stiller: 54,74,90, 2006</t>
    </r>
    <r>
      <rPr>
        <b/>
        <sz val="11"/>
        <color theme="1"/>
        <rFont val="Calibri"/>
        <family val="2"/>
        <scheme val="minor"/>
      </rPr>
      <t xml:space="preserve">
Bonus: </t>
    </r>
    <r>
      <rPr>
        <sz val="11"/>
        <color theme="1"/>
        <rFont val="Calibri"/>
        <family val="2"/>
        <scheme val="minor"/>
      </rPr>
      <t>Singt noch ein anderes Fusbald lied Eurer Wahl</t>
    </r>
  </si>
  <si>
    <t>Mercedesstraße 75, 70372 Stuttgart</t>
  </si>
  <si>
    <t>48.792241, 9.229635</t>
  </si>
  <si>
    <t>49.99491568038577, 8.280641480407775</t>
  </si>
  <si>
    <t>55411 Bingen am Rhein</t>
  </si>
  <si>
    <t>49.96853906435182, 7.884272605681425</t>
  </si>
  <si>
    <t>W-14</t>
  </si>
  <si>
    <t>Mache von jedem Bahnsteigleis in Koblenz Hbf ein Gruppenbild mit der Gleisnummer</t>
  </si>
  <si>
    <t>Bahnhofpl. 2, 56068 Koblenz</t>
  </si>
  <si>
    <t>50.35094211031882, 7.588501197551729</t>
  </si>
  <si>
    <t>W-15</t>
  </si>
  <si>
    <r>
      <rPr>
        <b/>
        <sz val="11"/>
        <color theme="1"/>
        <rFont val="Calibri"/>
        <family val="2"/>
        <scheme val="minor"/>
      </rPr>
      <t>Info</t>
    </r>
    <r>
      <rPr>
        <sz val="11"/>
        <color theme="1"/>
        <rFont val="Calibri"/>
        <family val="2"/>
        <scheme val="minor"/>
      </rPr>
      <t xml:space="preserve">: Die Thüringer Waldbahn zählt zu den wenigen echten Überlandstraßenbahnen Deutschlands. Fast einzigartig in Deutschland ist der gemeinsame Verlauf einer Eisenbahn- und einer Straßenbahnstrecke. Rund zwei Kilometer verlaufen die „Friedrichrodaer Bahn“ und die Thüringer Waldbahn parallel zueinander. Dabei kommt es hin und wieder zum Zusammentreffen von Eisenbahn und Straßenbahn.
</t>
    </r>
    <r>
      <rPr>
        <b/>
        <sz val="11"/>
        <color theme="1"/>
        <rFont val="Calibri"/>
        <family val="2"/>
        <scheme val="minor"/>
      </rPr>
      <t>Aufgabe</t>
    </r>
    <r>
      <rPr>
        <sz val="11"/>
        <color theme="1"/>
        <rFont val="Calibri"/>
        <family val="2"/>
        <scheme val="minor"/>
      </rPr>
      <t xml:space="preserve">: Macht ein Selfie eures Teams vor den Gleisen der Waldbahn und der Friedrichrodaer Bahn.
</t>
    </r>
    <r>
      <rPr>
        <b/>
        <sz val="11"/>
        <color theme="1"/>
        <rFont val="Calibri"/>
        <family val="2"/>
        <scheme val="minor"/>
      </rPr>
      <t>Bonus</t>
    </r>
    <r>
      <rPr>
        <sz val="11"/>
        <color theme="1"/>
        <rFont val="Calibri"/>
        <family val="2"/>
        <scheme val="minor"/>
      </rPr>
      <t>: Auf einem Foto ist sowohl eine Straßenbahn der Waldbahn als auch ein Zug der Friedrichrodaer Bahn zu sehen.</t>
    </r>
  </si>
  <si>
    <t>99894 Friedrichroda</t>
  </si>
  <si>
    <t>50.87063538009385, 10.562335488160468</t>
  </si>
  <si>
    <r>
      <rPr>
        <b/>
        <sz val="11"/>
        <color theme="1"/>
        <rFont val="Calibri"/>
        <family val="2"/>
        <scheme val="minor"/>
      </rPr>
      <t>Info:</t>
    </r>
    <r>
      <rPr>
        <sz val="11"/>
        <color theme="1"/>
        <rFont val="Calibri"/>
        <family val="2"/>
        <scheme val="minor"/>
      </rPr>
      <t xml:space="preserve"> Wunschlos von Rudi: Der Stutti - legendärer Ort im alten West-Berlin: Hier lebte die Kommune 1, hier gab es seltsame Rotlichtetablissements ("Stutti Frutti") und angeblich wurde hier die Currywurst erfunden...
</t>
    </r>
    <r>
      <rPr>
        <b/>
        <sz val="11"/>
        <color theme="1"/>
        <rFont val="Calibri"/>
        <family val="2"/>
        <scheme val="minor"/>
      </rPr>
      <t>Aufgabe:</t>
    </r>
    <r>
      <rPr>
        <sz val="11"/>
        <color theme="1"/>
        <rFont val="Calibri"/>
        <family val="2"/>
        <scheme val="minor"/>
      </rPr>
      <t xml:space="preserve"> Macht ein Foto vor dem "Hecht" (einziger noch erhaltener Laden aus der "alten" Zeit), auf dem Ihr zeigt, was für tolle Hechte Ihr seid!
</t>
    </r>
    <r>
      <rPr>
        <b/>
        <sz val="11"/>
        <color theme="1"/>
        <rFont val="Calibri"/>
        <family val="2"/>
        <scheme val="minor"/>
      </rPr>
      <t>Bonus:</t>
    </r>
    <r>
      <rPr>
        <sz val="11"/>
        <color theme="1"/>
        <rFont val="Calibri"/>
        <family val="2"/>
        <scheme val="minor"/>
      </rPr>
      <t xml:space="preserve"> Macht einen Rundgang um den Block und den Platz und Teamfotos vor folgenden Orten und schreibt jeweils auf einen Zettel, der im Foto lesbar ist, was es mit diesen Orten auf sich hat:
- Aviation Center Berlin
- Alano Pizza
- Kantstr. 97
- Kaiser-Friedrich-Str. 54a
- Kantstr. 101</t>
    </r>
  </si>
  <si>
    <t>52.505894101011705, 13.302190025038952</t>
  </si>
  <si>
    <t>W-17</t>
  </si>
  <si>
    <r>
      <rPr>
        <b/>
        <sz val="11"/>
        <color theme="1"/>
        <rFont val="Calibri"/>
        <family val="2"/>
        <scheme val="minor"/>
      </rPr>
      <t>Info:</t>
    </r>
    <r>
      <rPr>
        <sz val="11"/>
        <color theme="1"/>
        <rFont val="Calibri"/>
        <family val="2"/>
        <scheme val="minor"/>
      </rPr>
      <t xml:space="preserve"> Die Geschichte vom Struwwelpeter kennt (fast) jeder - jetzt gibt es das passende Museum dazu!</t>
    </r>
    <r>
      <rPr>
        <b/>
        <sz val="11"/>
        <color theme="1"/>
        <rFont val="Calibri"/>
        <family val="2"/>
        <scheme val="minor"/>
      </rPr>
      <t xml:space="preserve">
Aufgabe:</t>
    </r>
    <r>
      <rPr>
        <sz val="11"/>
        <color theme="1"/>
        <rFont val="Calibri"/>
        <family val="2"/>
        <scheme val="minor"/>
      </rPr>
      <t xml:space="preserve"> Macht einem Teammitglied eine Struwwelpeterfrisur und macht dann gemeinsam ein Teamfoto vor dem Struwwelpetermuseum.
</t>
    </r>
    <r>
      <rPr>
        <b/>
        <sz val="11"/>
        <color theme="1"/>
        <rFont val="Calibri"/>
        <family val="2"/>
        <scheme val="minor"/>
      </rPr>
      <t>Bonus:</t>
    </r>
    <r>
      <rPr>
        <sz val="11"/>
        <color theme="1"/>
        <rFont val="Calibri"/>
        <family val="2"/>
        <scheme val="minor"/>
      </rPr>
      <t xml:space="preserve"> Wenn Rapunzel auch auf dem Foto ist, gibt es 10 Bonuspunkte.</t>
    </r>
  </si>
  <si>
    <t>Hinter dem Lämmchen 2-4, 60311 Frankfurt am Main</t>
  </si>
  <si>
    <t>50.111077681347886, 8.683607746208539</t>
  </si>
  <si>
    <t>W-18</t>
  </si>
  <si>
    <t xml:space="preserve">Mache ein Bild vor der Berkelbühne im Schlosspark
</t>
  </si>
  <si>
    <t>Bernhard-von-Galen-Straße 10, 48653 Coesfeld</t>
  </si>
  <si>
    <t>51.944569660434375, 7.168822281937413</t>
  </si>
  <si>
    <t>W-19</t>
  </si>
  <si>
    <t>Aufgabe: Foto mit der MareMinde (in voller Pracht).</t>
  </si>
  <si>
    <t>An de Dang, 24340 Eckernförde</t>
  </si>
  <si>
    <t>54.46928128152204, 9.840536006395995</t>
  </si>
  <si>
    <t>W-20</t>
  </si>
  <si>
    <t>Aufgabe: Foto auf dem Schlossplatz vor dem grünen Mini-Dom(Brunnen)</t>
  </si>
  <si>
    <t>Torstraße 1, 24768 Rendsburg</t>
  </si>
  <si>
    <t>54.30616922248244, 9.66215642394884</t>
  </si>
  <si>
    <t>W-21</t>
  </si>
  <si>
    <r>
      <rPr>
        <b/>
        <sz val="11"/>
        <color theme="1"/>
        <rFont val="Calibri"/>
        <family val="2"/>
        <scheme val="minor"/>
      </rPr>
      <t>Info</t>
    </r>
    <r>
      <rPr>
        <sz val="11"/>
        <color theme="1"/>
        <rFont val="Calibri"/>
        <family val="2"/>
        <scheme val="minor"/>
      </rPr>
      <t xml:space="preserve">:
Auf dem Marktplatz plätschert ein Wasserspiel vor sich hin. An einem heißen Tag kann das eine schöne Abkühlung sein.
</t>
    </r>
    <r>
      <rPr>
        <b/>
        <sz val="11"/>
        <color theme="1"/>
        <rFont val="Calibri"/>
        <family val="2"/>
        <scheme val="minor"/>
      </rPr>
      <t>Aufgabe</t>
    </r>
    <r>
      <rPr>
        <sz val="11"/>
        <color theme="1"/>
        <rFont val="Calibri"/>
        <family val="2"/>
        <scheme val="minor"/>
      </rPr>
      <t>:
Mindestens ein Gruppenmitglied macht sich beide Füße naß.</t>
    </r>
  </si>
  <si>
    <t>Marktplatz, 97616 Bad Neustadt an der Saale</t>
  </si>
  <si>
    <t>50.32307907294649, 10.215723858438139</t>
  </si>
  <si>
    <t>W-22</t>
  </si>
  <si>
    <r>
      <rPr>
        <b/>
        <sz val="11"/>
        <color rgb="FF000000"/>
        <rFont val="Calibri"/>
        <family val="2"/>
      </rPr>
      <t xml:space="preserve">Info: </t>
    </r>
    <r>
      <rPr>
        <sz val="11"/>
        <color rgb="FF000000"/>
        <rFont val="Calibri"/>
        <family val="2"/>
      </rPr>
      <t xml:space="preserve">Das Stadtarchiv ist das fensterlose rote Gebäude auf der anderen Seite des Innenhafens
</t>
    </r>
    <r>
      <rPr>
        <b/>
        <sz val="11"/>
        <color rgb="FF000000"/>
        <rFont val="Calibri"/>
        <family val="2"/>
      </rPr>
      <t xml:space="preserve">Aufgabe: </t>
    </r>
    <r>
      <rPr>
        <sz val="11"/>
        <color rgb="FF000000"/>
        <rFont val="Calibri"/>
        <family val="2"/>
      </rPr>
      <t xml:space="preserve">Macht ein Foto auf dem Schwanentor mit dem Stadtarchiv im Hintergrund
</t>
    </r>
    <r>
      <rPr>
        <b/>
        <sz val="11"/>
        <color rgb="FF000000"/>
        <rFont val="Calibri"/>
        <family val="2"/>
      </rPr>
      <t>Bonus</t>
    </r>
    <r>
      <rPr>
        <sz val="11"/>
        <color rgb="FF000000"/>
        <rFont val="Calibri"/>
        <family val="2"/>
      </rPr>
      <t>: Formt mit einem Arm einen eleganten Schwanenhals</t>
    </r>
  </si>
  <si>
    <t>Schwanenstraße 44, 47051 Duisburg</t>
  </si>
  <si>
    <t>51.43624491815582, 6.757839507021064</t>
  </si>
  <si>
    <t>W-23</t>
  </si>
  <si>
    <t xml:space="preserve">Besuche den Bahnhof in Bad Kleinen und mache ein (1!) Foto mit folgenden Motiven: Bahnhofsschild Bad Kleinen und das Zusatzschild "Vielfältig. Bunt. Bahnhof." und der Regenbogenbrücke im Hintergrund. </t>
  </si>
  <si>
    <t>Rosensteig 7, 23996 Bad Kleinen</t>
  </si>
  <si>
    <t>53.76684495006263, 11.4665693733094</t>
  </si>
  <si>
    <t>W-24</t>
  </si>
  <si>
    <t>Besuche die Berufsakademie Rhein-Main und mache ein Bild davon</t>
  </si>
  <si>
    <t>Am Schwimmbad 3, 63322 Rödermark</t>
  </si>
  <si>
    <t>49.97528263955522, 8.806470918201187</t>
  </si>
  <si>
    <t>W-25</t>
  </si>
  <si>
    <t>Besuche den Phönix See in Dortmund Hörde und mache ein Foto auf der Kulturinsel</t>
  </si>
  <si>
    <t>Am Kai 18, 44263 Dortmund</t>
  </si>
  <si>
    <t>51.490206589170455, 7.508004648639709</t>
  </si>
  <si>
    <t>W-26</t>
  </si>
  <si>
    <r>
      <t xml:space="preserve">Sammelt genug Pfandflaschen um euch ein Getränk davon zu kaufen. Macht ein Foto von Kassenbon und Getränk. Ihr dürft kein Geld dazugeben.
</t>
    </r>
    <r>
      <rPr>
        <b/>
        <sz val="11"/>
        <color theme="1"/>
        <rFont val="Calibri"/>
        <family val="2"/>
        <scheme val="minor"/>
      </rPr>
      <t>Hinweis</t>
    </r>
    <r>
      <rPr>
        <sz val="11"/>
        <color theme="1"/>
        <rFont val="Calibri"/>
        <family val="2"/>
        <scheme val="minor"/>
      </rPr>
      <t>: der DM im Bahnhof hat auch Sonntags geöffnet und nimmt Pfand entgegen.</t>
    </r>
  </si>
  <si>
    <t>Baustraße 54, 47137 Duisburg</t>
  </si>
  <si>
    <t>51.47072286455197, 6.7699160430974406</t>
  </si>
  <si>
    <t>W-27</t>
  </si>
  <si>
    <r>
      <rPr>
        <b/>
        <sz val="11"/>
        <color theme="1"/>
        <rFont val="Calibri"/>
        <family val="2"/>
        <scheme val="minor"/>
      </rPr>
      <t>Info</t>
    </r>
    <r>
      <rPr>
        <sz val="11"/>
        <color theme="1"/>
        <rFont val="Calibri"/>
        <family val="2"/>
        <scheme val="minor"/>
      </rPr>
      <t xml:space="preserve">: Der Kurpark in Bad Homburg ist für seine vielen Heilquellen und Brunnen bekannt.
</t>
    </r>
    <r>
      <rPr>
        <b/>
        <sz val="11"/>
        <color theme="1"/>
        <rFont val="Calibri"/>
        <family val="2"/>
        <scheme val="minor"/>
      </rPr>
      <t>Aufgabe</t>
    </r>
    <r>
      <rPr>
        <sz val="11"/>
        <color theme="1"/>
        <rFont val="Calibri"/>
        <family val="2"/>
        <scheme val="minor"/>
      </rPr>
      <t xml:space="preserve">: Finde 2 Brunnen und trinke das Wasser (falls die offen sind)
</t>
    </r>
    <r>
      <rPr>
        <b/>
        <sz val="11"/>
        <color theme="1"/>
        <rFont val="Calibri"/>
        <family val="2"/>
        <scheme val="minor"/>
      </rPr>
      <t>Bonusaufgabe</t>
    </r>
    <r>
      <rPr>
        <sz val="11"/>
        <color theme="1"/>
        <rFont val="Calibri"/>
        <family val="2"/>
        <scheme val="minor"/>
      </rPr>
      <t>: Kipp einem Teamkollegen das Wasser über den Kopf</t>
    </r>
  </si>
  <si>
    <t>Kisseleffstraße 35, 61348 Bad Homburg vor der Höhe</t>
  </si>
  <si>
    <t>50.22797397542409, 8.627094874223165</t>
  </si>
  <si>
    <t>W-28</t>
  </si>
  <si>
    <t>Macht ein Foto von der ikonischen Fassade des Wuppertaler Stadions am Zoo. Bonus: AUS der Schwebebahn.</t>
  </si>
  <si>
    <t>Sonnborner Str. 44, 42327 Wuppertal</t>
  </si>
  <si>
    <t>51.23965650017523, 7.103038003521549</t>
  </si>
  <si>
    <t>Wuppertal-Zoologischer Garten</t>
  </si>
  <si>
    <t>W-29</t>
  </si>
  <si>
    <t>Macht ein Bild vom Klimagarten Schwerte</t>
  </si>
  <si>
    <t>Ioannina-Platz 1, 58239 Schwerte</t>
  </si>
  <si>
    <t>51.43132112624768, 7.5637708662297</t>
  </si>
  <si>
    <t>Schwerte(Ruhr)</t>
  </si>
  <si>
    <t>W-30</t>
  </si>
  <si>
    <t>Macht ein Bild vor dem renovierten Bahnhof Mayschoß mit den steilen Weinbergen im Hintergrund</t>
  </si>
  <si>
    <t>Ahr-Rotweinstraße 47, 53508 Mayschoß-Lochmühle</t>
  </si>
  <si>
    <t>50.517546666346796, 7.0202237122499085</t>
  </si>
  <si>
    <t>W-31</t>
  </si>
  <si>
    <r>
      <rPr>
        <b/>
        <sz val="11"/>
        <color theme="1"/>
        <rFont val="Calibri"/>
        <family val="2"/>
        <scheme val="minor"/>
      </rPr>
      <t>Aufgabe:</t>
    </r>
    <r>
      <rPr>
        <sz val="11"/>
        <color theme="1"/>
        <rFont val="Calibri"/>
        <family val="2"/>
        <scheme val="minor"/>
      </rPr>
      <t xml:space="preserve"> Macht ein Bild mit dem Beachvolleyballfeld
</t>
    </r>
    <r>
      <rPr>
        <b/>
        <sz val="11"/>
        <color theme="1"/>
        <rFont val="Calibri"/>
        <family val="2"/>
        <scheme val="minor"/>
      </rPr>
      <t>Bonus:</t>
    </r>
    <r>
      <rPr>
        <sz val="11"/>
        <color theme="1"/>
        <rFont val="Calibri"/>
        <family val="2"/>
        <scheme val="minor"/>
      </rPr>
      <t xml:space="preserve"> baut eine Sandburg inklusive Burggraben</t>
    </r>
  </si>
  <si>
    <t>Königswiesen, 21147 Hamburg</t>
  </si>
  <si>
    <t>53.47526293441246, 9.849339144187075</t>
  </si>
  <si>
    <t>W-32</t>
  </si>
  <si>
    <r>
      <t xml:space="preserve">Info: </t>
    </r>
    <r>
      <rPr>
        <sz val="11"/>
        <color theme="1"/>
        <rFont val="Calibri"/>
        <family val="2"/>
        <scheme val="minor"/>
      </rPr>
      <t xml:space="preserve">Ladenburg ist zentraler Bahnhof der Standard-Testinfrastruktur für die PROTON-Simulation von DB Analytics. Das muss man gesehen haben.
</t>
    </r>
    <r>
      <rPr>
        <b/>
        <sz val="11"/>
        <color theme="1"/>
        <rFont val="Calibri"/>
        <family val="2"/>
        <scheme val="minor"/>
      </rPr>
      <t>Aufgabe:</t>
    </r>
    <r>
      <rPr>
        <sz val="11"/>
        <color theme="1"/>
        <rFont val="Calibri"/>
        <family val="2"/>
        <scheme val="minor"/>
      </rPr>
      <t xml:space="preserve"> macht einen kleinen Spaziergang am Neckar und besucht die Pinguine
</t>
    </r>
    <r>
      <rPr>
        <b/>
        <sz val="11"/>
        <color theme="1"/>
        <rFont val="Calibri"/>
        <family val="2"/>
        <scheme val="minor"/>
      </rPr>
      <t xml:space="preserve">Bonus: </t>
    </r>
    <r>
      <rPr>
        <sz val="11"/>
        <color theme="1"/>
        <rFont val="Calibri"/>
        <family val="2"/>
        <scheme val="minor"/>
      </rPr>
      <t xml:space="preserve">macht ein Foto des Bahnhofsschilds in Ladenburg, auf dem das PROTON Logo (https://proton.lsg.comp.db.de/) auf Handy oder Laptop Display zu sehen ist. </t>
    </r>
  </si>
  <si>
    <t>Neckarstraße 50, 68526 Ladenburg</t>
  </si>
  <si>
    <t>49.46497614672917, 8.606193423084758</t>
  </si>
  <si>
    <t>W-33</t>
  </si>
  <si>
    <r>
      <rPr>
        <b/>
        <sz val="11"/>
        <color theme="1"/>
        <rFont val="Calibri"/>
        <family val="2"/>
        <scheme val="minor"/>
      </rPr>
      <t xml:space="preserve">Info: </t>
    </r>
    <r>
      <rPr>
        <sz val="11"/>
        <color theme="1"/>
        <rFont val="Calibri"/>
        <family val="2"/>
        <scheme val="minor"/>
      </rPr>
      <t xml:space="preserve">Bad Vilbel ist Quellenstadt mit einer Vielzahl von Mineralbrunnen. In der Stadt sind als "Kunstwerke" an verschiedenen Stellen große bunte Wasserflaschen aufgestellt.
</t>
    </r>
    <r>
      <rPr>
        <b/>
        <sz val="11"/>
        <color theme="1"/>
        <rFont val="Calibri"/>
        <family val="2"/>
        <scheme val="minor"/>
      </rPr>
      <t xml:space="preserve">Aufgabe: </t>
    </r>
    <r>
      <rPr>
        <sz val="11"/>
        <color theme="1"/>
        <rFont val="Calibri"/>
        <family val="2"/>
        <scheme val="minor"/>
      </rPr>
      <t xml:space="preserve">macht Fotos von mindestens 6 dieser Wasserflaschen (die Koordinaten geben den Ort einer Flasche an, bei der ihr starten könnt)
</t>
    </r>
    <r>
      <rPr>
        <b/>
        <sz val="11"/>
        <color theme="1"/>
        <rFont val="Calibri"/>
        <family val="2"/>
        <scheme val="minor"/>
      </rPr>
      <t xml:space="preserve">Bonus: </t>
    </r>
    <r>
      <rPr>
        <sz val="11"/>
        <color theme="1"/>
        <rFont val="Calibri"/>
        <family val="2"/>
        <scheme val="minor"/>
      </rPr>
      <t>findet und fotografiert noch 5 weitere Flaschen (also insgesamt 11)</t>
    </r>
  </si>
  <si>
    <t>Frankfurter Str. 131, 61118 Bad Vilbel</t>
  </si>
  <si>
    <t>50.178688116342364, 8.73604035775973</t>
  </si>
  <si>
    <r>
      <rPr>
        <b/>
        <sz val="11"/>
        <color theme="1"/>
        <rFont val="Calibri"/>
        <family val="2"/>
        <scheme val="minor"/>
      </rPr>
      <t xml:space="preserve">Info: </t>
    </r>
    <r>
      <rPr>
        <sz val="11"/>
        <color theme="1"/>
        <rFont val="Calibri"/>
        <family val="2"/>
        <scheme val="minor"/>
      </rPr>
      <t xml:space="preserve">Von Obstfelderschmiede nach Lichtenhain verkehrt die  (wahrscheinlich) einzige Standseilbahn auf dem DB Netz. Die Bahn selbst ist leider wegen Wartungsarbeiten geschlossen, aber ihr könnt die Strecke entlangehen.
</t>
    </r>
    <r>
      <rPr>
        <b/>
        <sz val="11"/>
        <color theme="1"/>
        <rFont val="Calibri"/>
        <family val="2"/>
        <scheme val="minor"/>
      </rPr>
      <t>Aufgabe:</t>
    </r>
    <r>
      <rPr>
        <sz val="11"/>
        <color theme="1"/>
        <rFont val="Calibri"/>
        <family val="2"/>
        <scheme val="minor"/>
      </rPr>
      <t xml:space="preserve"> Geht zur Ausweichstelle der Bergbahn und macht ein Video, auf dem ihr erklärt, wie die Weiche dort ohne bewegliche Teile funktioniert.
</t>
    </r>
    <r>
      <rPr>
        <b/>
        <sz val="11"/>
        <color theme="1"/>
        <rFont val="Calibri"/>
        <family val="2"/>
        <scheme val="minor"/>
      </rPr>
      <t>Bonus:</t>
    </r>
    <r>
      <rPr>
        <sz val="11"/>
        <color theme="1"/>
        <rFont val="Calibri"/>
        <family val="2"/>
        <scheme val="minor"/>
      </rPr>
      <t xml:space="preserve"> Lauft weiter bis zur Bergstation und macht oben ein Foto</t>
    </r>
  </si>
  <si>
    <t>50.59770879460818, 11.13085742697641</t>
  </si>
  <si>
    <t>W-35</t>
  </si>
  <si>
    <r>
      <rPr>
        <b/>
        <sz val="11"/>
        <color theme="1"/>
        <rFont val="Calibri"/>
        <family val="2"/>
        <scheme val="minor"/>
      </rPr>
      <t>Info:</t>
    </r>
    <r>
      <rPr>
        <sz val="11"/>
        <color theme="1"/>
        <rFont val="Calibri"/>
        <family val="2"/>
        <scheme val="minor"/>
      </rPr>
      <t xml:space="preserve"> Wunschlos Natur, macht eine Reise nach Templin in den Naturpark Uckermärkische Seen.
</t>
    </r>
    <r>
      <rPr>
        <b/>
        <sz val="11"/>
        <color theme="1"/>
        <rFont val="Calibri"/>
        <family val="2"/>
        <scheme val="minor"/>
      </rPr>
      <t>Aufgabe:</t>
    </r>
    <r>
      <rPr>
        <sz val="11"/>
        <color theme="1"/>
        <rFont val="Calibri"/>
        <family val="2"/>
        <scheme val="minor"/>
      </rPr>
      <t xml:space="preserve"> Dort erwartet euch eine kleine Wanderung entlang des Ufers des Templiner Sees zur Badestrand Schinderkuhle. Macht dort ein Gruppenfoto am Strand.
</t>
    </r>
    <r>
      <rPr>
        <b/>
        <sz val="11"/>
        <color theme="1"/>
        <rFont val="Calibri"/>
        <family val="2"/>
        <scheme val="minor"/>
      </rPr>
      <t>Bonus:</t>
    </r>
    <r>
      <rPr>
        <sz val="11"/>
        <color theme="1"/>
        <rFont val="Calibri"/>
        <family val="2"/>
        <scheme val="minor"/>
      </rPr>
      <t xml:space="preserve"> Fotografiert mindestens eine Person der Gruppe badend im See</t>
    </r>
  </si>
  <si>
    <t>Uferweg, 17268 Templin</t>
  </si>
  <si>
    <t>53.127789913610044, 13.51104316860654</t>
  </si>
  <si>
    <t>W-36</t>
  </si>
  <si>
    <r>
      <rPr>
        <b/>
        <sz val="11"/>
        <color theme="1"/>
        <rFont val="Calibri"/>
        <family val="2"/>
        <scheme val="minor"/>
      </rPr>
      <t xml:space="preserve">Info: </t>
    </r>
    <r>
      <rPr>
        <sz val="11"/>
        <color theme="1"/>
        <rFont val="Calibri"/>
        <family val="2"/>
        <scheme val="minor"/>
      </rPr>
      <t>Ludwigslust war während der Korridorsanierung sehr stark gebeutelt.</t>
    </r>
    <r>
      <rPr>
        <b/>
        <sz val="11"/>
        <color theme="1"/>
        <rFont val="Calibri"/>
        <family val="2"/>
        <scheme val="minor"/>
      </rPr>
      <t xml:space="preserve">
Aufgabe:</t>
    </r>
    <r>
      <rPr>
        <sz val="11"/>
        <color theme="1"/>
        <rFont val="Calibri"/>
        <family val="2"/>
        <scheme val="minor"/>
      </rPr>
      <t xml:space="preserve"> Macht ein Foto vor dem Schloss Ludwigslust</t>
    </r>
  </si>
  <si>
    <t>Schloßfreiheit, 19288 Ludwigslust</t>
  </si>
  <si>
    <t>53.32491814466259, 11.487851846937863</t>
  </si>
  <si>
    <t>W-37</t>
  </si>
  <si>
    <r>
      <rPr>
        <b/>
        <sz val="11"/>
        <color theme="1"/>
        <rFont val="Calibri"/>
        <family val="2"/>
        <scheme val="minor"/>
      </rPr>
      <t>Info</t>
    </r>
    <r>
      <rPr>
        <sz val="11"/>
        <color theme="1"/>
        <rFont val="Calibri"/>
        <family val="2"/>
        <scheme val="minor"/>
      </rPr>
      <t xml:space="preserve">: Mitten im Nördlinger Ries, einem Meteoritenkrater, liegt die Stadt Nördlingen, die von einer vollständig  erhaltenen Stadtmauer umgeben ist. Den besten Blick hat man vom direkt im Stadtzentrum gelegenen Kirchturm der Kirche St. Georg - dem "Daniel". 
</t>
    </r>
    <r>
      <rPr>
        <b/>
        <sz val="11"/>
        <color theme="1"/>
        <rFont val="Calibri"/>
        <family val="2"/>
        <scheme val="minor"/>
      </rPr>
      <t>Aufgabe</t>
    </r>
    <r>
      <rPr>
        <sz val="11"/>
        <color theme="1"/>
        <rFont val="Calibri"/>
        <family val="2"/>
        <scheme val="minor"/>
      </rPr>
      <t xml:space="preserve">: begebt euch zur Kirche St. Georg und macht eines dieser Klischeefotos, bei dem ihr durch geschickte Wahl der Perspektive so groß seid, dass ihr euch am Kirchturm anlehnen könnt, ihn umarmt o.Ä. 
</t>
    </r>
    <r>
      <rPr>
        <b/>
        <sz val="11"/>
        <color theme="1"/>
        <rFont val="Calibri"/>
        <family val="2"/>
        <scheme val="minor"/>
      </rPr>
      <t>Bonus</t>
    </r>
    <r>
      <rPr>
        <sz val="11"/>
        <color theme="1"/>
        <rFont val="Calibri"/>
        <family val="2"/>
        <scheme val="minor"/>
      </rPr>
      <t>: ihr erklimmt die Stufen und lasst die neutrale Tourbegleitung durch ein Beweisfoto an der Aussicht teilhaben (10-18 Uhr, 4 € Eintritt für den Aufstieg, ca. 350 Stufen)</t>
    </r>
  </si>
  <si>
    <t>Windgäßchen, 86720 Nördlingen</t>
  </si>
  <si>
    <t>48.85063016207485, 10.488813473353424</t>
  </si>
  <si>
    <t>W-38</t>
  </si>
  <si>
    <r>
      <rPr>
        <b/>
        <sz val="11"/>
        <color theme="1"/>
        <rFont val="Calibri"/>
        <family val="2"/>
        <scheme val="minor"/>
      </rPr>
      <t>Info</t>
    </r>
    <r>
      <rPr>
        <sz val="11"/>
        <color theme="1"/>
        <rFont val="Calibri"/>
        <family val="2"/>
        <scheme val="minor"/>
      </rPr>
      <t xml:space="preserve">: Bad Dürkheim ist eine Kurstadt am Rande des Pfälzerwalds
</t>
    </r>
    <r>
      <rPr>
        <b/>
        <sz val="11"/>
        <color theme="1"/>
        <rFont val="Calibri"/>
        <family val="2"/>
        <scheme val="minor"/>
      </rPr>
      <t>Aufgabe</t>
    </r>
    <r>
      <rPr>
        <sz val="11"/>
        <color theme="1"/>
        <rFont val="Calibri"/>
        <family val="2"/>
        <scheme val="minor"/>
      </rPr>
      <t xml:space="preserve">: Besucht die Saline (Gradierbau) in Bad Dürkheim
</t>
    </r>
    <r>
      <rPr>
        <b/>
        <sz val="11"/>
        <color theme="1"/>
        <rFont val="Calibri"/>
        <family val="2"/>
        <scheme val="minor"/>
      </rPr>
      <t>Bonus</t>
    </r>
    <r>
      <rPr>
        <sz val="11"/>
        <color theme="1"/>
        <rFont val="Calibri"/>
        <family val="2"/>
        <scheme val="minor"/>
      </rPr>
      <t>: findet auf dem Rückweg das größte Weinfass der Welt</t>
    </r>
  </si>
  <si>
    <t>Salinenstraße 17, 67098 Bad Dürkheim</t>
  </si>
  <si>
    <t>49.46540912020236, 8.174484886908902</t>
  </si>
  <si>
    <t>W-39</t>
  </si>
  <si>
    <r>
      <rPr>
        <b/>
        <sz val="11"/>
        <color theme="1"/>
        <rFont val="Calibri"/>
        <family val="2"/>
        <scheme val="minor"/>
      </rPr>
      <t xml:space="preserve">Info: </t>
    </r>
    <r>
      <rPr>
        <sz val="11"/>
        <color theme="1"/>
        <rFont val="Calibri"/>
        <family val="2"/>
        <scheme val="minor"/>
      </rPr>
      <t xml:space="preserve">München - Biergärten - Sommer -geil
</t>
    </r>
    <r>
      <rPr>
        <b/>
        <sz val="11"/>
        <color theme="1"/>
        <rFont val="Calibri"/>
        <family val="2"/>
        <scheme val="minor"/>
      </rPr>
      <t>Aufgabe:</t>
    </r>
    <r>
      <rPr>
        <sz val="11"/>
        <color theme="1"/>
        <rFont val="Calibri"/>
        <family val="2"/>
        <scheme val="minor"/>
      </rPr>
      <t xml:space="preserve"> Fahrt zum größten Biergarten der Welt, dem Königlichen Hirschgarten, und machts a 5-sekündiges Video wo mindestens eine Person eurer Gruppe jodelt.
</t>
    </r>
    <r>
      <rPr>
        <b/>
        <sz val="11"/>
        <color theme="1"/>
        <rFont val="Calibri"/>
        <family val="2"/>
        <scheme val="minor"/>
      </rPr>
      <t>Bonus:</t>
    </r>
    <r>
      <rPr>
        <sz val="11"/>
        <color theme="1"/>
        <rFont val="Calibri"/>
        <family val="2"/>
        <scheme val="minor"/>
      </rPr>
      <t xml:space="preserve"> Das Video dauert 15 Sekunden, komplett jodelnd ;)</t>
    </r>
  </si>
  <si>
    <t>Hirschgarten 1, 80639 München</t>
  </si>
  <si>
    <t>48.149981546610775, 11.511142235578452</t>
  </si>
  <si>
    <t>W-40</t>
  </si>
  <si>
    <r>
      <rPr>
        <b/>
        <sz val="11"/>
        <color theme="1"/>
        <rFont val="Calibri"/>
        <family val="2"/>
        <scheme val="minor"/>
      </rPr>
      <t xml:space="preserve">Info: </t>
    </r>
    <r>
      <rPr>
        <sz val="11"/>
        <color theme="1"/>
        <rFont val="Calibri"/>
        <family val="2"/>
        <scheme val="minor"/>
      </rPr>
      <t xml:space="preserve">Seit Jahren wird diskutiert, ob Bielefeld nun exisitiert oder nicht. Ihr müsst das Geheimnis jetzt lüften.
</t>
    </r>
    <r>
      <rPr>
        <b/>
        <sz val="11"/>
        <color theme="1"/>
        <rFont val="Calibri"/>
        <family val="2"/>
        <scheme val="minor"/>
      </rPr>
      <t xml:space="preserve">Aufgabe: </t>
    </r>
    <r>
      <rPr>
        <sz val="11"/>
        <color theme="1"/>
        <rFont val="Calibri"/>
        <family val="2"/>
        <scheme val="minor"/>
      </rPr>
      <t>Fahrt nach Bielefeld und sichert 15 Minuten Beweise, dass Bielefeld exisitiert</t>
    </r>
  </si>
  <si>
    <t>33602 Bielefeld</t>
  </si>
  <si>
    <t>52.029261, 8.532723</t>
  </si>
  <si>
    <t>1</t>
  </si>
  <si>
    <t>W-41</t>
  </si>
  <si>
    <r>
      <rPr>
        <b/>
        <sz val="11"/>
        <color theme="1"/>
        <rFont val="Calibri"/>
        <family val="2"/>
        <scheme val="minor"/>
      </rPr>
      <t>Info</t>
    </r>
    <r>
      <rPr>
        <sz val="11"/>
        <color theme="1"/>
        <rFont val="Calibri"/>
        <family val="2"/>
        <scheme val="minor"/>
      </rPr>
      <t xml:space="preserve">: Nicht nur ein Stadtteil von Konstanz heißt Paradies, sondern auch das Steuerparadies in der Schweiz ist nur wenige Gehminuten entfernt.                                                                                              </t>
    </r>
    <r>
      <rPr>
        <b/>
        <sz val="11"/>
        <color theme="1"/>
        <rFont val="Calibri"/>
        <family val="2"/>
        <scheme val="minor"/>
      </rPr>
      <t>Aufgabe</t>
    </r>
    <r>
      <rPr>
        <sz val="11"/>
        <color theme="1"/>
        <rFont val="Calibri"/>
        <family val="2"/>
        <scheme val="minor"/>
      </rPr>
      <t xml:space="preserve">: Mache ein Foto von euch vor einem beliebigen Grenzübergang in die Schweiz in Konstanz. Tritt beliebig nah heran an die Grenze ran.                                                                                                      </t>
    </r>
  </si>
  <si>
    <t>78462 Konstanz</t>
  </si>
  <si>
    <t>47.655502, 9.173160</t>
  </si>
  <si>
    <t>W-42</t>
  </si>
  <si>
    <r>
      <rPr>
        <b/>
        <sz val="11"/>
        <color theme="1"/>
        <rFont val="Calibri"/>
        <family val="2"/>
        <scheme val="minor"/>
      </rPr>
      <t>Info</t>
    </r>
    <r>
      <rPr>
        <sz val="11"/>
        <color theme="1"/>
        <rFont val="Calibri"/>
        <family val="2"/>
        <scheme val="minor"/>
      </rPr>
      <t xml:space="preserve">: Siegburg ist an der Sieg gelegen, nutzt diese Gelegenheit  
</t>
    </r>
    <r>
      <rPr>
        <b/>
        <sz val="11"/>
        <color theme="1"/>
        <rFont val="Calibri"/>
        <family val="2"/>
        <scheme val="minor"/>
      </rPr>
      <t>Aufgabe:</t>
    </r>
    <r>
      <rPr>
        <sz val="11"/>
        <color theme="1"/>
        <rFont val="Calibri"/>
        <family val="2"/>
        <scheme val="minor"/>
      </rPr>
      <t xml:space="preserve"> Geht zur Sieg und haltet eure Füße in die Sieg, mache davon ein Foto                                                                                                  
</t>
    </r>
    <r>
      <rPr>
        <b/>
        <sz val="11"/>
        <color theme="1"/>
        <rFont val="Calibri"/>
        <family val="2"/>
        <scheme val="minor"/>
      </rPr>
      <t>Bonus</t>
    </r>
    <r>
      <rPr>
        <sz val="11"/>
        <color theme="1"/>
        <rFont val="Calibri"/>
        <family val="2"/>
        <scheme val="minor"/>
      </rPr>
      <t>: Nutze die Seilbahn auf dem Spielplatz und mache ein Video</t>
    </r>
  </si>
  <si>
    <t>Siegstraße 79, 53721 Siegburg</t>
  </si>
  <si>
    <t>50.790429766646355, 7.197851826552716</t>
  </si>
  <si>
    <t>W-43</t>
  </si>
  <si>
    <t>Info: In Erkner sitzt der Verein historische S-Bahn Berlin, der sich um die alten Fahrzeuge der Berliner S-Bahn kümmert 
Aufgabe: Macht ein Gruppenfoto mit dem Triebkopf am Werk Bonus: Ihr trage dabei etwas (kristall-)blaues, etwas beiges und etwas rotes</t>
  </si>
  <si>
    <t>Bahnhofstraße 10, 15537 Erkner</t>
  </si>
  <si>
    <t>52.42904784459214, 13.75215539050287</t>
  </si>
  <si>
    <r>
      <rPr>
        <b/>
        <sz val="11"/>
        <color theme="1"/>
        <rFont val="Calibri"/>
        <family val="2"/>
        <scheme val="minor"/>
      </rPr>
      <t>Info:</t>
    </r>
    <r>
      <rPr>
        <sz val="11"/>
        <color theme="1"/>
        <rFont val="Calibri"/>
        <family val="2"/>
        <scheme val="minor"/>
      </rPr>
      <t xml:space="preserve"> Die Riesbahn ist immer eine Reise wert - steuert den Bahnhof Möttingen mit seinem mechanischen Stellwerk an
</t>
    </r>
    <r>
      <rPr>
        <b/>
        <sz val="11"/>
        <color theme="1"/>
        <rFont val="Calibri"/>
        <family val="2"/>
        <scheme val="minor"/>
      </rPr>
      <t xml:space="preserve">Aufgabe: </t>
    </r>
    <r>
      <rPr>
        <sz val="11"/>
        <color theme="1"/>
        <rFont val="Calibri"/>
        <family val="2"/>
        <scheme val="minor"/>
      </rPr>
      <t xml:space="preserve">Steuert die "Hexenküche" im benachbarten Lierheim an und macht dort ein Foto
</t>
    </r>
    <r>
      <rPr>
        <b/>
        <sz val="11"/>
        <color theme="1"/>
        <rFont val="Calibri"/>
        <family val="2"/>
        <scheme val="minor"/>
      </rPr>
      <t xml:space="preserve">Bonus: </t>
    </r>
    <r>
      <rPr>
        <sz val="11"/>
        <color theme="1"/>
        <rFont val="Calibri"/>
        <family val="2"/>
        <scheme val="minor"/>
      </rPr>
      <t>Wenn auf dem Foto ein Zug auf der Riesbahn zu erkennen ist.</t>
    </r>
  </si>
  <si>
    <t>48.80925303456509, 10.61106884215447</t>
  </si>
  <si>
    <r>
      <rPr>
        <b/>
        <sz val="11"/>
        <color theme="1"/>
        <rFont val="Calibri"/>
        <family val="2"/>
        <scheme val="minor"/>
      </rPr>
      <t>Info</t>
    </r>
    <r>
      <rPr>
        <sz val="11"/>
        <color theme="1"/>
        <rFont val="Calibri"/>
        <family val="2"/>
        <scheme val="minor"/>
      </rPr>
      <t xml:space="preserve">: Oberwesel ist ein aufgrund der Lage im mittel Rheintal ein beliebter Ort, um dort Bilder von Zügen zu machen. Besonders häufig wurden dort Züge des Fernverkehrs fotografiert. 
</t>
    </r>
    <r>
      <rPr>
        <b/>
        <sz val="11"/>
        <color theme="1"/>
        <rFont val="Calibri"/>
        <family val="2"/>
        <scheme val="minor"/>
      </rPr>
      <t>Aufgabe:</t>
    </r>
    <r>
      <rPr>
        <sz val="11"/>
        <color theme="1"/>
        <rFont val="Calibri"/>
        <family val="2"/>
        <scheme val="minor"/>
      </rPr>
      <t xml:space="preserve"> Begebt euch zu den Koordinaten und macht von dort ein Bild mit einem Zug und Oberwesel im Hintergrund. 
</t>
    </r>
    <r>
      <rPr>
        <b/>
        <sz val="11"/>
        <color theme="1"/>
        <rFont val="Calibri"/>
        <family val="2"/>
        <scheme val="minor"/>
      </rPr>
      <t>Bonus</t>
    </r>
    <r>
      <rPr>
        <sz val="11"/>
        <color theme="1"/>
        <rFont val="Calibri"/>
        <family val="2"/>
        <scheme val="minor"/>
      </rPr>
      <t xml:space="preserve">: Auf dem Bild ist ein Zug des Fernverkehrs zu sehen.
</t>
    </r>
  </si>
  <si>
    <t>50.1147111, 7.7189386</t>
  </si>
  <si>
    <t>W-48</t>
  </si>
  <si>
    <r>
      <rPr>
        <b/>
        <sz val="11"/>
        <color theme="1"/>
        <rFont val="Calibri"/>
        <family val="2"/>
        <scheme val="minor"/>
      </rPr>
      <t>Info:</t>
    </r>
    <r>
      <rPr>
        <sz val="11"/>
        <color theme="1"/>
        <rFont val="Calibri"/>
        <family val="2"/>
        <scheme val="minor"/>
      </rPr>
      <t xml:space="preserve"> Genießt die frische Briese an der Ostsee
</t>
    </r>
    <r>
      <rPr>
        <b/>
        <sz val="11"/>
        <color theme="1"/>
        <rFont val="Calibri"/>
        <family val="2"/>
        <scheme val="minor"/>
      </rPr>
      <t>Aufgabe:</t>
    </r>
    <r>
      <rPr>
        <sz val="11"/>
        <color theme="1"/>
        <rFont val="Calibri"/>
        <family val="2"/>
        <scheme val="minor"/>
      </rPr>
      <t xml:space="preserve"> Macht ein Gruppenfoto mit dem Leuchtturm von Warnemünde
</t>
    </r>
    <r>
      <rPr>
        <b/>
        <sz val="11"/>
        <color theme="1"/>
        <rFont val="Calibri"/>
        <family val="2"/>
        <scheme val="minor"/>
      </rPr>
      <t>Bonus:</t>
    </r>
    <r>
      <rPr>
        <sz val="11"/>
        <color theme="1"/>
        <rFont val="Calibri"/>
        <family val="2"/>
        <scheme val="minor"/>
      </rPr>
      <t xml:space="preserve"> Eine Fähre im Hintergrund des Gruppenbildes</t>
    </r>
  </si>
  <si>
    <t>Am Leuchtturm, 18119 Rostock</t>
  </si>
  <si>
    <t>54.1823339503472, 12.08618091371664</t>
  </si>
  <si>
    <t>W-49</t>
  </si>
  <si>
    <r>
      <rPr>
        <b/>
        <sz val="11"/>
        <color theme="1"/>
        <rFont val="Calibri"/>
        <family val="2"/>
        <scheme val="minor"/>
      </rPr>
      <t>Info:</t>
    </r>
    <r>
      <rPr>
        <sz val="11"/>
        <color theme="1"/>
        <rFont val="Calibri"/>
        <family val="2"/>
        <scheme val="minor"/>
      </rPr>
      <t xml:space="preserve"> Der Salonwagen 10 205 wurde bis 1974 von Bundeskanzlern als reisendes Büro genutzt und befindet sich heute im Untergeschoss im Haus der Geschichte, welches entgeltfrei besichtigt werden kann. 
</t>
    </r>
    <r>
      <rPr>
        <b/>
        <sz val="11"/>
        <color theme="1"/>
        <rFont val="Calibri"/>
        <family val="2"/>
        <scheme val="minor"/>
      </rPr>
      <t>Aufgabe:</t>
    </r>
    <r>
      <rPr>
        <sz val="11"/>
        <color theme="1"/>
        <rFont val="Calibri"/>
        <family val="2"/>
        <scheme val="minor"/>
      </rPr>
      <t xml:space="preserve"> Überprüft das letzte Wartungsdatum und macht ein Gruppenfoto vor dem prächtigen Wagen</t>
    </r>
  </si>
  <si>
    <t>Willy-Brandt-Allee 14, 53113 Bonn</t>
  </si>
  <si>
    <t>50.717236069667564, 7.119473199193791</t>
  </si>
  <si>
    <t>W-50</t>
  </si>
  <si>
    <r>
      <rPr>
        <b/>
        <sz val="11"/>
        <color theme="1"/>
        <rFont val="Calibri"/>
        <family val="2"/>
        <scheme val="minor"/>
      </rPr>
      <t>Info:</t>
    </r>
    <r>
      <rPr>
        <sz val="11"/>
        <color theme="1"/>
        <rFont val="Calibri"/>
        <family val="2"/>
        <scheme val="minor"/>
      </rPr>
      <t xml:space="preserve"> In Hadamar gibt es einiges an Geschichte zu entdecken. Unter Anderem viel Tradition im Glashandwerk
</t>
    </r>
    <r>
      <rPr>
        <b/>
        <sz val="11"/>
        <color theme="1"/>
        <rFont val="Calibri"/>
        <family val="2"/>
        <scheme val="minor"/>
      </rPr>
      <t>Aufgabe:</t>
    </r>
    <r>
      <rPr>
        <sz val="11"/>
        <color theme="1"/>
        <rFont val="Calibri"/>
        <family val="2"/>
        <scheme val="minor"/>
      </rPr>
      <t xml:space="preserve"> Macht ein Gruppenfoto vor dem Eingang des Glasmuseums im Hadamarer Schloss</t>
    </r>
  </si>
  <si>
    <t>Gymnasiumstraße 4, 65589 Hadamar</t>
  </si>
  <si>
    <t>50.44755946296023, 8.044942344900257</t>
  </si>
  <si>
    <r>
      <rPr>
        <b/>
        <sz val="11"/>
        <color theme="1"/>
        <rFont val="Calibri"/>
        <family val="2"/>
        <scheme val="minor"/>
      </rPr>
      <t>Info:</t>
    </r>
    <r>
      <rPr>
        <sz val="11"/>
        <color theme="1"/>
        <rFont val="Calibri"/>
        <family val="2"/>
        <scheme val="minor"/>
      </rPr>
      <t xml:space="preserve"> Am Nordsee Kai kann man auch in Stuttgart sein ;-)
</t>
    </r>
    <r>
      <rPr>
        <b/>
        <sz val="11"/>
        <color theme="1"/>
        <rFont val="Calibri"/>
        <family val="2"/>
        <scheme val="minor"/>
      </rPr>
      <t>Aufgabe:</t>
    </r>
    <r>
      <rPr>
        <sz val="11"/>
        <color theme="1"/>
        <rFont val="Calibri"/>
        <family val="2"/>
        <scheme val="minor"/>
      </rPr>
      <t xml:space="preserve"> Findet ein Schild der S Bahn und sagt ein Kleines Gedicht auf, bsp. über die baureihe 423 und oder 430.  Gern mit Norddeutschem Dialekt vortragen ;-) </t>
    </r>
  </si>
  <si>
    <t>48.718099, 9.401106</t>
  </si>
  <si>
    <t>W-52</t>
  </si>
  <si>
    <r>
      <rPr>
        <b/>
        <sz val="11"/>
        <color theme="1"/>
        <rFont val="Calibri"/>
        <family val="2"/>
        <scheme val="minor"/>
      </rPr>
      <t>Info:</t>
    </r>
    <r>
      <rPr>
        <sz val="11"/>
        <color theme="1"/>
        <rFont val="Calibri"/>
        <family val="2"/>
        <scheme val="minor"/>
      </rPr>
      <t xml:space="preserve"> Der 175-jährige Oppenheimer Uhrturm steht mit seinen Mauern auf einem Fundament aus dem Mittelalter. Über den Zweck der Zeitanzeige, wurde er auch als Beobahtungsturm verwendet. 
</t>
    </r>
    <r>
      <rPr>
        <b/>
        <sz val="11"/>
        <color theme="1"/>
        <rFont val="Calibri"/>
        <family val="2"/>
        <scheme val="minor"/>
      </rPr>
      <t>Aufgabe:</t>
    </r>
    <r>
      <rPr>
        <sz val="11"/>
        <color theme="1"/>
        <rFont val="Calibri"/>
        <family val="2"/>
        <scheme val="minor"/>
      </rPr>
      <t xml:space="preserve"> Neben dem Turm ist der Partnerschaftsbrunnen. Sucht auf Maps nach den Partnerstädten. Wie lange braucht man zu Fuß um den Weg des Wassers nachzugehen? Macht ein Bild mit der Distanz zwischen den Stadtwappen.</t>
    </r>
  </si>
  <si>
    <t>Vorstädterstraße 2, 55276 Oppenheim</t>
  </si>
  <si>
    <t>49.856748197750726, 8.356985169158907</t>
  </si>
  <si>
    <t>W-53</t>
  </si>
  <si>
    <r>
      <rPr>
        <b/>
        <sz val="11"/>
        <color theme="1"/>
        <rFont val="Calibri"/>
        <family val="2"/>
        <scheme val="minor"/>
      </rPr>
      <t xml:space="preserve">Info: </t>
    </r>
    <r>
      <rPr>
        <sz val="11"/>
        <color theme="1"/>
        <rFont val="Calibri"/>
        <family val="2"/>
        <scheme val="minor"/>
      </rPr>
      <t xml:space="preserve">Der Bahnhof Görlitz ist ein wunderschöner Jugendstil-Bahnhof.
</t>
    </r>
    <r>
      <rPr>
        <b/>
        <sz val="11"/>
        <color theme="1"/>
        <rFont val="Calibri"/>
        <family val="2"/>
        <scheme val="minor"/>
      </rPr>
      <t xml:space="preserve">Aufgabe: </t>
    </r>
    <r>
      <rPr>
        <sz val="11"/>
        <color theme="1"/>
        <rFont val="Calibri"/>
        <family val="2"/>
        <scheme val="minor"/>
      </rPr>
      <t xml:space="preserve">Schaut Euch den Bahnhof an und macht mindestens drei Gruppenbilder, auf denen typische Jugendstildetails über, neben oder unter Euch zu sehen sind.
</t>
    </r>
    <r>
      <rPr>
        <b/>
        <sz val="11"/>
        <color theme="1"/>
        <rFont val="Calibri"/>
        <family val="2"/>
        <scheme val="minor"/>
      </rPr>
      <t xml:space="preserve">Bonus: </t>
    </r>
    <r>
      <rPr>
        <sz val="11"/>
        <color theme="1"/>
        <rFont val="Calibri"/>
        <family val="2"/>
        <scheme val="minor"/>
      </rPr>
      <t>Ihr trefft einen polnischen Zug an und fotografiert Euch mit diesem.</t>
    </r>
  </si>
  <si>
    <t>02826 Görlitz</t>
  </si>
  <si>
    <t>51.14729902702218, 14.979366549379629</t>
  </si>
  <si>
    <t>W-54</t>
  </si>
  <si>
    <r>
      <rPr>
        <b/>
        <sz val="11"/>
        <color theme="1"/>
        <rFont val="Calibri"/>
        <family val="2"/>
        <scheme val="minor"/>
      </rPr>
      <t>Info:</t>
    </r>
    <r>
      <rPr>
        <sz val="11"/>
        <color theme="1"/>
        <rFont val="Calibri"/>
        <family val="2"/>
        <scheme val="minor"/>
      </rPr>
      <t xml:space="preserve"> Die RWTH Aachen steht teilweise auf historischen Gebäuden. Der Torbogen aus dem Jahre 1786 ist als freistehendes Mauerwerk aus dem ehemaligen Klosterrather Hof übrig geblieben. Den Erstsemestern wird erzählt, sie würden ihren Abschluss nicht schaffen, wenn man durch das Tor ginge.
</t>
    </r>
    <r>
      <rPr>
        <b/>
        <sz val="11"/>
        <color theme="1"/>
        <rFont val="Calibri"/>
        <family val="2"/>
        <scheme val="minor"/>
      </rPr>
      <t xml:space="preserve">Aufgabe: </t>
    </r>
    <r>
      <rPr>
        <sz val="11"/>
        <color theme="1"/>
        <rFont val="Calibri"/>
        <family val="2"/>
        <scheme val="minor"/>
      </rPr>
      <t xml:space="preserve">Macht ein Foto im Torbogen von allen Teammitgliedern mit Hochschulabschluss, den sie als Beweis in der Hand halten (digital erlaubt). </t>
    </r>
  </si>
  <si>
    <t>Eilfschornsteinstraße 15, 52062 Aachen</t>
  </si>
  <si>
    <t>50.77713841569635, 6.079791517409689</t>
  </si>
  <si>
    <t>W-56</t>
  </si>
  <si>
    <r>
      <rPr>
        <b/>
        <sz val="11"/>
        <color theme="1"/>
        <rFont val="Calibri"/>
        <family val="2"/>
        <scheme val="minor"/>
      </rPr>
      <t xml:space="preserve">Info: </t>
    </r>
    <r>
      <rPr>
        <sz val="11"/>
        <color theme="1"/>
        <rFont val="Calibri"/>
        <family val="2"/>
        <scheme val="minor"/>
      </rPr>
      <t xml:space="preserve">Das Dockland ist ein Bürogebäude an der Elbe in der Nähe des ehemaligen England-Fähranlegers. Das sechsgeschossige Gebäude hat einen markanten Querschnitt in Form eines Parallelogramms und ragt wie ein Schiffsbug über das Wasser hinaus.
</t>
    </r>
    <r>
      <rPr>
        <b/>
        <sz val="11"/>
        <color theme="1"/>
        <rFont val="Calibri"/>
        <family val="2"/>
        <scheme val="minor"/>
      </rPr>
      <t>Aufgabe:</t>
    </r>
    <r>
      <rPr>
        <sz val="11"/>
        <color theme="1"/>
        <rFont val="Calibri"/>
        <family val="2"/>
        <scheme val="minor"/>
      </rPr>
      <t xml:space="preserve"> Genießt den Ausblick auf den Hamburger Hafen und beobachtet das bunte Treiben. Macht ein Foto vom Dockland zusammen mit einem großen Schiff darauf.
</t>
    </r>
    <r>
      <rPr>
        <b/>
        <sz val="11"/>
        <color theme="1"/>
        <rFont val="Calibri"/>
        <family val="2"/>
        <scheme val="minor"/>
      </rPr>
      <t>Bonus:</t>
    </r>
    <r>
      <rPr>
        <sz val="11"/>
        <color theme="1"/>
        <rFont val="Calibri"/>
        <family val="2"/>
        <scheme val="minor"/>
      </rPr>
      <t xml:space="preserve"> Erklimmt das Dockland und macht ein Treppenfoto mit allen Teammitgliedern.</t>
    </r>
  </si>
  <si>
    <t>Van-der-Smissen-Straße 143a, 22767 Altona</t>
  </si>
  <si>
    <t>53.54332616905858, 9.93437249206336</t>
  </si>
  <si>
    <t>Neutrale Tourbegleitung</t>
  </si>
  <si>
    <t>W-57</t>
  </si>
  <si>
    <r>
      <t xml:space="preserve">Fahrt mit dem SkyTrain am Flughafen DUS.
</t>
    </r>
    <r>
      <rPr>
        <b/>
        <sz val="11"/>
        <color theme="1"/>
        <rFont val="Calibri"/>
        <family val="2"/>
        <scheme val="minor"/>
      </rPr>
      <t>Info:</t>
    </r>
    <r>
      <rPr>
        <sz val="11"/>
        <color theme="1"/>
        <rFont val="Calibri"/>
        <family val="2"/>
        <scheme val="minor"/>
      </rPr>
      <t xml:space="preserve"> Nach der H-Bahn in Dortmund ist Skytrain eine zweite Großkabinen-Hängebahn von Siemens. Seit 2002 ist sie in Betrieb und operiert nach der BOStrab als unabhängige Bahn ohne Fahrpersonal.
Zur Fahrt berechtigt u. a. das Deutschlandticket, von End- zu Endstation dauert eine Fahrt 7 min.
</t>
    </r>
    <r>
      <rPr>
        <b/>
        <sz val="11"/>
        <color theme="1"/>
        <rFont val="Calibri"/>
        <family val="2"/>
        <scheme val="minor"/>
      </rPr>
      <t>Aufgabe:</t>
    </r>
    <r>
      <rPr>
        <sz val="11"/>
        <color theme="1"/>
        <rFont val="Calibri"/>
        <family val="2"/>
        <scheme val="minor"/>
      </rPr>
      <t xml:space="preserve"> Macht ein Foto eures Teams in einem fahrenden Zug des SkyTrains.
</t>
    </r>
    <r>
      <rPr>
        <b/>
        <sz val="11"/>
        <color theme="1"/>
        <rFont val="Calibri"/>
        <family val="2"/>
        <scheme val="minor"/>
      </rPr>
      <t>Bonus:</t>
    </r>
    <r>
      <rPr>
        <sz val="11"/>
        <color theme="1"/>
        <rFont val="Calibri"/>
        <family val="2"/>
        <scheme val="minor"/>
      </rPr>
      <t xml:space="preserve"> Fotografiert den Mast "F1-55" der Strecken-Aufständerung aus einem Zug des SkyTrains. </t>
    </r>
  </si>
  <si>
    <t>40472 Düsseldorf</t>
  </si>
  <si>
    <t>51.29101173406674, 6.786015810599376</t>
  </si>
  <si>
    <t>W-99</t>
  </si>
  <si>
    <t xml:space="preserve">Info: Die „Kattenvenner Lok“ steht als Skulptur im Kattenvenner Kreisel an der B 475. Allerdings musste sie mal für einen Schwertransport umziehen.
Aufgabe: Schaut nach, ob die Lok noch da ist. Macht ein Foto mit Gruppe und Kreisverkehr, um eure Recherche zu dokumentieren.
Bonus: Fertigt eine handgemalte Zeichnung  (ggf. fiktiv, wenn das Vorbild nicht da ist) der Lok auf Papier an.
</t>
  </si>
  <si>
    <t>Ladberger Str. 34, 49536 Lienen-Kattenvenne</t>
  </si>
  <si>
    <t>52.11575182127004, 7.852449191887113</t>
  </si>
  <si>
    <t>WK-01</t>
  </si>
  <si>
    <r>
      <rPr>
        <b/>
        <sz val="11"/>
        <color theme="1"/>
        <rFont val="Calibri"/>
        <family val="2"/>
        <scheme val="minor"/>
      </rPr>
      <t xml:space="preserve">Info: </t>
    </r>
    <r>
      <rPr>
        <sz val="11"/>
        <color theme="1"/>
        <rFont val="Calibri"/>
        <family val="2"/>
        <scheme val="minor"/>
      </rPr>
      <t xml:space="preserve">Die Würzburger Residenz ist der ehemalige Sitz der Fürstbischöfe in der bayerischen Stadt Würzburg. Die barocke Dreiflügelanlage wurde in den Jahren 1720 bis 1780 im Auftrag von Johann Philipp Franz und Friedrich Karl von Schönborn nach Entwurf von Balthasar Neumann erbaut
</t>
    </r>
    <r>
      <rPr>
        <b/>
        <sz val="11"/>
        <color theme="1"/>
        <rFont val="Calibri"/>
        <family val="2"/>
        <scheme val="minor"/>
      </rPr>
      <t xml:space="preserve">Aufgabe: </t>
    </r>
    <r>
      <rPr>
        <sz val="11"/>
        <color theme="1"/>
        <rFont val="Calibri"/>
        <family val="2"/>
        <scheme val="minor"/>
      </rPr>
      <t xml:space="preserve">Haltet die Füße in den Felsenbrunnen der Residenz Würzburg und mache ein Foto davon.
</t>
    </r>
    <r>
      <rPr>
        <b/>
        <sz val="11"/>
        <color theme="1"/>
        <rFont val="Calibri"/>
        <family val="2"/>
        <scheme val="minor"/>
      </rPr>
      <t xml:space="preserve">Bonus: </t>
    </r>
    <r>
      <rPr>
        <sz val="11"/>
        <color theme="1"/>
        <rFont val="Calibri"/>
        <family val="2"/>
        <scheme val="minor"/>
      </rPr>
      <t>Macht auch Fotos vor dem Frankoniabrunnen auf dem Residenzplatz und vor dem Hofgartenbrunnen.</t>
    </r>
  </si>
  <si>
    <t>Residenzpl. 2, 97070 Würzburg</t>
  </si>
  <si>
    <t>49.79258534878243, 9.939924163697464</t>
  </si>
  <si>
    <t>WK-02</t>
  </si>
  <si>
    <t xml:space="preserve">Mache ein Foto vor der Blumenfontäne von Fürst Pückler. Bonus mit Pückler Eis.
</t>
  </si>
  <si>
    <t>Park Babelsberg Schlosspark, 14482 Potsdam</t>
  </si>
  <si>
    <t>52.40448666261659, 13.094900211972716</t>
  </si>
  <si>
    <t>WK-03</t>
  </si>
  <si>
    <r>
      <rPr>
        <b/>
        <sz val="11"/>
        <color theme="1"/>
        <rFont val="Calibri"/>
        <family val="2"/>
        <scheme val="minor"/>
      </rPr>
      <t>Info:</t>
    </r>
    <r>
      <rPr>
        <sz val="11"/>
        <color theme="1"/>
        <rFont val="Calibri"/>
        <family val="2"/>
        <scheme val="minor"/>
      </rPr>
      <t xml:space="preserve"> Die Hansestadt Wismar bildet zusammen mit Stralsund das Welterbe "Historische Altstädte Stralsund und Wismar"
</t>
    </r>
    <r>
      <rPr>
        <b/>
        <sz val="11"/>
        <color theme="1"/>
        <rFont val="Calibri"/>
        <family val="2"/>
        <scheme val="minor"/>
      </rPr>
      <t>Aufgabe:</t>
    </r>
    <r>
      <rPr>
        <sz val="11"/>
        <color theme="1"/>
        <rFont val="Calibri"/>
        <family val="2"/>
        <scheme val="minor"/>
      </rPr>
      <t xml:space="preserve"> Macht ein Bild vom Marktplatz (Rathaus im Hintergrund)
</t>
    </r>
  </si>
  <si>
    <t>Am Markt 1, 23966 Wismar</t>
  </si>
  <si>
    <t>53.89150546928887, 11.466094144846123</t>
  </si>
  <si>
    <t>51.52835475300317, 11.54631580629594</t>
  </si>
  <si>
    <r>
      <rPr>
        <b/>
        <sz val="11"/>
        <color rgb="FF000000"/>
        <rFont val="Calibri"/>
        <family val="2"/>
      </rPr>
      <t>Info:</t>
    </r>
    <r>
      <rPr>
        <sz val="11"/>
        <color rgb="FF000000"/>
        <rFont val="Calibri"/>
        <family val="2"/>
      </rPr>
      <t xml:space="preserve"> Die Altstadt von Bamberg ist seit 1993 UNESCO-Weltkulturerbe und gilt als herausragendes Beispiel einer mitteleuropäischen Stadt auf frühmittelalterlicher Grundstruk</t>
    </r>
    <r>
      <rPr>
        <b/>
        <sz val="11"/>
        <color rgb="FF000000"/>
        <rFont val="Calibri"/>
        <family val="2"/>
      </rPr>
      <t>tur.
Aufgabe:</t>
    </r>
    <r>
      <rPr>
        <sz val="11"/>
        <color rgb="FF000000"/>
        <rFont val="Calibri"/>
        <family val="2"/>
      </rPr>
      <t xml:space="preserve"> Mache ein Foto vor dem Alten Rathaus.
</t>
    </r>
    <r>
      <rPr>
        <b/>
        <sz val="11"/>
        <color rgb="FF000000"/>
        <rFont val="Calibri"/>
        <family val="2"/>
      </rPr>
      <t>Bonus:</t>
    </r>
    <r>
      <rPr>
        <sz val="11"/>
        <color rgb="FF000000"/>
        <rFont val="Calibri"/>
        <family val="2"/>
      </rPr>
      <t xml:space="preserve"> Trinke ein Rauchbier in der Altstadt vom Bamberg.</t>
    </r>
  </si>
  <si>
    <t>49.8917294959394, 10.887108319451837</t>
  </si>
  <si>
    <r>
      <rPr>
        <b/>
        <sz val="11"/>
        <color theme="1"/>
        <rFont val="Calibri"/>
        <family val="2"/>
        <scheme val="minor"/>
      </rPr>
      <t xml:space="preserve">Info: </t>
    </r>
    <r>
      <rPr>
        <sz val="11"/>
        <color theme="1"/>
        <rFont val="Calibri"/>
        <family val="2"/>
        <scheme val="minor"/>
      </rPr>
      <t xml:space="preserve">Die Völklinger Hütte (1873-1986)  ist das weltweit einzige vollständig erhaltene Eisenwerk aus der Blütezeit der Industrialisierung und zugleich das erste Industriedenkmal dieser Epoche, das in die Welterbeliste der UNESCO aufgenommen wurde. 
</t>
    </r>
    <r>
      <rPr>
        <b/>
        <sz val="11"/>
        <color theme="1"/>
        <rFont val="Calibri"/>
        <family val="2"/>
        <scheme val="minor"/>
      </rPr>
      <t xml:space="preserve">Aufgabe: </t>
    </r>
    <r>
      <rPr>
        <sz val="11"/>
        <color theme="1"/>
        <rFont val="Calibri"/>
        <family val="2"/>
        <scheme val="minor"/>
      </rPr>
      <t xml:space="preserve">Denkt an die harte Arbeit im Eisenwerk und flext deshalb eure Muskeln, während ihr ein Foto vor dem Haupteingang der Völklinger Hütte macht.
</t>
    </r>
    <r>
      <rPr>
        <b/>
        <sz val="11"/>
        <color theme="1"/>
        <rFont val="Calibri"/>
        <family val="2"/>
        <scheme val="minor"/>
      </rPr>
      <t xml:space="preserve">Bonus: </t>
    </r>
    <r>
      <rPr>
        <sz val="11"/>
        <color theme="1"/>
        <rFont val="Calibri"/>
        <family val="2"/>
        <scheme val="minor"/>
      </rPr>
      <t xml:space="preserve">Gönt euch darauf eine Stärkung aus dem lokalen Shop.
</t>
    </r>
  </si>
  <si>
    <t>49.248462359046115, 6.844351318391744</t>
  </si>
  <si>
    <r>
      <rPr>
        <b/>
        <sz val="11"/>
        <color theme="1"/>
        <rFont val="Calibri"/>
        <family val="2"/>
        <scheme val="minor"/>
      </rPr>
      <t>Aufgabe:</t>
    </r>
    <r>
      <rPr>
        <sz val="11"/>
        <color theme="1"/>
        <rFont val="Calibri"/>
        <family val="2"/>
        <scheme val="minor"/>
      </rPr>
      <t xml:space="preserve"> Stell eine obszöne Gesten im Lustgarten dar.
</t>
    </r>
  </si>
  <si>
    <t>52.51982207650832, 13.398569313676889</t>
  </si>
  <si>
    <t>WK-08</t>
  </si>
  <si>
    <r>
      <rPr>
        <b/>
        <sz val="11"/>
        <color theme="1"/>
        <rFont val="Calibri"/>
        <family val="2"/>
        <scheme val="minor"/>
      </rPr>
      <t>Aufgabe:</t>
    </r>
    <r>
      <rPr>
        <sz val="11"/>
        <color theme="1"/>
        <rFont val="Calibri"/>
        <family val="2"/>
        <scheme val="minor"/>
      </rPr>
      <t xml:space="preserve"> Mach drei unterschiedliche Bilder vom Stadtwappen von Quedlinburg</t>
    </r>
  </si>
  <si>
    <t>Markt 7-6, 06484 Quedlinburg</t>
  </si>
  <si>
    <t>51.789334615166425, 11.141536013083494</t>
  </si>
  <si>
    <t>WK-09</t>
  </si>
  <si>
    <r>
      <rPr>
        <b/>
        <sz val="11"/>
        <color theme="1"/>
        <rFont val="Calibri"/>
        <family val="2"/>
        <scheme val="minor"/>
      </rPr>
      <t>Info:</t>
    </r>
    <r>
      <rPr>
        <sz val="11"/>
        <color theme="1"/>
        <rFont val="Calibri"/>
        <family val="2"/>
        <scheme val="minor"/>
      </rPr>
      <t xml:space="preserve"> Das Kloster Maulbronn gilt als die am besten erhaltene Klosteranlage des Mittelalters nördlich der Alpen.</t>
    </r>
    <r>
      <rPr>
        <b/>
        <sz val="11"/>
        <color theme="1"/>
        <rFont val="Calibri"/>
        <family val="2"/>
        <scheme val="minor"/>
      </rPr>
      <t xml:space="preserve">
Aufgabe: </t>
    </r>
    <r>
      <rPr>
        <sz val="11"/>
        <color theme="1"/>
        <rFont val="Calibri"/>
        <family val="2"/>
        <scheme val="minor"/>
      </rPr>
      <t xml:space="preserve">Macht ein Foto von der Stauferstele Maulbronn.
</t>
    </r>
    <r>
      <rPr>
        <b/>
        <sz val="11"/>
        <color theme="1"/>
        <rFont val="Calibri"/>
        <family val="2"/>
        <scheme val="minor"/>
      </rPr>
      <t xml:space="preserve">Bonus: </t>
    </r>
    <r>
      <rPr>
        <sz val="11"/>
        <color theme="1"/>
        <rFont val="Calibri"/>
        <family val="2"/>
        <scheme val="minor"/>
      </rPr>
      <t xml:space="preserve">Mindestens ein Gruppenmitglied macht einen Handstand neben der Stele (natürlich nicht an der Stele - ausreichend Abstand lassen!).
</t>
    </r>
  </si>
  <si>
    <t>Heilbronner Str. 2, 75433 Maulbronn</t>
  </si>
  <si>
    <t>49.00073689396437, 8.813832322784215</t>
  </si>
  <si>
    <t>WK-10</t>
  </si>
  <si>
    <t xml:space="preserve">Mach ein Selfie mit Goethe und Schiller
</t>
  </si>
  <si>
    <t>Theaterpl., 99423 Weimar</t>
  </si>
  <si>
    <t>50.98003522543466, 11.325656474208504</t>
  </si>
  <si>
    <r>
      <rPr>
        <b/>
        <sz val="11"/>
        <color theme="1"/>
        <rFont val="Calibri"/>
        <family val="2"/>
        <scheme val="minor"/>
      </rPr>
      <t>Info:</t>
    </r>
    <r>
      <rPr>
        <sz val="11"/>
        <color theme="1"/>
        <rFont val="Calibri"/>
        <family val="2"/>
        <scheme val="minor"/>
      </rPr>
      <t xml:space="preserve"> Le Corbusier ist ein Architekt mit bedeutenden Werken der Moderne. </t>
    </r>
    <r>
      <rPr>
        <b/>
        <sz val="11"/>
        <color theme="1"/>
        <rFont val="Calibri"/>
        <family val="2"/>
        <scheme val="minor"/>
      </rPr>
      <t>Aufgabe:</t>
    </r>
    <r>
      <rPr>
        <sz val="11"/>
        <color theme="1"/>
        <rFont val="Calibri"/>
        <family val="2"/>
        <scheme val="minor"/>
      </rPr>
      <t xml:space="preserve"> Macht ein Gruppenbild mit kreativen Posen.</t>
    </r>
  </si>
  <si>
    <t>48.79967851754972, 9.177670867441039</t>
  </si>
  <si>
    <t>WK-12</t>
  </si>
  <si>
    <t xml:space="preserve">Macht ein Teamfoto vor dem Haus mit dem hessischen Kratzputz im Hintergrund (Hier: florale Motive im Fachwerk)
</t>
  </si>
  <si>
    <t>Kasseler Str. 41, 35091 Cölbe</t>
  </si>
  <si>
    <t>50.8474440796601, 8.77853154702945</t>
  </si>
  <si>
    <t>49.877125241379424, 8.667310670332194</t>
  </si>
  <si>
    <t>WK-14</t>
  </si>
  <si>
    <r>
      <rPr>
        <b/>
        <sz val="11"/>
        <color theme="1"/>
        <rFont val="Calibri"/>
        <family val="2"/>
        <scheme val="minor"/>
      </rPr>
      <t>Info:</t>
    </r>
    <r>
      <rPr>
        <sz val="11"/>
        <color theme="1"/>
        <rFont val="Calibri"/>
        <family val="2"/>
        <scheme val="minor"/>
      </rPr>
      <t xml:space="preserve"> Miniaturwunderland
</t>
    </r>
    <r>
      <rPr>
        <b/>
        <sz val="11"/>
        <color theme="1"/>
        <rFont val="Calibri"/>
        <family val="2"/>
        <scheme val="minor"/>
      </rPr>
      <t>Aufgabe:</t>
    </r>
    <r>
      <rPr>
        <sz val="11"/>
        <color theme="1"/>
        <rFont val="Calibri"/>
        <family val="2"/>
        <scheme val="minor"/>
      </rPr>
      <t xml:space="preserve"> Macht ein Bild vor dem Miniaturwunderland</t>
    </r>
  </si>
  <si>
    <t>Kehrwieder 2/Block D, 20457 Hamburg</t>
  </si>
  <si>
    <t>53.54374765102989, 9.989112434238416</t>
  </si>
  <si>
    <r>
      <rPr>
        <b/>
        <sz val="11"/>
        <color theme="1"/>
        <rFont val="Calibri"/>
        <family val="2"/>
        <scheme val="minor"/>
      </rPr>
      <t>Info:</t>
    </r>
    <r>
      <rPr>
        <sz val="11"/>
        <color theme="1"/>
        <rFont val="Calibri"/>
        <family val="2"/>
        <scheme val="minor"/>
      </rPr>
      <t xml:space="preserve"> Der Bergpark Wilhelmhöhe ist der größte Bergpark in Europa, besonders die Wasserspiele sind berühmt.
</t>
    </r>
    <r>
      <rPr>
        <b/>
        <sz val="11"/>
        <color theme="1"/>
        <rFont val="Calibri"/>
        <family val="2"/>
        <scheme val="minor"/>
      </rPr>
      <t>Aufgabe:</t>
    </r>
    <r>
      <rPr>
        <sz val="11"/>
        <color theme="1"/>
        <rFont val="Calibri"/>
        <family val="2"/>
        <scheme val="minor"/>
      </rPr>
      <t xml:space="preserve"> Zum Hinlaufen ist es leider etwas weit, aber dank der guten Sichtachse kann man auch vom Bahnhofsvorplatz ein Foto machen, auf dem der Park mit Herkules zu erkennen sind.
</t>
    </r>
    <r>
      <rPr>
        <b/>
        <sz val="11"/>
        <color theme="1"/>
        <rFont val="Calibri"/>
        <family val="2"/>
        <scheme val="minor"/>
      </rPr>
      <t xml:space="preserve">Bonus: </t>
    </r>
    <r>
      <rPr>
        <sz val="11"/>
        <color theme="1"/>
        <rFont val="Calibri"/>
        <family val="2"/>
        <scheme val="minor"/>
      </rPr>
      <t>Wenn ihr (oder einige von euch) sportlich ambitioniert seid, nehmt die 2,5 km Laufdistanz in Angriff und macht ein Foto direkt vor dem Schloss Wilhelmshöhe (es muss ausnahmsweise nicht das ganze Team mitkommen).</t>
    </r>
  </si>
  <si>
    <t>51.31316060521069, 9.445790174132869</t>
  </si>
  <si>
    <t>WK-17</t>
  </si>
  <si>
    <r>
      <rPr>
        <b/>
        <sz val="11"/>
        <color theme="1"/>
        <rFont val="Calibri"/>
        <family val="2"/>
        <scheme val="minor"/>
      </rPr>
      <t>Info:</t>
    </r>
    <r>
      <rPr>
        <sz val="11"/>
        <color theme="1"/>
        <rFont val="Calibri"/>
        <family val="2"/>
        <scheme val="minor"/>
      </rPr>
      <t xml:space="preserve"> Besucht das Weltkulturerbe "Altstadt Regensburg mit Stadtamhof". Stadtamhof ist ein Inselstadtteil am Nordufer der Donau, der aus der Altstadt über die Steinerne Brücke erreichbar ist.
</t>
    </r>
    <r>
      <rPr>
        <b/>
        <sz val="11"/>
        <color theme="1"/>
        <rFont val="Calibri"/>
        <family val="2"/>
        <scheme val="minor"/>
      </rPr>
      <t>Aufgabe:</t>
    </r>
    <r>
      <rPr>
        <sz val="11"/>
        <color theme="1"/>
        <rFont val="Calibri"/>
        <family val="2"/>
        <scheme val="minor"/>
      </rPr>
      <t xml:space="preserve"> Macht ein Gruppenfoto mit dem Inselstadtteil Stadtamhof und der Steinernen Brücke im Hintergrund von der Jahninsel aus. Es eignet sich besonders die Stelle vor dem Wirtshaus und Biergarten Alte Linde aus dem Jahr 1901.
</t>
    </r>
    <r>
      <rPr>
        <b/>
        <sz val="11"/>
        <color theme="1"/>
        <rFont val="Calibri"/>
        <family val="2"/>
        <scheme val="minor"/>
      </rPr>
      <t>Bonus:</t>
    </r>
    <r>
      <rPr>
        <sz val="11"/>
        <color theme="1"/>
        <rFont val="Calibri"/>
        <family val="2"/>
        <scheme val="minor"/>
      </rPr>
      <t xml:space="preserve"> Bringt ein Erfrischungsgetränk aus der Alten Linde mit aufs Foto.</t>
    </r>
  </si>
  <si>
    <t>Müllerstraße 1, 93059 Regensburg</t>
  </si>
  <si>
    <t>49.02304638127641, 12.095738524213761</t>
  </si>
  <si>
    <t>53.075969036228216, 8.807305826996311</t>
  </si>
  <si>
    <t>WK-19</t>
  </si>
  <si>
    <r>
      <rPr>
        <b/>
        <sz val="11"/>
        <color theme="1"/>
        <rFont val="Calibri"/>
        <family val="2"/>
        <scheme val="minor"/>
      </rPr>
      <t>Info</t>
    </r>
    <r>
      <rPr>
        <sz val="11"/>
        <color theme="1"/>
        <rFont val="Calibri"/>
        <family val="2"/>
        <scheme val="minor"/>
      </rPr>
      <t xml:space="preserve">:
die Schuhleistenfabrik ("Fagus-Werk") ist seit 2011 Unesco-Weltkulturerbe. Entworfen wurden die Gebäude von Walter Gropius und Adolf Meyer.
</t>
    </r>
    <r>
      <rPr>
        <b/>
        <sz val="11"/>
        <color theme="1"/>
        <rFont val="Calibri"/>
        <family val="2"/>
        <scheme val="minor"/>
      </rPr>
      <t>Aufgabe</t>
    </r>
    <r>
      <rPr>
        <sz val="11"/>
        <color theme="1"/>
        <rFont val="Calibri"/>
        <family val="2"/>
        <scheme val="minor"/>
      </rPr>
      <t xml:space="preserve">:
Macht ein Gruppenfoto vor dem großen Schriftzug "Welterbe" am Besucherzentrum, wobei jeder nur noch einen Schuh anhat und auf einem Bein steht.
</t>
    </r>
    <r>
      <rPr>
        <b/>
        <sz val="11"/>
        <color theme="1"/>
        <rFont val="Calibri"/>
        <family val="2"/>
        <scheme val="minor"/>
      </rPr>
      <t>Bonus</t>
    </r>
    <r>
      <rPr>
        <sz val="11"/>
        <color theme="1"/>
        <rFont val="Calibri"/>
        <family val="2"/>
        <scheme val="minor"/>
      </rPr>
      <t>:
auf dem Bild ist ein durchfahrender Zug im Hintergrund zu sehen</t>
    </r>
  </si>
  <si>
    <t>Hannoversche Str. 58, 31061 Alfeld (Leine)</t>
  </si>
  <si>
    <t>51.98448985513646, 9.812251660511885</t>
  </si>
  <si>
    <t>WK-20</t>
  </si>
  <si>
    <r>
      <rPr>
        <b/>
        <sz val="11"/>
        <color theme="1"/>
        <rFont val="Calibri"/>
        <family val="2"/>
        <scheme val="minor"/>
      </rPr>
      <t xml:space="preserve">Info: </t>
    </r>
    <r>
      <rPr>
        <sz val="11"/>
        <color theme="1"/>
        <rFont val="Calibri"/>
        <family val="2"/>
        <scheme val="minor"/>
      </rPr>
      <t xml:space="preserve">Als SchUM wird der Verbund bezeichnet, den die jüdischen Gemeinden der oberrheinischen Städte Speyer, Worms und Mainz im Mittelalter bildeten. SchUM ist ein Akronym aus den Anfangsbuchstaben der mittelalterlichen hebräischen Städtenamen
Schin (Sch) = SchPIRA = Speyer
Waw (U) = Warmaisa = Worms
Mem (M) = Magenza = Mainz
Sie wurden auch als "heilige Gemeinden" bezeichnet und prägten die jüdische Kultur, Religion und Rechtsprechung in Mittel-/Osteuropa signifikant.
</t>
    </r>
    <r>
      <rPr>
        <b/>
        <sz val="11"/>
        <color theme="1"/>
        <rFont val="Calibri"/>
        <family val="2"/>
        <scheme val="minor"/>
      </rPr>
      <t xml:space="preserve">Aufgabe: </t>
    </r>
    <r>
      <rPr>
        <sz val="11"/>
        <color theme="1"/>
        <rFont val="Calibri"/>
        <family val="2"/>
        <scheme val="minor"/>
      </rPr>
      <t>Macht ein Foto vor dem alten jüdischen Friedhof in Mainz (von der Straße aus/vor dem Zaun)</t>
    </r>
  </si>
  <si>
    <t>Alter jüdischer Friedhof Mainz, Mombacher Str., 55122 Mainz</t>
  </si>
  <si>
    <t>50.00551448504218, 8.250292322602725</t>
  </si>
  <si>
    <r>
      <rPr>
        <b/>
        <sz val="11"/>
        <color theme="1"/>
        <rFont val="Calibri"/>
        <family val="2"/>
        <scheme val="minor"/>
      </rPr>
      <t>Info:</t>
    </r>
    <r>
      <rPr>
        <sz val="11"/>
        <color theme="1"/>
        <rFont val="Calibri"/>
        <family val="2"/>
        <scheme val="minor"/>
      </rPr>
      <t xml:space="preserve"> Die Zeche Zollverein zählt zum kulturellen Erbe des Ruhrgebietes. Bekannteste Zeichen ist der Förderturm Schacht XII.
</t>
    </r>
    <r>
      <rPr>
        <b/>
        <sz val="11"/>
        <color theme="1"/>
        <rFont val="Calibri"/>
        <family val="2"/>
        <scheme val="minor"/>
      </rPr>
      <t xml:space="preserve">Aufgabe: </t>
    </r>
    <r>
      <rPr>
        <sz val="11"/>
        <color theme="1"/>
        <rFont val="Calibri"/>
        <family val="2"/>
        <scheme val="minor"/>
      </rPr>
      <t xml:space="preserve">Stellt euch so zusammen, dass Ihr die Stützen des Turms mit den Händen haltet. Die Perspektive ist entscheident! </t>
    </r>
  </si>
  <si>
    <t>51.48648459406855, 7.044745727351995</t>
  </si>
  <si>
    <t>WK-22</t>
  </si>
  <si>
    <r>
      <rPr>
        <b/>
        <sz val="11"/>
        <color theme="1"/>
        <rFont val="Calibri"/>
        <family val="2"/>
        <scheme val="minor"/>
      </rPr>
      <t xml:space="preserve">Info: </t>
    </r>
    <r>
      <rPr>
        <sz val="11"/>
        <color theme="1"/>
        <rFont val="Calibri"/>
        <family val="2"/>
        <scheme val="minor"/>
      </rPr>
      <t xml:space="preserve">Der Kölner Dom ist das Wahrzeichen in Köln und netterweise direkt neben dem Bahnhof.                            
</t>
    </r>
    <r>
      <rPr>
        <b/>
        <sz val="11"/>
        <color theme="1"/>
        <rFont val="Calibri"/>
        <family val="2"/>
        <scheme val="minor"/>
      </rPr>
      <t xml:space="preserve">Aufgabe: </t>
    </r>
    <r>
      <rPr>
        <sz val="11"/>
        <color theme="1"/>
        <rFont val="Calibri"/>
        <family val="2"/>
        <scheme val="minor"/>
      </rPr>
      <t xml:space="preserve">Lauft einmal um den Kölner Dom                            
</t>
    </r>
    <r>
      <rPr>
        <b/>
        <sz val="11"/>
        <color theme="1"/>
        <rFont val="Calibri"/>
        <family val="2"/>
        <scheme val="minor"/>
      </rPr>
      <t xml:space="preserve">Bonus: </t>
    </r>
    <r>
      <rPr>
        <sz val="11"/>
        <color theme="1"/>
        <rFont val="Calibri"/>
        <family val="2"/>
        <scheme val="minor"/>
      </rPr>
      <t xml:space="preserve">Schafft es in unter 10 min </t>
    </r>
  </si>
  <si>
    <t>Trankgasse 11, 50667 Köln</t>
  </si>
  <si>
    <t>50.943423611815206, 6.958397862303067</t>
  </si>
  <si>
    <t>WK-23</t>
  </si>
  <si>
    <r>
      <rPr>
        <b/>
        <sz val="11"/>
        <color theme="1"/>
        <rFont val="Calibri"/>
        <family val="2"/>
        <scheme val="minor"/>
      </rPr>
      <t xml:space="preserve">Info: </t>
    </r>
    <r>
      <rPr>
        <sz val="11"/>
        <color theme="1"/>
        <rFont val="Calibri"/>
        <family val="2"/>
        <scheme val="minor"/>
      </rPr>
      <t xml:space="preserve">Aufgrund seiner besonderen architekturgeschichtlichen Bedeutung wurde der Aachener Dom 1978 als erste Kulturstätte Deutschlands in die UNESCO-Welterbeliste eingeschrieben.
</t>
    </r>
    <r>
      <rPr>
        <b/>
        <sz val="11"/>
        <color theme="1"/>
        <rFont val="Calibri"/>
        <family val="2"/>
        <scheme val="minor"/>
      </rPr>
      <t xml:space="preserve">Aufgabe: </t>
    </r>
    <r>
      <rPr>
        <sz val="11"/>
        <color theme="1"/>
        <rFont val="Calibri"/>
        <family val="2"/>
        <scheme val="minor"/>
      </rPr>
      <t xml:space="preserve">Mach ein Foto vor dem Weltkulturerbe in Aachen.
</t>
    </r>
    <r>
      <rPr>
        <b/>
        <sz val="11"/>
        <color theme="1"/>
        <rFont val="Calibri"/>
        <family val="2"/>
        <scheme val="minor"/>
      </rPr>
      <t>Bonus:</t>
    </r>
    <r>
      <rPr>
        <sz val="11"/>
        <color theme="1"/>
        <rFont val="Calibri"/>
        <family val="2"/>
        <scheme val="minor"/>
      </rPr>
      <t xml:space="preserve">  Beißt dabei in eine Printe einer Aachener Bäckerei, die Bäckertüte muss als Beweis mit aufs Foto.</t>
    </r>
  </si>
  <si>
    <t>Domhof 1, 52062 Aachen</t>
  </si>
  <si>
    <t>50.77484426665267, 6.083981398450058</t>
  </si>
  <si>
    <t>53.86615995597991, 10.679680754385796</t>
  </si>
  <si>
    <t>WK-99</t>
  </si>
  <si>
    <t>Info: zwar kein Weltkulturerbe, aber immerhin ein Baudenkmal von 1647 (und die Stadt feiert dieses Jahr 1175-jähriges Stadtjubiläum): die alte Post.
Aufgabe: findet auf beiden dreidimensionalen Stadtplänen vor dem Gebäude euren aktuellen Standort und zeigt darauf.</t>
  </si>
  <si>
    <t>Mühlenstraße 15, 48317 Drensteinfurt</t>
  </si>
  <si>
    <t>51.79838342646626, 7.74047861785555</t>
  </si>
  <si>
    <t>Lostopf</t>
  </si>
  <si>
    <t>Kürzel</t>
  </si>
  <si>
    <t>#Lose</t>
  </si>
  <si>
    <t>Kontingent</t>
  </si>
  <si>
    <t>Kommentar</t>
  </si>
  <si>
    <t>Bhf-Paare</t>
  </si>
  <si>
    <t>BP</t>
  </si>
  <si>
    <t>Zwei Bahnhöfe die auf lustige Art zusammenhängen</t>
  </si>
  <si>
    <t>Lose</t>
  </si>
  <si>
    <t>Ehemalige FV-Bahnhöfe</t>
  </si>
  <si>
    <t>EB</t>
  </si>
  <si>
    <t>Bahnhöfe an denen regulär mal ein IC oder ICE gehalten hat</t>
  </si>
  <si>
    <t>Essen+Trinken/Eisdiele</t>
  </si>
  <si>
    <t>E</t>
  </si>
  <si>
    <t>Alles was verzehrbar ist, Hauptsache erreichbar</t>
  </si>
  <si>
    <t>Frankfurt &amp; Rhein-Main-Region</t>
  </si>
  <si>
    <t>F</t>
  </si>
  <si>
    <t xml:space="preserve">Aufgaben in der Rhein-Main-Region </t>
  </si>
  <si>
    <t>Kleine Hochschulorte</t>
  </si>
  <si>
    <t>H</t>
  </si>
  <si>
    <t>Orte mit Hochschulen unter 20.000 Einwohnern (um so kleiner um so besser)</t>
  </si>
  <si>
    <t>Kranke Ortsnamen</t>
  </si>
  <si>
    <t>K</t>
  </si>
  <si>
    <t>Ungewöhnliche, Seltsame oder zum lachen anregende Ortsnamen</t>
  </si>
  <si>
    <t>Hanse/Meer/Küste/Deich</t>
  </si>
  <si>
    <t>HM</t>
  </si>
  <si>
    <t>Alles im Norden -nah am Meer gebaut- und/oder Hansestädte</t>
  </si>
  <si>
    <t>Mini-Golf in Mini-Städten</t>
  </si>
  <si>
    <t>MG</t>
  </si>
  <si>
    <t>Mini-Golf Plätze in Orten unter 20.000 Einwohnern (um so kleiner um so besser)</t>
  </si>
  <si>
    <t>Münster Stadt &amp; Umland/Fahrrad</t>
  </si>
  <si>
    <t>M</t>
  </si>
  <si>
    <t>Aufgaben in und um Münster</t>
  </si>
  <si>
    <t>Eisenbahnmuseum</t>
  </si>
  <si>
    <t>EM</t>
  </si>
  <si>
    <t>Bahnhöf mit Eisenbahnmuseen (Ideen: https://de.wikipedia.org/wiki/Liste_von_Eisenbahnmuseen)</t>
  </si>
  <si>
    <t>Natur/Wanderbahnhöfe</t>
  </si>
  <si>
    <t>N</t>
  </si>
  <si>
    <t>Bahnhöfe die im Rahmen Fahrtziel Natur beworben werden</t>
  </si>
  <si>
    <t>Partnerstädte</t>
  </si>
  <si>
    <t>P</t>
  </si>
  <si>
    <t>Innerdeutsche Partnerstädte (Ideen: https://de.wikipedia.org/wiki/Liste_von_St%C3%A4dte-_und_Gemeindepartnerschaften_der_DDR)</t>
  </si>
  <si>
    <t>Rangierbahnhöfe</t>
  </si>
  <si>
    <t>R</t>
  </si>
  <si>
    <t>Aktuelle und ehemalige Rangierbahnhöfe des Güterverkehrs</t>
  </si>
  <si>
    <t>Tatort</t>
  </si>
  <si>
    <t>T</t>
  </si>
  <si>
    <t>Drehorte und Städte vom ARD Tatort aktuelle und ehemalige (https://tatort.fandom.com/de/wiki/Kategorie:St%C3%A4dte)</t>
  </si>
  <si>
    <t>Turm/Insel/Keil/Kopf-Bahnhöfe</t>
  </si>
  <si>
    <t>B</t>
  </si>
  <si>
    <t>Nomen est omen. Mit kreativer Aufgabe in der Umgebung</t>
  </si>
  <si>
    <t>Unter Tage</t>
  </si>
  <si>
    <t>U</t>
  </si>
  <si>
    <t>Orte mit Bergbaugeschichte, idealerweise mit Aufgaben die darauf Bezug nehmen</t>
  </si>
  <si>
    <t>Weltkulturerbe</t>
  </si>
  <si>
    <t>WK</t>
  </si>
  <si>
    <t>Weltkulturerbestätte, ideal in Bahnhofsnähe</t>
  </si>
  <si>
    <t>Wunschlos </t>
  </si>
  <si>
    <t>W</t>
  </si>
  <si>
    <t>Pro Teilnehmer ein Los komplett frei wählbar</t>
  </si>
  <si>
    <t>NAME</t>
  </si>
  <si>
    <t>HafasNr</t>
  </si>
  <si>
    <t>Fahrten</t>
  </si>
  <si>
    <t>Breitengrad Bahnhof</t>
  </si>
  <si>
    <t>Längengrad Bahnhof</t>
  </si>
  <si>
    <t>Lat Station</t>
  </si>
  <si>
    <t>Lon Station</t>
  </si>
  <si>
    <t>50.769862</t>
  </si>
  <si>
    <t>6.073840</t>
  </si>
  <si>
    <t>Aachen Süd(Gr)</t>
  </si>
  <si>
    <t>999999</t>
  </si>
  <si>
    <t>Aachen West</t>
  </si>
  <si>
    <t>50.780360</t>
  </si>
  <si>
    <t>6.070715</t>
  </si>
  <si>
    <t>Aachen-Rothe Erde</t>
  </si>
  <si>
    <t>50.770202</t>
  </si>
  <si>
    <t>6.116475</t>
  </si>
  <si>
    <t>Aalen Hbf</t>
  </si>
  <si>
    <t>48.841013</t>
  </si>
  <si>
    <t>10.096271</t>
  </si>
  <si>
    <t>Abenden</t>
  </si>
  <si>
    <t>50.671085</t>
  </si>
  <si>
    <t>6.476459</t>
  </si>
  <si>
    <t>Abensberg</t>
  </si>
  <si>
    <t>48.819456</t>
  </si>
  <si>
    <t>11.846620</t>
  </si>
  <si>
    <t>Achern</t>
  </si>
  <si>
    <t>48.633990</t>
  </si>
  <si>
    <t>8.065324</t>
  </si>
  <si>
    <t>Achern Stadt</t>
  </si>
  <si>
    <t>48.625736</t>
  </si>
  <si>
    <t>8.067706</t>
  </si>
  <si>
    <t>Achim</t>
  </si>
  <si>
    <t>53.015990</t>
  </si>
  <si>
    <t>9.030447</t>
  </si>
  <si>
    <t>Achkarren</t>
  </si>
  <si>
    <t>48.060088</t>
  </si>
  <si>
    <t>7.607870</t>
  </si>
  <si>
    <t>Achmer</t>
  </si>
  <si>
    <t>52.390479</t>
  </si>
  <si>
    <t>7.942160</t>
  </si>
  <si>
    <t>Achterwehr</t>
  </si>
  <si>
    <t>54.314913</t>
  </si>
  <si>
    <t>9.964024</t>
  </si>
  <si>
    <t>Adelebsen</t>
  </si>
  <si>
    <t>51.577690</t>
  </si>
  <si>
    <t>9.760044</t>
  </si>
  <si>
    <t>Adelschlag</t>
  </si>
  <si>
    <t>48.840759</t>
  </si>
  <si>
    <t>11.211443</t>
  </si>
  <si>
    <t>Adelsdorf(Mittelfr)</t>
  </si>
  <si>
    <t>49.474944</t>
  </si>
  <si>
    <t>10.687041</t>
  </si>
  <si>
    <t>Adelsheim Nord</t>
  </si>
  <si>
    <t>49.421490</t>
  </si>
  <si>
    <t>9.392754</t>
  </si>
  <si>
    <t>Adelsheim Ost</t>
  </si>
  <si>
    <t>49.403123</t>
  </si>
  <si>
    <t>9.395127</t>
  </si>
  <si>
    <t>Adorf(Erzgeb)</t>
  </si>
  <si>
    <t>50.763850</t>
  </si>
  <si>
    <t>12.873666</t>
  </si>
  <si>
    <t>Adorf(Vogtl)</t>
  </si>
  <si>
    <t>50.324395</t>
  </si>
  <si>
    <t>12.260678</t>
  </si>
  <si>
    <t>Affaltrach</t>
  </si>
  <si>
    <t>49.137832</t>
  </si>
  <si>
    <t>9.379012</t>
  </si>
  <si>
    <t>Agatharied</t>
  </si>
  <si>
    <t>47.765606</t>
  </si>
  <si>
    <t>11.824472</t>
  </si>
  <si>
    <t>Agathenburg</t>
  </si>
  <si>
    <t>53.564111</t>
  </si>
  <si>
    <t>9.531244</t>
  </si>
  <si>
    <t>Aglasterhausen</t>
  </si>
  <si>
    <t>49.350097</t>
  </si>
  <si>
    <t>8.990838</t>
  </si>
  <si>
    <t>Aha</t>
  </si>
  <si>
    <t>47.833224</t>
  </si>
  <si>
    <t>8.134349</t>
  </si>
  <si>
    <t>Ahaus</t>
  </si>
  <si>
    <t>52.081681</t>
  </si>
  <si>
    <t>7.016453</t>
  </si>
  <si>
    <t>Ahlbeck Grenze</t>
  </si>
  <si>
    <t>53.921966</t>
  </si>
  <si>
    <t>14.215549</t>
  </si>
  <si>
    <t>Ahlbeck Ostseetherme</t>
  </si>
  <si>
    <t>53.944426</t>
  </si>
  <si>
    <t>14.177287</t>
  </si>
  <si>
    <t>Ahlen(Westf)</t>
  </si>
  <si>
    <t>51.761062</t>
  </si>
  <si>
    <t>7.895488</t>
  </si>
  <si>
    <t>Ahlhorn</t>
  </si>
  <si>
    <t>52.899321</t>
  </si>
  <si>
    <t>8.209429</t>
  </si>
  <si>
    <t>Ahlten</t>
  </si>
  <si>
    <t>52.376062</t>
  </si>
  <si>
    <t>9.904613</t>
  </si>
  <si>
    <t>Ahnatal Casselbreite</t>
  </si>
  <si>
    <t>51.362860</t>
  </si>
  <si>
    <t>9.434061</t>
  </si>
  <si>
    <t>Ahnatal-Heckershausen</t>
  </si>
  <si>
    <t>51.362991</t>
  </si>
  <si>
    <t>9.422727</t>
  </si>
  <si>
    <t>Ahnatal-Weimar</t>
  </si>
  <si>
    <t>51.363629</t>
  </si>
  <si>
    <t>9.391588</t>
  </si>
  <si>
    <t>Ahrbrück</t>
  </si>
  <si>
    <t>50.489679</t>
  </si>
  <si>
    <t>6.972391</t>
  </si>
  <si>
    <t>Ahrensburg</t>
  </si>
  <si>
    <t>53.669171</t>
  </si>
  <si>
    <t>10.236206</t>
  </si>
  <si>
    <t>Ahrensburg-Gartenholz</t>
  </si>
  <si>
    <t>53.688482</t>
  </si>
  <si>
    <t>10.251786</t>
  </si>
  <si>
    <t>Ahrensfelde</t>
  </si>
  <si>
    <t>52.571375</t>
  </si>
  <si>
    <t>13.565154</t>
  </si>
  <si>
    <t>Ahrensfelde (S)</t>
  </si>
  <si>
    <t>52.571245</t>
  </si>
  <si>
    <t>13.565551</t>
  </si>
  <si>
    <t>Ahrensfelde Dorf</t>
  </si>
  <si>
    <t>52.575682</t>
  </si>
  <si>
    <t>13.577669</t>
  </si>
  <si>
    <t>Ahrensfelde Friedhof</t>
  </si>
  <si>
    <t>52.580882</t>
  </si>
  <si>
    <t>13.573316</t>
  </si>
  <si>
    <t>Ahrensfelde Kirche</t>
  </si>
  <si>
    <t>52.576200</t>
  </si>
  <si>
    <t>13.575711</t>
  </si>
  <si>
    <t>Ahrensfelde Kirschenallee</t>
  </si>
  <si>
    <t>52.581761</t>
  </si>
  <si>
    <t>13.579174</t>
  </si>
  <si>
    <t>Ahrensfelde Nord</t>
  </si>
  <si>
    <t>52.590685</t>
  </si>
  <si>
    <t>13.581985</t>
  </si>
  <si>
    <t>Ahrweiler</t>
  </si>
  <si>
    <t>50.546408</t>
  </si>
  <si>
    <t>7.107258</t>
  </si>
  <si>
    <t>Ahrweiler Markt</t>
  </si>
  <si>
    <t>50.544228</t>
  </si>
  <si>
    <t>7.094229</t>
  </si>
  <si>
    <t>Aich(Niederbay)</t>
  </si>
  <si>
    <t>48.417315</t>
  </si>
  <si>
    <t>12.398163</t>
  </si>
  <si>
    <t>Aichach</t>
  </si>
  <si>
    <t>48.461117</t>
  </si>
  <si>
    <t>11.122721</t>
  </si>
  <si>
    <t>Aichstetten</t>
  </si>
  <si>
    <t>47.887884</t>
  </si>
  <si>
    <t>10.074940</t>
  </si>
  <si>
    <t>Aindorf</t>
  </si>
  <si>
    <t>47.987042</t>
  </si>
  <si>
    <t>12.357742</t>
  </si>
  <si>
    <t>Ainring</t>
  </si>
  <si>
    <t>47.815033</t>
  </si>
  <si>
    <t>12.964501</t>
  </si>
  <si>
    <t>Ainring-Mitterfelden Abzw. B20</t>
  </si>
  <si>
    <t>47.812414</t>
  </si>
  <si>
    <t>12.965603</t>
  </si>
  <si>
    <t>Albbruck</t>
  </si>
  <si>
    <t>47.592235</t>
  </si>
  <si>
    <t>8.131774</t>
  </si>
  <si>
    <t>Albersdorf</t>
  </si>
  <si>
    <t>54.146320</t>
  </si>
  <si>
    <t>9.292151</t>
  </si>
  <si>
    <t>Albersweiler(Pfalz)</t>
  </si>
  <si>
    <t>49.218587</t>
  </si>
  <si>
    <t>8.024059</t>
  </si>
  <si>
    <t>Albertshof</t>
  </si>
  <si>
    <t>53.147592</t>
  </si>
  <si>
    <t>13.454208</t>
  </si>
  <si>
    <t>Albig</t>
  </si>
  <si>
    <t>49.771375</t>
  </si>
  <si>
    <t>8.116579</t>
  </si>
  <si>
    <t>Albisheim(Pfrimm)</t>
  </si>
  <si>
    <t>49.644888</t>
  </si>
  <si>
    <t>8.094327</t>
  </si>
  <si>
    <t>Albrechtshaus</t>
  </si>
  <si>
    <t>51.642173</t>
  </si>
  <si>
    <t>10.929267</t>
  </si>
  <si>
    <t>Albrechtshof</t>
  </si>
  <si>
    <t>52.549396</t>
  </si>
  <si>
    <t>13.128917</t>
  </si>
  <si>
    <t>Albshausen</t>
  </si>
  <si>
    <t>50.545716</t>
  </si>
  <si>
    <t>8.434869</t>
  </si>
  <si>
    <t>Albsheim(Eis)</t>
  </si>
  <si>
    <t>49.580748</t>
  </si>
  <si>
    <t>8.179166</t>
  </si>
  <si>
    <t>Albstadt-Ebingen</t>
  </si>
  <si>
    <t>48.210290</t>
  </si>
  <si>
    <t>9.026962</t>
  </si>
  <si>
    <t>Albstadt-Ebingen West</t>
  </si>
  <si>
    <t>48.211390</t>
  </si>
  <si>
    <t>8.996980</t>
  </si>
  <si>
    <t>Albstadt-Laufen Ort</t>
  </si>
  <si>
    <t>48.222859</t>
  </si>
  <si>
    <t>8.917316</t>
  </si>
  <si>
    <t>Albstadt-Lautlingen</t>
  </si>
  <si>
    <t>48.213638</t>
  </si>
  <si>
    <t>8.954620</t>
  </si>
  <si>
    <t>Aldekerk</t>
  </si>
  <si>
    <t>51.435759</t>
  </si>
  <si>
    <t>6.412542</t>
  </si>
  <si>
    <t>Aldingen(b Spaichingen)</t>
  </si>
  <si>
    <t>48.095845</t>
  </si>
  <si>
    <t>8.713033</t>
  </si>
  <si>
    <t>Aletshausen</t>
  </si>
  <si>
    <t>48.201313</t>
  </si>
  <si>
    <t>10.383631</t>
  </si>
  <si>
    <t>Alexisbad</t>
  </si>
  <si>
    <t>51.648132</t>
  </si>
  <si>
    <t>11.115311</t>
  </si>
  <si>
    <t>51.981417</t>
  </si>
  <si>
    <t>9.817779</t>
  </si>
  <si>
    <t>Alfter-Impekoven</t>
  </si>
  <si>
    <t>50.711016</t>
  </si>
  <si>
    <t>7.019831</t>
  </si>
  <si>
    <t>Alfter-Witterschlick</t>
  </si>
  <si>
    <t>50.689698</t>
  </si>
  <si>
    <t>7.026083</t>
  </si>
  <si>
    <t>Algermissen</t>
  </si>
  <si>
    <t>52.251963</t>
  </si>
  <si>
    <t>9.966660</t>
  </si>
  <si>
    <t>Aligse</t>
  </si>
  <si>
    <t>52.403462</t>
  </si>
  <si>
    <t>9.979349</t>
  </si>
  <si>
    <t>Allendorf(Dillkr)</t>
  </si>
  <si>
    <t>50.743811</t>
  </si>
  <si>
    <t>8.185486</t>
  </si>
  <si>
    <t>Allendorf(Eder) Bf</t>
  </si>
  <si>
    <t>51.025899</t>
  </si>
  <si>
    <t>8.677197</t>
  </si>
  <si>
    <t>Allensbach</t>
  </si>
  <si>
    <t>47.714464</t>
  </si>
  <si>
    <t>9.068852</t>
  </si>
  <si>
    <t>Allersberg(Rothsee)</t>
  </si>
  <si>
    <t>49.262131</t>
  </si>
  <si>
    <t>11.212573</t>
  </si>
  <si>
    <t>Allmendingen</t>
  </si>
  <si>
    <t>48.327735</t>
  </si>
  <si>
    <t>9.722427</t>
  </si>
  <si>
    <t>51.583392</t>
  </si>
  <si>
    <t>6.518041</t>
  </si>
  <si>
    <t>Alpirsbach</t>
  </si>
  <si>
    <t>48.343809</t>
  </si>
  <si>
    <t>8.398251</t>
  </si>
  <si>
    <t>Alsdorf Poststraße</t>
  </si>
  <si>
    <t>50.855675</t>
  </si>
  <si>
    <t>6.197050</t>
  </si>
  <si>
    <t>Alsdorf(Westerw)</t>
  </si>
  <si>
    <t>50.780890</t>
  </si>
  <si>
    <t>7.890486</t>
  </si>
  <si>
    <t>Alsdorf-Annapark</t>
  </si>
  <si>
    <t>50.870517</t>
  </si>
  <si>
    <t>6.156661</t>
  </si>
  <si>
    <t>Alsdorf-Busch</t>
  </si>
  <si>
    <t>50.876588</t>
  </si>
  <si>
    <t>6.140586</t>
  </si>
  <si>
    <t>Alsdorf-Kellersberg</t>
  </si>
  <si>
    <t>50.867527</t>
  </si>
  <si>
    <t>6.167354</t>
  </si>
  <si>
    <t>Alsdorf-Mariadorf</t>
  </si>
  <si>
    <t>50.861978</t>
  </si>
  <si>
    <t>6.188454</t>
  </si>
  <si>
    <t>Alsenz</t>
  </si>
  <si>
    <t>49.727495</t>
  </si>
  <si>
    <t>7.817189</t>
  </si>
  <si>
    <t>Alsfeld(Oberhess)</t>
  </si>
  <si>
    <t>50.750962</t>
  </si>
  <si>
    <t>9.264297</t>
  </si>
  <si>
    <t>Alsheim</t>
  </si>
  <si>
    <t>49.765528</t>
  </si>
  <si>
    <t>8.342462</t>
  </si>
  <si>
    <t>Alt Golm</t>
  </si>
  <si>
    <t>52.304374</t>
  </si>
  <si>
    <t>14.124596</t>
  </si>
  <si>
    <t>Alt Hüttendorf</t>
  </si>
  <si>
    <t>52.957591</t>
  </si>
  <si>
    <t>13.783574</t>
  </si>
  <si>
    <t>Alt Rosenthal</t>
  </si>
  <si>
    <t>52.550403</t>
  </si>
  <si>
    <t>14.278627</t>
  </si>
  <si>
    <t>Alt Schwerin</t>
  </si>
  <si>
    <t>53.512118</t>
  </si>
  <si>
    <t>12.355341</t>
  </si>
  <si>
    <t>Altbach</t>
  </si>
  <si>
    <t>48.720393</t>
  </si>
  <si>
    <t>9.382384</t>
  </si>
  <si>
    <t>Altdöbern</t>
  </si>
  <si>
    <t>51.652780</t>
  </si>
  <si>
    <t>14.009236</t>
  </si>
  <si>
    <t>Altdöbern Am Markt</t>
  </si>
  <si>
    <t>51.651236</t>
  </si>
  <si>
    <t>14.034786</t>
  </si>
  <si>
    <t>Altdorf West</t>
  </si>
  <si>
    <t>49.391146</t>
  </si>
  <si>
    <t>11.341467</t>
  </si>
  <si>
    <t>Altdorf(b Nürnberg)</t>
  </si>
  <si>
    <t>49.390006</t>
  </si>
  <si>
    <t>11.353530</t>
  </si>
  <si>
    <t>Alte Veste</t>
  </si>
  <si>
    <t>49.454322</t>
  </si>
  <si>
    <t>10.972363</t>
  </si>
  <si>
    <t>Altefähr</t>
  </si>
  <si>
    <t>54.322927</t>
  </si>
  <si>
    <t>13.141010</t>
  </si>
  <si>
    <t>Altena(Westf)</t>
  </si>
  <si>
    <t>51.301981</t>
  </si>
  <si>
    <t>7.668808</t>
  </si>
  <si>
    <t>Altenahr</t>
  </si>
  <si>
    <t>50.515652</t>
  </si>
  <si>
    <t>6.989707</t>
  </si>
  <si>
    <t>Altenau(Bay)</t>
  </si>
  <si>
    <t>47.648365</t>
  </si>
  <si>
    <t>11.017375</t>
  </si>
  <si>
    <t>Altenbach</t>
  </si>
  <si>
    <t>51.355868</t>
  </si>
  <si>
    <t>12.682324</t>
  </si>
  <si>
    <t>Altenbamberg</t>
  </si>
  <si>
    <t>49.786857</t>
  </si>
  <si>
    <t>7.830745</t>
  </si>
  <si>
    <t>Altenbeken</t>
  </si>
  <si>
    <t>51.766433</t>
  </si>
  <si>
    <t>8.943319</t>
  </si>
  <si>
    <t>Altenbeken-Buke Hühnerfeld</t>
  </si>
  <si>
    <t>51.739874</t>
  </si>
  <si>
    <t>8.949456</t>
  </si>
  <si>
    <t>Altenberge</t>
  </si>
  <si>
    <t>52.052258</t>
  </si>
  <si>
    <t>7.481303</t>
  </si>
  <si>
    <t>Altendorf Erbgericht</t>
  </si>
  <si>
    <t>50.935611</t>
  </si>
  <si>
    <t>14.182299</t>
  </si>
  <si>
    <t>Altenerding</t>
  </si>
  <si>
    <t>48.293572</t>
  </si>
  <si>
    <t>11.901744</t>
  </si>
  <si>
    <t>Altenfeld(Rhön)</t>
  </si>
  <si>
    <t>50.450898</t>
  </si>
  <si>
    <t>9.849726</t>
  </si>
  <si>
    <t>Altenglan</t>
  </si>
  <si>
    <t>49.548643</t>
  </si>
  <si>
    <t>7.461841</t>
  </si>
  <si>
    <t>Altengörs</t>
  </si>
  <si>
    <t>53.898696</t>
  </si>
  <si>
    <t>10.355554</t>
  </si>
  <si>
    <t>Altenhasungen</t>
  </si>
  <si>
    <t>51.343540</t>
  </si>
  <si>
    <t>9.225737</t>
  </si>
  <si>
    <t>Altenkirchen(Westerwald)</t>
  </si>
  <si>
    <t>50.684418</t>
  </si>
  <si>
    <t>7.638257</t>
  </si>
  <si>
    <t>Altenmarkt(Alz)</t>
  </si>
  <si>
    <t>47.999817</t>
  </si>
  <si>
    <t>12.536027</t>
  </si>
  <si>
    <t>Altenseelbach</t>
  </si>
  <si>
    <t>50.783837</t>
  </si>
  <si>
    <t>7.992398</t>
  </si>
  <si>
    <t>Altenstadt(Hess)</t>
  </si>
  <si>
    <t>50.283312</t>
  </si>
  <si>
    <t>8.943982</t>
  </si>
  <si>
    <t>Altenstadt(Iller)</t>
  </si>
  <si>
    <t>48.161191</t>
  </si>
  <si>
    <t>10.109983</t>
  </si>
  <si>
    <t>Altenstadt(Waldnaab)</t>
  </si>
  <si>
    <t>49.715679</t>
  </si>
  <si>
    <t>12.164870</t>
  </si>
  <si>
    <t>Altenstadt-Höchst</t>
  </si>
  <si>
    <t>50.269767</t>
  </si>
  <si>
    <t>8.923418</t>
  </si>
  <si>
    <t>Altenstadt-Lindheim</t>
  </si>
  <si>
    <t>50.291238</t>
  </si>
  <si>
    <t>8.978405</t>
  </si>
  <si>
    <t>Altentreptow</t>
  </si>
  <si>
    <t>53.692233</t>
  </si>
  <si>
    <t>13.242713</t>
  </si>
  <si>
    <t>Altenwillershagen</t>
  </si>
  <si>
    <t>54.259406</t>
  </si>
  <si>
    <t>12.572818</t>
  </si>
  <si>
    <t>Altenwillershagen Feuerwehr</t>
  </si>
  <si>
    <t>54.256601</t>
  </si>
  <si>
    <t>12.569156</t>
  </si>
  <si>
    <t>Altersbach</t>
  </si>
  <si>
    <t>50.700640</t>
  </si>
  <si>
    <t>10.544522</t>
  </si>
  <si>
    <t>Altes Lager</t>
  </si>
  <si>
    <t>52.017356</t>
  </si>
  <si>
    <t>12.989048</t>
  </si>
  <si>
    <t>Altfriesack</t>
  </si>
  <si>
    <t>52.847804</t>
  </si>
  <si>
    <t>12.888045</t>
  </si>
  <si>
    <t>Altglashütten-Falkau</t>
  </si>
  <si>
    <t>47.859392</t>
  </si>
  <si>
    <t>8.114113</t>
  </si>
  <si>
    <t>Althegnenberg</t>
  </si>
  <si>
    <t>48.236374</t>
  </si>
  <si>
    <t>11.063003</t>
  </si>
  <si>
    <t>Altheim(Hess)</t>
  </si>
  <si>
    <t>49.923332</t>
  </si>
  <si>
    <t>8.890906</t>
  </si>
  <si>
    <t>Althof</t>
  </si>
  <si>
    <t>54.090442</t>
  </si>
  <si>
    <t>11.922341</t>
  </si>
  <si>
    <t>Altingen(Württ)</t>
  </si>
  <si>
    <t>48.561927</t>
  </si>
  <si>
    <t>8.908852</t>
  </si>
  <si>
    <t>Altmittweida</t>
  </si>
  <si>
    <t>50.968704</t>
  </si>
  <si>
    <t>12.959645</t>
  </si>
  <si>
    <t>Altmorschen</t>
  </si>
  <si>
    <t>51.067275</t>
  </si>
  <si>
    <t>9.610756</t>
  </si>
  <si>
    <t>Altomünster</t>
  </si>
  <si>
    <t>48.384918</t>
  </si>
  <si>
    <t>11.255133</t>
  </si>
  <si>
    <t>Altoschatz-Rosenthal</t>
  </si>
  <si>
    <t>51.287838</t>
  </si>
  <si>
    <t>13.098595</t>
  </si>
  <si>
    <t>Altötting</t>
  </si>
  <si>
    <t>48.221242</t>
  </si>
  <si>
    <t>12.674790</t>
  </si>
  <si>
    <t>Altranft</t>
  </si>
  <si>
    <t>52.763368</t>
  </si>
  <si>
    <t>14.082107</t>
  </si>
  <si>
    <t>Altranft Esser</t>
  </si>
  <si>
    <t>52.769298</t>
  </si>
  <si>
    <t>14.075963</t>
  </si>
  <si>
    <t>Altruppin Grüner Bau</t>
  </si>
  <si>
    <t>52.946871</t>
  </si>
  <si>
    <t>12.848720</t>
  </si>
  <si>
    <t>Altshausen</t>
  </si>
  <si>
    <t>47.930711</t>
  </si>
  <si>
    <t>9.551478</t>
  </si>
  <si>
    <t>Altstädten(Allgäu)</t>
  </si>
  <si>
    <t>47.488550</t>
  </si>
  <si>
    <t>10.280907</t>
  </si>
  <si>
    <t>Alttann</t>
  </si>
  <si>
    <t>47.841214</t>
  </si>
  <si>
    <t>9.793037</t>
  </si>
  <si>
    <t>Alveslohe</t>
  </si>
  <si>
    <t>53.791456</t>
  </si>
  <si>
    <t>9.916375</t>
  </si>
  <si>
    <t>Alzenau Burg</t>
  </si>
  <si>
    <t>50.087928</t>
  </si>
  <si>
    <t>9.074340</t>
  </si>
  <si>
    <t>Alzenau Nord</t>
  </si>
  <si>
    <t>50.089443</t>
  </si>
  <si>
    <t>9.051385</t>
  </si>
  <si>
    <t>Alzenau(Unterfr)</t>
  </si>
  <si>
    <t>50.088716</t>
  </si>
  <si>
    <t>9.065603</t>
  </si>
  <si>
    <t>Alzey</t>
  </si>
  <si>
    <t>49.750200</t>
  </si>
  <si>
    <t>8.109749</t>
  </si>
  <si>
    <t>Alzey Süd</t>
  </si>
  <si>
    <t>49.738134</t>
  </si>
  <si>
    <t>8.118732</t>
  </si>
  <si>
    <t>Alzey West</t>
  </si>
  <si>
    <t>49.740978</t>
  </si>
  <si>
    <t>8.107255</t>
  </si>
  <si>
    <t>Amberg</t>
  </si>
  <si>
    <t>49.447616</t>
  </si>
  <si>
    <t>11.862902</t>
  </si>
  <si>
    <t>Amerang</t>
  </si>
  <si>
    <t>47.985835</t>
  </si>
  <si>
    <t>12.306297</t>
  </si>
  <si>
    <t>Ammern</t>
  </si>
  <si>
    <t>51.233346</t>
  </si>
  <si>
    <t>10.458086</t>
  </si>
  <si>
    <t>Amorbach</t>
  </si>
  <si>
    <t>49.645609</t>
  </si>
  <si>
    <t>9.223147</t>
  </si>
  <si>
    <t>Ampfing</t>
  </si>
  <si>
    <t>48.253949</t>
  </si>
  <si>
    <t>12.410919</t>
  </si>
  <si>
    <t>Amsdorf</t>
  </si>
  <si>
    <t>51.463561</t>
  </si>
  <si>
    <t>11.719790</t>
  </si>
  <si>
    <t>Amstetten(W) Lokalbahn</t>
  </si>
  <si>
    <t>48.577852</t>
  </si>
  <si>
    <t>9.873959</t>
  </si>
  <si>
    <t>Amstetten(Württ)</t>
  </si>
  <si>
    <t>48.578328</t>
  </si>
  <si>
    <t>9.872965</t>
  </si>
  <si>
    <t>Amtshainersdorf</t>
  </si>
  <si>
    <t>50.966322</t>
  </si>
  <si>
    <t>14.232364</t>
  </si>
  <si>
    <t>Andernach</t>
  </si>
  <si>
    <t>50.434542</t>
  </si>
  <si>
    <t>7.404839</t>
  </si>
  <si>
    <t>Angermund</t>
  </si>
  <si>
    <t>51.330748</t>
  </si>
  <si>
    <t>6.781857</t>
  </si>
  <si>
    <t>Angermünde</t>
  </si>
  <si>
    <t>53.015221</t>
  </si>
  <si>
    <t>13.996361</t>
  </si>
  <si>
    <t>Angern-Rogätz</t>
  </si>
  <si>
    <t>52.338464</t>
  </si>
  <si>
    <t>11.759535</t>
  </si>
  <si>
    <t>Angersbach</t>
  </si>
  <si>
    <t>50.630974</t>
  </si>
  <si>
    <t>9.446944</t>
  </si>
  <si>
    <t>Angersdorf</t>
  </si>
  <si>
    <t>51.460407</t>
  </si>
  <si>
    <t>11.903139</t>
  </si>
  <si>
    <t>Anklam</t>
  </si>
  <si>
    <t>53.856102</t>
  </si>
  <si>
    <t>13.701827</t>
  </si>
  <si>
    <t>Ankum</t>
  </si>
  <si>
    <t>52.542009</t>
  </si>
  <si>
    <t>7.879010</t>
  </si>
  <si>
    <t>Annaberg-Buchholz Mitte</t>
  </si>
  <si>
    <t>50.566791</t>
  </si>
  <si>
    <t>12.999078</t>
  </si>
  <si>
    <t>Annaberg-Buchholz Süd</t>
  </si>
  <si>
    <t>50.555886</t>
  </si>
  <si>
    <t>12.997404</t>
  </si>
  <si>
    <t>Annaberg-Buchholz unterer Bf</t>
  </si>
  <si>
    <t>50.578610</t>
  </si>
  <si>
    <t>12.998313</t>
  </si>
  <si>
    <t>Annaburg</t>
  </si>
  <si>
    <t>51.728680</t>
  </si>
  <si>
    <t>13.032757</t>
  </si>
  <si>
    <t>Annenwalde</t>
  </si>
  <si>
    <t>53.135289</t>
  </si>
  <si>
    <t>13.374778</t>
  </si>
  <si>
    <t>Annweiler am Trifels</t>
  </si>
  <si>
    <t>49.205386</t>
  </si>
  <si>
    <t>7.966149</t>
  </si>
  <si>
    <t>Annweiler-Sarnstall</t>
  </si>
  <si>
    <t>49.208725</t>
  </si>
  <si>
    <t>7.937192</t>
  </si>
  <si>
    <t>Anrath</t>
  </si>
  <si>
    <t>51.285536</t>
  </si>
  <si>
    <t>6.450230</t>
  </si>
  <si>
    <t>Ansbach</t>
  </si>
  <si>
    <t>49.298032</t>
  </si>
  <si>
    <t>10.578239</t>
  </si>
  <si>
    <t>Antonsthal</t>
  </si>
  <si>
    <t>50.499940</t>
  </si>
  <si>
    <t>12.755245</t>
  </si>
  <si>
    <t>Anwanden</t>
  </si>
  <si>
    <t>49.411692</t>
  </si>
  <si>
    <t>10.930396</t>
  </si>
  <si>
    <t>Anzefahr</t>
  </si>
  <si>
    <t>50.845383</t>
  </si>
  <si>
    <t>8.860173</t>
  </si>
  <si>
    <t>Anzenkirchen</t>
  </si>
  <si>
    <t>48.434739</t>
  </si>
  <si>
    <t>13.021996</t>
  </si>
  <si>
    <t>Apach(fr)</t>
  </si>
  <si>
    <t>49.469022</t>
  </si>
  <si>
    <t>6.369699</t>
  </si>
  <si>
    <t>Apensen</t>
  </si>
  <si>
    <t>53.441667</t>
  </si>
  <si>
    <t>9.612345</t>
  </si>
  <si>
    <t>Äpfingen</t>
  </si>
  <si>
    <t>48.152625</t>
  </si>
  <si>
    <t>9.853409</t>
  </si>
  <si>
    <t>Apolda</t>
  </si>
  <si>
    <t>51.030940</t>
  </si>
  <si>
    <t>11.526136</t>
  </si>
  <si>
    <t>Appenweier</t>
  </si>
  <si>
    <t>48.541461</t>
  </si>
  <si>
    <t>7.973190</t>
  </si>
  <si>
    <t>Arbste</t>
  </si>
  <si>
    <t>52.785719</t>
  </si>
  <si>
    <t>8.993578</t>
  </si>
  <si>
    <t>Ardey</t>
  </si>
  <si>
    <t>51.481163</t>
  </si>
  <si>
    <t>7.727176</t>
  </si>
  <si>
    <t>Arensdorf(Köthen)</t>
  </si>
  <si>
    <t>51.709511</t>
  </si>
  <si>
    <t>12.007416</t>
  </si>
  <si>
    <t>Arensdorf(Köthen) Badegaster Weg</t>
  </si>
  <si>
    <t>51.710353</t>
  </si>
  <si>
    <t>12.012419</t>
  </si>
  <si>
    <t>Arenshausen</t>
  </si>
  <si>
    <t>51.375055</t>
  </si>
  <si>
    <t>9.968559</t>
  </si>
  <si>
    <t>Arfurt Bürgerhaus</t>
  </si>
  <si>
    <t>50.407761</t>
  </si>
  <si>
    <t>8.201499</t>
  </si>
  <si>
    <t>Arfurt(Lahn)</t>
  </si>
  <si>
    <t>50.406403</t>
  </si>
  <si>
    <t>8.211079</t>
  </si>
  <si>
    <t>Armsheim</t>
  </si>
  <si>
    <t>49.808372</t>
  </si>
  <si>
    <t>8.074113</t>
  </si>
  <si>
    <t>Arnbach</t>
  </si>
  <si>
    <t>48.341320</t>
  </si>
  <si>
    <t>11.344044</t>
  </si>
  <si>
    <t>51.405662</t>
  </si>
  <si>
    <t>8.067965</t>
  </si>
  <si>
    <t>Arnschwang</t>
  </si>
  <si>
    <t>49.274608</t>
  </si>
  <si>
    <t>12.811600</t>
  </si>
  <si>
    <t>Arnsdorf(Dresden)</t>
  </si>
  <si>
    <t>51.092807</t>
  </si>
  <si>
    <t>13.982212</t>
  </si>
  <si>
    <t>50.841939</t>
  </si>
  <si>
    <t>10.948262</t>
  </si>
  <si>
    <t>Arnstadt Süd</t>
  </si>
  <si>
    <t>50.831084</t>
  </si>
  <si>
    <t>10.954958</t>
  </si>
  <si>
    <t>Arrach</t>
  </si>
  <si>
    <t>49.195364</t>
  </si>
  <si>
    <t>13.002804</t>
  </si>
  <si>
    <t>Arsbeck</t>
  </si>
  <si>
    <t>51.151978</t>
  </si>
  <si>
    <t>6.207082</t>
  </si>
  <si>
    <t>Artern</t>
  </si>
  <si>
    <t>51.363240</t>
  </si>
  <si>
    <t>11.310757</t>
  </si>
  <si>
    <t>Arzberg(Oberfr)</t>
  </si>
  <si>
    <t>50.054633</t>
  </si>
  <si>
    <t>12.197692</t>
  </si>
  <si>
    <t>Aschaffenburg Hbf</t>
  </si>
  <si>
    <t>49.980557</t>
  </si>
  <si>
    <t>9.143697</t>
  </si>
  <si>
    <t>49.974445</t>
  </si>
  <si>
    <t>9.160416</t>
  </si>
  <si>
    <t>Aschaffenburg Süd</t>
  </si>
  <si>
    <t>49.968465</t>
  </si>
  <si>
    <t>9.152586</t>
  </si>
  <si>
    <t>Aschau(Chiemgau)</t>
  </si>
  <si>
    <t>47.779106</t>
  </si>
  <si>
    <t>12.325564</t>
  </si>
  <si>
    <t>Ascheberg Bahnhofsweg</t>
  </si>
  <si>
    <t>Ascheberg(Holst)</t>
  </si>
  <si>
    <t>54.148462</t>
  </si>
  <si>
    <t>10.339481</t>
  </si>
  <si>
    <t>Ascheberg(Westf)</t>
  </si>
  <si>
    <t>51.782991</t>
  </si>
  <si>
    <t>7.600749</t>
  </si>
  <si>
    <t>Aschendorf</t>
  </si>
  <si>
    <t>53.052179</t>
  </si>
  <si>
    <t>7.337153</t>
  </si>
  <si>
    <t>Aschersleben</t>
  </si>
  <si>
    <t>51.757122</t>
  </si>
  <si>
    <t>11.465689</t>
  </si>
  <si>
    <t>Asendorf</t>
  </si>
  <si>
    <t>52.773660</t>
  </si>
  <si>
    <t>9.005284</t>
  </si>
  <si>
    <t>Ashausen</t>
  </si>
  <si>
    <t>53.368693</t>
  </si>
  <si>
    <t>10.145564</t>
  </si>
  <si>
    <t>Asperg</t>
  </si>
  <si>
    <t>48.907359</t>
  </si>
  <si>
    <t>9.147797</t>
  </si>
  <si>
    <t>Asselheim</t>
  </si>
  <si>
    <t>49.576220</t>
  </si>
  <si>
    <t>8.161602</t>
  </si>
  <si>
    <t>Assenheim(Oberhess)</t>
  </si>
  <si>
    <t>50.304939</t>
  </si>
  <si>
    <t>8.812462</t>
  </si>
  <si>
    <t>Aßlar</t>
  </si>
  <si>
    <t>50.588657</t>
  </si>
  <si>
    <t>8.462756</t>
  </si>
  <si>
    <t>Aßling(Oberbay)</t>
  </si>
  <si>
    <t>47.989491</t>
  </si>
  <si>
    <t>11.993518</t>
  </si>
  <si>
    <t>Assmannshausen</t>
  </si>
  <si>
    <t>49.985324</t>
  </si>
  <si>
    <t>7.867355</t>
  </si>
  <si>
    <t>Assmannshausen KD</t>
  </si>
  <si>
    <t>Attendorn</t>
  </si>
  <si>
    <t>51.124644</t>
  </si>
  <si>
    <t>7.908493</t>
  </si>
  <si>
    <t>Attendorn-Hohen Hagen</t>
  </si>
  <si>
    <t>51.090165</t>
  </si>
  <si>
    <t>7.855281</t>
  </si>
  <si>
    <t>Au im Murgtal</t>
  </si>
  <si>
    <t>48.718867</t>
  </si>
  <si>
    <t>8.362349</t>
  </si>
  <si>
    <t>Au(Sieg)</t>
  </si>
  <si>
    <t>50.773765</t>
  </si>
  <si>
    <t>7.656537</t>
  </si>
  <si>
    <t>Aue(Sachs)</t>
  </si>
  <si>
    <t>50.591682</t>
  </si>
  <si>
    <t>12.698518</t>
  </si>
  <si>
    <t>Aue(Sachs) Erzgebirgsstadion</t>
  </si>
  <si>
    <t>50.596708</t>
  </si>
  <si>
    <t>12.709055</t>
  </si>
  <si>
    <t>Auehütte</t>
  </si>
  <si>
    <t>50.719672</t>
  </si>
  <si>
    <t>10.416666</t>
  </si>
  <si>
    <t>Auerbach(b Mosbach, Baden)</t>
  </si>
  <si>
    <t>49.399563</t>
  </si>
  <si>
    <t>9.223276</t>
  </si>
  <si>
    <t>Auerbach(V) ob Bf</t>
  </si>
  <si>
    <t>50.519136</t>
  </si>
  <si>
    <t>12.382054</t>
  </si>
  <si>
    <t>Auerbach(V) unt Bf</t>
  </si>
  <si>
    <t>50.511722</t>
  </si>
  <si>
    <t>12.391421</t>
  </si>
  <si>
    <t>Auerbach(Vogtl) Hp</t>
  </si>
  <si>
    <t>50.506955</t>
  </si>
  <si>
    <t>12.379204</t>
  </si>
  <si>
    <t>Auersmacher</t>
  </si>
  <si>
    <t>49.143343</t>
  </si>
  <si>
    <t>7.044803</t>
  </si>
  <si>
    <t>Aue-Wingeshausen</t>
  </si>
  <si>
    <t>51.051785</t>
  </si>
  <si>
    <t>8.290085</t>
  </si>
  <si>
    <t>Aufenau Kindergarten</t>
  </si>
  <si>
    <t>50.251758</t>
  </si>
  <si>
    <t>9.318093</t>
  </si>
  <si>
    <t>Aufhausen(b Erding)</t>
  </si>
  <si>
    <t>48.274365</t>
  </si>
  <si>
    <t>11.894375</t>
  </si>
  <si>
    <t>48.275080</t>
  </si>
  <si>
    <t>11.893840</t>
  </si>
  <si>
    <t>48.274360</t>
  </si>
  <si>
    <t>11.893290</t>
  </si>
  <si>
    <t>Aufhausen(Württ)</t>
  </si>
  <si>
    <t>48.856130</t>
  </si>
  <si>
    <t>10.317193</t>
  </si>
  <si>
    <t>Auggen</t>
  </si>
  <si>
    <t>47.789949</t>
  </si>
  <si>
    <t>7.586788</t>
  </si>
  <si>
    <t>Augsburg Haunstetterstraße</t>
  </si>
  <si>
    <t>48.355285</t>
  </si>
  <si>
    <t>10.900985</t>
  </si>
  <si>
    <t>Augsburg Hbf</t>
  </si>
  <si>
    <t>48.365441</t>
  </si>
  <si>
    <t>10.885570</t>
  </si>
  <si>
    <t>Augsburg Messe</t>
  </si>
  <si>
    <t>48.338684</t>
  </si>
  <si>
    <t>10.886086</t>
  </si>
  <si>
    <t>Augsburg Morellstr.</t>
  </si>
  <si>
    <t>48.355089</t>
  </si>
  <si>
    <t>10.892948</t>
  </si>
  <si>
    <t>Augsburg-Hochzoll</t>
  </si>
  <si>
    <t>48.352977</t>
  </si>
  <si>
    <t>10.943376</t>
  </si>
  <si>
    <t>Augsburg-Oberhausen</t>
  </si>
  <si>
    <t>48.380772</t>
  </si>
  <si>
    <t>10.872533</t>
  </si>
  <si>
    <t>Augustfehn</t>
  </si>
  <si>
    <t>53.220890</t>
  </si>
  <si>
    <t>7.759659</t>
  </si>
  <si>
    <t>Augustusburg Bergstation</t>
  </si>
  <si>
    <t>50.816613</t>
  </si>
  <si>
    <t>13.099016</t>
  </si>
  <si>
    <t>Augustusburg Feuerwache</t>
  </si>
  <si>
    <t>50.816894</t>
  </si>
  <si>
    <t>13.102117</t>
  </si>
  <si>
    <t>Auhausen</t>
  </si>
  <si>
    <t>49.006341</t>
  </si>
  <si>
    <t>10.623506</t>
  </si>
  <si>
    <t>Aukrug</t>
  </si>
  <si>
    <t>54.082398</t>
  </si>
  <si>
    <t>9.785810</t>
  </si>
  <si>
    <t>Aulendorf</t>
  </si>
  <si>
    <t>47.953052</t>
  </si>
  <si>
    <t>9.644046</t>
  </si>
  <si>
    <t>Aumenau</t>
  </si>
  <si>
    <t>50.400306</t>
  </si>
  <si>
    <t>8.249234</t>
  </si>
  <si>
    <t>Aumühle</t>
  </si>
  <si>
    <t>53.529853</t>
  </si>
  <si>
    <t>10.314672</t>
  </si>
  <si>
    <t>Auringen-Medenbach</t>
  </si>
  <si>
    <t>50.113608</t>
  </si>
  <si>
    <t>8.332093</t>
  </si>
  <si>
    <t>Außenried</t>
  </si>
  <si>
    <t>49.015763</t>
  </si>
  <si>
    <t>13.181763</t>
  </si>
  <si>
    <t>Auw an der Kyll</t>
  </si>
  <si>
    <t>49.903596</t>
  </si>
  <si>
    <t>6.614525</t>
  </si>
  <si>
    <t>Aying</t>
  </si>
  <si>
    <t>47.968762</t>
  </si>
  <si>
    <t>11.769578</t>
  </si>
  <si>
    <t>Baabe</t>
  </si>
  <si>
    <t>54.362315</t>
  </si>
  <si>
    <t>13.704806</t>
  </si>
  <si>
    <t>Baalberge</t>
  </si>
  <si>
    <t>51.763048</t>
  </si>
  <si>
    <t>11.784682</t>
  </si>
  <si>
    <t>Baar-Ebenhausen</t>
  </si>
  <si>
    <t>48.674938</t>
  </si>
  <si>
    <t>11.460092</t>
  </si>
  <si>
    <t>Babenhausen Langstadt</t>
  </si>
  <si>
    <t>49.922274</t>
  </si>
  <si>
    <t>8.945733</t>
  </si>
  <si>
    <t>Babenhausen(Hess)</t>
  </si>
  <si>
    <t>49.957963</t>
  </si>
  <si>
    <t>8.957182</t>
  </si>
  <si>
    <t>Babstadt</t>
  </si>
  <si>
    <t>49.240196</t>
  </si>
  <si>
    <t>9.060708</t>
  </si>
  <si>
    <t>Babstadt Ort</t>
  </si>
  <si>
    <t>49.241969</t>
  </si>
  <si>
    <t>9.058884</t>
  </si>
  <si>
    <t>Bacharach</t>
  </si>
  <si>
    <t>50.056101</t>
  </si>
  <si>
    <t>7.769523</t>
  </si>
  <si>
    <t>Bacharach KD</t>
  </si>
  <si>
    <t>Bachem</t>
  </si>
  <si>
    <t>49.482626</t>
  </si>
  <si>
    <t>6.698434</t>
  </si>
  <si>
    <t>Bachern</t>
  </si>
  <si>
    <t>48.280159</t>
  </si>
  <si>
    <t>11.378716</t>
  </si>
  <si>
    <t>Bachfeld</t>
  </si>
  <si>
    <t>50.405772</t>
  </si>
  <si>
    <t>10.982451</t>
  </si>
  <si>
    <t>Bachheim</t>
  </si>
  <si>
    <t>47.862072</t>
  </si>
  <si>
    <t>8.399399</t>
  </si>
  <si>
    <t>Backnang</t>
  </si>
  <si>
    <t>48.942676</t>
  </si>
  <si>
    <t>9.425989</t>
  </si>
  <si>
    <t>Bad Abbach</t>
  </si>
  <si>
    <t>48.922732</t>
  </si>
  <si>
    <t>11.994322</t>
  </si>
  <si>
    <t>Bad Aibling</t>
  </si>
  <si>
    <t>47.862028</t>
  </si>
  <si>
    <t>12.004157</t>
  </si>
  <si>
    <t>Bad Aibling Kurpark</t>
  </si>
  <si>
    <t>47.857617</t>
  </si>
  <si>
    <t>12.013823</t>
  </si>
  <si>
    <t>Bad Arolsen</t>
  </si>
  <si>
    <t>51.381600</t>
  </si>
  <si>
    <t>8.997792</t>
  </si>
  <si>
    <t>Bad Bederkesa</t>
  </si>
  <si>
    <t>53.630101</t>
  </si>
  <si>
    <t>8.829324</t>
  </si>
  <si>
    <t>Bad Bellingen</t>
  </si>
  <si>
    <t>47.730804</t>
  </si>
  <si>
    <t>7.557601</t>
  </si>
  <si>
    <t>Bad Belzig</t>
  </si>
  <si>
    <t>52.135969</t>
  </si>
  <si>
    <t>12.594981</t>
  </si>
  <si>
    <t>Bad Bentheim</t>
  </si>
  <si>
    <t>52.309850</t>
  </si>
  <si>
    <t>7.158539</t>
  </si>
  <si>
    <t>Bad Bentheim(Gr)</t>
  </si>
  <si>
    <t>Bad Bergzabern</t>
  </si>
  <si>
    <t>49.103209</t>
  </si>
  <si>
    <t>8.002787</t>
  </si>
  <si>
    <t>Bad Berka</t>
  </si>
  <si>
    <t>50.896138</t>
  </si>
  <si>
    <t>11.281550</t>
  </si>
  <si>
    <t>Bad Berka Zeughausplatz</t>
  </si>
  <si>
    <t>50.900441</t>
  </si>
  <si>
    <t>11.280095</t>
  </si>
  <si>
    <t>Bad Berleburg</t>
  </si>
  <si>
    <t>51.051197</t>
  </si>
  <si>
    <t>8.394109</t>
  </si>
  <si>
    <t>Bad Bevensen</t>
  </si>
  <si>
    <t>53.078247</t>
  </si>
  <si>
    <t>10.574141</t>
  </si>
  <si>
    <t>Bad Birnbach</t>
  </si>
  <si>
    <t>48.432853</t>
  </si>
  <si>
    <t>13.074034</t>
  </si>
  <si>
    <t>Bad Blankenburg(Thüringerw)</t>
  </si>
  <si>
    <t>50.682648</t>
  </si>
  <si>
    <t>11.275498</t>
  </si>
  <si>
    <t>Bad Bodendorf</t>
  </si>
  <si>
    <t>50.556266</t>
  </si>
  <si>
    <t>7.217217</t>
  </si>
  <si>
    <t>Bad Bodenteich</t>
  </si>
  <si>
    <t>52.835100</t>
  </si>
  <si>
    <t>10.672799</t>
  </si>
  <si>
    <t>Bad Brambach</t>
  </si>
  <si>
    <t>50.217587</t>
  </si>
  <si>
    <t>12.311414</t>
  </si>
  <si>
    <t>Bad Bramstedt</t>
  </si>
  <si>
    <t>53.920593</t>
  </si>
  <si>
    <t>9.890162</t>
  </si>
  <si>
    <t>Bad Bramstedt Kurhaus</t>
  </si>
  <si>
    <t>53.903365</t>
  </si>
  <si>
    <t>9.890420</t>
  </si>
  <si>
    <t>Bad Breisig</t>
  </si>
  <si>
    <t>50.504218</t>
  </si>
  <si>
    <t>7.304564</t>
  </si>
  <si>
    <t>Bad Camberg</t>
  </si>
  <si>
    <t>50.296625</t>
  </si>
  <si>
    <t>8.255051</t>
  </si>
  <si>
    <t>Bad Doberan</t>
  </si>
  <si>
    <t>54.100004</t>
  </si>
  <si>
    <t>11.905335</t>
  </si>
  <si>
    <t>Bad Doberan Goethestraße</t>
  </si>
  <si>
    <t>54.108463</t>
  </si>
  <si>
    <t>11.899894</t>
  </si>
  <si>
    <t>Bad Doberan Stadtmitte</t>
  </si>
  <si>
    <t>54.104650</t>
  </si>
  <si>
    <t>11.902100</t>
  </si>
  <si>
    <t>Bad Driburg Polizei</t>
  </si>
  <si>
    <t>51.733274</t>
  </si>
  <si>
    <t>9.023180</t>
  </si>
  <si>
    <t>Bad Driburg(Westf)</t>
  </si>
  <si>
    <t>51.730323</t>
  </si>
  <si>
    <t>9.030810</t>
  </si>
  <si>
    <t>Bad Dürkheim</t>
  </si>
  <si>
    <t>49.460633</t>
  </si>
  <si>
    <t>8.170701</t>
  </si>
  <si>
    <t>Bad Dürkheim-Trift</t>
  </si>
  <si>
    <t>49.466416</t>
  </si>
  <si>
    <t>8.193072</t>
  </si>
  <si>
    <t>Bad Dürrenberg</t>
  </si>
  <si>
    <t>51.305165</t>
  </si>
  <si>
    <t>12.071053</t>
  </si>
  <si>
    <t>Bad Eilsen Bahnhof</t>
  </si>
  <si>
    <t>52.239940</t>
  </si>
  <si>
    <t>9.106688</t>
  </si>
  <si>
    <t>Bad Elster</t>
  </si>
  <si>
    <t>50.296672</t>
  </si>
  <si>
    <t>12.256286</t>
  </si>
  <si>
    <t>Bad Ems</t>
  </si>
  <si>
    <t>50.327652</t>
  </si>
  <si>
    <t>7.728637</t>
  </si>
  <si>
    <t>Bad Ems West</t>
  </si>
  <si>
    <t>50.330694</t>
  </si>
  <si>
    <t>7.706039</t>
  </si>
  <si>
    <t>Bad Endorf</t>
  </si>
  <si>
    <t>47.905066</t>
  </si>
  <si>
    <t>12.301558</t>
  </si>
  <si>
    <t>Bad Essen</t>
  </si>
  <si>
    <t>52.323834</t>
  </si>
  <si>
    <t>8.341432</t>
  </si>
  <si>
    <t>Bad Fallingbostel</t>
  </si>
  <si>
    <t>52.862925</t>
  </si>
  <si>
    <t>9.700233</t>
  </si>
  <si>
    <t>Bad Freienwalde</t>
  </si>
  <si>
    <t>52.789933</t>
  </si>
  <si>
    <t>14.035751</t>
  </si>
  <si>
    <t>Bad Friedrichshall Hbf</t>
  </si>
  <si>
    <t>49.231571</t>
  </si>
  <si>
    <t>9.199771</t>
  </si>
  <si>
    <t>Bad Friedrichshall-Kochendorf</t>
  </si>
  <si>
    <t>49.218564</t>
  </si>
  <si>
    <t>9.210985</t>
  </si>
  <si>
    <t>Bad Gandersheim</t>
  </si>
  <si>
    <t>51.867370</t>
  </si>
  <si>
    <t>10.020236</t>
  </si>
  <si>
    <t>Bad Griesbach(Schwarzwald)</t>
  </si>
  <si>
    <t>48.448618</t>
  </si>
  <si>
    <t>8.230569</t>
  </si>
  <si>
    <t>Bad Grönenbach</t>
  </si>
  <si>
    <t>47.882468</t>
  </si>
  <si>
    <t>10.253715</t>
  </si>
  <si>
    <t>Bad Harzburg</t>
  </si>
  <si>
    <t>51.888369</t>
  </si>
  <si>
    <t>10.554219</t>
  </si>
  <si>
    <t>Bad Herrenalb</t>
  </si>
  <si>
    <t>48.802428</t>
  </si>
  <si>
    <t>8.438957</t>
  </si>
  <si>
    <t>Bad Hersfeld</t>
  </si>
  <si>
    <t>50.869766</t>
  </si>
  <si>
    <t>9.716581</t>
  </si>
  <si>
    <t>Bad Hersfeld Bahnhof</t>
  </si>
  <si>
    <t>50.869499</t>
  </si>
  <si>
    <t>9.715858</t>
  </si>
  <si>
    <t>Bad Höhenstadt</t>
  </si>
  <si>
    <t>48.494606</t>
  </si>
  <si>
    <t>13.323195</t>
  </si>
  <si>
    <t>Bad Holzhausen</t>
  </si>
  <si>
    <t>52.289097</t>
  </si>
  <si>
    <t>8.545854</t>
  </si>
  <si>
    <t>Bad Homburg</t>
  </si>
  <si>
    <t>50.219904</t>
  </si>
  <si>
    <t>8.620624</t>
  </si>
  <si>
    <t>Bad Honnef Am Spitzenbach</t>
  </si>
  <si>
    <t>50.648540</t>
  </si>
  <si>
    <t>7.215083</t>
  </si>
  <si>
    <t>Bad Honnef Stadtbahn</t>
  </si>
  <si>
    <t>50.643750</t>
  </si>
  <si>
    <t>7.217231</t>
  </si>
  <si>
    <t>Bad Honnef(Rhein)</t>
  </si>
  <si>
    <t>50.639772</t>
  </si>
  <si>
    <t>7.219533</t>
  </si>
  <si>
    <t>Bad Honnef(Rhein) KD</t>
  </si>
  <si>
    <t>Bad Hönningen</t>
  </si>
  <si>
    <t>50.513676</t>
  </si>
  <si>
    <t>7.310871</t>
  </si>
  <si>
    <t>Bad Iburg Bf</t>
  </si>
  <si>
    <t>52.149713</t>
  </si>
  <si>
    <t>8.037512</t>
  </si>
  <si>
    <t>Bad Imnau</t>
  </si>
  <si>
    <t>48.404155</t>
  </si>
  <si>
    <t>8.770092</t>
  </si>
  <si>
    <t>51.646270</t>
  </si>
  <si>
    <t>9.445710</t>
  </si>
  <si>
    <t>Bad Kissingen</t>
  </si>
  <si>
    <t>50.191547</t>
  </si>
  <si>
    <t>10.079885</t>
  </si>
  <si>
    <t>Bad Kleinen</t>
  </si>
  <si>
    <t>53.766974</t>
  </si>
  <si>
    <t>11.466925</t>
  </si>
  <si>
    <t>Bad Kohlgrub</t>
  </si>
  <si>
    <t>47.668006</t>
  </si>
  <si>
    <t>11.058204</t>
  </si>
  <si>
    <t>Bad Kohlgrub Kurhaus</t>
  </si>
  <si>
    <t>47.670213</t>
  </si>
  <si>
    <t>11.039181</t>
  </si>
  <si>
    <t>Bad König</t>
  </si>
  <si>
    <t>49.738577</t>
  </si>
  <si>
    <t>9.001539</t>
  </si>
  <si>
    <t>Bad König Zell</t>
  </si>
  <si>
    <t>49.719709</t>
  </si>
  <si>
    <t>8.994040</t>
  </si>
  <si>
    <t>Bad Kösen</t>
  </si>
  <si>
    <t>51.130742</t>
  </si>
  <si>
    <t>11.718274</t>
  </si>
  <si>
    <t>Bad Köstritz</t>
  </si>
  <si>
    <t>50.931590</t>
  </si>
  <si>
    <t>12.028452</t>
  </si>
  <si>
    <t>Bad Kötzting</t>
  </si>
  <si>
    <t>49.172920</t>
  </si>
  <si>
    <t>12.851892</t>
  </si>
  <si>
    <t>Bad Kreuznach</t>
  </si>
  <si>
    <t>49.842399</t>
  </si>
  <si>
    <t>7.866435</t>
  </si>
  <si>
    <t>Bad Krozingen</t>
  </si>
  <si>
    <t>47.919721</t>
  </si>
  <si>
    <t>7.697632</t>
  </si>
  <si>
    <t>Bad Krozingen Ost</t>
  </si>
  <si>
    <t>47.917140</t>
  </si>
  <si>
    <t>7.709790</t>
  </si>
  <si>
    <t>Bad Laasphe</t>
  </si>
  <si>
    <t>50.929312</t>
  </si>
  <si>
    <t>8.420720</t>
  </si>
  <si>
    <t>Bad Laasphe-Niederlaasphe</t>
  </si>
  <si>
    <t>50.924324</t>
  </si>
  <si>
    <t>8.442001</t>
  </si>
  <si>
    <t>Bad Langensalza</t>
  </si>
  <si>
    <t>51.101701</t>
  </si>
  <si>
    <t>10.640671</t>
  </si>
  <si>
    <t>Bad Lauchstädt</t>
  </si>
  <si>
    <t>51.389212</t>
  </si>
  <si>
    <t>11.872050</t>
  </si>
  <si>
    <t>Bad Lausick</t>
  </si>
  <si>
    <t>51.143803</t>
  </si>
  <si>
    <t>12.648695</t>
  </si>
  <si>
    <t>Bad Lauterberg im Harz Barbis</t>
  </si>
  <si>
    <t>51.619024</t>
  </si>
  <si>
    <t>10.414607</t>
  </si>
  <si>
    <t>Bad Liebenwerda</t>
  </si>
  <si>
    <t>51.518401</t>
  </si>
  <si>
    <t>13.402930</t>
  </si>
  <si>
    <t>48.772578</t>
  </si>
  <si>
    <t>8.734039</t>
  </si>
  <si>
    <t>Bad Lobenstein</t>
  </si>
  <si>
    <t>50.452415</t>
  </si>
  <si>
    <t>11.641806</t>
  </si>
  <si>
    <t>Bad Malente-Gremsmühlen</t>
  </si>
  <si>
    <t>54.167014</t>
  </si>
  <si>
    <t>10.551510</t>
  </si>
  <si>
    <t>Bad Mergentheim</t>
  </si>
  <si>
    <t>49.493647</t>
  </si>
  <si>
    <t>9.771662</t>
  </si>
  <si>
    <t>Bad Münder(Deister)</t>
  </si>
  <si>
    <t>52.178192</t>
  </si>
  <si>
    <t>9.468062</t>
  </si>
  <si>
    <t>Bad Münster a Stein</t>
  </si>
  <si>
    <t>49.813426</t>
  </si>
  <si>
    <t>7.846989</t>
  </si>
  <si>
    <t>Bad Münstereifel</t>
  </si>
  <si>
    <t>50.558914</t>
  </si>
  <si>
    <t>6.764369</t>
  </si>
  <si>
    <t>Bad Münstereifel-Arloff</t>
  </si>
  <si>
    <t>50.597676</t>
  </si>
  <si>
    <t>6.786608</t>
  </si>
  <si>
    <t>Bad Münstereifel-Iversheim</t>
  </si>
  <si>
    <t>50.583034</t>
  </si>
  <si>
    <t>6.769162</t>
  </si>
  <si>
    <t>50.367904</t>
  </si>
  <si>
    <t>8.749334</t>
  </si>
  <si>
    <t>Bad Nenndorf</t>
  </si>
  <si>
    <t>52.343735</t>
  </si>
  <si>
    <t>9.378603</t>
  </si>
  <si>
    <t>Bad Neuenahr</t>
  </si>
  <si>
    <t>50.547656</t>
  </si>
  <si>
    <t>7.144032</t>
  </si>
  <si>
    <t>Bad Neustadt(Saale)</t>
  </si>
  <si>
    <t>50.328127</t>
  </si>
  <si>
    <t>10.226134</t>
  </si>
  <si>
    <t>Bad Niedernau</t>
  </si>
  <si>
    <t>48.460766</t>
  </si>
  <si>
    <t>8.896533</t>
  </si>
  <si>
    <t>Bad Oeynhausen</t>
  </si>
  <si>
    <t>52.205398</t>
  </si>
  <si>
    <t>8.796523</t>
  </si>
  <si>
    <t>Bad Oeynhausen Süd</t>
  </si>
  <si>
    <t>52.197127</t>
  </si>
  <si>
    <t>8.801723</t>
  </si>
  <si>
    <t>53.805390</t>
  </si>
  <si>
    <t>10.382541</t>
  </si>
  <si>
    <t>Bad Peterstal</t>
  </si>
  <si>
    <t>48.428895</t>
  </si>
  <si>
    <t>8.201948</t>
  </si>
  <si>
    <t>Bad Pyrmont</t>
  </si>
  <si>
    <t>51.974233</t>
  </si>
  <si>
    <t>9.272719</t>
  </si>
  <si>
    <t>Bad Rappenau</t>
  </si>
  <si>
    <t>49.237765</t>
  </si>
  <si>
    <t>9.101529</t>
  </si>
  <si>
    <t>Bad Rappenau Kurpark</t>
  </si>
  <si>
    <t>49.240371</t>
  </si>
  <si>
    <t>9.113526</t>
  </si>
  <si>
    <t>Bad Reichenhall</t>
  </si>
  <si>
    <t>47.731168</t>
  </si>
  <si>
    <t>12.881825</t>
  </si>
  <si>
    <t>Bad Reichenhall-Kirchberg</t>
  </si>
  <si>
    <t>47.718538</t>
  </si>
  <si>
    <t>12.874001</t>
  </si>
  <si>
    <t>Bad Rodach</t>
  </si>
  <si>
    <t>50.336986</t>
  </si>
  <si>
    <t>10.778387</t>
  </si>
  <si>
    <t>Bad Rotenfels Bf</t>
  </si>
  <si>
    <t>48.815822</t>
  </si>
  <si>
    <t>8.303100</t>
  </si>
  <si>
    <t>Bad Rotenfels Schloss</t>
  </si>
  <si>
    <t>48.819949</t>
  </si>
  <si>
    <t>8.297131</t>
  </si>
  <si>
    <t>Bad Rotenfels Weinbrennerstraße</t>
  </si>
  <si>
    <t>48.811537</t>
  </si>
  <si>
    <t>8.312085</t>
  </si>
  <si>
    <t>Bad Saarow</t>
  </si>
  <si>
    <t>52.293253</t>
  </si>
  <si>
    <t>14.064929</t>
  </si>
  <si>
    <t>Bad Saarow Klinikum</t>
  </si>
  <si>
    <t>52.284632</t>
  </si>
  <si>
    <t>14.065964</t>
  </si>
  <si>
    <t>Bad Saarow-Pieskow</t>
  </si>
  <si>
    <t>52.271010</t>
  </si>
  <si>
    <t>14.070825</t>
  </si>
  <si>
    <t>Bad Sachsa</t>
  </si>
  <si>
    <t>51.581944</t>
  </si>
  <si>
    <t>10.573211</t>
  </si>
  <si>
    <t>Bad Säckingen</t>
  </si>
  <si>
    <t>47.555857</t>
  </si>
  <si>
    <t>7.948630</t>
  </si>
  <si>
    <t>Bad Salzdetfurth</t>
  </si>
  <si>
    <t>52.062635</t>
  </si>
  <si>
    <t>10.005595</t>
  </si>
  <si>
    <t>Bad Salzdetfurth Solebad</t>
  </si>
  <si>
    <t>52.069940</t>
  </si>
  <si>
    <t>10.018916</t>
  </si>
  <si>
    <t>Bad Salzhausen</t>
  </si>
  <si>
    <t>50.418764</t>
  </si>
  <si>
    <t>8.979988</t>
  </si>
  <si>
    <t>Bad Salzig KD</t>
  </si>
  <si>
    <t>Bad Salzschlirf</t>
  </si>
  <si>
    <t>50.626935</t>
  </si>
  <si>
    <t>9.494484</t>
  </si>
  <si>
    <t>Bad Salzuflen</t>
  </si>
  <si>
    <t>52.081628</t>
  </si>
  <si>
    <t>8.740428</t>
  </si>
  <si>
    <t>Bad Salzuflen-Sylbach</t>
  </si>
  <si>
    <t>52.026884</t>
  </si>
  <si>
    <t>8.765529</t>
  </si>
  <si>
    <t>Bad Salzungen</t>
  </si>
  <si>
    <t>50.814911</t>
  </si>
  <si>
    <t>10.229430</t>
  </si>
  <si>
    <t>Bad Sassendorf</t>
  </si>
  <si>
    <t>51.587168</t>
  </si>
  <si>
    <t>8.162439</t>
  </si>
  <si>
    <t>Bad Saulgau</t>
  </si>
  <si>
    <t>48.013593</t>
  </si>
  <si>
    <t>9.501083</t>
  </si>
  <si>
    <t>Bad Schandau</t>
  </si>
  <si>
    <t>50.919289</t>
  </si>
  <si>
    <t>14.137538</t>
  </si>
  <si>
    <t>Bad Schandau Elbbrücke</t>
  </si>
  <si>
    <t>50.921190</t>
  </si>
  <si>
    <t>14.140848</t>
  </si>
  <si>
    <t>Bad Schandau-Postelwitz</t>
  </si>
  <si>
    <t>50.913552</t>
  </si>
  <si>
    <t>14.169576</t>
  </si>
  <si>
    <t>Bad Schlema</t>
  </si>
  <si>
    <t>50.618902</t>
  </si>
  <si>
    <t>12.680229</t>
  </si>
  <si>
    <t>Bad Schmiedeberg</t>
  </si>
  <si>
    <t>51.688761</t>
  </si>
  <si>
    <t>12.743874</t>
  </si>
  <si>
    <t>Bad Schmiedeberg Kurzentrum</t>
  </si>
  <si>
    <t>51.679010</t>
  </si>
  <si>
    <t>12.734999</t>
  </si>
  <si>
    <t>Bad Schönborn Süd</t>
  </si>
  <si>
    <t>49.200001</t>
  </si>
  <si>
    <t>8.641924</t>
  </si>
  <si>
    <t>Bad Schönborn-Kronau</t>
  </si>
  <si>
    <t>49.219345</t>
  </si>
  <si>
    <t>8.646821</t>
  </si>
  <si>
    <t>Bad Schussenried</t>
  </si>
  <si>
    <t>47.994033</t>
  </si>
  <si>
    <t>9.668497</t>
  </si>
  <si>
    <t>Bad Schwartau</t>
  </si>
  <si>
    <t>53.916276</t>
  </si>
  <si>
    <t>10.702722</t>
  </si>
  <si>
    <t>Bad Sebastiansweiler-Belsen</t>
  </si>
  <si>
    <t>48.395566</t>
  </si>
  <si>
    <t>9.030023</t>
  </si>
  <si>
    <t>53.933805</t>
  </si>
  <si>
    <t>10.308163</t>
  </si>
  <si>
    <t>Bad Sobernheim</t>
  </si>
  <si>
    <t>49.782850</t>
  </si>
  <si>
    <t>7.649816</t>
  </si>
  <si>
    <t>Bad Soden(Taunus)</t>
  </si>
  <si>
    <t>50.142961</t>
  </si>
  <si>
    <t>8.504426</t>
  </si>
  <si>
    <t>Bad Soden-Salmünster</t>
  </si>
  <si>
    <t>50.280742</t>
  </si>
  <si>
    <t>9.372053</t>
  </si>
  <si>
    <t>Bad Sooden-Allendorf</t>
  </si>
  <si>
    <t>51.267974</t>
  </si>
  <si>
    <t>9.968696</t>
  </si>
  <si>
    <t>Bad St Peter Süd</t>
  </si>
  <si>
    <t>54.305010</t>
  </si>
  <si>
    <t>8.648041</t>
  </si>
  <si>
    <t>Bad St Peter-Ording</t>
  </si>
  <si>
    <t>54.317293</t>
  </si>
  <si>
    <t>8.614736</t>
  </si>
  <si>
    <t>Bad Staffelstein</t>
  </si>
  <si>
    <t>50.108258</t>
  </si>
  <si>
    <t>10.994239</t>
  </si>
  <si>
    <t>Bad Staffelstein Thermalbad</t>
  </si>
  <si>
    <t>50.107828</t>
  </si>
  <si>
    <t>10.992038</t>
  </si>
  <si>
    <t>Bad Steben</t>
  </si>
  <si>
    <t>50.365095</t>
  </si>
  <si>
    <t>11.646770</t>
  </si>
  <si>
    <t>Bad Suderode</t>
  </si>
  <si>
    <t>51.733673</t>
  </si>
  <si>
    <t>11.125782</t>
  </si>
  <si>
    <t>Bad Sulza</t>
  </si>
  <si>
    <t>51.094767</t>
  </si>
  <si>
    <t>11.634595</t>
  </si>
  <si>
    <t>Bad Teinach-Neubulach</t>
  </si>
  <si>
    <t>48.678470</t>
  </si>
  <si>
    <t>8.727148</t>
  </si>
  <si>
    <t>Bad Tölz</t>
  </si>
  <si>
    <t>47.760578</t>
  </si>
  <si>
    <t>11.573940</t>
  </si>
  <si>
    <t>Bad Tönisstein</t>
  </si>
  <si>
    <t>50.459318</t>
  </si>
  <si>
    <t>7.298859</t>
  </si>
  <si>
    <t>Bad Urach</t>
  </si>
  <si>
    <t>48.491244</t>
  </si>
  <si>
    <t>9.396483</t>
  </si>
  <si>
    <t>Bad Urach Ermstalklinik</t>
  </si>
  <si>
    <t>48.494155</t>
  </si>
  <si>
    <t>9.386901</t>
  </si>
  <si>
    <t>Bad Urach Wasserfall</t>
  </si>
  <si>
    <t>48.499263</t>
  </si>
  <si>
    <t>9.376401</t>
  </si>
  <si>
    <t>Bad Vilbel</t>
  </si>
  <si>
    <t>50.188588</t>
  </si>
  <si>
    <t>8.739560</t>
  </si>
  <si>
    <t>Bad Vilbel Süd</t>
  </si>
  <si>
    <t>50.178585</t>
  </si>
  <si>
    <t>8.733227</t>
  </si>
  <si>
    <t>Bad Vilbel-Gronau</t>
  </si>
  <si>
    <t>50.191529</t>
  </si>
  <si>
    <t>8.783203</t>
  </si>
  <si>
    <t>Bad Waldsee</t>
  </si>
  <si>
    <t>47.925244</t>
  </si>
  <si>
    <t>9.752274</t>
  </si>
  <si>
    <t>Bad Wildbad Bf</t>
  </si>
  <si>
    <t>48.755718</t>
  </si>
  <si>
    <t>8.551089</t>
  </si>
  <si>
    <t>Bad Wildbad Kurpark</t>
  </si>
  <si>
    <t>48.748755</t>
  </si>
  <si>
    <t>8.550459</t>
  </si>
  <si>
    <t>Bad Wildbad Nord</t>
  </si>
  <si>
    <t>48.763936</t>
  </si>
  <si>
    <t>8.555095</t>
  </si>
  <si>
    <t>Bad Wildbad Uhlandplatz</t>
  </si>
  <si>
    <t>48.750837</t>
  </si>
  <si>
    <t>8.549366</t>
  </si>
  <si>
    <t>Bad Wildungen</t>
  </si>
  <si>
    <t>51.119619</t>
  </si>
  <si>
    <t>9.136091</t>
  </si>
  <si>
    <t>Bad Wilsnack</t>
  </si>
  <si>
    <t>52.960229</t>
  </si>
  <si>
    <t>11.949344</t>
  </si>
  <si>
    <t>Bad Wimpfen</t>
  </si>
  <si>
    <t>49.229744</t>
  </si>
  <si>
    <t>9.167297</t>
  </si>
  <si>
    <t>Bad Wimpfen Im Tal</t>
  </si>
  <si>
    <t>49.229848</t>
  </si>
  <si>
    <t>9.187046</t>
  </si>
  <si>
    <t>Bad Wimpfen Parkplatz Seegarten</t>
  </si>
  <si>
    <t>49.226688</t>
  </si>
  <si>
    <t>9.159898</t>
  </si>
  <si>
    <t>Bad Wimpfen-Hohenstadt</t>
  </si>
  <si>
    <t>49.242537</t>
  </si>
  <si>
    <t>9.138753</t>
  </si>
  <si>
    <t>Bad Windsheim</t>
  </si>
  <si>
    <t>49.506600</t>
  </si>
  <si>
    <t>10.412942</t>
  </si>
  <si>
    <t>Bad Wörishofen</t>
  </si>
  <si>
    <t>48.005711</t>
  </si>
  <si>
    <t>10.597875</t>
  </si>
  <si>
    <t>Bad Wurzach</t>
  </si>
  <si>
    <t>47.910258</t>
  </si>
  <si>
    <t>9.889739</t>
  </si>
  <si>
    <t>Bad Zwischenahn</t>
  </si>
  <si>
    <t>53.182547</t>
  </si>
  <si>
    <t>8.003123</t>
  </si>
  <si>
    <t>Baddeckenstedt</t>
  </si>
  <si>
    <t>52.089160</t>
  </si>
  <si>
    <t>10.228767</t>
  </si>
  <si>
    <t>Baddeckenstedt Bf</t>
  </si>
  <si>
    <t>52.089408</t>
  </si>
  <si>
    <t>10.229138</t>
  </si>
  <si>
    <t>Baden(Verden)</t>
  </si>
  <si>
    <t>53.007872</t>
  </si>
  <si>
    <t>9.081261</t>
  </si>
  <si>
    <t>48.790327</t>
  </si>
  <si>
    <t>8.190831</t>
  </si>
  <si>
    <t>Baden-Baden Haueneberstein</t>
  </si>
  <si>
    <t>48.811907</t>
  </si>
  <si>
    <t>8.209021</t>
  </si>
  <si>
    <t>Baden-Baden Rebland</t>
  </si>
  <si>
    <t>48.733844</t>
  </si>
  <si>
    <t>8.146572</t>
  </si>
  <si>
    <t>Bagenz</t>
  </si>
  <si>
    <t>51.654888</t>
  </si>
  <si>
    <t>14.426908</t>
  </si>
  <si>
    <t>Bahlingen am Kaiserstuhl</t>
  </si>
  <si>
    <t>48.124494</t>
  </si>
  <si>
    <t>7.741516</t>
  </si>
  <si>
    <t>Bahlingen Riedlen</t>
  </si>
  <si>
    <t>48.118019</t>
  </si>
  <si>
    <t>7.747776</t>
  </si>
  <si>
    <t>Bahnbrücken</t>
  </si>
  <si>
    <t>49.119447</t>
  </si>
  <si>
    <t>8.764854</t>
  </si>
  <si>
    <t>Bahnhof Fürstenhagen, Hessisch Lichtenau</t>
  </si>
  <si>
    <t>51.212799</t>
  </si>
  <si>
    <t>9.695465</t>
  </si>
  <si>
    <t>Bahnhof, Helsa</t>
  </si>
  <si>
    <t>51.257700</t>
  </si>
  <si>
    <t>9.682621</t>
  </si>
  <si>
    <t>Bahnsdorf</t>
  </si>
  <si>
    <t>51.581745</t>
  </si>
  <si>
    <t>14.112288</t>
  </si>
  <si>
    <t>Baierbrunn</t>
  </si>
  <si>
    <t>48.018741</t>
  </si>
  <si>
    <t>11.480027</t>
  </si>
  <si>
    <t>Baiersbronn Bf</t>
  </si>
  <si>
    <t>48.503576</t>
  </si>
  <si>
    <t>8.372038</t>
  </si>
  <si>
    <t>Baiersbronn Schule</t>
  </si>
  <si>
    <t>48.510610</t>
  </si>
  <si>
    <t>8.375858</t>
  </si>
  <si>
    <t>Baiersdorf</t>
  </si>
  <si>
    <t>49.656147</t>
  </si>
  <si>
    <t>11.036976</t>
  </si>
  <si>
    <t>Baitz</t>
  </si>
  <si>
    <t>52.164149</t>
  </si>
  <si>
    <t>12.685111</t>
  </si>
  <si>
    <t>Balbersdorf</t>
  </si>
  <si>
    <t>49.290440</t>
  </si>
  <si>
    <t>12.683064</t>
  </si>
  <si>
    <t>Baldham</t>
  </si>
  <si>
    <t>48.099256</t>
  </si>
  <si>
    <t>11.786780</t>
  </si>
  <si>
    <t>Balduinstein</t>
  </si>
  <si>
    <t>50.347388</t>
  </si>
  <si>
    <t>7.967609</t>
  </si>
  <si>
    <t>Balgheim</t>
  </si>
  <si>
    <t>48.065886</t>
  </si>
  <si>
    <t>8.759892</t>
  </si>
  <si>
    <t>Balgstädt</t>
  </si>
  <si>
    <t>51.208295</t>
  </si>
  <si>
    <t>11.738454</t>
  </si>
  <si>
    <t>Balingen Süd</t>
  </si>
  <si>
    <t>48.268942</t>
  </si>
  <si>
    <t>8.846341</t>
  </si>
  <si>
    <t>Balingen(Württ)</t>
  </si>
  <si>
    <t>48.278469</t>
  </si>
  <si>
    <t>8.850307</t>
  </si>
  <si>
    <t>Ballersbach</t>
  </si>
  <si>
    <t>50.688602</t>
  </si>
  <si>
    <t>8.365908</t>
  </si>
  <si>
    <t>Ballstädt(Gotha)</t>
  </si>
  <si>
    <t>51.040750</t>
  </si>
  <si>
    <t>10.707666</t>
  </si>
  <si>
    <t>Baltersweiler</t>
  </si>
  <si>
    <t>49.493785</t>
  </si>
  <si>
    <t>7.166538</t>
  </si>
  <si>
    <t>Baltrum</t>
  </si>
  <si>
    <t>53.721641</t>
  </si>
  <si>
    <t>7.364208</t>
  </si>
  <si>
    <t>Balve</t>
  </si>
  <si>
    <t>51.332594</t>
  </si>
  <si>
    <t>7.863071</t>
  </si>
  <si>
    <t>49.900759</t>
  </si>
  <si>
    <t>10.899489</t>
  </si>
  <si>
    <t>Bamberg Bahnhof</t>
  </si>
  <si>
    <t>Bammental</t>
  </si>
  <si>
    <t>49.359588</t>
  </si>
  <si>
    <t>8.783685</t>
  </si>
  <si>
    <t>Bannemin-Mölschow</t>
  </si>
  <si>
    <t>54.071262</t>
  </si>
  <si>
    <t>13.836052</t>
  </si>
  <si>
    <t>Bansin Seebad</t>
  </si>
  <si>
    <t>53.964389</t>
  </si>
  <si>
    <t>14.129385</t>
  </si>
  <si>
    <t>Banteln</t>
  </si>
  <si>
    <t>52.066264</t>
  </si>
  <si>
    <t>9.750330</t>
  </si>
  <si>
    <t>Bantin</t>
  </si>
  <si>
    <t>53.535980</t>
  </si>
  <si>
    <t>10.968497</t>
  </si>
  <si>
    <t>Bantin Abzweig</t>
  </si>
  <si>
    <t>53.529377</t>
  </si>
  <si>
    <t>10.967403</t>
  </si>
  <si>
    <t>Bantorf</t>
  </si>
  <si>
    <t>52.332253</t>
  </si>
  <si>
    <t>9.417771</t>
  </si>
  <si>
    <t>Barabein</t>
  </si>
  <si>
    <t>48.144734</t>
  </si>
  <si>
    <t>9.826902</t>
  </si>
  <si>
    <t>Barbelroth</t>
  </si>
  <si>
    <t>49.104118</t>
  </si>
  <si>
    <t>8.070307</t>
  </si>
  <si>
    <t>Barby</t>
  </si>
  <si>
    <t>51.970435</t>
  </si>
  <si>
    <t>11.869858</t>
  </si>
  <si>
    <t>Barchel</t>
  </si>
  <si>
    <t>53.471982</t>
  </si>
  <si>
    <t>9.027388</t>
  </si>
  <si>
    <t>Bardowick</t>
  </si>
  <si>
    <t>53.290469</t>
  </si>
  <si>
    <t>10.371994</t>
  </si>
  <si>
    <t>Bärenhecke-Johnsbach</t>
  </si>
  <si>
    <t>50.827163</t>
  </si>
  <si>
    <t>13.772021</t>
  </si>
  <si>
    <t>Bärenklau</t>
  </si>
  <si>
    <t>52.704043</t>
  </si>
  <si>
    <t>13.143526</t>
  </si>
  <si>
    <t>Bärenstein(Annaberg)</t>
  </si>
  <si>
    <t>50.507603</t>
  </si>
  <si>
    <t>13.029941</t>
  </si>
  <si>
    <t>Bärenstein(b Glashütte, Sachs)</t>
  </si>
  <si>
    <t>50.809728</t>
  </si>
  <si>
    <t>13.794728</t>
  </si>
  <si>
    <t>Bärenstein(Sachs) Markt</t>
  </si>
  <si>
    <t>50.801255</t>
  </si>
  <si>
    <t>13.798683</t>
  </si>
  <si>
    <t>Bargstedt</t>
  </si>
  <si>
    <t>53.457544</t>
  </si>
  <si>
    <t>9.446276</t>
  </si>
  <si>
    <t>Bargteheide</t>
  </si>
  <si>
    <t>53.728200</t>
  </si>
  <si>
    <t>10.269104</t>
  </si>
  <si>
    <t>Barleben</t>
  </si>
  <si>
    <t>52.208945</t>
  </si>
  <si>
    <t>11.620875</t>
  </si>
  <si>
    <t>Barleber See</t>
  </si>
  <si>
    <t>52.214328</t>
  </si>
  <si>
    <t>11.640852</t>
  </si>
  <si>
    <t>Barmstedt</t>
  </si>
  <si>
    <t>53.792978</t>
  </si>
  <si>
    <t>9.772007</t>
  </si>
  <si>
    <t>Barmstedt Brunnenstr</t>
  </si>
  <si>
    <t>53.792619</t>
  </si>
  <si>
    <t>9.761888</t>
  </si>
  <si>
    <t>Bärnsdorf</t>
  </si>
  <si>
    <t>51.166767</t>
  </si>
  <si>
    <t>13.720740</t>
  </si>
  <si>
    <t>Barnstorf(Han)</t>
  </si>
  <si>
    <t>52.707587</t>
  </si>
  <si>
    <t>8.510462</t>
  </si>
  <si>
    <t>Barnten</t>
  </si>
  <si>
    <t>52.195498</t>
  </si>
  <si>
    <t>9.815279</t>
  </si>
  <si>
    <t>Barrien</t>
  </si>
  <si>
    <t>52.946837</t>
  </si>
  <si>
    <t>8.818506</t>
  </si>
  <si>
    <t>52.304890</t>
  </si>
  <si>
    <t>9.467112</t>
  </si>
  <si>
    <t>Barth</t>
  </si>
  <si>
    <t>54.362342</t>
  </si>
  <si>
    <t>12.726460</t>
  </si>
  <si>
    <t>Barthmühle</t>
  </si>
  <si>
    <t>50.557957</t>
  </si>
  <si>
    <t>12.163681</t>
  </si>
  <si>
    <t>Baruth(Mark)</t>
  </si>
  <si>
    <t>52.057916</t>
  </si>
  <si>
    <t>13.511963</t>
  </si>
  <si>
    <t>Basdahl Kluste</t>
  </si>
  <si>
    <t>53.454200</t>
  </si>
  <si>
    <t>9.012175</t>
  </si>
  <si>
    <t>Basdorf</t>
  </si>
  <si>
    <t>52.715561</t>
  </si>
  <si>
    <t>13.433993</t>
  </si>
  <si>
    <t>Basel Bad Bf</t>
  </si>
  <si>
    <t>47.567288</t>
  </si>
  <si>
    <t>7.607805</t>
  </si>
  <si>
    <t>Bassum</t>
  </si>
  <si>
    <t>52.847388</t>
  </si>
  <si>
    <t>8.739924</t>
  </si>
  <si>
    <t>Batzenhäusle</t>
  </si>
  <si>
    <t>48.089064</t>
  </si>
  <si>
    <t>7.941080</t>
  </si>
  <si>
    <t>Batzhausen</t>
  </si>
  <si>
    <t>49.191364</t>
  </si>
  <si>
    <t>11.593033</t>
  </si>
  <si>
    <t>Bauerbach</t>
  </si>
  <si>
    <t>49.073964</t>
  </si>
  <si>
    <t>8.748153</t>
  </si>
  <si>
    <t>Bäumenheim</t>
  </si>
  <si>
    <t>48.680333</t>
  </si>
  <si>
    <t>10.809972</t>
  </si>
  <si>
    <t>Baumholder</t>
  </si>
  <si>
    <t>49.612219</t>
  </si>
  <si>
    <t>7.330917</t>
  </si>
  <si>
    <t>Baunach</t>
  </si>
  <si>
    <t>49.989090</t>
  </si>
  <si>
    <t>10.854115</t>
  </si>
  <si>
    <t>Baunach Raiffeisenbank</t>
  </si>
  <si>
    <t>49.986825</t>
  </si>
  <si>
    <t>10.850580</t>
  </si>
  <si>
    <t>51.229917</t>
  </si>
  <si>
    <t>9.466997</t>
  </si>
  <si>
    <t>Baunatal-Rengershausen</t>
  </si>
  <si>
    <t>51.254922</t>
  </si>
  <si>
    <t>9.468667</t>
  </si>
  <si>
    <t>Bavendorf</t>
  </si>
  <si>
    <t>53.187474</t>
  </si>
  <si>
    <t>10.629537</t>
  </si>
  <si>
    <t>Bayerbach</t>
  </si>
  <si>
    <t>48.414412</t>
  </si>
  <si>
    <t>13.134451</t>
  </si>
  <si>
    <t>Bayerisch Eisenstein</t>
  </si>
  <si>
    <t>49.121470</t>
  </si>
  <si>
    <t>13.208802</t>
  </si>
  <si>
    <t>Bayerisch Gmain</t>
  </si>
  <si>
    <t>47.720375</t>
  </si>
  <si>
    <t>12.895070</t>
  </si>
  <si>
    <t>Bayerisch Gmain Alpgarten</t>
  </si>
  <si>
    <t>47.720192</t>
  </si>
  <si>
    <t>12.897745</t>
  </si>
  <si>
    <t>49.949616</t>
  </si>
  <si>
    <t>11.579985</t>
  </si>
  <si>
    <t>Bayreuth-St Georgen</t>
  </si>
  <si>
    <t>49.957340</t>
  </si>
  <si>
    <t>11.596683</t>
  </si>
  <si>
    <t>Bayrischzell</t>
  </si>
  <si>
    <t>47.675545</t>
  </si>
  <si>
    <t>12.011157</t>
  </si>
  <si>
    <t>Bebitz</t>
  </si>
  <si>
    <t>51.724136</t>
  </si>
  <si>
    <t>11.763967</t>
  </si>
  <si>
    <t>50.969568</t>
  </si>
  <si>
    <t>9.797788</t>
  </si>
  <si>
    <t>Bechstedt-Trippstein</t>
  </si>
  <si>
    <t>50.659733</t>
  </si>
  <si>
    <t>11.168153</t>
  </si>
  <si>
    <t>Beckingen(Saar)</t>
  </si>
  <si>
    <t>49.386881</t>
  </si>
  <si>
    <t>6.688021</t>
  </si>
  <si>
    <t>Beckum-Neubeckum</t>
  </si>
  <si>
    <t>51.801851</t>
  </si>
  <si>
    <t>8.020974</t>
  </si>
  <si>
    <t>Bedburg(Erft)</t>
  </si>
  <si>
    <t>50.986754</t>
  </si>
  <si>
    <t>6.573134</t>
  </si>
  <si>
    <t>Bedburg-Hau</t>
  </si>
  <si>
    <t>51.758052</t>
  </si>
  <si>
    <t>6.173479</t>
  </si>
  <si>
    <t>Beelen</t>
  </si>
  <si>
    <t>51.929320</t>
  </si>
  <si>
    <t>8.116159</t>
  </si>
  <si>
    <t>Beelitz Stadt</t>
  </si>
  <si>
    <t>52.239395</t>
  </si>
  <si>
    <t>12.966860</t>
  </si>
  <si>
    <t>Beelitz-Heilstätten</t>
  </si>
  <si>
    <t>52.262345</t>
  </si>
  <si>
    <t>12.926057</t>
  </si>
  <si>
    <t>Beerfelden Hetzbach</t>
  </si>
  <si>
    <t>49.594899</t>
  </si>
  <si>
    <t>8.992856</t>
  </si>
  <si>
    <t>Beeskow</t>
  </si>
  <si>
    <t>52.177684</t>
  </si>
  <si>
    <t>14.250974</t>
  </si>
  <si>
    <t>Beetz-Sommerfeld</t>
  </si>
  <si>
    <t>52.804259</t>
  </si>
  <si>
    <t>13.022086</t>
  </si>
  <si>
    <t>Behringersdorf</t>
  </si>
  <si>
    <t>49.481574</t>
  </si>
  <si>
    <t>11.198498</t>
  </si>
  <si>
    <t>Beienheim</t>
  </si>
  <si>
    <t>50.359131</t>
  </si>
  <si>
    <t>8.821022</t>
  </si>
  <si>
    <t>Beilrode</t>
  </si>
  <si>
    <t>51.571005</t>
  </si>
  <si>
    <t>13.064935</t>
  </si>
  <si>
    <t>Beimerstetten</t>
  </si>
  <si>
    <t>48.480974</t>
  </si>
  <si>
    <t>9.976835</t>
  </si>
  <si>
    <t>Beldorf</t>
  </si>
  <si>
    <t>54.125266</t>
  </si>
  <si>
    <t>9.356217</t>
  </si>
  <si>
    <t>Belgershain</t>
  </si>
  <si>
    <t>51.233947</t>
  </si>
  <si>
    <t>12.542785</t>
  </si>
  <si>
    <t>Belleben</t>
  </si>
  <si>
    <t>51.673603</t>
  </si>
  <si>
    <t>11.633376</t>
  </si>
  <si>
    <t>Bellenberg</t>
  </si>
  <si>
    <t>48.254645</t>
  </si>
  <si>
    <t>10.090390</t>
  </si>
  <si>
    <t>Bellheim Am Mühlbuckel</t>
  </si>
  <si>
    <t>49.192639</t>
  </si>
  <si>
    <t>8.297626</t>
  </si>
  <si>
    <t>Bellheim Bf</t>
  </si>
  <si>
    <t>49.188303</t>
  </si>
  <si>
    <t>8.294560</t>
  </si>
  <si>
    <t>Bempflingen</t>
  </si>
  <si>
    <t>48.572364</t>
  </si>
  <si>
    <t>9.273425</t>
  </si>
  <si>
    <t>Benediktbeuern</t>
  </si>
  <si>
    <t>47.709121</t>
  </si>
  <si>
    <t>11.403051</t>
  </si>
  <si>
    <t>50.010379</t>
  </si>
  <si>
    <t>7.058030</t>
  </si>
  <si>
    <t>Benndorf (Mansfelder Land)</t>
  </si>
  <si>
    <t>51.575436</t>
  </si>
  <si>
    <t>11.492031</t>
  </si>
  <si>
    <t>Benneckenstein</t>
  </si>
  <si>
    <t>51.673650</t>
  </si>
  <si>
    <t>10.714974</t>
  </si>
  <si>
    <t>Bennemühlen</t>
  </si>
  <si>
    <t>52.580993</t>
  </si>
  <si>
    <t>9.726836</t>
  </si>
  <si>
    <t>Bennewitz</t>
  </si>
  <si>
    <t>51.355926</t>
  </si>
  <si>
    <t>12.708430</t>
  </si>
  <si>
    <t>Bennigsen</t>
  </si>
  <si>
    <t>52.240733</t>
  </si>
  <si>
    <t>9.666376</t>
  </si>
  <si>
    <t>Benningen(Neckar)</t>
  </si>
  <si>
    <t>48.943614</t>
  </si>
  <si>
    <t>9.244504</t>
  </si>
  <si>
    <t>Bennungen</t>
  </si>
  <si>
    <t>51.464006</t>
  </si>
  <si>
    <t>11.122989</t>
  </si>
  <si>
    <t>Bensersiel</t>
  </si>
  <si>
    <t>53.677109</t>
  </si>
  <si>
    <t>7.574923</t>
  </si>
  <si>
    <t>Benshausen</t>
  </si>
  <si>
    <t>50.657009</t>
  </si>
  <si>
    <t>10.602208</t>
  </si>
  <si>
    <t>Bensheim</t>
  </si>
  <si>
    <t>49.681329</t>
  </si>
  <si>
    <t>8.616717</t>
  </si>
  <si>
    <t>Bensheim-Auerbach</t>
  </si>
  <si>
    <t>49.701557</t>
  </si>
  <si>
    <t>8.613366</t>
  </si>
  <si>
    <t>Bentwisch</t>
  </si>
  <si>
    <t>54.117193</t>
  </si>
  <si>
    <t>12.210506</t>
  </si>
  <si>
    <t>Beratzhausen</t>
  </si>
  <si>
    <t>49.092846</t>
  </si>
  <si>
    <t>11.807853</t>
  </si>
  <si>
    <t>Berbisdorf</t>
  </si>
  <si>
    <t>51.186194</t>
  </si>
  <si>
    <t>13.725065</t>
  </si>
  <si>
    <t>Berbisdorf Anbau</t>
  </si>
  <si>
    <t>51.197771</t>
  </si>
  <si>
    <t>13.727390</t>
  </si>
  <si>
    <t>Berchtesgaden Hbf</t>
  </si>
  <si>
    <t>47.626688</t>
  </si>
  <si>
    <t>12.999058</t>
  </si>
  <si>
    <t>Berg(Pfalz)</t>
  </si>
  <si>
    <t>48.980676</t>
  </si>
  <si>
    <t>8.212761</t>
  </si>
  <si>
    <t>Berga(Elster)</t>
  </si>
  <si>
    <t>50.747189</t>
  </si>
  <si>
    <t>12.158865</t>
  </si>
  <si>
    <t>Berga-Kelbra</t>
  </si>
  <si>
    <t>51.452061</t>
  </si>
  <si>
    <t>11.014813</t>
  </si>
  <si>
    <t>Berge(b Nauen)</t>
  </si>
  <si>
    <t>52.620107</t>
  </si>
  <si>
    <t>12.795088</t>
  </si>
  <si>
    <t>Bergen auf Rügen</t>
  </si>
  <si>
    <t>54.420500</t>
  </si>
  <si>
    <t>13.417821</t>
  </si>
  <si>
    <t>Bergen(Oberbay)</t>
  </si>
  <si>
    <t>47.825270</t>
  </si>
  <si>
    <t>12.592846</t>
  </si>
  <si>
    <t>Bergenweiler</t>
  </si>
  <si>
    <t>48.576297</t>
  </si>
  <si>
    <t>10.272879</t>
  </si>
  <si>
    <t>Bergfelde(b Berlin)</t>
  </si>
  <si>
    <t>52.670303</t>
  </si>
  <si>
    <t>13.320244</t>
  </si>
  <si>
    <t>Berghausen Am Stadion</t>
  </si>
  <si>
    <t>49.002551</t>
  </si>
  <si>
    <t>8.536012</t>
  </si>
  <si>
    <t>Berghausen Hummelberg</t>
  </si>
  <si>
    <t>49.009810</t>
  </si>
  <si>
    <t>8.526807</t>
  </si>
  <si>
    <t>Berghausen Pfinzbrücke</t>
  </si>
  <si>
    <t>49.006528</t>
  </si>
  <si>
    <t>8.520911</t>
  </si>
  <si>
    <t>Berghausen(b Wittgenstein)</t>
  </si>
  <si>
    <t>51.033036</t>
  </si>
  <si>
    <t>8.350010</t>
  </si>
  <si>
    <t>Berghausen(Baden)</t>
  </si>
  <si>
    <t>49.005690</t>
  </si>
  <si>
    <t>8.530589</t>
  </si>
  <si>
    <t>Berghausen(Pfalz)</t>
  </si>
  <si>
    <t>49.295449</t>
  </si>
  <si>
    <t>8.406173</t>
  </si>
  <si>
    <t>Bergheim(Erft)</t>
  </si>
  <si>
    <t>50.951706</t>
  </si>
  <si>
    <t>6.646302</t>
  </si>
  <si>
    <t>Bergheim-Giflitz</t>
  </si>
  <si>
    <t>51.159249</t>
  </si>
  <si>
    <t>9.134147</t>
  </si>
  <si>
    <t>Bergisch Gladbach</t>
  </si>
  <si>
    <t>50.991461</t>
  </si>
  <si>
    <t>7.124553</t>
  </si>
  <si>
    <t>Bergsdorf</t>
  </si>
  <si>
    <t>52.936565</t>
  </si>
  <si>
    <t>13.260794</t>
  </si>
  <si>
    <t>Bergtheim</t>
  </si>
  <si>
    <t>49.899300</t>
  </si>
  <si>
    <t>10.076473</t>
  </si>
  <si>
    <t>Bergwitz</t>
  </si>
  <si>
    <t>51.803696</t>
  </si>
  <si>
    <t>12.576213</t>
  </si>
  <si>
    <t>Beringen Bad Bf</t>
  </si>
  <si>
    <t>47.694897</t>
  </si>
  <si>
    <t>8.574616</t>
  </si>
  <si>
    <t>Beringerfeld</t>
  </si>
  <si>
    <t>47.695308</t>
  </si>
  <si>
    <t>8.592771</t>
  </si>
  <si>
    <t>Beringhausen</t>
  </si>
  <si>
    <t>51.407771</t>
  </si>
  <si>
    <t>8.751414</t>
  </si>
  <si>
    <t>Beringstedt</t>
  </si>
  <si>
    <t>54.113667</t>
  </si>
  <si>
    <t>9.537501</t>
  </si>
  <si>
    <t>Berka(Wipper)</t>
  </si>
  <si>
    <t>51.352994</t>
  </si>
  <si>
    <t>10.929902</t>
  </si>
  <si>
    <t>Berkenbrück</t>
  </si>
  <si>
    <t>52.357190</t>
  </si>
  <si>
    <t>14.165217</t>
  </si>
  <si>
    <t>Berkenbrück Mitte</t>
  </si>
  <si>
    <t>52.352203</t>
  </si>
  <si>
    <t>14.148241</t>
  </si>
  <si>
    <t>Berlin Alexanderplatz</t>
  </si>
  <si>
    <t>52.521481</t>
  </si>
  <si>
    <t>13.410961</t>
  </si>
  <si>
    <t>Berlin Alexanderplatz (S)</t>
  </si>
  <si>
    <t>52.521642</t>
  </si>
  <si>
    <t>13.411007</t>
  </si>
  <si>
    <t>Berlin Alt-Reinickendorf</t>
  </si>
  <si>
    <t>52.578091</t>
  </si>
  <si>
    <t>13.349617</t>
  </si>
  <si>
    <t>Berlin Anhalter Bf</t>
  </si>
  <si>
    <t>52.503486</t>
  </si>
  <si>
    <t>13.381362</t>
  </si>
  <si>
    <t>Berlin Attilastr.</t>
  </si>
  <si>
    <t>52.447681</t>
  </si>
  <si>
    <t>13.360951</t>
  </si>
  <si>
    <t>Berlin Baumschulenweg</t>
  </si>
  <si>
    <t>52.467244</t>
  </si>
  <si>
    <t>13.490097</t>
  </si>
  <si>
    <t>Berlin Bellevue</t>
  </si>
  <si>
    <t>52.519955</t>
  </si>
  <si>
    <t>13.348263</t>
  </si>
  <si>
    <t>Berlin Betriebsbf Rummelsburg</t>
  </si>
  <si>
    <t>52.493827</t>
  </si>
  <si>
    <t>13.497786</t>
  </si>
  <si>
    <t>Berlin Beusselstraße</t>
  </si>
  <si>
    <t>52.534354</t>
  </si>
  <si>
    <t>13.329042</t>
  </si>
  <si>
    <t>Berlin Bornholmer Str.</t>
  </si>
  <si>
    <t>52.554491</t>
  </si>
  <si>
    <t>13.397943</t>
  </si>
  <si>
    <t>Berlin Botanischer Garten</t>
  </si>
  <si>
    <t>52.447784</t>
  </si>
  <si>
    <t>13.306766</t>
  </si>
  <si>
    <t>Berlin Brandenburger Tor</t>
  </si>
  <si>
    <t>52.516506</t>
  </si>
  <si>
    <t>13.381815</t>
  </si>
  <si>
    <t>Berlin Buckower Chaussee</t>
  </si>
  <si>
    <t>52.410351</t>
  </si>
  <si>
    <t>13.382912</t>
  </si>
  <si>
    <t>Berlin Bundesplatz</t>
  </si>
  <si>
    <t>52.477617</t>
  </si>
  <si>
    <t>13.329590</t>
  </si>
  <si>
    <t>52.504931</t>
  </si>
  <si>
    <t>13.303945</t>
  </si>
  <si>
    <t>Berlin Eichborndamm</t>
  </si>
  <si>
    <t>52.577722</t>
  </si>
  <si>
    <t>13.316835</t>
  </si>
  <si>
    <t>Berlin Feuerbachstr.</t>
  </si>
  <si>
    <t>52.463546</t>
  </si>
  <si>
    <t>13.332575</t>
  </si>
  <si>
    <t>Berlin Frankfurter Allee</t>
  </si>
  <si>
    <t>52.515168</t>
  </si>
  <si>
    <t>13.474410</t>
  </si>
  <si>
    <t>Berlin Friedrichstraße</t>
  </si>
  <si>
    <t>52.520373</t>
  </si>
  <si>
    <t>13.387206</t>
  </si>
  <si>
    <t>Berlin Friedrichstraße (S)</t>
  </si>
  <si>
    <t>52.520177</t>
  </si>
  <si>
    <t>13.386905</t>
  </si>
  <si>
    <t>Berlin Gehrenseestraße</t>
  </si>
  <si>
    <t>52.556011</t>
  </si>
  <si>
    <t>13.524834</t>
  </si>
  <si>
    <t>52.548963</t>
  </si>
  <si>
    <t>13.388513</t>
  </si>
  <si>
    <t>Berlin Gesundbrunnen(S)</t>
  </si>
  <si>
    <t>Berlin Grabensprung</t>
  </si>
  <si>
    <t>52.497719</t>
  </si>
  <si>
    <t>13.555344</t>
  </si>
  <si>
    <t>Berlin Greifswalder Str</t>
  </si>
  <si>
    <t>52.540020</t>
  </si>
  <si>
    <t>13.439561</t>
  </si>
  <si>
    <t>Berlin Grünbergallee</t>
  </si>
  <si>
    <t>52.399411</t>
  </si>
  <si>
    <t>13.542485</t>
  </si>
  <si>
    <t>52.522622</t>
  </si>
  <si>
    <t>13.402364</t>
  </si>
  <si>
    <t>Berlin Hbf</t>
  </si>
  <si>
    <t>52.525592</t>
  </si>
  <si>
    <t>13.369545</t>
  </si>
  <si>
    <t>Berlin Hbf (S-Bahn)</t>
  </si>
  <si>
    <t>Berlin Hbf (Washingtonplatz)</t>
  </si>
  <si>
    <t>52.523300</t>
  </si>
  <si>
    <t>13.370179</t>
  </si>
  <si>
    <t>Berlin Heerstraße</t>
  </si>
  <si>
    <t>52.508121</t>
  </si>
  <si>
    <t>13.259379</t>
  </si>
  <si>
    <t>Berlin Heidelberger Platz</t>
  </si>
  <si>
    <t>52.479972</t>
  </si>
  <si>
    <t>13.312018</t>
  </si>
  <si>
    <t>Berlin Hermannstraße</t>
  </si>
  <si>
    <t>52.467510</t>
  </si>
  <si>
    <t>13.431313</t>
  </si>
  <si>
    <t>Berlin Hohenzollerndamm</t>
  </si>
  <si>
    <t>52.488556</t>
  </si>
  <si>
    <t>13.300257</t>
  </si>
  <si>
    <t>Berlin Humboldthain</t>
  </si>
  <si>
    <t>52.544795</t>
  </si>
  <si>
    <t>13.379277</t>
  </si>
  <si>
    <t>Berlin Innsbrucker Platz</t>
  </si>
  <si>
    <t>52.478084</t>
  </si>
  <si>
    <t>13.342197</t>
  </si>
  <si>
    <t>Berlin Jakob-Kaiser-Platz</t>
  </si>
  <si>
    <t>52.535300</t>
  </si>
  <si>
    <t>13.293568</t>
  </si>
  <si>
    <t>Berlin Jannowitzbrücke</t>
  </si>
  <si>
    <t>52.514270</t>
  </si>
  <si>
    <t>13.419347</t>
  </si>
  <si>
    <t>Berlin Julius-Leber-Brücke</t>
  </si>
  <si>
    <t>52.486519</t>
  </si>
  <si>
    <t>13.361266</t>
  </si>
  <si>
    <t>Berlin Jungfernheide</t>
  </si>
  <si>
    <t>52.530276</t>
  </si>
  <si>
    <t>13.299437</t>
  </si>
  <si>
    <t>Berlin Jungfernheide (S)</t>
  </si>
  <si>
    <t>52.530375</t>
  </si>
  <si>
    <t>13.299446</t>
  </si>
  <si>
    <t>Berlin Karl-Bonhoeffer-Nervenklinik</t>
  </si>
  <si>
    <t>52.578048</t>
  </si>
  <si>
    <t>13.329176</t>
  </si>
  <si>
    <t>Berlin Köllnische Heide</t>
  </si>
  <si>
    <t>52.469653</t>
  </si>
  <si>
    <t>13.467807</t>
  </si>
  <si>
    <t>Berlin Landsberger Allee</t>
  </si>
  <si>
    <t>52.529593</t>
  </si>
  <si>
    <t>13.454567</t>
  </si>
  <si>
    <t>Berlin Lessingbrücke</t>
  </si>
  <si>
    <t>52.522429</t>
  </si>
  <si>
    <t>13.341894</t>
  </si>
  <si>
    <t>Berlin Mehrower Allee</t>
  </si>
  <si>
    <t>52.557759</t>
  </si>
  <si>
    <t>13.553699</t>
  </si>
  <si>
    <t>Berlin Messe Süd (Eichkamp)</t>
  </si>
  <si>
    <t>52.498750</t>
  </si>
  <si>
    <t>13.270118</t>
  </si>
  <si>
    <t>Berlin Mexikoplatz</t>
  </si>
  <si>
    <t>52.436937</t>
  </si>
  <si>
    <t>13.232712</t>
  </si>
  <si>
    <t>Berlin Nöldnerplatz</t>
  </si>
  <si>
    <t>52.503497</t>
  </si>
  <si>
    <t>13.484452</t>
  </si>
  <si>
    <t>Berlin Nordbahnhof</t>
  </si>
  <si>
    <t>52.532066</t>
  </si>
  <si>
    <t>13.388464</t>
  </si>
  <si>
    <t>52.511166</t>
  </si>
  <si>
    <t>13.242389</t>
  </si>
  <si>
    <t>Berlin Oranienburger Tor (U)</t>
  </si>
  <si>
    <t>52.526059</t>
  </si>
  <si>
    <t>13.387274</t>
  </si>
  <si>
    <t>Berlin Osdorfer Straße</t>
  </si>
  <si>
    <t>52.418841</t>
  </si>
  <si>
    <t>13.314288</t>
  </si>
  <si>
    <t>Berlin Ostbahnhof</t>
  </si>
  <si>
    <t>52.510488</t>
  </si>
  <si>
    <t>13.434681</t>
  </si>
  <si>
    <t>Berlin Ostbahnhof (S)</t>
  </si>
  <si>
    <t>52.510717</t>
  </si>
  <si>
    <t>13.435121</t>
  </si>
  <si>
    <t>Berlin Ostkreuz</t>
  </si>
  <si>
    <t>52.503037</t>
  </si>
  <si>
    <t>13.469105</t>
  </si>
  <si>
    <t>Berlin Ostkreuz (S)</t>
  </si>
  <si>
    <t>52.503003</t>
  </si>
  <si>
    <t>13.469309</t>
  </si>
  <si>
    <t>Berlin Plänterwald</t>
  </si>
  <si>
    <t>52.478542</t>
  </si>
  <si>
    <t>13.473126</t>
  </si>
  <si>
    <t>Berlin Poelchaustr.</t>
  </si>
  <si>
    <t>52.535593</t>
  </si>
  <si>
    <t>13.535381</t>
  </si>
  <si>
    <t>Berlin Potsdamer Platz</t>
  </si>
  <si>
    <t>52.509379</t>
  </si>
  <si>
    <t>13.375988</t>
  </si>
  <si>
    <t>Berlin Potsdamer Platz (S)</t>
  </si>
  <si>
    <t>52.509508</t>
  </si>
  <si>
    <t>13.376649</t>
  </si>
  <si>
    <t>Berlin Prenzlauer Allee</t>
  </si>
  <si>
    <t>52.544615</t>
  </si>
  <si>
    <t>13.426412</t>
  </si>
  <si>
    <t>Berlin Priesterweg</t>
  </si>
  <si>
    <t>52.459914</t>
  </si>
  <si>
    <t>13.356281</t>
  </si>
  <si>
    <t>Berlin Raoul-Wallenberg-Str.</t>
  </si>
  <si>
    <t>52.550681</t>
  </si>
  <si>
    <t>13.547460</t>
  </si>
  <si>
    <t>Berlin Rathaus Steglitz</t>
  </si>
  <si>
    <t>52.455833</t>
  </si>
  <si>
    <t>13.322948</t>
  </si>
  <si>
    <t>Berlin Savignyplatz</t>
  </si>
  <si>
    <t>52.505093</t>
  </si>
  <si>
    <t>13.319271</t>
  </si>
  <si>
    <t>Berlin Schichauweg</t>
  </si>
  <si>
    <t>52.398837</t>
  </si>
  <si>
    <t>13.389303</t>
  </si>
  <si>
    <t>Berlin Schönhauser Allee</t>
  </si>
  <si>
    <t>52.549200</t>
  </si>
  <si>
    <t>13.415460</t>
  </si>
  <si>
    <t>Berlin Sonnenallee</t>
  </si>
  <si>
    <t>52.473101</t>
  </si>
  <si>
    <t>13.455851</t>
  </si>
  <si>
    <t>Berlin Springpfuhl</t>
  </si>
  <si>
    <t>52.526348</t>
  </si>
  <si>
    <t>13.536740</t>
  </si>
  <si>
    <t>Berlin Storkower Str</t>
  </si>
  <si>
    <t>52.523910</t>
  </si>
  <si>
    <t>13.464398</t>
  </si>
  <si>
    <t>Berlin Südende</t>
  </si>
  <si>
    <t>52.448457</t>
  </si>
  <si>
    <t>13.353894</t>
  </si>
  <si>
    <t>Berlin Südkreuz</t>
  </si>
  <si>
    <t>52.475047</t>
  </si>
  <si>
    <t>13.365319</t>
  </si>
  <si>
    <t>Berlin Südkreuz (S)</t>
  </si>
  <si>
    <t>52.476134</t>
  </si>
  <si>
    <t>13.365144</t>
  </si>
  <si>
    <t>Berlin Sundgauer Str</t>
  </si>
  <si>
    <t>52.436544</t>
  </si>
  <si>
    <t>13.274377</t>
  </si>
  <si>
    <t>Berlin Treptower Park</t>
  </si>
  <si>
    <t>52.493559</t>
  </si>
  <si>
    <t>13.461441</t>
  </si>
  <si>
    <t>Berlin Warschauer Straße</t>
  </si>
  <si>
    <t>52.505976</t>
  </si>
  <si>
    <t>13.451646</t>
  </si>
  <si>
    <t>Berlin Westend</t>
  </si>
  <si>
    <t>52.518070</t>
  </si>
  <si>
    <t>13.284638</t>
  </si>
  <si>
    <t>Berlin Westhafen</t>
  </si>
  <si>
    <t>52.536250</t>
  </si>
  <si>
    <t>13.344253</t>
  </si>
  <si>
    <t>Berlin Westkreuz</t>
  </si>
  <si>
    <t>52.500737</t>
  </si>
  <si>
    <t>13.283966</t>
  </si>
  <si>
    <t>Berlin Wollankstraße</t>
  </si>
  <si>
    <t>52.565482</t>
  </si>
  <si>
    <t>13.391791</t>
  </si>
  <si>
    <t>Berlin Wuhletal</t>
  </si>
  <si>
    <t>52.512417</t>
  </si>
  <si>
    <t>13.575365</t>
  </si>
  <si>
    <t>Berlin Yorckstr.(S1)</t>
  </si>
  <si>
    <t>52.492289</t>
  </si>
  <si>
    <t>13.367797</t>
  </si>
  <si>
    <t>Berlin Yorckstr.(S2)</t>
  </si>
  <si>
    <t>52.491170</t>
  </si>
  <si>
    <t>13.372128</t>
  </si>
  <si>
    <t>Berlin Zoologischer Garten</t>
  </si>
  <si>
    <t>52.507341</t>
  </si>
  <si>
    <t>13.332445</t>
  </si>
  <si>
    <t>Berlin Zoologischer Garten (S)</t>
  </si>
  <si>
    <t>52.507060</t>
  </si>
  <si>
    <t>13.331786</t>
  </si>
  <si>
    <t>Berlin-Adlershof</t>
  </si>
  <si>
    <t>52.435031</t>
  </si>
  <si>
    <t>13.541129</t>
  </si>
  <si>
    <t>Berlin-Altglienicke</t>
  </si>
  <si>
    <t>52.407299</t>
  </si>
  <si>
    <t>13.558753</t>
  </si>
  <si>
    <t>Berlin-Biesdorf</t>
  </si>
  <si>
    <t>52.513097</t>
  </si>
  <si>
    <t>13.555878</t>
  </si>
  <si>
    <t>Berlin-Blankenburg</t>
  </si>
  <si>
    <t>52.591164</t>
  </si>
  <si>
    <t>13.443330</t>
  </si>
  <si>
    <t>Berlin-Buch</t>
  </si>
  <si>
    <t>52.636162</t>
  </si>
  <si>
    <t>13.492286</t>
  </si>
  <si>
    <t>Berlin-Charlottenburg</t>
  </si>
  <si>
    <t>52.504213</t>
  </si>
  <si>
    <t>13.302330</t>
  </si>
  <si>
    <t>Berlin-Friedenau</t>
  </si>
  <si>
    <t>52.470586</t>
  </si>
  <si>
    <t>13.341388</t>
  </si>
  <si>
    <t>Berlin-Friedrichsfelde Ost</t>
  </si>
  <si>
    <t>52.514169</t>
  </si>
  <si>
    <t>13.520254</t>
  </si>
  <si>
    <t>Berlin-Friedrichshagen</t>
  </si>
  <si>
    <t>52.457247</t>
  </si>
  <si>
    <t>13.624600</t>
  </si>
  <si>
    <t>Berlin-Frohnau</t>
  </si>
  <si>
    <t>52.632758</t>
  </si>
  <si>
    <t>13.289934</t>
  </si>
  <si>
    <t>Berlin-Grünau</t>
  </si>
  <si>
    <t>52.413028</t>
  </si>
  <si>
    <t>13.573497</t>
  </si>
  <si>
    <t>Berlin-Grunewald</t>
  </si>
  <si>
    <t>52.488693</t>
  </si>
  <si>
    <t>13.261720</t>
  </si>
  <si>
    <t>Berlin-Halensee</t>
  </si>
  <si>
    <t>52.496254</t>
  </si>
  <si>
    <t>13.290326</t>
  </si>
  <si>
    <t>Berlin-Heiligensee</t>
  </si>
  <si>
    <t>52.624586</t>
  </si>
  <si>
    <t>13.229278</t>
  </si>
  <si>
    <t>Berlin-Hermsdorf</t>
  </si>
  <si>
    <t>52.617782</t>
  </si>
  <si>
    <t>13.307690</t>
  </si>
  <si>
    <t>Berlin-Hirschgarten</t>
  </si>
  <si>
    <t>52.457968</t>
  </si>
  <si>
    <t>13.602134</t>
  </si>
  <si>
    <t>Berlin-Hohenschönhausen</t>
  </si>
  <si>
    <t>52.566002</t>
  </si>
  <si>
    <t>13.512422</t>
  </si>
  <si>
    <t>Berlin-Hohenschönhausen (S)</t>
  </si>
  <si>
    <t>52.566135</t>
  </si>
  <si>
    <t>13.512717</t>
  </si>
  <si>
    <t>Berlin-Johannisthal</t>
  </si>
  <si>
    <t>52.446905</t>
  </si>
  <si>
    <t>13.523680</t>
  </si>
  <si>
    <t>Berlin-Karlshorst</t>
  </si>
  <si>
    <t>52.479794</t>
  </si>
  <si>
    <t>13.527947</t>
  </si>
  <si>
    <t>Berlin-Karlshorst (S)</t>
  </si>
  <si>
    <t>52.480835</t>
  </si>
  <si>
    <t>13.526444</t>
  </si>
  <si>
    <t>Berlin-Karow</t>
  </si>
  <si>
    <t>52.614884</t>
  </si>
  <si>
    <t>13.469204</t>
  </si>
  <si>
    <t>Berlin-Kaulsdorf</t>
  </si>
  <si>
    <t>52.512093</t>
  </si>
  <si>
    <t>13.588940</t>
  </si>
  <si>
    <t>Berlin-Köpenick</t>
  </si>
  <si>
    <t>52.458610</t>
  </si>
  <si>
    <t>13.580942</t>
  </si>
  <si>
    <t>Berlin-Lankwitz</t>
  </si>
  <si>
    <t>52.438749</t>
  </si>
  <si>
    <t>13.341954</t>
  </si>
  <si>
    <t>Berlin-Lichtenberg</t>
  </si>
  <si>
    <t>52.510136</t>
  </si>
  <si>
    <t>13.496693</t>
  </si>
  <si>
    <t>Berlin-Lichtenberg (S)</t>
  </si>
  <si>
    <t>52.509920</t>
  </si>
  <si>
    <t>13.497251</t>
  </si>
  <si>
    <t>Berlin-Lichtenrade</t>
  </si>
  <si>
    <t>52.387297</t>
  </si>
  <si>
    <t>13.396175</t>
  </si>
  <si>
    <t>Berlin-Lichterfelde Ost</t>
  </si>
  <si>
    <t>52.429451</t>
  </si>
  <si>
    <t>13.328556</t>
  </si>
  <si>
    <t>Berlin-Lichterfelde Ost (S)</t>
  </si>
  <si>
    <t>52.429691</t>
  </si>
  <si>
    <t>13.327872</t>
  </si>
  <si>
    <t>Berlin-Lichterfelde Süd</t>
  </si>
  <si>
    <t>52.410899</t>
  </si>
  <si>
    <t>13.309040</t>
  </si>
  <si>
    <t>Berlin-Lichterfelde West</t>
  </si>
  <si>
    <t>52.443350</t>
  </si>
  <si>
    <t>13.293732</t>
  </si>
  <si>
    <t>Berlin-Mahlsdorf</t>
  </si>
  <si>
    <t>52.512107</t>
  </si>
  <si>
    <t>13.611417</t>
  </si>
  <si>
    <t>Berlin-Mahlsdorf (S)</t>
  </si>
  <si>
    <t>52.512163</t>
  </si>
  <si>
    <t>13.611071</t>
  </si>
  <si>
    <t>Berlin-Marienfelde</t>
  </si>
  <si>
    <t>52.423634</t>
  </si>
  <si>
    <t>13.375127</t>
  </si>
  <si>
    <t>Berlin-Marzahn</t>
  </si>
  <si>
    <t>52.543608</t>
  </si>
  <si>
    <t>13.541341</t>
  </si>
  <si>
    <t>Berlin-Neukölln</t>
  </si>
  <si>
    <t>52.469420</t>
  </si>
  <si>
    <t>13.443060</t>
  </si>
  <si>
    <t>Berlin-Nikolassee</t>
  </si>
  <si>
    <t>52.431807</t>
  </si>
  <si>
    <t>13.193643</t>
  </si>
  <si>
    <t>Berlin-Oberspree</t>
  </si>
  <si>
    <t>52.452466</t>
  </si>
  <si>
    <t>13.538209</t>
  </si>
  <si>
    <t>Berlin-Pankow</t>
  </si>
  <si>
    <t>52.566477</t>
  </si>
  <si>
    <t>13.410770</t>
  </si>
  <si>
    <t>Berlin-Pankow-Heinersdorf</t>
  </si>
  <si>
    <t>52.577963</t>
  </si>
  <si>
    <t>13.429363</t>
  </si>
  <si>
    <t>Berlin-Pichelsberg</t>
  </si>
  <si>
    <t>52.510393</t>
  </si>
  <si>
    <t>13.227134</t>
  </si>
  <si>
    <t>Berlin-Rahnsdorf</t>
  </si>
  <si>
    <t>52.451536</t>
  </si>
  <si>
    <t>13.690405</t>
  </si>
  <si>
    <t>Berlin-Rummelsburg</t>
  </si>
  <si>
    <t>52.501309</t>
  </si>
  <si>
    <t>13.478362</t>
  </si>
  <si>
    <t>Berlin-Schlachtensee</t>
  </si>
  <si>
    <t>52.439976</t>
  </si>
  <si>
    <t>13.215025</t>
  </si>
  <si>
    <t>52.479377</t>
  </si>
  <si>
    <t>13.352068</t>
  </si>
  <si>
    <t>Berlin-Schöneweide</t>
  </si>
  <si>
    <t>52.455127</t>
  </si>
  <si>
    <t>13.509395</t>
  </si>
  <si>
    <t>Berlin-Schöneweide (S)</t>
  </si>
  <si>
    <t>52.454976</t>
  </si>
  <si>
    <t>13.509115</t>
  </si>
  <si>
    <t>Berlin-Schönholz</t>
  </si>
  <si>
    <t>52.571422</t>
  </si>
  <si>
    <t>13.381111</t>
  </si>
  <si>
    <t>Berlin-Schulzendorf</t>
  </si>
  <si>
    <t>52.613096</t>
  </si>
  <si>
    <t>13.245929</t>
  </si>
  <si>
    <t>Berlin-Spandau</t>
  </si>
  <si>
    <t>52.534648</t>
  </si>
  <si>
    <t>13.196898</t>
  </si>
  <si>
    <t>Berlin-Spandau (S)</t>
  </si>
  <si>
    <t>52.534772</t>
  </si>
  <si>
    <t>13.197453</t>
  </si>
  <si>
    <t>Berlin-Spindlersfeld</t>
  </si>
  <si>
    <t>52.447162</t>
  </si>
  <si>
    <t>13.561448</t>
  </si>
  <si>
    <t>Berlin-Staaken</t>
  </si>
  <si>
    <t>52.537693</t>
  </si>
  <si>
    <t>13.141367</t>
  </si>
  <si>
    <t>Berlin-Stresow</t>
  </si>
  <si>
    <t>52.531976</t>
  </si>
  <si>
    <t>13.209125</t>
  </si>
  <si>
    <t>Berlin-Tegel (S)</t>
  </si>
  <si>
    <t>52.587998</t>
  </si>
  <si>
    <t>13.289781</t>
  </si>
  <si>
    <t>Berlin-Tempelhof</t>
  </si>
  <si>
    <t>52.470967</t>
  </si>
  <si>
    <t>13.384547</t>
  </si>
  <si>
    <t>Berlin-Tiergarten</t>
  </si>
  <si>
    <t>Berlin-Waidmannslust</t>
  </si>
  <si>
    <t>52.606480</t>
  </si>
  <si>
    <t>13.320996</t>
  </si>
  <si>
    <t>Berlin-Wannsee</t>
  </si>
  <si>
    <t>52.420972</t>
  </si>
  <si>
    <t>13.179528</t>
  </si>
  <si>
    <t>Berlin-Wannsee (S)</t>
  </si>
  <si>
    <t>52.421180</t>
  </si>
  <si>
    <t>13.179418</t>
  </si>
  <si>
    <t>Berlin-Wartenberg</t>
  </si>
  <si>
    <t>52.572989</t>
  </si>
  <si>
    <t>13.503633</t>
  </si>
  <si>
    <t>Berlin-Wedding</t>
  </si>
  <si>
    <t>52.543251</t>
  </si>
  <si>
    <t>13.368170</t>
  </si>
  <si>
    <t>Berlin-Wilhelmshagen</t>
  </si>
  <si>
    <t>52.438711</t>
  </si>
  <si>
    <t>13.722143</t>
  </si>
  <si>
    <t>Berlin-Wilhelmsruh</t>
  </si>
  <si>
    <t>52.581447</t>
  </si>
  <si>
    <t>13.362976</t>
  </si>
  <si>
    <t>Berlin-Wittenau (Wilhelmsruher Damm)</t>
  </si>
  <si>
    <t>52.597044</t>
  </si>
  <si>
    <t>13.334446</t>
  </si>
  <si>
    <t>Berlin-Wuhlheide</t>
  </si>
  <si>
    <t>52.469030</t>
  </si>
  <si>
    <t>13.553202</t>
  </si>
  <si>
    <t>Berlin-Zehlendorf</t>
  </si>
  <si>
    <t>52.431067</t>
  </si>
  <si>
    <t>13.258659</t>
  </si>
  <si>
    <t>Bermatingen-Ahausen</t>
  </si>
  <si>
    <t>47.730488</t>
  </si>
  <si>
    <t>9.345157</t>
  </si>
  <si>
    <t>Bernau (S)</t>
  </si>
  <si>
    <t>52.675797</t>
  </si>
  <si>
    <t>13.592223</t>
  </si>
  <si>
    <t>Bernau a Chiemsee</t>
  </si>
  <si>
    <t>47.816482</t>
  </si>
  <si>
    <t>12.380957</t>
  </si>
  <si>
    <t>Bernau(b Berlin)</t>
  </si>
  <si>
    <t>52.675569</t>
  </si>
  <si>
    <t>13.592641</t>
  </si>
  <si>
    <t>Bernau(b Berlin) Bahnhof</t>
  </si>
  <si>
    <t>52.677025</t>
  </si>
  <si>
    <t>13.593088</t>
  </si>
  <si>
    <t>Bernau-Friedenstal</t>
  </si>
  <si>
    <t>52.668385</t>
  </si>
  <si>
    <t>13.564578</t>
  </si>
  <si>
    <t>Bernburg Hbf</t>
  </si>
  <si>
    <t>51.796120</t>
  </si>
  <si>
    <t>11.751455</t>
  </si>
  <si>
    <t>Bernburg-Friedenshall</t>
  </si>
  <si>
    <t>51.773623</t>
  </si>
  <si>
    <t>11.768687</t>
  </si>
  <si>
    <t>Bernburg-Roschwitz</t>
  </si>
  <si>
    <t>51.781100</t>
  </si>
  <si>
    <t>11.759300</t>
  </si>
  <si>
    <t>Bernburg-Strenzfeld</t>
  </si>
  <si>
    <t>51.819892</t>
  </si>
  <si>
    <t>11.717645</t>
  </si>
  <si>
    <t>Bernburg-Waldau</t>
  </si>
  <si>
    <t>51.805781</t>
  </si>
  <si>
    <t>11.723312</t>
  </si>
  <si>
    <t>Berne</t>
  </si>
  <si>
    <t>53.183779</t>
  </si>
  <si>
    <t>8.475368</t>
  </si>
  <si>
    <t>Bernried</t>
  </si>
  <si>
    <t>47.861387</t>
  </si>
  <si>
    <t>11.283658</t>
  </si>
  <si>
    <t>Bernterode</t>
  </si>
  <si>
    <t>51.405465</t>
  </si>
  <si>
    <t>10.479945</t>
  </si>
  <si>
    <t>Bersenbrück</t>
  </si>
  <si>
    <t>52.551242</t>
  </si>
  <si>
    <t>7.942405</t>
  </si>
  <si>
    <t>Berthelsdorf(Erzgeb)</t>
  </si>
  <si>
    <t>50.875591</t>
  </si>
  <si>
    <t>13.363608</t>
  </si>
  <si>
    <t>Berthelsdorf(Erzgebirge) Ort</t>
  </si>
  <si>
    <t>50.867890</t>
  </si>
  <si>
    <t>13.380147</t>
  </si>
  <si>
    <t>Bertsdorf</t>
  </si>
  <si>
    <t>50.868446</t>
  </si>
  <si>
    <t>14.746641</t>
  </si>
  <si>
    <t>Berzhahn</t>
  </si>
  <si>
    <t>50.539891</t>
  </si>
  <si>
    <t>8.006031</t>
  </si>
  <si>
    <t>Berzhahn Ortsmitte</t>
  </si>
  <si>
    <t>50.538519</t>
  </si>
  <si>
    <t>8.005009</t>
  </si>
  <si>
    <t>Besch</t>
  </si>
  <si>
    <t>49.504391</t>
  </si>
  <si>
    <t>6.372303</t>
  </si>
  <si>
    <t>Besigheim</t>
  </si>
  <si>
    <t>48.997723</t>
  </si>
  <si>
    <t>9.136645</t>
  </si>
  <si>
    <t>Besseringen</t>
  </si>
  <si>
    <t>49.475974</t>
  </si>
  <si>
    <t>6.602559</t>
  </si>
  <si>
    <t>Bestensee</t>
  </si>
  <si>
    <t>52.242129</t>
  </si>
  <si>
    <t>13.634920</t>
  </si>
  <si>
    <t>Bestwig</t>
  </si>
  <si>
    <t>51.361913</t>
  </si>
  <si>
    <t>8.397839</t>
  </si>
  <si>
    <t>Bettmannsäge</t>
  </si>
  <si>
    <t>48.997687</t>
  </si>
  <si>
    <t>13.186274</t>
  </si>
  <si>
    <t>Betzdorf(Sieg)</t>
  </si>
  <si>
    <t>50.789294</t>
  </si>
  <si>
    <t>7.870050</t>
  </si>
  <si>
    <t>Beucha</t>
  </si>
  <si>
    <t>51.323620</t>
  </si>
  <si>
    <t>12.573133</t>
  </si>
  <si>
    <t>Beuchow</t>
  </si>
  <si>
    <t>54.362122</t>
  </si>
  <si>
    <t>13.502454</t>
  </si>
  <si>
    <t>Beuggen</t>
  </si>
  <si>
    <t>47.581906</t>
  </si>
  <si>
    <t>7.810915</t>
  </si>
  <si>
    <t>Beuna(Geiseltal)</t>
  </si>
  <si>
    <t>51.322810</t>
  </si>
  <si>
    <t>11.962762</t>
  </si>
  <si>
    <t>Beuren</t>
  </si>
  <si>
    <t>51.377127</t>
  </si>
  <si>
    <t>10.279034</t>
  </si>
  <si>
    <t>Beuron</t>
  </si>
  <si>
    <t>48.048791</t>
  </si>
  <si>
    <t>8.971890</t>
  </si>
  <si>
    <t>Beutelsbach</t>
  </si>
  <si>
    <t>48.810293</t>
  </si>
  <si>
    <t>9.386029</t>
  </si>
  <si>
    <t>Beutersitz</t>
  </si>
  <si>
    <t>51.590359</t>
  </si>
  <si>
    <t>13.360724</t>
  </si>
  <si>
    <t>Beverungen-Wehrden</t>
  </si>
  <si>
    <t>51.709614</t>
  </si>
  <si>
    <t>9.382552</t>
  </si>
  <si>
    <t>49.345698</t>
  </si>
  <si>
    <t>7.254456</t>
  </si>
  <si>
    <t>Beyendorf</t>
  </si>
  <si>
    <t>52.061145</t>
  </si>
  <si>
    <t>11.631050</t>
  </si>
  <si>
    <t>Bibelöd</t>
  </si>
  <si>
    <t>47.771693</t>
  </si>
  <si>
    <t>12.646506</t>
  </si>
  <si>
    <t>Biberach(Baden)</t>
  </si>
  <si>
    <t>48.338388</t>
  </si>
  <si>
    <t>8.032762</t>
  </si>
  <si>
    <t>Biberach(Riß)</t>
  </si>
  <si>
    <t>48.101845</t>
  </si>
  <si>
    <t>9.793127</t>
  </si>
  <si>
    <t>Biberach(Riß) Süd</t>
  </si>
  <si>
    <t>48.087018</t>
  </si>
  <si>
    <t>9.803236</t>
  </si>
  <si>
    <t>Biblis</t>
  </si>
  <si>
    <t>49.688881</t>
  </si>
  <si>
    <t>8.450413</t>
  </si>
  <si>
    <t>Biblis Wendehammer beim Kreuz</t>
  </si>
  <si>
    <t>49.693188</t>
  </si>
  <si>
    <t>8.454827</t>
  </si>
  <si>
    <t>Bibra</t>
  </si>
  <si>
    <t>50.468757</t>
  </si>
  <si>
    <t>10.444326</t>
  </si>
  <si>
    <t>Bichl</t>
  </si>
  <si>
    <t>47.723815</t>
  </si>
  <si>
    <t>11.408769</t>
  </si>
  <si>
    <t>Bichtlingen</t>
  </si>
  <si>
    <t>47.967531</t>
  </si>
  <si>
    <t>9.101813</t>
  </si>
  <si>
    <t>Bickenbach(Bergstr)</t>
  </si>
  <si>
    <t>49.760380</t>
  </si>
  <si>
    <t>8.603497</t>
  </si>
  <si>
    <t>Biebesheim</t>
  </si>
  <si>
    <t>49.781977</t>
  </si>
  <si>
    <t>8.473978</t>
  </si>
  <si>
    <t>Biedenkopf</t>
  </si>
  <si>
    <t>50.908939</t>
  </si>
  <si>
    <t>8.530353</t>
  </si>
  <si>
    <t>Biedenkopf Campus</t>
  </si>
  <si>
    <t>50.915125</t>
  </si>
  <si>
    <t>8.517706</t>
  </si>
  <si>
    <t>Biederitz</t>
  </si>
  <si>
    <t>52.152710</t>
  </si>
  <si>
    <t>11.716466</t>
  </si>
  <si>
    <t>Bielefeld Hbf</t>
  </si>
  <si>
    <t>52.029261</t>
  </si>
  <si>
    <t>8.532722</t>
  </si>
  <si>
    <t>Bielefeld Ost</t>
  </si>
  <si>
    <t>52.024013</t>
  </si>
  <si>
    <t>8.559416</t>
  </si>
  <si>
    <t>Bielefeld Uni/Zentrum</t>
  </si>
  <si>
    <t>52.038614</t>
  </si>
  <si>
    <t>8.495875</t>
  </si>
  <si>
    <t>Bielefeld-Brackwede</t>
  </si>
  <si>
    <t>51.997378</t>
  </si>
  <si>
    <t>8.498426</t>
  </si>
  <si>
    <t>Bielefeld-Senne</t>
  </si>
  <si>
    <t>51.965118</t>
  </si>
  <si>
    <t>8.520335</t>
  </si>
  <si>
    <t>Bielefeld-Sennestadt</t>
  </si>
  <si>
    <t>51.940582</t>
  </si>
  <si>
    <t>8.567477</t>
  </si>
  <si>
    <t>Bielefeld-Windelsbleiche</t>
  </si>
  <si>
    <t>51.957007</t>
  </si>
  <si>
    <t>8.531378</t>
  </si>
  <si>
    <t>Biendorf</t>
  </si>
  <si>
    <t>51.756861</t>
  </si>
  <si>
    <t>11.856411</t>
  </si>
  <si>
    <t>Bienenbüttel</t>
  </si>
  <si>
    <t>53.142127</t>
  </si>
  <si>
    <t>10.484714</t>
  </si>
  <si>
    <t>Bienenmühle</t>
  </si>
  <si>
    <t>50.740399</t>
  </si>
  <si>
    <t>13.528533</t>
  </si>
  <si>
    <t>Bierbach</t>
  </si>
  <si>
    <t>49.261890</t>
  </si>
  <si>
    <t>7.282011</t>
  </si>
  <si>
    <t>Bieren-Rödinghausen</t>
  </si>
  <si>
    <t>52.239275</t>
  </si>
  <si>
    <t>8.516964</t>
  </si>
  <si>
    <t>Bieringen</t>
  </si>
  <si>
    <t>48.449029</t>
  </si>
  <si>
    <t>8.860915</t>
  </si>
  <si>
    <t>Biersdorf-Ort(Ww)</t>
  </si>
  <si>
    <t>50.748273</t>
  </si>
  <si>
    <t>7.949036</t>
  </si>
  <si>
    <t>Biesenrode</t>
  </si>
  <si>
    <t>51.603979</t>
  </si>
  <si>
    <t>11.385092</t>
  </si>
  <si>
    <t>Biesenthal</t>
  </si>
  <si>
    <t>52.755415</t>
  </si>
  <si>
    <t>13.674665</t>
  </si>
  <si>
    <t>Biessenhofen</t>
  </si>
  <si>
    <t>47.829956</t>
  </si>
  <si>
    <t>10.640467</t>
  </si>
  <si>
    <t>Bietigheim(Baden)</t>
  </si>
  <si>
    <t>48.910587</t>
  </si>
  <si>
    <t>8.258045</t>
  </si>
  <si>
    <t>Bietigheim-Bissingen</t>
  </si>
  <si>
    <t>48.947933</t>
  </si>
  <si>
    <t>9.137557</t>
  </si>
  <si>
    <t>Bietingen</t>
  </si>
  <si>
    <t>47.744017</t>
  </si>
  <si>
    <t>8.738915</t>
  </si>
  <si>
    <t>Bigge</t>
  </si>
  <si>
    <t>51.358279</t>
  </si>
  <si>
    <t>8.475253</t>
  </si>
  <si>
    <t>Bildstock</t>
  </si>
  <si>
    <t>49.337325</t>
  </si>
  <si>
    <t>7.094341</t>
  </si>
  <si>
    <t>Bilfingen</t>
  </si>
  <si>
    <t>48.948876</t>
  </si>
  <si>
    <t>8.620341</t>
  </si>
  <si>
    <t>Billenhausen</t>
  </si>
  <si>
    <t>48.275562</t>
  </si>
  <si>
    <t>10.358162</t>
  </si>
  <si>
    <t>Billerbeck</t>
  </si>
  <si>
    <t>51.981341</t>
  </si>
  <si>
    <t>7.297482</t>
  </si>
  <si>
    <t>Binau</t>
  </si>
  <si>
    <t>49.372589</t>
  </si>
  <si>
    <t>9.083631</t>
  </si>
  <si>
    <t>Binde-Kaulitz</t>
  </si>
  <si>
    <t>52.867492</t>
  </si>
  <si>
    <t>11.392169</t>
  </si>
  <si>
    <t>Bindfelde</t>
  </si>
  <si>
    <t>52.584561</t>
  </si>
  <si>
    <t>11.898035</t>
  </si>
  <si>
    <t>Bindlach</t>
  </si>
  <si>
    <t>49.980220</t>
  </si>
  <si>
    <t>11.603442</t>
  </si>
  <si>
    <t>49.968729</t>
  </si>
  <si>
    <t>7.884263</t>
  </si>
  <si>
    <t>Bingen(Rhein) KD</t>
  </si>
  <si>
    <t>Bingen(Rhein) Stadt</t>
  </si>
  <si>
    <t>49.969746</t>
  </si>
  <si>
    <t>7.902985</t>
  </si>
  <si>
    <t>Bingen-Gaulsheim</t>
  </si>
  <si>
    <t>49.967073</t>
  </si>
  <si>
    <t>7.950983</t>
  </si>
  <si>
    <t>Binolen</t>
  </si>
  <si>
    <t>51.371981</t>
  </si>
  <si>
    <t>7.859433</t>
  </si>
  <si>
    <t>Binz LB</t>
  </si>
  <si>
    <t>54.392784</t>
  </si>
  <si>
    <t>13.609943</t>
  </si>
  <si>
    <t>Binzen</t>
  </si>
  <si>
    <t>47.631409</t>
  </si>
  <si>
    <t>7.621048</t>
  </si>
  <si>
    <t>Binzen J. P. Hebel-Str.</t>
  </si>
  <si>
    <t>47.630399</t>
  </si>
  <si>
    <t>7.620741</t>
  </si>
  <si>
    <t>Binzen Rathausplatz</t>
  </si>
  <si>
    <t>47.631316</t>
  </si>
  <si>
    <t>7.623724</t>
  </si>
  <si>
    <t>Birach</t>
  </si>
  <si>
    <t>48.349519</t>
  </si>
  <si>
    <t>8.080366</t>
  </si>
  <si>
    <t>Birgden</t>
  </si>
  <si>
    <t>51.009011</t>
  </si>
  <si>
    <t>6.058602</t>
  </si>
  <si>
    <t>Birkelbach</t>
  </si>
  <si>
    <t>51.020694</t>
  </si>
  <si>
    <t>8.252865</t>
  </si>
  <si>
    <t>Birkenau</t>
  </si>
  <si>
    <t>49.561039</t>
  </si>
  <si>
    <t>8.708359</t>
  </si>
  <si>
    <t>Birkenbringhausen</t>
  </si>
  <si>
    <t>51.022372</t>
  </si>
  <si>
    <t>8.744887</t>
  </si>
  <si>
    <t>Birkenfeld(Enz)</t>
  </si>
  <si>
    <t>48.873911</t>
  </si>
  <si>
    <t>8.645278</t>
  </si>
  <si>
    <t>Birkengrund</t>
  </si>
  <si>
    <t>52.315563</t>
  </si>
  <si>
    <t>13.271960</t>
  </si>
  <si>
    <t>Birkengrund Am Birkengrund</t>
  </si>
  <si>
    <t>52.314390</t>
  </si>
  <si>
    <t>13.284373</t>
  </si>
  <si>
    <t>Birkenmoor</t>
  </si>
  <si>
    <t>51.639655</t>
  </si>
  <si>
    <t>10.876323</t>
  </si>
  <si>
    <t>Birkenstein</t>
  </si>
  <si>
    <t>52.515601</t>
  </si>
  <si>
    <t>13.647187</t>
  </si>
  <si>
    <t>Birkenwerder(b Berlin)</t>
  </si>
  <si>
    <t>52.688249</t>
  </si>
  <si>
    <t>13.288772</t>
  </si>
  <si>
    <t>Birkungen</t>
  </si>
  <si>
    <t>51.366312</t>
  </si>
  <si>
    <t>10.330736</t>
  </si>
  <si>
    <t>Birresborn</t>
  </si>
  <si>
    <t>50.176411</t>
  </si>
  <si>
    <t>6.628884</t>
  </si>
  <si>
    <t>Bischheim-Gersdorf</t>
  </si>
  <si>
    <t>51.228415</t>
  </si>
  <si>
    <t>14.045516</t>
  </si>
  <si>
    <t>Bischofswerda</t>
  </si>
  <si>
    <t>51.125585</t>
  </si>
  <si>
    <t>14.186144</t>
  </si>
  <si>
    <t>Bischofswiesen</t>
  </si>
  <si>
    <t>47.651890</t>
  </si>
  <si>
    <t>12.960141</t>
  </si>
  <si>
    <t>Bischweier</t>
  </si>
  <si>
    <t>48.832154</t>
  </si>
  <si>
    <t>8.277543</t>
  </si>
  <si>
    <t>Bisingen</t>
  </si>
  <si>
    <t>48.312770</t>
  </si>
  <si>
    <t>8.921035</t>
  </si>
  <si>
    <t>Bispingen</t>
  </si>
  <si>
    <t>53.084993</t>
  </si>
  <si>
    <t>9.993651</t>
  </si>
  <si>
    <t>Bissendorf</t>
  </si>
  <si>
    <t>52.522705</t>
  </si>
  <si>
    <t>9.748191</t>
  </si>
  <si>
    <t>Bitburg-Erdorf</t>
  </si>
  <si>
    <t>49.998685</t>
  </si>
  <si>
    <t>6.570958</t>
  </si>
  <si>
    <t>Bittelbronn</t>
  </si>
  <si>
    <t>48.444404</t>
  </si>
  <si>
    <t>8.589439</t>
  </si>
  <si>
    <t>Bitterfeld</t>
  </si>
  <si>
    <t>51.622861</t>
  </si>
  <si>
    <t>12.316850</t>
  </si>
  <si>
    <t>Bitzfeld</t>
  </si>
  <si>
    <t>49.187233</t>
  </si>
  <si>
    <t>9.453222</t>
  </si>
  <si>
    <t>Blaibach(Oberpf)</t>
  </si>
  <si>
    <t>49.164028</t>
  </si>
  <si>
    <t>12.807925</t>
  </si>
  <si>
    <t>Blaichach(Allgäu)</t>
  </si>
  <si>
    <t>47.543741</t>
  </si>
  <si>
    <t>10.258796</t>
  </si>
  <si>
    <t>Blankenbach</t>
  </si>
  <si>
    <t>50.065206</t>
  </si>
  <si>
    <t>9.230064</t>
  </si>
  <si>
    <t>Blankenberg(Meckl)</t>
  </si>
  <si>
    <t>53.772305</t>
  </si>
  <si>
    <t>11.715290</t>
  </si>
  <si>
    <t>Blankenberg(Sieg)</t>
  </si>
  <si>
    <t>50.768476</t>
  </si>
  <si>
    <t>7.348499</t>
  </si>
  <si>
    <t>Blankenburg(Harz)</t>
  </si>
  <si>
    <t>51.795824</t>
  </si>
  <si>
    <t>10.961184</t>
  </si>
  <si>
    <t>Blankenfelde (S)</t>
  </si>
  <si>
    <t>52.337195</t>
  </si>
  <si>
    <t>13.415830</t>
  </si>
  <si>
    <t>Blankenfelde Moselstr/Tunnelweg</t>
  </si>
  <si>
    <t>52.342590</t>
  </si>
  <si>
    <t>13.415570</t>
  </si>
  <si>
    <t>Blankenfelde(Teltow-Fläming)</t>
  </si>
  <si>
    <t>52.336926</t>
  </si>
  <si>
    <t>13.416088</t>
  </si>
  <si>
    <t>Blankenheim Ort</t>
  </si>
  <si>
    <t>51.504623</t>
  </si>
  <si>
    <t>11.426576</t>
  </si>
  <si>
    <t>Blankenheim(Sangerhausen)</t>
  </si>
  <si>
    <t>51.502781</t>
  </si>
  <si>
    <t>11.426004</t>
  </si>
  <si>
    <t>Blankenheim(Wald)</t>
  </si>
  <si>
    <t>50.441871</t>
  </si>
  <si>
    <t>6.593504</t>
  </si>
  <si>
    <t>Blankenloch</t>
  </si>
  <si>
    <t>49.066528</t>
  </si>
  <si>
    <t>8.464729</t>
  </si>
  <si>
    <t>Blankensee(Meckl)</t>
  </si>
  <si>
    <t>53.408174</t>
  </si>
  <si>
    <t>13.262907</t>
  </si>
  <si>
    <t>Blankenstein(Saale)</t>
  </si>
  <si>
    <t>50.401139</t>
  </si>
  <si>
    <t>11.698060</t>
  </si>
  <si>
    <t>Blaubeuren</t>
  </si>
  <si>
    <t>48.403815</t>
  </si>
  <si>
    <t>9.791979</t>
  </si>
  <si>
    <t>Blaufelden</t>
  </si>
  <si>
    <t>49.296236</t>
  </si>
  <si>
    <t>9.967680</t>
  </si>
  <si>
    <t>Blaustein</t>
  </si>
  <si>
    <t>48.414596</t>
  </si>
  <si>
    <t>9.919326</t>
  </si>
  <si>
    <t>Blechhammer(Thür)</t>
  </si>
  <si>
    <t>50.396834</t>
  </si>
  <si>
    <t>11.203156</t>
  </si>
  <si>
    <t>Bleckede</t>
  </si>
  <si>
    <t>53.292089</t>
  </si>
  <si>
    <t>10.726959</t>
  </si>
  <si>
    <t>Bleibach</t>
  </si>
  <si>
    <t>48.124091</t>
  </si>
  <si>
    <t>8.004777</t>
  </si>
  <si>
    <t>Bleichenbach(Oberh)</t>
  </si>
  <si>
    <t>50.320334</t>
  </si>
  <si>
    <t>9.051582</t>
  </si>
  <si>
    <t>Bleicherode Ost</t>
  </si>
  <si>
    <t>51.453302</t>
  </si>
  <si>
    <t>10.609188</t>
  </si>
  <si>
    <t>Blens</t>
  </si>
  <si>
    <t>50.660249</t>
  </si>
  <si>
    <t>6.486442</t>
  </si>
  <si>
    <t>Blieskastel-Lautzkirchen</t>
  </si>
  <si>
    <t>49.249192</t>
  </si>
  <si>
    <t>7.258191</t>
  </si>
  <si>
    <t>Blindheim</t>
  </si>
  <si>
    <t>48.645095</t>
  </si>
  <si>
    <t>10.617933</t>
  </si>
  <si>
    <t>Blönsdorf</t>
  </si>
  <si>
    <t>51.955410</t>
  </si>
  <si>
    <t>12.895568</t>
  </si>
  <si>
    <t>Blumberg(b Berlin)</t>
  </si>
  <si>
    <t>52.605234</t>
  </si>
  <si>
    <t>13.611772</t>
  </si>
  <si>
    <t>Blumberg-Rehhahn</t>
  </si>
  <si>
    <t>52.596621</t>
  </si>
  <si>
    <t>13.591948</t>
  </si>
  <si>
    <t>Blumberg-Riedöschingen</t>
  </si>
  <si>
    <t>47.855541</t>
  </si>
  <si>
    <t>8.607543</t>
  </si>
  <si>
    <t>Blumberg-Zollhaus</t>
  </si>
  <si>
    <t>47.837798</t>
  </si>
  <si>
    <t>8.557175</t>
  </si>
  <si>
    <t>Blumenau</t>
  </si>
  <si>
    <t>50.671241</t>
  </si>
  <si>
    <t>13.291014</t>
  </si>
  <si>
    <t>Blumenberg</t>
  </si>
  <si>
    <t>52.033806</t>
  </si>
  <si>
    <t>11.457093</t>
  </si>
  <si>
    <t>Blumenhagen</t>
  </si>
  <si>
    <t>53.528329</t>
  </si>
  <si>
    <t>13.872040</t>
  </si>
  <si>
    <t>Blumenthal(Mark)</t>
  </si>
  <si>
    <t>53.076516</t>
  </si>
  <si>
    <t>12.334096</t>
  </si>
  <si>
    <t>Bobenheim</t>
  </si>
  <si>
    <t>49.588139</t>
  </si>
  <si>
    <t>8.350320</t>
  </si>
  <si>
    <t>Bobingen</t>
  </si>
  <si>
    <t>48.266373</t>
  </si>
  <si>
    <t>10.837891</t>
  </si>
  <si>
    <t>Böbingen(Rems)</t>
  </si>
  <si>
    <t>48.822439</t>
  </si>
  <si>
    <t>9.912807</t>
  </si>
  <si>
    <t>Bobitz</t>
  </si>
  <si>
    <t>53.804534</t>
  </si>
  <si>
    <t>11.362800</t>
  </si>
  <si>
    <t>Böblingen</t>
  </si>
  <si>
    <t>48.687758</t>
  </si>
  <si>
    <t>9.004128</t>
  </si>
  <si>
    <t>Böblingen Danziger Str</t>
  </si>
  <si>
    <t>48.678962</t>
  </si>
  <si>
    <t>8.997202</t>
  </si>
  <si>
    <t>Böblingen Heusteigstr</t>
  </si>
  <si>
    <t>48.675633</t>
  </si>
  <si>
    <t>9.025771</t>
  </si>
  <si>
    <t>Böblingen Südbf</t>
  </si>
  <si>
    <t>48.677236</t>
  </si>
  <si>
    <t>9.010509</t>
  </si>
  <si>
    <t>Böblingen Zimmerschlag</t>
  </si>
  <si>
    <t>48.670456</t>
  </si>
  <si>
    <t>9.035225</t>
  </si>
  <si>
    <t>Bobstadt</t>
  </si>
  <si>
    <t>49.663251</t>
  </si>
  <si>
    <t>8.451786</t>
  </si>
  <si>
    <t>Bobzin</t>
  </si>
  <si>
    <t>53.477175</t>
  </si>
  <si>
    <t>11.142869</t>
  </si>
  <si>
    <t>Bocholt</t>
  </si>
  <si>
    <t>51.834120</t>
  </si>
  <si>
    <t>6.620426</t>
  </si>
  <si>
    <t>51.478609</t>
  </si>
  <si>
    <t>7.223275</t>
  </si>
  <si>
    <t>Bochum Hbf (Buddenbergplatz)</t>
  </si>
  <si>
    <t>51.477394</t>
  </si>
  <si>
    <t>7.224446</t>
  </si>
  <si>
    <t>Bochum West</t>
  </si>
  <si>
    <t>51.481459</t>
  </si>
  <si>
    <t>7.211223</t>
  </si>
  <si>
    <t>51.426358</t>
  </si>
  <si>
    <t>7.140842</t>
  </si>
  <si>
    <t>Bochum-Ehrenfeld</t>
  </si>
  <si>
    <t>51.472117</t>
  </si>
  <si>
    <t>7.209150</t>
  </si>
  <si>
    <t>Bochum-Hamme</t>
  </si>
  <si>
    <t>51.491486</t>
  </si>
  <si>
    <t>7.200935</t>
  </si>
  <si>
    <t>Bochum-Langendreer</t>
  </si>
  <si>
    <t>51.477992</t>
  </si>
  <si>
    <t>7.323645</t>
  </si>
  <si>
    <t>Bochum-Langendreer West</t>
  </si>
  <si>
    <t>51.478032</t>
  </si>
  <si>
    <t>7.304327</t>
  </si>
  <si>
    <t>Bochum-Riemke</t>
  </si>
  <si>
    <t>51.517800</t>
  </si>
  <si>
    <t>7.205275</t>
  </si>
  <si>
    <t>Bockenheim-Kindenheim</t>
  </si>
  <si>
    <t>49.606952</t>
  </si>
  <si>
    <t>8.188033</t>
  </si>
  <si>
    <t>Böckingen Sonnenbrunnen</t>
  </si>
  <si>
    <t>49.140655</t>
  </si>
  <si>
    <t>9.191198</t>
  </si>
  <si>
    <t>Böckingen West</t>
  </si>
  <si>
    <t>49.139302</t>
  </si>
  <si>
    <t>9.165441</t>
  </si>
  <si>
    <t>Bodelsberg</t>
  </si>
  <si>
    <t>47.678113</t>
  </si>
  <si>
    <t>10.411092</t>
  </si>
  <si>
    <t>Bodelshausen</t>
  </si>
  <si>
    <t>48.383369</t>
  </si>
  <si>
    <t>8.990601</t>
  </si>
  <si>
    <t>Bodenburg</t>
  </si>
  <si>
    <t>52.031121</t>
  </si>
  <si>
    <t>10.001330</t>
  </si>
  <si>
    <t>Bodenfelde</t>
  </si>
  <si>
    <t>51.637209</t>
  </si>
  <si>
    <t>9.561667</t>
  </si>
  <si>
    <t>Bodenheim</t>
  </si>
  <si>
    <t>49.929585</t>
  </si>
  <si>
    <t>8.312491</t>
  </si>
  <si>
    <t>Bodenmais</t>
  </si>
  <si>
    <t>49.070503</t>
  </si>
  <si>
    <t>13.101102</t>
  </si>
  <si>
    <t>Bodenrode</t>
  </si>
  <si>
    <t>51.393528</t>
  </si>
  <si>
    <t>10.208550</t>
  </si>
  <si>
    <t>Bodenwerder Kemnade</t>
  </si>
  <si>
    <t>51.982331</t>
  </si>
  <si>
    <t>9.514308</t>
  </si>
  <si>
    <t>Bodenwöhr Nord</t>
  </si>
  <si>
    <t>49.278381</t>
  </si>
  <si>
    <t>12.325948</t>
  </si>
  <si>
    <t>Bödigheim</t>
  </si>
  <si>
    <t>49.475929</t>
  </si>
  <si>
    <t>9.317207</t>
  </si>
  <si>
    <t>Bogen</t>
  </si>
  <si>
    <t>48.910594</t>
  </si>
  <si>
    <t>12.686141</t>
  </si>
  <si>
    <t>Böhlen Werke</t>
  </si>
  <si>
    <t>51.184702</t>
  </si>
  <si>
    <t>12.384024</t>
  </si>
  <si>
    <t>Böhlen(Leipzig)</t>
  </si>
  <si>
    <t>51.203037</t>
  </si>
  <si>
    <t>12.381991</t>
  </si>
  <si>
    <t>Böhl-Iggelheim</t>
  </si>
  <si>
    <t>49.379831</t>
  </si>
  <si>
    <t>8.303602</t>
  </si>
  <si>
    <t>Böhmhof</t>
  </si>
  <si>
    <t>49.052101</t>
  </si>
  <si>
    <t>13.110880</t>
  </si>
  <si>
    <t>Bohmte</t>
  </si>
  <si>
    <t>52.361632</t>
  </si>
  <si>
    <t>8.307525</t>
  </si>
  <si>
    <t>Böhringen-Rickelshausen</t>
  </si>
  <si>
    <t>47.748951</t>
  </si>
  <si>
    <t>8.925769</t>
  </si>
  <si>
    <t>Boisheim</t>
  </si>
  <si>
    <t>51.274323</t>
  </si>
  <si>
    <t>6.274591</t>
  </si>
  <si>
    <t>Boizenburg(Elbe)</t>
  </si>
  <si>
    <t>53.378061</t>
  </si>
  <si>
    <t>10.754279</t>
  </si>
  <si>
    <t>Bokholt</t>
  </si>
  <si>
    <t>53.786107</t>
  </si>
  <si>
    <t>9.716843</t>
  </si>
  <si>
    <t>Boltersen</t>
  </si>
  <si>
    <t>53.286200</t>
  </si>
  <si>
    <t>10.569600</t>
  </si>
  <si>
    <t>Bölzke</t>
  </si>
  <si>
    <t>53.107382</t>
  </si>
  <si>
    <t>12.269615</t>
  </si>
  <si>
    <t>Bondorf(b Herrenberg)</t>
  </si>
  <si>
    <t>48.523552</t>
  </si>
  <si>
    <t>8.827662</t>
  </si>
  <si>
    <t>Bönen</t>
  </si>
  <si>
    <t>51.598015</t>
  </si>
  <si>
    <t>7.757296</t>
  </si>
  <si>
    <t>Bönen-Nordbögge</t>
  </si>
  <si>
    <t>51.615709</t>
  </si>
  <si>
    <t>7.742200</t>
  </si>
  <si>
    <t>50.732008</t>
  </si>
  <si>
    <t>7.097136</t>
  </si>
  <si>
    <t>Bonn Helmholtzstraße</t>
  </si>
  <si>
    <t>50.721844</t>
  </si>
  <si>
    <t>7.052615</t>
  </si>
  <si>
    <t>Bonn UN Campus</t>
  </si>
  <si>
    <t>50.714540</t>
  </si>
  <si>
    <t>7.118010</t>
  </si>
  <si>
    <t>Bonn-Bad Godesberg</t>
  </si>
  <si>
    <t>50.683927</t>
  </si>
  <si>
    <t>7.159555</t>
  </si>
  <si>
    <t>Bonn-Beuel</t>
  </si>
  <si>
    <t>50.738476</t>
  </si>
  <si>
    <t>7.127657</t>
  </si>
  <si>
    <t>Bonn-Duisdorf</t>
  </si>
  <si>
    <t>50.716475</t>
  </si>
  <si>
    <t>7.042548</t>
  </si>
  <si>
    <t>Bonn-Endenich Nord</t>
  </si>
  <si>
    <t>50.735590</t>
  </si>
  <si>
    <t>7.062211</t>
  </si>
  <si>
    <t>Bönningstedt</t>
  </si>
  <si>
    <t>53.663395</t>
  </si>
  <si>
    <t>9.910243</t>
  </si>
  <si>
    <t>Bonn-Mehlem</t>
  </si>
  <si>
    <t>50.669153</t>
  </si>
  <si>
    <t>7.181342</t>
  </si>
  <si>
    <t>Bonn-Oberkassel</t>
  </si>
  <si>
    <t>50.715073</t>
  </si>
  <si>
    <t>7.159300</t>
  </si>
  <si>
    <t>Bookholzberg</t>
  </si>
  <si>
    <t>53.099112</t>
  </si>
  <si>
    <t>8.532556</t>
  </si>
  <si>
    <t>Boostedt</t>
  </si>
  <si>
    <t>54.017738</t>
  </si>
  <si>
    <t>10.016200</t>
  </si>
  <si>
    <t>Bopfingen</t>
  </si>
  <si>
    <t>48.855153</t>
  </si>
  <si>
    <t>10.351707</t>
  </si>
  <si>
    <t>Boppard Hbf</t>
  </si>
  <si>
    <t>50.231422</t>
  </si>
  <si>
    <t>7.586014</t>
  </si>
  <si>
    <t>Boppard KD</t>
  </si>
  <si>
    <t>Boppard Süd</t>
  </si>
  <si>
    <t>50.230197</t>
  </si>
  <si>
    <t>7.595521</t>
  </si>
  <si>
    <t>Boppard-Bad Salzig</t>
  </si>
  <si>
    <t>50.205251</t>
  </si>
  <si>
    <t>7.635481</t>
  </si>
  <si>
    <t>Boppard-Buchholz</t>
  </si>
  <si>
    <t>50.210802</t>
  </si>
  <si>
    <t>7.554876</t>
  </si>
  <si>
    <t>Boppard-Fleckertshöhe</t>
  </si>
  <si>
    <t>50.197925</t>
  </si>
  <si>
    <t>7.577889</t>
  </si>
  <si>
    <t>Boppard-Hirzenach</t>
  </si>
  <si>
    <t>50.175075</t>
  </si>
  <si>
    <t>7.648436</t>
  </si>
  <si>
    <t>Bordesholm</t>
  </si>
  <si>
    <t>54.174373</t>
  </si>
  <si>
    <t>10.043711</t>
  </si>
  <si>
    <t>Boren-Lindaunis Schleibrücke Nord</t>
  </si>
  <si>
    <t>54.584450</t>
  </si>
  <si>
    <t>9.819096</t>
  </si>
  <si>
    <t>Borgeln</t>
  </si>
  <si>
    <t>51.598265</t>
  </si>
  <si>
    <t>8.032033</t>
  </si>
  <si>
    <t>Borgholzhausen</t>
  </si>
  <si>
    <t>52.085229</t>
  </si>
  <si>
    <t>8.266579</t>
  </si>
  <si>
    <t>Borgsdorf</t>
  </si>
  <si>
    <t>52.715252</t>
  </si>
  <si>
    <t>13.276750</t>
  </si>
  <si>
    <t>Bork(Westf)</t>
  </si>
  <si>
    <t>51.669330</t>
  </si>
  <si>
    <t>7.456308</t>
  </si>
  <si>
    <t>Borken(Hess)</t>
  </si>
  <si>
    <t>51.050684</t>
  </si>
  <si>
    <t>9.277000</t>
  </si>
  <si>
    <t>Borken(Westf)</t>
  </si>
  <si>
    <t>51.848137</t>
  </si>
  <si>
    <t>6.866589</t>
  </si>
  <si>
    <t>Borkheide</t>
  </si>
  <si>
    <t>52.230775</t>
  </si>
  <si>
    <t>12.854413</t>
  </si>
  <si>
    <t>Borkum Reede</t>
  </si>
  <si>
    <t>53.563598</t>
  </si>
  <si>
    <t>6.756451</t>
  </si>
  <si>
    <t>Borkum(Nordseebad)</t>
  </si>
  <si>
    <t>53.587439</t>
  </si>
  <si>
    <t>6.662751</t>
  </si>
  <si>
    <t>Borna(Leipzig)</t>
  </si>
  <si>
    <t>51.117926</t>
  </si>
  <si>
    <t>12.486291</t>
  </si>
  <si>
    <t>Börnecke(Harz)</t>
  </si>
  <si>
    <t>51.819680</t>
  </si>
  <si>
    <t>10.995759</t>
  </si>
  <si>
    <t>Bornholte(b Verl)</t>
  </si>
  <si>
    <t>51.874940</t>
  </si>
  <si>
    <t>8.534366</t>
  </si>
  <si>
    <t>Börnichen-Schlepzig</t>
  </si>
  <si>
    <t>51.991833</t>
  </si>
  <si>
    <t>13.922578</t>
  </si>
  <si>
    <t>Borsdorf(Hess)</t>
  </si>
  <si>
    <t>50.429410</t>
  </si>
  <si>
    <t>8.975223</t>
  </si>
  <si>
    <t>Borsdorf(Sachs)</t>
  </si>
  <si>
    <t>51.345705</t>
  </si>
  <si>
    <t>12.541165</t>
  </si>
  <si>
    <t>Börßum</t>
  </si>
  <si>
    <t>52.060463</t>
  </si>
  <si>
    <t>10.568935</t>
  </si>
  <si>
    <t>Bösdorf(Sachs-Anh)</t>
  </si>
  <si>
    <t>52.422099</t>
  </si>
  <si>
    <t>11.064149</t>
  </si>
  <si>
    <t>Bösperde</t>
  </si>
  <si>
    <t>51.458940</t>
  </si>
  <si>
    <t>7.774233</t>
  </si>
  <si>
    <t>51.509450</t>
  </si>
  <si>
    <t>6.936684</t>
  </si>
  <si>
    <t>Bottrop-Boy</t>
  </si>
  <si>
    <t>51.537163</t>
  </si>
  <si>
    <t>6.967729</t>
  </si>
  <si>
    <t>Bottrop-Vonderort</t>
  </si>
  <si>
    <t>51.501728</t>
  </si>
  <si>
    <t>6.912294</t>
  </si>
  <si>
    <t>Bötzingen</t>
  </si>
  <si>
    <t>48.070174</t>
  </si>
  <si>
    <t>7.721616</t>
  </si>
  <si>
    <t>Bötzingen Mühle</t>
  </si>
  <si>
    <t>48.075552</t>
  </si>
  <si>
    <t>7.727931</t>
  </si>
  <si>
    <t>Bous(Saar)</t>
  </si>
  <si>
    <t>49.275979</t>
  </si>
  <si>
    <t>6.792639</t>
  </si>
  <si>
    <t>Boxberg-Wölchingen</t>
  </si>
  <si>
    <t>49.485596</t>
  </si>
  <si>
    <t>9.640048</t>
  </si>
  <si>
    <t>Brachbach</t>
  </si>
  <si>
    <t>50.822066</t>
  </si>
  <si>
    <t>7.941758</t>
  </si>
  <si>
    <t>Brachelen</t>
  </si>
  <si>
    <t>51.007824</t>
  </si>
  <si>
    <t>6.231463</t>
  </si>
  <si>
    <t>Brahlstorf</t>
  </si>
  <si>
    <t>53.364421</t>
  </si>
  <si>
    <t>10.951992</t>
  </si>
  <si>
    <t>Brake(b Bielefeld)</t>
  </si>
  <si>
    <t>52.069653</t>
  </si>
  <si>
    <t>8.604914</t>
  </si>
  <si>
    <t>Brake(Unterweser)</t>
  </si>
  <si>
    <t>53.328817</t>
  </si>
  <si>
    <t>8.481350</t>
  </si>
  <si>
    <t>Brakel(Höxter)</t>
  </si>
  <si>
    <t>51.712165</t>
  </si>
  <si>
    <t>9.183200</t>
  </si>
  <si>
    <t>Bramsche</t>
  </si>
  <si>
    <t>52.410879</t>
  </si>
  <si>
    <t>7.975007</t>
  </si>
  <si>
    <t>Bramstedt(b Syke)</t>
  </si>
  <si>
    <t>52.871611</t>
  </si>
  <si>
    <t>8.786024</t>
  </si>
  <si>
    <t>Brand Tropical Islands</t>
  </si>
  <si>
    <t>52.029953</t>
  </si>
  <si>
    <t>13.721490</t>
  </si>
  <si>
    <t>Brandenburg Altstadt</t>
  </si>
  <si>
    <t>52.411700</t>
  </si>
  <si>
    <t>12.530347</t>
  </si>
  <si>
    <t>Brandenburg Betriebshof Hohenstücken</t>
  </si>
  <si>
    <t>52.427374</t>
  </si>
  <si>
    <t>12.530991</t>
  </si>
  <si>
    <t>Brandenburg Hbf</t>
  </si>
  <si>
    <t>52.400554</t>
  </si>
  <si>
    <t>12.566138</t>
  </si>
  <si>
    <t>Brandis</t>
  </si>
  <si>
    <t>51.328887</t>
  </si>
  <si>
    <t>12.607471</t>
  </si>
  <si>
    <t>Brandoberndorf</t>
  </si>
  <si>
    <t>50.431621</t>
  </si>
  <si>
    <t>8.493816</t>
  </si>
  <si>
    <t>Brandstätt</t>
  </si>
  <si>
    <t>48.073011</t>
  </si>
  <si>
    <t>12.127549</t>
  </si>
  <si>
    <t>Brannenburg</t>
  </si>
  <si>
    <t>47.741354</t>
  </si>
  <si>
    <t>12.106464</t>
  </si>
  <si>
    <t>Braubach</t>
  </si>
  <si>
    <t>50.274140</t>
  </si>
  <si>
    <t>7.643187</t>
  </si>
  <si>
    <t>Braubach KD</t>
  </si>
  <si>
    <t>Bräunlingen Bahnhof</t>
  </si>
  <si>
    <t>47.931875</t>
  </si>
  <si>
    <t>8.457104</t>
  </si>
  <si>
    <t>Bräunlingen In Stetten</t>
  </si>
  <si>
    <t>47.927512</t>
  </si>
  <si>
    <t>8.469209</t>
  </si>
  <si>
    <t>Bräunlingen Industriegebiet</t>
  </si>
  <si>
    <t>47.928337</t>
  </si>
  <si>
    <t>8.470812</t>
  </si>
  <si>
    <t>Braunsbedra</t>
  </si>
  <si>
    <t>51.288781</t>
  </si>
  <si>
    <t>11.884594</t>
  </si>
  <si>
    <t>Braunsbedra Pfännerhall</t>
  </si>
  <si>
    <t>51.289966</t>
  </si>
  <si>
    <t>11.902683</t>
  </si>
  <si>
    <t>Braunschweig Hbf</t>
  </si>
  <si>
    <t>52.252218</t>
  </si>
  <si>
    <t>10.540295</t>
  </si>
  <si>
    <t>Braunschweig Messegelände Nordeingang</t>
  </si>
  <si>
    <t>52.248629</t>
  </si>
  <si>
    <t>10.518449</t>
  </si>
  <si>
    <t>Braunschweig-Gliesmarode</t>
  </si>
  <si>
    <t>52.275721</t>
  </si>
  <si>
    <t>10.551499</t>
  </si>
  <si>
    <t>Braunsdorf-Lichtenwalde</t>
  </si>
  <si>
    <t>50.879776</t>
  </si>
  <si>
    <t>13.011854</t>
  </si>
  <si>
    <t>Brebach</t>
  </si>
  <si>
    <t>49.216458</t>
  </si>
  <si>
    <t>7.028868</t>
  </si>
  <si>
    <t>Breddin</t>
  </si>
  <si>
    <t>52.886047</t>
  </si>
  <si>
    <t>12.224216</t>
  </si>
  <si>
    <t>Bredelar</t>
  </si>
  <si>
    <t>51.419170</t>
  </si>
  <si>
    <t>8.776566</t>
  </si>
  <si>
    <t>Bredenbek</t>
  </si>
  <si>
    <t>54.315112</t>
  </si>
  <si>
    <t>9.867004</t>
  </si>
  <si>
    <t>Bredstedt</t>
  </si>
  <si>
    <t>54.621166</t>
  </si>
  <si>
    <t>8.970336</t>
  </si>
  <si>
    <t>Bredstedt Bahnhof</t>
  </si>
  <si>
    <t>54.621169</t>
  </si>
  <si>
    <t>8.970056</t>
  </si>
  <si>
    <t>Bredstedt Markt</t>
  </si>
  <si>
    <t>54.618286</t>
  </si>
  <si>
    <t>8.963864</t>
  </si>
  <si>
    <t>Brefeld</t>
  </si>
  <si>
    <t>49.313568</t>
  </si>
  <si>
    <t>7.049159</t>
  </si>
  <si>
    <t>Brehna</t>
  </si>
  <si>
    <t>51.554384</t>
  </si>
  <si>
    <t>12.221754</t>
  </si>
  <si>
    <t>Brehna Markt</t>
  </si>
  <si>
    <t>51.557382</t>
  </si>
  <si>
    <t>12.212563</t>
  </si>
  <si>
    <t>Breinig</t>
  </si>
  <si>
    <t>50.731121</t>
  </si>
  <si>
    <t>6.214040</t>
  </si>
  <si>
    <t>Breisach</t>
  </si>
  <si>
    <t>48.026918</t>
  </si>
  <si>
    <t>7.589350</t>
  </si>
  <si>
    <t>Breitenbrunn(Erzg)</t>
  </si>
  <si>
    <t>50.477081</t>
  </si>
  <si>
    <t>12.746053</t>
  </si>
  <si>
    <t>Breitenbrunn(Schwab)</t>
  </si>
  <si>
    <t>48.138586</t>
  </si>
  <si>
    <t>10.408505</t>
  </si>
  <si>
    <t>Breitendiel</t>
  </si>
  <si>
    <t>49.691382</t>
  </si>
  <si>
    <t>9.225052</t>
  </si>
  <si>
    <t>Breitendorf</t>
  </si>
  <si>
    <t>51.138652</t>
  </si>
  <si>
    <t>14.622726</t>
  </si>
  <si>
    <t>Breitengüßbach</t>
  </si>
  <si>
    <t>49.966830</t>
  </si>
  <si>
    <t>10.887135</t>
  </si>
  <si>
    <t>Breitengüßbach Ortsmitte</t>
  </si>
  <si>
    <t>49.968526</t>
  </si>
  <si>
    <t>10.885249</t>
  </si>
  <si>
    <t>Breitenstein(Pfalz)</t>
  </si>
  <si>
    <t>49.344735</t>
  </si>
  <si>
    <t>8.002645</t>
  </si>
  <si>
    <t>Breitscheidt(Altenkirchen, Ww)</t>
  </si>
  <si>
    <t>50.748435</t>
  </si>
  <si>
    <t>7.661486</t>
  </si>
  <si>
    <t>Breitungen(Werra)</t>
  </si>
  <si>
    <t>50.752475</t>
  </si>
  <si>
    <t>10.322230</t>
  </si>
  <si>
    <t>53.083481</t>
  </si>
  <si>
    <t>8.813834</t>
  </si>
  <si>
    <t>Bremen Kreinsloger</t>
  </si>
  <si>
    <t>53.188782</t>
  </si>
  <si>
    <t>8.557846</t>
  </si>
  <si>
    <t>Bremen Mühlenstraße</t>
  </si>
  <si>
    <t>53.185210</t>
  </si>
  <si>
    <t>8.571340</t>
  </si>
  <si>
    <t>Bremen Neustadt</t>
  </si>
  <si>
    <t>53.075782</t>
  </si>
  <si>
    <t>8.785808</t>
  </si>
  <si>
    <t>Bremen Turnerstraße</t>
  </si>
  <si>
    <t>53.193237</t>
  </si>
  <si>
    <t>8.545403</t>
  </si>
  <si>
    <t>Bremen-Aumund</t>
  </si>
  <si>
    <t>53.185226</t>
  </si>
  <si>
    <t>8.617338</t>
  </si>
  <si>
    <t>Bremen-Blumenthal</t>
  </si>
  <si>
    <t>53.183635</t>
  </si>
  <si>
    <t>8.581180</t>
  </si>
  <si>
    <t>Bremen-Burg</t>
  </si>
  <si>
    <t>53.160288</t>
  </si>
  <si>
    <t>8.704773</t>
  </si>
  <si>
    <t>Bremen-Farge</t>
  </si>
  <si>
    <t>53.205200</t>
  </si>
  <si>
    <t>8.516602</t>
  </si>
  <si>
    <t>Bremen-Hemelingen</t>
  </si>
  <si>
    <t>53.054572</t>
  </si>
  <si>
    <t>8.886759</t>
  </si>
  <si>
    <t>Bremen-Lesum</t>
  </si>
  <si>
    <t>53.170716</t>
  </si>
  <si>
    <t>8.686152</t>
  </si>
  <si>
    <t>Bremen-Mahndorf</t>
  </si>
  <si>
    <t>53.039762</t>
  </si>
  <si>
    <t>8.944627</t>
  </si>
  <si>
    <t>Bremen-Oberneuland</t>
  </si>
  <si>
    <t>53.087038</t>
  </si>
  <si>
    <t>8.938511</t>
  </si>
  <si>
    <t>Bremen-Oslebshausen</t>
  </si>
  <si>
    <t>53.135298</t>
  </si>
  <si>
    <t>8.740801</t>
  </si>
  <si>
    <t>Bremen-Schönebeck</t>
  </si>
  <si>
    <t>53.172800</t>
  </si>
  <si>
    <t>8.649481</t>
  </si>
  <si>
    <t>Bremen-Sebaldsbrück</t>
  </si>
  <si>
    <t>53.061355</t>
  </si>
  <si>
    <t>8.887383</t>
  </si>
  <si>
    <t>Bremen-St Magnus</t>
  </si>
  <si>
    <t>53.171580</t>
  </si>
  <si>
    <t>8.669732</t>
  </si>
  <si>
    <t>Bremen-Vegesack</t>
  </si>
  <si>
    <t>53.169716</t>
  </si>
  <si>
    <t>8.629968</t>
  </si>
  <si>
    <t>Bremen-Walle</t>
  </si>
  <si>
    <t>53.103792</t>
  </si>
  <si>
    <t>8.786241</t>
  </si>
  <si>
    <t>53.534912</t>
  </si>
  <si>
    <t>8.599555</t>
  </si>
  <si>
    <t>Bremerhaven-Lehe</t>
  </si>
  <si>
    <t>53.566324</t>
  </si>
  <si>
    <t>8.600657</t>
  </si>
  <si>
    <t>Bremerhaven-Wulsdorf</t>
  </si>
  <si>
    <t>53.508596</t>
  </si>
  <si>
    <t>8.611934</t>
  </si>
  <si>
    <t>Bremervörde</t>
  </si>
  <si>
    <t>53.482954</t>
  </si>
  <si>
    <t>9.140251</t>
  </si>
  <si>
    <t>Brenk</t>
  </si>
  <si>
    <t>50.432442</t>
  </si>
  <si>
    <t>7.168888</t>
  </si>
  <si>
    <t>Brest-Aspe</t>
  </si>
  <si>
    <t>53.460587</t>
  </si>
  <si>
    <t>9.382342</t>
  </si>
  <si>
    <t>Breternitz</t>
  </si>
  <si>
    <t>50.616311</t>
  </si>
  <si>
    <t>11.405863</t>
  </si>
  <si>
    <t>Bretleben</t>
  </si>
  <si>
    <t>51.340743</t>
  </si>
  <si>
    <t>11.240839</t>
  </si>
  <si>
    <t>Bretten</t>
  </si>
  <si>
    <t>49.036900</t>
  </si>
  <si>
    <t>8.693448</t>
  </si>
  <si>
    <t>Bretten Kupferhälde</t>
  </si>
  <si>
    <t>49.036987</t>
  </si>
  <si>
    <t>8.723679</t>
  </si>
  <si>
    <t>Bretten Rechberg</t>
  </si>
  <si>
    <t>49.032596</t>
  </si>
  <si>
    <t>8.701614</t>
  </si>
  <si>
    <t>Bretten Schulzentrum</t>
  </si>
  <si>
    <t>49.031770</t>
  </si>
  <si>
    <t>8.718231</t>
  </si>
  <si>
    <t>Bretten Stadtmitte</t>
  </si>
  <si>
    <t>49.033993</t>
  </si>
  <si>
    <t>8.702809</t>
  </si>
  <si>
    <t>Bretten Wannenweg</t>
  </si>
  <si>
    <t>49.030466</t>
  </si>
  <si>
    <t>8.709122</t>
  </si>
  <si>
    <t>Bretten-Ruit</t>
  </si>
  <si>
    <t>49.009462</t>
  </si>
  <si>
    <t>8.722058</t>
  </si>
  <si>
    <t>Brettorf</t>
  </si>
  <si>
    <t>52.967127</t>
  </si>
  <si>
    <t>8.446970</t>
  </si>
  <si>
    <t>Bretzenheim(Nahe)</t>
  </si>
  <si>
    <t>49.874587</t>
  </si>
  <si>
    <t>7.898692</t>
  </si>
  <si>
    <t>Bretzfeld</t>
  </si>
  <si>
    <t>49.172741</t>
  </si>
  <si>
    <t>9.440302</t>
  </si>
  <si>
    <t>Breyell</t>
  </si>
  <si>
    <t>51.294615</t>
  </si>
  <si>
    <t>6.241174</t>
  </si>
  <si>
    <t>Brieselang</t>
  </si>
  <si>
    <t>52.582549</t>
  </si>
  <si>
    <t>13.001394</t>
  </si>
  <si>
    <t>Briesen(Mark)</t>
  </si>
  <si>
    <t>52.346530</t>
  </si>
  <si>
    <t>14.280635</t>
  </si>
  <si>
    <t>Briesen(Mark) Schule</t>
  </si>
  <si>
    <t>52.348280</t>
  </si>
  <si>
    <t>14.281825</t>
  </si>
  <si>
    <t>Brieskow-Finkenheerd Kita</t>
  </si>
  <si>
    <t>52.255970</t>
  </si>
  <si>
    <t>14.574115</t>
  </si>
  <si>
    <t>Brigachtal Kirchdorf</t>
  </si>
  <si>
    <t>48.014343</t>
  </si>
  <si>
    <t>8.467807</t>
  </si>
  <si>
    <t>Brigachtal Klengen</t>
  </si>
  <si>
    <t>48.007366</t>
  </si>
  <si>
    <t>8.465779</t>
  </si>
  <si>
    <t>Brillit</t>
  </si>
  <si>
    <t>53.414533</t>
  </si>
  <si>
    <t>9.013660</t>
  </si>
  <si>
    <t>Brilon Stadt</t>
  </si>
  <si>
    <t>51.399060</t>
  </si>
  <si>
    <t>8.575287</t>
  </si>
  <si>
    <t>Brilon Wald</t>
  </si>
  <si>
    <t>51.349159</t>
  </si>
  <si>
    <t>8.576073</t>
  </si>
  <si>
    <t>Britz</t>
  </si>
  <si>
    <t>52.873268</t>
  </si>
  <si>
    <t>13.821106</t>
  </si>
  <si>
    <t>Brochterbeck</t>
  </si>
  <si>
    <t>52.229110</t>
  </si>
  <si>
    <t>7.754981</t>
  </si>
  <si>
    <t>Brocken</t>
  </si>
  <si>
    <t>51.799558</t>
  </si>
  <si>
    <t>10.618559</t>
  </si>
  <si>
    <t>Brockhöfe</t>
  </si>
  <si>
    <t>53.002117</t>
  </si>
  <si>
    <t>10.258499</t>
  </si>
  <si>
    <t>Broderstorf</t>
  </si>
  <si>
    <t>54.078916</t>
  </si>
  <si>
    <t>12.262763</t>
  </si>
  <si>
    <t>Brohl</t>
  </si>
  <si>
    <t>50.481429</t>
  </si>
  <si>
    <t>7.332639</t>
  </si>
  <si>
    <t>Brohl Rheinanlagen</t>
  </si>
  <si>
    <t>50.487299</t>
  </si>
  <si>
    <t>7.327933</t>
  </si>
  <si>
    <t>Brohl(Brohltalbahn)</t>
  </si>
  <si>
    <t>50.480872</t>
  </si>
  <si>
    <t>7.332053</t>
  </si>
  <si>
    <t>Brokstedt</t>
  </si>
  <si>
    <t>53.990086</t>
  </si>
  <si>
    <t>9.823806</t>
  </si>
  <si>
    <t>Brötzingen Mitte</t>
  </si>
  <si>
    <t>48.889464</t>
  </si>
  <si>
    <t>8.667027</t>
  </si>
  <si>
    <t>Brötzingen Sandweg</t>
  </si>
  <si>
    <t>48.885880</t>
  </si>
  <si>
    <t>8.662347</t>
  </si>
  <si>
    <t>Brötzingen Wohnlichstraße</t>
  </si>
  <si>
    <t>48.882077</t>
  </si>
  <si>
    <t>8.653987</t>
  </si>
  <si>
    <t>Bruchenbrücken</t>
  </si>
  <si>
    <t>50.302183</t>
  </si>
  <si>
    <t>8.788489</t>
  </si>
  <si>
    <t>Bruchhausen(b Ettlingen)</t>
  </si>
  <si>
    <t>48.923992</t>
  </si>
  <si>
    <t>8.373975</t>
  </si>
  <si>
    <t>Bruchhausen-Vilsen</t>
  </si>
  <si>
    <t>52.827671</t>
  </si>
  <si>
    <t>8.989552</t>
  </si>
  <si>
    <t>Bruchköbel</t>
  </si>
  <si>
    <t>50.186189</t>
  </si>
  <si>
    <t>8.919293</t>
  </si>
  <si>
    <t>Bruchmühlbach-Miesau</t>
  </si>
  <si>
    <t>49.385343</t>
  </si>
  <si>
    <t>7.443979</t>
  </si>
  <si>
    <t>Bruchmühlen</t>
  </si>
  <si>
    <t>52.204598</t>
  </si>
  <si>
    <t>8.448636</t>
  </si>
  <si>
    <t>Bruchsal</t>
  </si>
  <si>
    <t>49.124622</t>
  </si>
  <si>
    <t>8.589649</t>
  </si>
  <si>
    <t>Bruchsal Am Mantel</t>
  </si>
  <si>
    <t>49.141181</t>
  </si>
  <si>
    <t>8.563270</t>
  </si>
  <si>
    <t>Bruchsal Bildungszentrum</t>
  </si>
  <si>
    <t>49.110346</t>
  </si>
  <si>
    <t>8.574507</t>
  </si>
  <si>
    <t>Bruchsal Schlachthof</t>
  </si>
  <si>
    <t>49.118928</t>
  </si>
  <si>
    <t>8.609716</t>
  </si>
  <si>
    <t>Bruchsal Schloßgarten</t>
  </si>
  <si>
    <t>49.131438</t>
  </si>
  <si>
    <t>8.594060</t>
  </si>
  <si>
    <t>Bruchsal Sportzentrum</t>
  </si>
  <si>
    <t>49.135443</t>
  </si>
  <si>
    <t>8.589941</t>
  </si>
  <si>
    <t>Bruchsal Stegwiesen</t>
  </si>
  <si>
    <t>49.136435</t>
  </si>
  <si>
    <t>8.598199</t>
  </si>
  <si>
    <t>Bruchsal Tunnelstraße</t>
  </si>
  <si>
    <t>49.119549</t>
  </si>
  <si>
    <t>8.594378</t>
  </si>
  <si>
    <t>Bruchweiler</t>
  </si>
  <si>
    <t>49.114877</t>
  </si>
  <si>
    <t>7.801945</t>
  </si>
  <si>
    <t>Brück(Mark)</t>
  </si>
  <si>
    <t>52.186795</t>
  </si>
  <si>
    <t>12.758467</t>
  </si>
  <si>
    <t>Bruckberg</t>
  </si>
  <si>
    <t>48.515979</t>
  </si>
  <si>
    <t>11.997782</t>
  </si>
  <si>
    <t>Brucken</t>
  </si>
  <si>
    <t>48.573918</t>
  </si>
  <si>
    <t>9.453061</t>
  </si>
  <si>
    <t>Bruckmühl</t>
  </si>
  <si>
    <t>47.880823</t>
  </si>
  <si>
    <t>11.915531</t>
  </si>
  <si>
    <t>Brüel(Meckl) Markt</t>
  </si>
  <si>
    <t>53.737923</t>
  </si>
  <si>
    <t>11.714238</t>
  </si>
  <si>
    <t>Brügge(Prign)</t>
  </si>
  <si>
    <t>53.256287</t>
  </si>
  <si>
    <t>12.229208</t>
  </si>
  <si>
    <t>Brühl</t>
  </si>
  <si>
    <t>50.829249</t>
  </si>
  <si>
    <t>6.912718</t>
  </si>
  <si>
    <t>Brühl-Kierberg</t>
  </si>
  <si>
    <t>50.838197</t>
  </si>
  <si>
    <t>6.888375</t>
  </si>
  <si>
    <t>Brunau-Packebusch</t>
  </si>
  <si>
    <t>52.751274</t>
  </si>
  <si>
    <t>11.484586</t>
  </si>
  <si>
    <t>Brunnen(Oberbay)</t>
  </si>
  <si>
    <t>48.629159</t>
  </si>
  <si>
    <t>11.298100</t>
  </si>
  <si>
    <t>Brünzow</t>
  </si>
  <si>
    <t>54.104033</t>
  </si>
  <si>
    <t>13.567255</t>
  </si>
  <si>
    <t>Brustorf Ausbau</t>
  </si>
  <si>
    <t>53.427797</t>
  </si>
  <si>
    <t>13.045297</t>
  </si>
  <si>
    <t>Bubach</t>
  </si>
  <si>
    <t>49.411024</t>
  </si>
  <si>
    <t>6.948210</t>
  </si>
  <si>
    <t>Bubenheim</t>
  </si>
  <si>
    <t>Bubenreuth</t>
  </si>
  <si>
    <t>49.629542</t>
  </si>
  <si>
    <t>11.011994</t>
  </si>
  <si>
    <t>Bübingen</t>
  </si>
  <si>
    <t>49.179636</t>
  </si>
  <si>
    <t>7.034846</t>
  </si>
  <si>
    <t>Buchbrunn-Mainstockheim</t>
  </si>
  <si>
    <t>49.763284</t>
  </si>
  <si>
    <t>10.145179</t>
  </si>
  <si>
    <t>Büchen</t>
  </si>
  <si>
    <t>53.474972</t>
  </si>
  <si>
    <t>10.623298</t>
  </si>
  <si>
    <t>Buchen Ost</t>
  </si>
  <si>
    <t>49.519152</t>
  </si>
  <si>
    <t>9.332137</t>
  </si>
  <si>
    <t>Buchen(Odenw)</t>
  </si>
  <si>
    <t>49.523529</t>
  </si>
  <si>
    <t>9.327179</t>
  </si>
  <si>
    <t>Buchenau(Lahn)</t>
  </si>
  <si>
    <t>50.870609</t>
  </si>
  <si>
    <t>8.601115</t>
  </si>
  <si>
    <t>Buchenau(Oberbay)</t>
  </si>
  <si>
    <t>48.160277</t>
  </si>
  <si>
    <t>11.224497</t>
  </si>
  <si>
    <t>Büchenbach</t>
  </si>
  <si>
    <t>49.267766</t>
  </si>
  <si>
    <t>11.074192</t>
  </si>
  <si>
    <t>48.032580</t>
  </si>
  <si>
    <t>11.497840</t>
  </si>
  <si>
    <t>Buchenhorst</t>
  </si>
  <si>
    <t>54.268211</t>
  </si>
  <si>
    <t>12.712682</t>
  </si>
  <si>
    <t>Büches-Düdelsheim</t>
  </si>
  <si>
    <t>50.297370</t>
  </si>
  <si>
    <t>9.066751</t>
  </si>
  <si>
    <t>Buchholz(Baden)</t>
  </si>
  <si>
    <t>48.083581</t>
  </si>
  <si>
    <t>7.915166</t>
  </si>
  <si>
    <t>Buchholz(Nordheide)</t>
  </si>
  <si>
    <t>53.324683</t>
  </si>
  <si>
    <t>9.876266</t>
  </si>
  <si>
    <t>Buchholz(Zauche)</t>
  </si>
  <si>
    <t>52.167574</t>
  </si>
  <si>
    <t>12.922416</t>
  </si>
  <si>
    <t>Buchloe</t>
  </si>
  <si>
    <t>48.033723</t>
  </si>
  <si>
    <t>10.716217</t>
  </si>
  <si>
    <t>Bückeburg</t>
  </si>
  <si>
    <t>52.267658</t>
  </si>
  <si>
    <t>9.047536</t>
  </si>
  <si>
    <t>Bückeburg Oberstenhof</t>
  </si>
  <si>
    <t>52.260483</t>
  </si>
  <si>
    <t>9.045708</t>
  </si>
  <si>
    <t>Bückeburg Stadtkirche</t>
  </si>
  <si>
    <t>52.260274</t>
  </si>
  <si>
    <t>9.050161</t>
  </si>
  <si>
    <t>Bückeburg Unterwallweg</t>
  </si>
  <si>
    <t>52.263359</t>
  </si>
  <si>
    <t>9.046546</t>
  </si>
  <si>
    <t>Buckow(Beeskow)</t>
  </si>
  <si>
    <t>52.188179</t>
  </si>
  <si>
    <t>14.169507</t>
  </si>
  <si>
    <t>Buddenhagen</t>
  </si>
  <si>
    <t>54.001561</t>
  </si>
  <si>
    <t>13.682280</t>
  </si>
  <si>
    <t>Büden</t>
  </si>
  <si>
    <t>52.141482</t>
  </si>
  <si>
    <t>11.836977</t>
  </si>
  <si>
    <t>Budenheim</t>
  </si>
  <si>
    <t>50.026835</t>
  </si>
  <si>
    <t>8.174062</t>
  </si>
  <si>
    <t>Büdingen(Oberhess)</t>
  </si>
  <si>
    <t>50.288870</t>
  </si>
  <si>
    <t>9.102598</t>
  </si>
  <si>
    <t>Büdingen(Westerw)</t>
  </si>
  <si>
    <t>50.624747</t>
  </si>
  <si>
    <t>7.895901</t>
  </si>
  <si>
    <t>Bufleben</t>
  </si>
  <si>
    <t>50.997681</t>
  </si>
  <si>
    <t>10.709057</t>
  </si>
  <si>
    <t>Buggingen</t>
  </si>
  <si>
    <t>47.855254</t>
  </si>
  <si>
    <t>7.628161</t>
  </si>
  <si>
    <t>Bühl(Baden)</t>
  </si>
  <si>
    <t>48.696676</t>
  </si>
  <si>
    <t>8.129299</t>
  </si>
  <si>
    <t>Buir</t>
  </si>
  <si>
    <t>50.862401</t>
  </si>
  <si>
    <t>6.574514</t>
  </si>
  <si>
    <t>Buldern</t>
  </si>
  <si>
    <t>51.863054</t>
  </si>
  <si>
    <t>7.370479</t>
  </si>
  <si>
    <t>Bullay(DB)</t>
  </si>
  <si>
    <t>50.054460</t>
  </si>
  <si>
    <t>7.134584</t>
  </si>
  <si>
    <t>Bülzig</t>
  </si>
  <si>
    <t>51.894894</t>
  </si>
  <si>
    <t>12.752715</t>
  </si>
  <si>
    <t>Bülzig Kindergarten</t>
  </si>
  <si>
    <t>51.896686</t>
  </si>
  <si>
    <t>12.752993</t>
  </si>
  <si>
    <t>Bünde(Westf)</t>
  </si>
  <si>
    <t>52.202075</t>
  </si>
  <si>
    <t>8.573876</t>
  </si>
  <si>
    <t>Bundenthal-Rumbach</t>
  </si>
  <si>
    <t>49.102353</t>
  </si>
  <si>
    <t>7.806152</t>
  </si>
  <si>
    <t>Burbach Mitte</t>
  </si>
  <si>
    <t>49.243611</t>
  </si>
  <si>
    <t>6.944932</t>
  </si>
  <si>
    <t>Burbach(Kr Siegen)</t>
  </si>
  <si>
    <t>50.748965</t>
  </si>
  <si>
    <t>8.077808</t>
  </si>
  <si>
    <t>Burg Stargard(Meckl)</t>
  </si>
  <si>
    <t>53.499590</t>
  </si>
  <si>
    <t>13.303225</t>
  </si>
  <si>
    <t>Burg(Dillkr) Nord</t>
  </si>
  <si>
    <t>50.699884</t>
  </si>
  <si>
    <t>8.307686</t>
  </si>
  <si>
    <t>Burg(Dithm)</t>
  </si>
  <si>
    <t>54.007967</t>
  </si>
  <si>
    <t>9.250087</t>
  </si>
  <si>
    <t>Burg(Magdeburg)</t>
  </si>
  <si>
    <t>52.274406</t>
  </si>
  <si>
    <t>11.840356</t>
  </si>
  <si>
    <t>Burgau(Schwab)</t>
  </si>
  <si>
    <t>48.424797</t>
  </si>
  <si>
    <t>10.427012</t>
  </si>
  <si>
    <t>Burgbernheim</t>
  </si>
  <si>
    <t>10.320221</t>
  </si>
  <si>
    <t>Burgbernheim-Wildbad</t>
  </si>
  <si>
    <t>49.443294</t>
  </si>
  <si>
    <t>10.312317</t>
  </si>
  <si>
    <t>Burgbrohl</t>
  </si>
  <si>
    <t>50.457854</t>
  </si>
  <si>
    <t>7.283775</t>
  </si>
  <si>
    <t>Burgdorf</t>
  </si>
  <si>
    <t>52.448708</t>
  </si>
  <si>
    <t>10.002837</t>
  </si>
  <si>
    <t>Bürgeln</t>
  </si>
  <si>
    <t>50.853750</t>
  </si>
  <si>
    <t>8.817194</t>
  </si>
  <si>
    <t>Bürgerhaus, Hessisch Lichtenau</t>
  </si>
  <si>
    <t>51.195691</t>
  </si>
  <si>
    <t>9.716049</t>
  </si>
  <si>
    <t>Burghaun(Hünfeld)</t>
  </si>
  <si>
    <t>50.700550</t>
  </si>
  <si>
    <t>9.727953</t>
  </si>
  <si>
    <t>Burghausen</t>
  </si>
  <si>
    <t>48.174200</t>
  </si>
  <si>
    <t>12.828182</t>
  </si>
  <si>
    <t>Burgheim</t>
  </si>
  <si>
    <t>48.701050</t>
  </si>
  <si>
    <t>11.026984</t>
  </si>
  <si>
    <t>Burgholzhausen v d H</t>
  </si>
  <si>
    <t>50.257793</t>
  </si>
  <si>
    <t>8.677106</t>
  </si>
  <si>
    <t>Burgkemnitz</t>
  </si>
  <si>
    <t>51.688818</t>
  </si>
  <si>
    <t>12.407167</t>
  </si>
  <si>
    <t>Burgkirchen</t>
  </si>
  <si>
    <t>48.166908</t>
  </si>
  <si>
    <t>12.727783</t>
  </si>
  <si>
    <t>Burgkunstadt</t>
  </si>
  <si>
    <t>50.137657</t>
  </si>
  <si>
    <t>11.242723</t>
  </si>
  <si>
    <t>Burglauer</t>
  </si>
  <si>
    <t>50.274340</t>
  </si>
  <si>
    <t>10.184441</t>
  </si>
  <si>
    <t>Burgsinn</t>
  </si>
  <si>
    <t>50.150317</t>
  </si>
  <si>
    <t>9.656067</t>
  </si>
  <si>
    <t>Burgstädt</t>
  </si>
  <si>
    <t>50.915817</t>
  </si>
  <si>
    <t>12.812707</t>
  </si>
  <si>
    <t>Burgstall(Murr)</t>
  </si>
  <si>
    <t>48.928647</t>
  </si>
  <si>
    <t>9.369932</t>
  </si>
  <si>
    <t>Burgthann</t>
  </si>
  <si>
    <t>49.342474</t>
  </si>
  <si>
    <t>11.309307</t>
  </si>
  <si>
    <t>Burg-u. Nieder Gemünden</t>
  </si>
  <si>
    <t>50.690891</t>
  </si>
  <si>
    <t>9.047665</t>
  </si>
  <si>
    <t>Burgweiler</t>
  </si>
  <si>
    <t>47.922765</t>
  </si>
  <si>
    <t>9.343805</t>
  </si>
  <si>
    <t>Burhafe(Ostfriesl)</t>
  </si>
  <si>
    <t>53.606557</t>
  </si>
  <si>
    <t>7.711074</t>
  </si>
  <si>
    <t>Burkhardswalde-Maxen</t>
  </si>
  <si>
    <t>50.925146</t>
  </si>
  <si>
    <t>13.838369</t>
  </si>
  <si>
    <t>Burkhardtsdorf</t>
  </si>
  <si>
    <t>50.733196</t>
  </si>
  <si>
    <t>12.932137</t>
  </si>
  <si>
    <t>Burkhardtsdorf Mitte</t>
  </si>
  <si>
    <t>50.732937</t>
  </si>
  <si>
    <t>12.916276</t>
  </si>
  <si>
    <t>Burkheim-Bischoffingen</t>
  </si>
  <si>
    <t>48.104006</t>
  </si>
  <si>
    <t>7.611766</t>
  </si>
  <si>
    <t>Burladingen</t>
  </si>
  <si>
    <t>48.290055</t>
  </si>
  <si>
    <t>9.113057</t>
  </si>
  <si>
    <t>Burladingen West</t>
  </si>
  <si>
    <t>48.292271</t>
  </si>
  <si>
    <t>9.099292</t>
  </si>
  <si>
    <t>Bürstadt</t>
  </si>
  <si>
    <t>49.645769</t>
  </si>
  <si>
    <t>8.458188</t>
  </si>
  <si>
    <t>49.645090</t>
  </si>
  <si>
    <t>8.459250</t>
  </si>
  <si>
    <t>Buschmühle</t>
  </si>
  <si>
    <t>50.825928</t>
  </si>
  <si>
    <t>13.689158</t>
  </si>
  <si>
    <t>Buschow</t>
  </si>
  <si>
    <t>52.592203</t>
  </si>
  <si>
    <t>12.628996</t>
  </si>
  <si>
    <t>Busenbach</t>
  </si>
  <si>
    <t>48.929311</t>
  </si>
  <si>
    <t>8.450563</t>
  </si>
  <si>
    <t>Büsenbachtal</t>
  </si>
  <si>
    <t>53.269595</t>
  </si>
  <si>
    <t>9.858592</t>
  </si>
  <si>
    <t>49.138868</t>
  </si>
  <si>
    <t>7.799703</t>
  </si>
  <si>
    <t>Büsingen</t>
  </si>
  <si>
    <t>47.695428</t>
  </si>
  <si>
    <t>8.693320</t>
  </si>
  <si>
    <t>54.133822</t>
  </si>
  <si>
    <t>8.867113</t>
  </si>
  <si>
    <t>Büsum (Hafen)</t>
  </si>
  <si>
    <t>Buttenheim</t>
  </si>
  <si>
    <t>49.799397</t>
  </si>
  <si>
    <t>11.013730</t>
  </si>
  <si>
    <t>Büttgen</t>
  </si>
  <si>
    <t>51.197208</t>
  </si>
  <si>
    <t>6.605785</t>
  </si>
  <si>
    <t>Buttstädt</t>
  </si>
  <si>
    <t>51.126995</t>
  </si>
  <si>
    <t>11.418412</t>
  </si>
  <si>
    <t>Büttstedt</t>
  </si>
  <si>
    <t>51.260279</t>
  </si>
  <si>
    <t>10.306853</t>
  </si>
  <si>
    <t>Butzbach</t>
  </si>
  <si>
    <t>50.431156</t>
  </si>
  <si>
    <t>8.669517</t>
  </si>
  <si>
    <t>Bützow</t>
  </si>
  <si>
    <t>53.837114</t>
  </si>
  <si>
    <t>11.998194</t>
  </si>
  <si>
    <t>Buxtehude</t>
  </si>
  <si>
    <t>53.470491</t>
  </si>
  <si>
    <t>9.688314</t>
  </si>
  <si>
    <t>Cadenberge</t>
  </si>
  <si>
    <t>53.768071</t>
  </si>
  <si>
    <t>9.058163</t>
  </si>
  <si>
    <t>Cadolzburg</t>
  </si>
  <si>
    <t>49.460649</t>
  </si>
  <si>
    <t>10.863611</t>
  </si>
  <si>
    <t>Cainsdorf</t>
  </si>
  <si>
    <t>50.686559</t>
  </si>
  <si>
    <t>12.496565</t>
  </si>
  <si>
    <t>Calau(Nl)</t>
  </si>
  <si>
    <t>51.738118</t>
  </si>
  <si>
    <t>13.979820</t>
  </si>
  <si>
    <t>Calbe(Saale) Ost</t>
  </si>
  <si>
    <t>51.920693</t>
  </si>
  <si>
    <t>11.810527</t>
  </si>
  <si>
    <t>Calbe(Saale) Stadt</t>
  </si>
  <si>
    <t>51.913879</t>
  </si>
  <si>
    <t>11.776342</t>
  </si>
  <si>
    <t>Calbe(Saale) West</t>
  </si>
  <si>
    <t>51.905693</t>
  </si>
  <si>
    <t>11.758783</t>
  </si>
  <si>
    <t>Calberlah</t>
  </si>
  <si>
    <t>52.427559</t>
  </si>
  <si>
    <t>10.624914</t>
  </si>
  <si>
    <t>Caldern</t>
  </si>
  <si>
    <t>50.852943</t>
  </si>
  <si>
    <t>8.670066</t>
  </si>
  <si>
    <t>Calmbach Bahnhof</t>
  </si>
  <si>
    <t>48.776481</t>
  </si>
  <si>
    <t>8.571132</t>
  </si>
  <si>
    <t>Calmbach Süd</t>
  </si>
  <si>
    <t>48.773396</t>
  </si>
  <si>
    <t>8.566424</t>
  </si>
  <si>
    <t>Calw</t>
  </si>
  <si>
    <t>48.714682</t>
  </si>
  <si>
    <t>8.741854</t>
  </si>
  <si>
    <t>Camburg(Saale)</t>
  </si>
  <si>
    <t>51.050857</t>
  </si>
  <si>
    <t>11.704680</t>
  </si>
  <si>
    <t>Cammin(Meckl)</t>
  </si>
  <si>
    <t>53.439035</t>
  </si>
  <si>
    <t>13.299645</t>
  </si>
  <si>
    <t>Capelle(Westf)</t>
  </si>
  <si>
    <t>51.735268</t>
  </si>
  <si>
    <t>7.611080</t>
  </si>
  <si>
    <t>Caputh Schule</t>
  </si>
  <si>
    <t>52.346705</t>
  </si>
  <si>
    <t>12.993350</t>
  </si>
  <si>
    <t>Caputh Schwielowsee</t>
  </si>
  <si>
    <t>52.340976</t>
  </si>
  <si>
    <t>12.980368</t>
  </si>
  <si>
    <t>Caputh-Geltow</t>
  </si>
  <si>
    <t>52.350295</t>
  </si>
  <si>
    <t>12.984406</t>
  </si>
  <si>
    <t>Casekow</t>
  </si>
  <si>
    <t>53.213614</t>
  </si>
  <si>
    <t>14.208187</t>
  </si>
  <si>
    <t>Castrop-Rauxel Hbf</t>
  </si>
  <si>
    <t>51.573526</t>
  </si>
  <si>
    <t>7.303980</t>
  </si>
  <si>
    <t>Castrop-Rauxel Süd</t>
  </si>
  <si>
    <t>51.550300</t>
  </si>
  <si>
    <t>7.310186</t>
  </si>
  <si>
    <t>Castrop-Rauxel-Merklinde</t>
  </si>
  <si>
    <t>51.527932</t>
  </si>
  <si>
    <t>7.324314</t>
  </si>
  <si>
    <t>Celle</t>
  </si>
  <si>
    <t>52.620455</t>
  </si>
  <si>
    <t>10.062468</t>
  </si>
  <si>
    <t>Cham(Oberpf)</t>
  </si>
  <si>
    <t>49.221869</t>
  </si>
  <si>
    <t>12.656832</t>
  </si>
  <si>
    <t>Chamerau</t>
  </si>
  <si>
    <t>49.196718</t>
  </si>
  <si>
    <t>12.745258</t>
  </si>
  <si>
    <t>Cheb(Gr)</t>
  </si>
  <si>
    <t>Chemnitz Alt Chemnitz Center</t>
  </si>
  <si>
    <t>50.796374</t>
  </si>
  <si>
    <t>12.917936</t>
  </si>
  <si>
    <t>Chemnitz Bernsbachplatz</t>
  </si>
  <si>
    <t>50.825004</t>
  </si>
  <si>
    <t>12.926900</t>
  </si>
  <si>
    <t>Chemnitz Brückenstraße/Freie Presse</t>
  </si>
  <si>
    <t>Chemnitz Erdmannsdorfer Straße</t>
  </si>
  <si>
    <t>50.811211</t>
  </si>
  <si>
    <t>12.911969</t>
  </si>
  <si>
    <t>Chemnitz Erfenschlag</t>
  </si>
  <si>
    <t>50.787603</t>
  </si>
  <si>
    <t>12.950184</t>
  </si>
  <si>
    <t>Chemnitz Gustav-Freytag-Straße</t>
  </si>
  <si>
    <t>50.825596</t>
  </si>
  <si>
    <t>12.920266</t>
  </si>
  <si>
    <t>Chemnitz Hbf</t>
  </si>
  <si>
    <t>50.839696</t>
  </si>
  <si>
    <t>12.930877</t>
  </si>
  <si>
    <t>Chemnitz Kinderwaldstätte</t>
  </si>
  <si>
    <t>50.884211</t>
  </si>
  <si>
    <t>12.953568</t>
  </si>
  <si>
    <t>Chemnitz Küchwald</t>
  </si>
  <si>
    <t>50.855051</t>
  </si>
  <si>
    <t>12.912197</t>
  </si>
  <si>
    <t>Chemnitz Mitte</t>
  </si>
  <si>
    <t>50.826443</t>
  </si>
  <si>
    <t>12.915174</t>
  </si>
  <si>
    <t>Chemnitz Moritzhof</t>
  </si>
  <si>
    <t>50.829760</t>
  </si>
  <si>
    <t>12.919931</t>
  </si>
  <si>
    <t>Chemnitz Riemenschneiderstraße</t>
  </si>
  <si>
    <t>50.785384</t>
  </si>
  <si>
    <t>12.925472</t>
  </si>
  <si>
    <t>Chemnitz Rosenbergstraße</t>
  </si>
  <si>
    <t>50.817897</t>
  </si>
  <si>
    <t>12.929305</t>
  </si>
  <si>
    <t>Chemnitz Rösslerstraße</t>
  </si>
  <si>
    <t>50.816899</t>
  </si>
  <si>
    <t>12.914130</t>
  </si>
  <si>
    <t>Chemnitz Roter Turm</t>
  </si>
  <si>
    <t>Chemnitz Scheffelstraße</t>
  </si>
  <si>
    <t>50.802279</t>
  </si>
  <si>
    <t>12.911337</t>
  </si>
  <si>
    <t>Chemnitz Schillerplatz</t>
  </si>
  <si>
    <t>Chemnitz Schneeberger Straße</t>
  </si>
  <si>
    <t>50.794228</t>
  </si>
  <si>
    <t>12.922046</t>
  </si>
  <si>
    <t>Chemnitz Schule Altchemnitz</t>
  </si>
  <si>
    <t>50.798923</t>
  </si>
  <si>
    <t>12.913104</t>
  </si>
  <si>
    <t>Chemnitz Stadlerplatz</t>
  </si>
  <si>
    <t>50.821175</t>
  </si>
  <si>
    <t>12.927087</t>
  </si>
  <si>
    <t>Chemnitz Stefan-Heym-Platz</t>
  </si>
  <si>
    <t>Chemnitz Süd</t>
  </si>
  <si>
    <t>50.823766</t>
  </si>
  <si>
    <t>12.926188</t>
  </si>
  <si>
    <t>Chemnitz Technopark</t>
  </si>
  <si>
    <t>50.811498</t>
  </si>
  <si>
    <t>12.924603</t>
  </si>
  <si>
    <t>Chemnitz Theaterplatz</t>
  </si>
  <si>
    <t>Chemnitz Treffurthstraße</t>
  </si>
  <si>
    <t>50.819496</t>
  </si>
  <si>
    <t>12.915314</t>
  </si>
  <si>
    <t>Chemnitz TU Campus</t>
  </si>
  <si>
    <t>50.813700</t>
  </si>
  <si>
    <t>12.930901</t>
  </si>
  <si>
    <t>Chemnitz Uhlestraße</t>
  </si>
  <si>
    <t>50.806071</t>
  </si>
  <si>
    <t>12.911852</t>
  </si>
  <si>
    <t>Chemnitz Zentralhaltestelle</t>
  </si>
  <si>
    <t>Chemnitz-Altchemnitz</t>
  </si>
  <si>
    <t>50.790914</t>
  </si>
  <si>
    <t>12.925898</t>
  </si>
  <si>
    <t>Chemnitz-Borna Hp</t>
  </si>
  <si>
    <t>50.859867</t>
  </si>
  <si>
    <t>12.894459</t>
  </si>
  <si>
    <t>Chemnitz-Erfenschlag Ost</t>
  </si>
  <si>
    <t>50.784050</t>
  </si>
  <si>
    <t>12.963956</t>
  </si>
  <si>
    <t>Chemnitz-Harthau</t>
  </si>
  <si>
    <t>50.776904</t>
  </si>
  <si>
    <t>12.924160</t>
  </si>
  <si>
    <t>Chemnitz-Hilbersdorf</t>
  </si>
  <si>
    <t>50.861934</t>
  </si>
  <si>
    <t>12.953879</t>
  </si>
  <si>
    <t>Chemnitz-Hilbersdorf CVAG</t>
  </si>
  <si>
    <t>50.862957</t>
  </si>
  <si>
    <t>12.953166</t>
  </si>
  <si>
    <t>Chemnitz-Reichenhain</t>
  </si>
  <si>
    <t>50.795077</t>
  </si>
  <si>
    <t>12.935877</t>
  </si>
  <si>
    <t>Chemnitz-Schönau</t>
  </si>
  <si>
    <t>50.818095</t>
  </si>
  <si>
    <t>12.876500</t>
  </si>
  <si>
    <t>Chemnitz-Siegmar</t>
  </si>
  <si>
    <t>50.815561</t>
  </si>
  <si>
    <t>12.842510</t>
  </si>
  <si>
    <t>Chorin</t>
  </si>
  <si>
    <t>52.903540</t>
  </si>
  <si>
    <t>13.869714</t>
  </si>
  <si>
    <t>Chorin Dorf</t>
  </si>
  <si>
    <t>52.902394</t>
  </si>
  <si>
    <t>13.871878</t>
  </si>
  <si>
    <t>Clarholz</t>
  </si>
  <si>
    <t>51.898454</t>
  </si>
  <si>
    <t>8.200835</t>
  </si>
  <si>
    <t>Clausnitz</t>
  </si>
  <si>
    <t>50.755842</t>
  </si>
  <si>
    <t>13.498600</t>
  </si>
  <si>
    <t>Cloppenburg</t>
  </si>
  <si>
    <t>52.843996</t>
  </si>
  <si>
    <t>8.055763</t>
  </si>
  <si>
    <t>Coburg</t>
  </si>
  <si>
    <t>50.262927</t>
  </si>
  <si>
    <t>10.957328</t>
  </si>
  <si>
    <t>Coburg Nord</t>
  </si>
  <si>
    <t>50.271493</t>
  </si>
  <si>
    <t>10.964870</t>
  </si>
  <si>
    <t>Coburg-Beiersdorf</t>
  </si>
  <si>
    <t>50.286501</t>
  </si>
  <si>
    <t>10.930699</t>
  </si>
  <si>
    <t>Coburg-Neuses</t>
  </si>
  <si>
    <t>50.278000</t>
  </si>
  <si>
    <t>10.951277</t>
  </si>
  <si>
    <t>Cochem(Mosel)</t>
  </si>
  <si>
    <t>50.153092</t>
  </si>
  <si>
    <t>7.166738</t>
  </si>
  <si>
    <t>Coesfeld Schulzentrum</t>
  </si>
  <si>
    <t>51.951269</t>
  </si>
  <si>
    <t>7.165836</t>
  </si>
  <si>
    <t>Coesfeld(Westf)</t>
  </si>
  <si>
    <t>51.939807</t>
  </si>
  <si>
    <t>7.163687</t>
  </si>
  <si>
    <t>Cölbe</t>
  </si>
  <si>
    <t>50.848589</t>
  </si>
  <si>
    <t>8.787963</t>
  </si>
  <si>
    <t>Collenberg</t>
  </si>
  <si>
    <t>49.771121</t>
  </si>
  <si>
    <t>9.329719</t>
  </si>
  <si>
    <t>Contwig</t>
  </si>
  <si>
    <t>49.245280</t>
  </si>
  <si>
    <t>7.427916</t>
  </si>
  <si>
    <t>Coppenbrügge</t>
  </si>
  <si>
    <t>52.119521</t>
  </si>
  <si>
    <t>9.537588</t>
  </si>
  <si>
    <t>Coschen</t>
  </si>
  <si>
    <t>52.019844</t>
  </si>
  <si>
    <t>14.718167</t>
  </si>
  <si>
    <t>Cossebaude</t>
  </si>
  <si>
    <t>51.085043</t>
  </si>
  <si>
    <t>13.632124</t>
  </si>
  <si>
    <t>Cossengrün Schule</t>
  </si>
  <si>
    <t>50.580662</t>
  </si>
  <si>
    <t>12.146824</t>
  </si>
  <si>
    <t>Coswig(Anh)</t>
  </si>
  <si>
    <t>51.888002</t>
  </si>
  <si>
    <t>12.457625</t>
  </si>
  <si>
    <t>Coswig(b Dresden)</t>
  </si>
  <si>
    <t>51.122810</t>
  </si>
  <si>
    <t>13.579414</t>
  </si>
  <si>
    <t>51.750957</t>
  </si>
  <si>
    <t>14.324162</t>
  </si>
  <si>
    <t>Cottbus-Merzdorf</t>
  </si>
  <si>
    <t>51.768910</t>
  </si>
  <si>
    <t>14.366669</t>
  </si>
  <si>
    <t>Cottbus-Merzdorf Industriegelände</t>
  </si>
  <si>
    <t>51.768170</t>
  </si>
  <si>
    <t>14.363872</t>
  </si>
  <si>
    <t>Cottbus-Sandow</t>
  </si>
  <si>
    <t>51.755177</t>
  </si>
  <si>
    <t>14.353704</t>
  </si>
  <si>
    <t>Cottbus-Willmersdorf Nord</t>
  </si>
  <si>
    <t>51.816483</t>
  </si>
  <si>
    <t>14.385604</t>
  </si>
  <si>
    <t>Crailsheim</t>
  </si>
  <si>
    <t>49.137872</t>
  </si>
  <si>
    <t>10.064326</t>
  </si>
  <si>
    <t>Cranzahl</t>
  </si>
  <si>
    <t>50.511248</t>
  </si>
  <si>
    <t>12.993028</t>
  </si>
  <si>
    <t>Creidlitz</t>
  </si>
  <si>
    <t>50.227174</t>
  </si>
  <si>
    <t>10.982246</t>
  </si>
  <si>
    <t>Creußen(Oberfr)</t>
  </si>
  <si>
    <t>49.849470</t>
  </si>
  <si>
    <t>11.628443</t>
  </si>
  <si>
    <t>Crimmitschau</t>
  </si>
  <si>
    <t>50.815068</t>
  </si>
  <si>
    <t>12.392986</t>
  </si>
  <si>
    <t>Crivitz</t>
  </si>
  <si>
    <t>53.572518</t>
  </si>
  <si>
    <t>11.645071</t>
  </si>
  <si>
    <t>Cronheim</t>
  </si>
  <si>
    <t>49.091362</t>
  </si>
  <si>
    <t>10.664915</t>
  </si>
  <si>
    <t>Crossen a d Elster</t>
  </si>
  <si>
    <t>50.965730</t>
  </si>
  <si>
    <t>11.984064</t>
  </si>
  <si>
    <t>Crossen Ort</t>
  </si>
  <si>
    <t>50.974715</t>
  </si>
  <si>
    <t>11.981900</t>
  </si>
  <si>
    <t>Cunnertswalde</t>
  </si>
  <si>
    <t>51.162366</t>
  </si>
  <si>
    <t>13.705502</t>
  </si>
  <si>
    <t>Cursdorf</t>
  </si>
  <si>
    <t>50.571871</t>
  </si>
  <si>
    <t>11.132022</t>
  </si>
  <si>
    <t>Cuxhaven</t>
  </si>
  <si>
    <t>53.860900</t>
  </si>
  <si>
    <t>8.703431</t>
  </si>
  <si>
    <t>53.871767</t>
  </si>
  <si>
    <t>8.709630</t>
  </si>
  <si>
    <t>Cuxhaven(Fährhafen)</t>
  </si>
  <si>
    <t>53.875895</t>
  </si>
  <si>
    <t>8.701567</t>
  </si>
  <si>
    <t>Daaden</t>
  </si>
  <si>
    <t>50.740469</t>
  </si>
  <si>
    <t>7.963642</t>
  </si>
  <si>
    <t>Dabendorf</t>
  </si>
  <si>
    <t>52.237332</t>
  </si>
  <si>
    <t>13.437290</t>
  </si>
  <si>
    <t>Dachau Bahnhof</t>
  </si>
  <si>
    <t>48.254652</t>
  </si>
  <si>
    <t>11.444260</t>
  </si>
  <si>
    <t>Dachau Stadt</t>
  </si>
  <si>
    <t>48.266661</t>
  </si>
  <si>
    <t>11.439761</t>
  </si>
  <si>
    <t>Dachrieden</t>
  </si>
  <si>
    <t>51.269521</t>
  </si>
  <si>
    <t>10.442323</t>
  </si>
  <si>
    <t>Dachwig</t>
  </si>
  <si>
    <t>51.072436</t>
  </si>
  <si>
    <t>10.849686</t>
  </si>
  <si>
    <t>Dagebüll Kirche</t>
  </si>
  <si>
    <t>54.730283</t>
  </si>
  <si>
    <t>8.729485</t>
  </si>
  <si>
    <t>Dagebüll Mole</t>
  </si>
  <si>
    <t>54.729909</t>
  </si>
  <si>
    <t>8.690989</t>
  </si>
  <si>
    <t>Dahl</t>
  </si>
  <si>
    <t>51.303377</t>
  </si>
  <si>
    <t>7.527898</t>
  </si>
  <si>
    <t>Dahlbruch</t>
  </si>
  <si>
    <t>50.970432</t>
  </si>
  <si>
    <t>8.053456</t>
  </si>
  <si>
    <t>Dahlem(Eifel)</t>
  </si>
  <si>
    <t>50.385752</t>
  </si>
  <si>
    <t>6.550382</t>
  </si>
  <si>
    <t>Dahlen(Sachs)</t>
  </si>
  <si>
    <t>51.350972</t>
  </si>
  <si>
    <t>12.984253</t>
  </si>
  <si>
    <t>Dahlenburg</t>
  </si>
  <si>
    <t>53.169266</t>
  </si>
  <si>
    <t>10.708804</t>
  </si>
  <si>
    <t>Dahlerbrück</t>
  </si>
  <si>
    <t>51.251860</t>
  </si>
  <si>
    <t>7.517001</t>
  </si>
  <si>
    <t>Dahlewitz</t>
  </si>
  <si>
    <t>52.326618</t>
  </si>
  <si>
    <t>13.419579</t>
  </si>
  <si>
    <t>Dahn</t>
  </si>
  <si>
    <t>49.154556</t>
  </si>
  <si>
    <t>7.771283</t>
  </si>
  <si>
    <t>Dahn Süd</t>
  </si>
  <si>
    <t>49.148557</t>
  </si>
  <si>
    <t>7.777208</t>
  </si>
  <si>
    <t>Dalheim</t>
  </si>
  <si>
    <t>51.149143</t>
  </si>
  <si>
    <t>6.178597</t>
  </si>
  <si>
    <t>Dallau</t>
  </si>
  <si>
    <t>49.388078</t>
  </si>
  <si>
    <t>9.187550</t>
  </si>
  <si>
    <t>Dallgow-Döberitz</t>
  </si>
  <si>
    <t>52.543554</t>
  </si>
  <si>
    <t>13.059037</t>
  </si>
  <si>
    <t>Dambeck(Altm)</t>
  </si>
  <si>
    <t>52.801280</t>
  </si>
  <si>
    <t>11.165822</t>
  </si>
  <si>
    <t>Dannenberg Ost</t>
  </si>
  <si>
    <t>53.104997</t>
  </si>
  <si>
    <t>11.117734</t>
  </si>
  <si>
    <t>Dannenwalde(Gransee)</t>
  </si>
  <si>
    <t>53.079756</t>
  </si>
  <si>
    <t>13.180801</t>
  </si>
  <si>
    <t>Dannenwalde(Gransee) Kirche</t>
  </si>
  <si>
    <t>53.079991</t>
  </si>
  <si>
    <t>13.185946</t>
  </si>
  <si>
    <t>Darching</t>
  </si>
  <si>
    <t>47.870798</t>
  </si>
  <si>
    <t>11.777253</t>
  </si>
  <si>
    <t>Darlingerode</t>
  </si>
  <si>
    <t>51.849080</t>
  </si>
  <si>
    <t>10.733037</t>
  </si>
  <si>
    <t>Darmstadt Hbf</t>
  </si>
  <si>
    <t>49.872503</t>
  </si>
  <si>
    <t>8.629636</t>
  </si>
  <si>
    <t>Darmstadt Nord</t>
  </si>
  <si>
    <t>49.892136</t>
  </si>
  <si>
    <t>8.654311</t>
  </si>
  <si>
    <t>49.874604</t>
  </si>
  <si>
    <t>8.674023</t>
  </si>
  <si>
    <t>Darmstadt Süd</t>
  </si>
  <si>
    <t>49.855426</t>
  </si>
  <si>
    <t>8.636586</t>
  </si>
  <si>
    <t>Darmstadt TU-Lichtwiese</t>
  </si>
  <si>
    <t>49.860933</t>
  </si>
  <si>
    <t>8.687611</t>
  </si>
  <si>
    <t>Darmstadt-Arheilgen</t>
  </si>
  <si>
    <t>49.913414</t>
  </si>
  <si>
    <t>8.645554</t>
  </si>
  <si>
    <t>Darmstadt-Eberstadt</t>
  </si>
  <si>
    <t>49.813922</t>
  </si>
  <si>
    <t>8.625820</t>
  </si>
  <si>
    <t>49.906826</t>
  </si>
  <si>
    <t>8.679359</t>
  </si>
  <si>
    <t>Darmstadt-Wixhausen</t>
  </si>
  <si>
    <t>49.930751</t>
  </si>
  <si>
    <t>8.647919</t>
  </si>
  <si>
    <t>Dasing</t>
  </si>
  <si>
    <t>48.386243</t>
  </si>
  <si>
    <t>11.052165</t>
  </si>
  <si>
    <t>Daßlitz Kreuzung</t>
  </si>
  <si>
    <t>50.681852</t>
  </si>
  <si>
    <t>12.130100</t>
  </si>
  <si>
    <t>Dattenfeld(Sieg)</t>
  </si>
  <si>
    <t>50.809160</t>
  </si>
  <si>
    <t>7.546252</t>
  </si>
  <si>
    <t>Dauenhof</t>
  </si>
  <si>
    <t>53.852459</t>
  </si>
  <si>
    <t>9.680659</t>
  </si>
  <si>
    <t>Daufenbach</t>
  </si>
  <si>
    <t>49.875969</t>
  </si>
  <si>
    <t>6.639911</t>
  </si>
  <si>
    <t>Dausenau</t>
  </si>
  <si>
    <t>50.326866</t>
  </si>
  <si>
    <t>7.758212</t>
  </si>
  <si>
    <t>Davensberg</t>
  </si>
  <si>
    <t>51.817944</t>
  </si>
  <si>
    <t>7.598516</t>
  </si>
  <si>
    <t>Dedenhausen</t>
  </si>
  <si>
    <t>52.432215</t>
  </si>
  <si>
    <t>10.238730</t>
  </si>
  <si>
    <t>Dedensen-Gümmer</t>
  </si>
  <si>
    <t>52.407049</t>
  </si>
  <si>
    <t>9.521252</t>
  </si>
  <si>
    <t>Dedinghausen</t>
  </si>
  <si>
    <t>51.672359</t>
  </si>
  <si>
    <t>8.398281</t>
  </si>
  <si>
    <t>Deezbüll</t>
  </si>
  <si>
    <t>54.776970</t>
  </si>
  <si>
    <t>8.818274</t>
  </si>
  <si>
    <t>Deggendorf Hbf</t>
  </si>
  <si>
    <t>48.839440</t>
  </si>
  <si>
    <t>12.949727</t>
  </si>
  <si>
    <t>Deidesheim</t>
  </si>
  <si>
    <t>49.408349</t>
  </si>
  <si>
    <t>8.192634</t>
  </si>
  <si>
    <t>Deining(Oberpf)</t>
  </si>
  <si>
    <t>49.203996</t>
  </si>
  <si>
    <t>11.515572</t>
  </si>
  <si>
    <t>Deisenhofen</t>
  </si>
  <si>
    <t>48.019539</t>
  </si>
  <si>
    <t>11.583597</t>
  </si>
  <si>
    <t>Deißlingen Mitte</t>
  </si>
  <si>
    <t>48.108374</t>
  </si>
  <si>
    <t>8.611586</t>
  </si>
  <si>
    <t>Delitzsch ob Bf</t>
  </si>
  <si>
    <t>51.519703</t>
  </si>
  <si>
    <t>12.346390</t>
  </si>
  <si>
    <t>Delitzsch unt Bf</t>
  </si>
  <si>
    <t>51.525227</t>
  </si>
  <si>
    <t>12.345218</t>
  </si>
  <si>
    <t>Dellfeld</t>
  </si>
  <si>
    <t>49.227782</t>
  </si>
  <si>
    <t>7.469169</t>
  </si>
  <si>
    <t>Dellfeld Ort</t>
  </si>
  <si>
    <t>49.238869</t>
  </si>
  <si>
    <t>7.478162</t>
  </si>
  <si>
    <t>Delmenhorst</t>
  </si>
  <si>
    <t>53.052792</t>
  </si>
  <si>
    <t>8.629758</t>
  </si>
  <si>
    <t>Delmenhorst Hasporter Damm</t>
  </si>
  <si>
    <t>53.038599</t>
  </si>
  <si>
    <t>8.645525</t>
  </si>
  <si>
    <t>Delmenhorst Süd</t>
  </si>
  <si>
    <t>53.048440</t>
  </si>
  <si>
    <t>8.640722</t>
  </si>
  <si>
    <t>Delmenhorst-Annenheide</t>
  </si>
  <si>
    <t>53.024122</t>
  </si>
  <si>
    <t>8.650319</t>
  </si>
  <si>
    <t>Demitz-Thumitz</t>
  </si>
  <si>
    <t>51.142141</t>
  </si>
  <si>
    <t>14.239622</t>
  </si>
  <si>
    <t>Demker</t>
  </si>
  <si>
    <t>52.518178</t>
  </si>
  <si>
    <t>11.854733</t>
  </si>
  <si>
    <t>Demmin</t>
  </si>
  <si>
    <t>53.901140</t>
  </si>
  <si>
    <t>13.053954</t>
  </si>
  <si>
    <t>Densborn</t>
  </si>
  <si>
    <t>50.123918</t>
  </si>
  <si>
    <t>6.600406</t>
  </si>
  <si>
    <t>Densow</t>
  </si>
  <si>
    <t>53.145484</t>
  </si>
  <si>
    <t>13.378325</t>
  </si>
  <si>
    <t>Denzlingen</t>
  </si>
  <si>
    <t>48.068817</t>
  </si>
  <si>
    <t>7.881687</t>
  </si>
  <si>
    <t>Dernau</t>
  </si>
  <si>
    <t>50.529648</t>
  </si>
  <si>
    <t>7.041527</t>
  </si>
  <si>
    <t>Dernbach(Westerw)</t>
  </si>
  <si>
    <t>50.457225</t>
  </si>
  <si>
    <t>7.783693</t>
  </si>
  <si>
    <t>Derneburg(Han)</t>
  </si>
  <si>
    <t>52.096851</t>
  </si>
  <si>
    <t>10.143719</t>
  </si>
  <si>
    <t>Dessau Adria</t>
  </si>
  <si>
    <t>51.821189</t>
  </si>
  <si>
    <t>12.314419</t>
  </si>
  <si>
    <t>Dessau Hbf</t>
  </si>
  <si>
    <t>51.839865</t>
  </si>
  <si>
    <t>12.234945</t>
  </si>
  <si>
    <t>Dessau Hbf (SEV)</t>
  </si>
  <si>
    <t>Dessau Süd</t>
  </si>
  <si>
    <t>51.802196</t>
  </si>
  <si>
    <t>12.236455</t>
  </si>
  <si>
    <t>Dessau-Alten</t>
  </si>
  <si>
    <t>51.825541</t>
  </si>
  <si>
    <t>12.193340</t>
  </si>
  <si>
    <t>Dessau-Mosigkau</t>
  </si>
  <si>
    <t>51.814077</t>
  </si>
  <si>
    <t>12.148546</t>
  </si>
  <si>
    <t>Dessau-Waldersee</t>
  </si>
  <si>
    <t>51.836564</t>
  </si>
  <si>
    <t>12.270566</t>
  </si>
  <si>
    <t>Detmold</t>
  </si>
  <si>
    <t>51.940745</t>
  </si>
  <si>
    <t>8.872859</t>
  </si>
  <si>
    <t>Dettelbach Bahnhof</t>
  </si>
  <si>
    <t>49.788146</t>
  </si>
  <si>
    <t>10.090359</t>
  </si>
  <si>
    <t>Dettenhausen</t>
  </si>
  <si>
    <t>48.606705</t>
  </si>
  <si>
    <t>9.093437</t>
  </si>
  <si>
    <t>Dettingen Freibad</t>
  </si>
  <si>
    <t>48.523174</t>
  </si>
  <si>
    <t>9.351257</t>
  </si>
  <si>
    <t>Dettingen Gsaidt</t>
  </si>
  <si>
    <t>48.514061</t>
  </si>
  <si>
    <t>9.358040</t>
  </si>
  <si>
    <t>Dettingen Lehen</t>
  </si>
  <si>
    <t>48.529216</t>
  </si>
  <si>
    <t>9.336896</t>
  </si>
  <si>
    <t>Dettingen(Main)</t>
  </si>
  <si>
    <t>50.042556</t>
  </si>
  <si>
    <t>9.036807</t>
  </si>
  <si>
    <t>Dettingen(Teck)</t>
  </si>
  <si>
    <t>48.616409</t>
  </si>
  <si>
    <t>9.454878</t>
  </si>
  <si>
    <t>Dettingen-Mitte</t>
  </si>
  <si>
    <t>48.527817</t>
  </si>
  <si>
    <t>9.344630</t>
  </si>
  <si>
    <t>Dettum</t>
  </si>
  <si>
    <t>52.156874</t>
  </si>
  <si>
    <t>10.660129</t>
  </si>
  <si>
    <t>Dettum Kirche</t>
  </si>
  <si>
    <t>52.173568</t>
  </si>
  <si>
    <t>10.667250</t>
  </si>
  <si>
    <t>Deuben(Zeitz)</t>
  </si>
  <si>
    <t>51.110530</t>
  </si>
  <si>
    <t>12.068913</t>
  </si>
  <si>
    <t>Deuerling</t>
  </si>
  <si>
    <t>49.041640</t>
  </si>
  <si>
    <t>11.914918</t>
  </si>
  <si>
    <t>Deuerling Abzw. Undorf</t>
  </si>
  <si>
    <t>49.036408</t>
  </si>
  <si>
    <t>11.907199</t>
  </si>
  <si>
    <t>Deuten</t>
  </si>
  <si>
    <t>51.713087</t>
  </si>
  <si>
    <t>6.970790</t>
  </si>
  <si>
    <t>Deutzen</t>
  </si>
  <si>
    <t>51.114430</t>
  </si>
  <si>
    <t>12.419542</t>
  </si>
  <si>
    <t>Deutzen Markt</t>
  </si>
  <si>
    <t>51.111121</t>
  </si>
  <si>
    <t>12.426193</t>
  </si>
  <si>
    <t>Diebach</t>
  </si>
  <si>
    <t>50.128683</t>
  </si>
  <si>
    <t>9.837660</t>
  </si>
  <si>
    <t>Dieburg</t>
  </si>
  <si>
    <t>49.903646</t>
  </si>
  <si>
    <t>8.840894</t>
  </si>
  <si>
    <t>Diedelsheim</t>
  </si>
  <si>
    <t>49.039347</t>
  </si>
  <si>
    <t>8.674472</t>
  </si>
  <si>
    <t>Diedorf(Schwab)</t>
  </si>
  <si>
    <t>48.356090</t>
  </si>
  <si>
    <t>10.776823</t>
  </si>
  <si>
    <t>Dienheim</t>
  </si>
  <si>
    <t>49.841354</t>
  </si>
  <si>
    <t>8.357140</t>
  </si>
  <si>
    <t>Diepholz</t>
  </si>
  <si>
    <t>52.604771</t>
  </si>
  <si>
    <t>8.380334</t>
  </si>
  <si>
    <t>Dieskau</t>
  </si>
  <si>
    <t>51.450594</t>
  </si>
  <si>
    <t>12.050897</t>
  </si>
  <si>
    <t>Dießen</t>
  </si>
  <si>
    <t>47.950818</t>
  </si>
  <si>
    <t>11.107540</t>
  </si>
  <si>
    <t>Dietersheim</t>
  </si>
  <si>
    <t>49.556882</t>
  </si>
  <si>
    <t>10.543103</t>
  </si>
  <si>
    <t>Dietmannsried</t>
  </si>
  <si>
    <t>47.812866</t>
  </si>
  <si>
    <t>10.290481</t>
  </si>
  <si>
    <t>Dietzelbach</t>
  </si>
  <si>
    <t>47.859373</t>
  </si>
  <si>
    <t>7.763382</t>
  </si>
  <si>
    <t>Dietzenbach Bahnhof</t>
  </si>
  <si>
    <t>50.008064</t>
  </si>
  <si>
    <t>8.785541</t>
  </si>
  <si>
    <t>50.017660</t>
  </si>
  <si>
    <t>8.789218</t>
  </si>
  <si>
    <t>Dietzenbach-Steinberg</t>
  </si>
  <si>
    <t>50.025708</t>
  </si>
  <si>
    <t>8.792898</t>
  </si>
  <si>
    <t>Dietzhausen</t>
  </si>
  <si>
    <t>50.599437</t>
  </si>
  <si>
    <t>10.596900</t>
  </si>
  <si>
    <t>50.370127</t>
  </si>
  <si>
    <t>8.019620</t>
  </si>
  <si>
    <t>Diez Ost</t>
  </si>
  <si>
    <t>50.376044</t>
  </si>
  <si>
    <t>8.038587</t>
  </si>
  <si>
    <t>Dillbrecht</t>
  </si>
  <si>
    <t>50.801622</t>
  </si>
  <si>
    <t>8.203890</t>
  </si>
  <si>
    <t>Dillenburg</t>
  </si>
  <si>
    <t>50.734943</t>
  </si>
  <si>
    <t>8.294621</t>
  </si>
  <si>
    <t>Dillingen(Donau)</t>
  </si>
  <si>
    <t>48.581255</t>
  </si>
  <si>
    <t>10.489167</t>
  </si>
  <si>
    <t>Dillingen(Saar)</t>
  </si>
  <si>
    <t>49.352710</t>
  </si>
  <si>
    <t>6.722150</t>
  </si>
  <si>
    <t>Dingelsdorf</t>
  </si>
  <si>
    <t>47.740994</t>
  </si>
  <si>
    <t>9.157805</t>
  </si>
  <si>
    <t>Dingolfing</t>
  </si>
  <si>
    <t>48.641606</t>
  </si>
  <si>
    <t>12.486870</t>
  </si>
  <si>
    <t>Dinkelsbühl Bf</t>
  </si>
  <si>
    <t>49.068851</t>
  </si>
  <si>
    <t>10.328856</t>
  </si>
  <si>
    <t>Dinkelscherben</t>
  </si>
  <si>
    <t>48.342225</t>
  </si>
  <si>
    <t>10.588002</t>
  </si>
  <si>
    <t>Dinslaken</t>
  </si>
  <si>
    <t>51.567458</t>
  </si>
  <si>
    <t>6.738030</t>
  </si>
  <si>
    <t>Dippoldiswalde</t>
  </si>
  <si>
    <t>50.891093</t>
  </si>
  <si>
    <t>13.664603</t>
  </si>
  <si>
    <t>Dirmingen</t>
  </si>
  <si>
    <t>49.415386</t>
  </si>
  <si>
    <t>7.012377</t>
  </si>
  <si>
    <t>Dissen-Bad Rothenfelde</t>
  </si>
  <si>
    <t>52.111920</t>
  </si>
  <si>
    <t>8.185298</t>
  </si>
  <si>
    <t>Distelhausen</t>
  </si>
  <si>
    <t>49.598233</t>
  </si>
  <si>
    <t>9.683508</t>
  </si>
  <si>
    <t>Ditfurt</t>
  </si>
  <si>
    <t>51.833482</t>
  </si>
  <si>
    <t>11.186728</t>
  </si>
  <si>
    <t>Dittersbach</t>
  </si>
  <si>
    <t>50.926837</t>
  </si>
  <si>
    <t>13.068842</t>
  </si>
  <si>
    <t>Dittersdorf</t>
  </si>
  <si>
    <t>50.751390</t>
  </si>
  <si>
    <t>12.978615</t>
  </si>
  <si>
    <t>Dittigheim</t>
  </si>
  <si>
    <t>49.607964</t>
  </si>
  <si>
    <t>9.674912</t>
  </si>
  <si>
    <t>Ditzingen</t>
  </si>
  <si>
    <t>48.823611</t>
  </si>
  <si>
    <t>9.067050</t>
  </si>
  <si>
    <t>51.126568</t>
  </si>
  <si>
    <t>13.094988</t>
  </si>
  <si>
    <t>Döberitz</t>
  </si>
  <si>
    <t>52.524333</t>
  </si>
  <si>
    <t>12.368462</t>
  </si>
  <si>
    <t>Döberitz Ausbau</t>
  </si>
  <si>
    <t>52.520532</t>
  </si>
  <si>
    <t>12.386393</t>
  </si>
  <si>
    <t>51.620576</t>
  </si>
  <si>
    <t>13.564241</t>
  </si>
  <si>
    <t>Doberschütz</t>
  </si>
  <si>
    <t>51.492237</t>
  </si>
  <si>
    <t>12.745785</t>
  </si>
  <si>
    <t>Dodendorf</t>
  </si>
  <si>
    <t>52.048952</t>
  </si>
  <si>
    <t>11.613086</t>
  </si>
  <si>
    <t>Dodenhof</t>
  </si>
  <si>
    <t>53.844409</t>
  </si>
  <si>
    <t>9.939692</t>
  </si>
  <si>
    <t>Dogern</t>
  </si>
  <si>
    <t>47.608887</t>
  </si>
  <si>
    <t>8.167356</t>
  </si>
  <si>
    <t>Döggingen</t>
  </si>
  <si>
    <t>47.893654</t>
  </si>
  <si>
    <t>8.441107</t>
  </si>
  <si>
    <t>Döhlau</t>
  </si>
  <si>
    <t>49.961392</t>
  </si>
  <si>
    <t>11.655966</t>
  </si>
  <si>
    <t>Dohna(Sachs)</t>
  </si>
  <si>
    <t>50.961188</t>
  </si>
  <si>
    <t>13.855565</t>
  </si>
  <si>
    <t>Dollbergen</t>
  </si>
  <si>
    <t>52.417153</t>
  </si>
  <si>
    <t>10.181657</t>
  </si>
  <si>
    <t>Dollern</t>
  </si>
  <si>
    <t>53.545425</t>
  </si>
  <si>
    <t>9.558080</t>
  </si>
  <si>
    <t>Dollnstein</t>
  </si>
  <si>
    <t>48.871425</t>
  </si>
  <si>
    <t>11.079009</t>
  </si>
  <si>
    <t>Döllstädt</t>
  </si>
  <si>
    <t>51.084886</t>
  </si>
  <si>
    <t>10.813398</t>
  </si>
  <si>
    <t>Dombühl</t>
  </si>
  <si>
    <t>49.252110</t>
  </si>
  <si>
    <t>10.298523</t>
  </si>
  <si>
    <t>Domnitz(Saalkr)</t>
  </si>
  <si>
    <t>51.635225</t>
  </si>
  <si>
    <t>11.839973</t>
  </si>
  <si>
    <t>Domsühl</t>
  </si>
  <si>
    <t>53.485372</t>
  </si>
  <si>
    <t>11.765869</t>
  </si>
  <si>
    <t>Donaueschingen</t>
  </si>
  <si>
    <t>47.947899</t>
  </si>
  <si>
    <t>8.498788</t>
  </si>
  <si>
    <t>Donaueschingen Allmendshofen</t>
  </si>
  <si>
    <t>47.940577</t>
  </si>
  <si>
    <t>8.501819</t>
  </si>
  <si>
    <t>Donaueschingen Aufen</t>
  </si>
  <si>
    <t>47.963356</t>
  </si>
  <si>
    <t>8.475620</t>
  </si>
  <si>
    <t>Donaueschingen Grüningen</t>
  </si>
  <si>
    <t>47.983052</t>
  </si>
  <si>
    <t>8.471824</t>
  </si>
  <si>
    <t>Donaueschingen Mitte/Siedlung</t>
  </si>
  <si>
    <t>47.952541</t>
  </si>
  <si>
    <t>8.488955</t>
  </si>
  <si>
    <t>Donauwörth</t>
  </si>
  <si>
    <t>48.714026</t>
  </si>
  <si>
    <t>10.771443</t>
  </si>
  <si>
    <t>Dorf Mecklenburg</t>
  </si>
  <si>
    <t>53.842932</t>
  </si>
  <si>
    <t>11.471343</t>
  </si>
  <si>
    <t>Dorf Mecklenburg B106</t>
  </si>
  <si>
    <t>53.841800</t>
  </si>
  <si>
    <t>11.459300</t>
  </si>
  <si>
    <t>Dorfchemnitz</t>
  </si>
  <si>
    <t>50.665791</t>
  </si>
  <si>
    <t>12.839869</t>
  </si>
  <si>
    <t>Dorfen Bahnhof</t>
  </si>
  <si>
    <t>48.267048</t>
  </si>
  <si>
    <t>12.159686</t>
  </si>
  <si>
    <t>Dörfles-Esbach</t>
  </si>
  <si>
    <t>50.282751</t>
  </si>
  <si>
    <t>10.997756</t>
  </si>
  <si>
    <t>Dorfmark</t>
  </si>
  <si>
    <t>52.899139</t>
  </si>
  <si>
    <t>9.771305</t>
  </si>
  <si>
    <t>Dorfprozelten</t>
  </si>
  <si>
    <t>49.779377</t>
  </si>
  <si>
    <t>9.382160</t>
  </si>
  <si>
    <t>Dorheim(Wetterau)</t>
  </si>
  <si>
    <t>50.352702</t>
  </si>
  <si>
    <t>8.790510</t>
  </si>
  <si>
    <t>Dormagen</t>
  </si>
  <si>
    <t>51.099495</t>
  </si>
  <si>
    <t>6.814837</t>
  </si>
  <si>
    <t>Dormagen Chempark</t>
  </si>
  <si>
    <t>51.077045</t>
  </si>
  <si>
    <t>6.838171</t>
  </si>
  <si>
    <t>Dornburg(Saale)</t>
  </si>
  <si>
    <t>51.008613</t>
  </si>
  <si>
    <t>11.675499</t>
  </si>
  <si>
    <t>Dornstetten</t>
  </si>
  <si>
    <t>48.469635</t>
  </si>
  <si>
    <t>8.503214</t>
  </si>
  <si>
    <t>Dornstetten-Aach</t>
  </si>
  <si>
    <t>48.473300</t>
  </si>
  <si>
    <t>8.482910</t>
  </si>
  <si>
    <t>Dörpen</t>
  </si>
  <si>
    <t>52.959021</t>
  </si>
  <si>
    <t>7.353279</t>
  </si>
  <si>
    <t>Dörrberg</t>
  </si>
  <si>
    <t>50.735351</t>
  </si>
  <si>
    <t>10.798671</t>
  </si>
  <si>
    <t>Dorsten</t>
  </si>
  <si>
    <t>51.658274</t>
  </si>
  <si>
    <t>6.970500</t>
  </si>
  <si>
    <t>Dortelweil</t>
  </si>
  <si>
    <t>50.207615</t>
  </si>
  <si>
    <t>8.751267</t>
  </si>
  <si>
    <t>51.517896</t>
  </si>
  <si>
    <t>7.459290</t>
  </si>
  <si>
    <t>Dortmund Knappschaftskrankenhaus</t>
  </si>
  <si>
    <t>51.518768</t>
  </si>
  <si>
    <t>7.537458</t>
  </si>
  <si>
    <t>Dortmund Möllerbrücke</t>
  </si>
  <si>
    <t>51.507157</t>
  </si>
  <si>
    <t>7.451706</t>
  </si>
  <si>
    <t>Dortmund Signal Iduna Park</t>
  </si>
  <si>
    <t>51.490728</t>
  </si>
  <si>
    <t>7.457573</t>
  </si>
  <si>
    <t>Dortmund Stadthaus</t>
  </si>
  <si>
    <t>51.507828</t>
  </si>
  <si>
    <t>7.468764</t>
  </si>
  <si>
    <t>Dortmund Tierpark</t>
  </si>
  <si>
    <t>51.478193</t>
  </si>
  <si>
    <t>7.461995</t>
  </si>
  <si>
    <t>Dortmund Universität</t>
  </si>
  <si>
    <t>51.492740</t>
  </si>
  <si>
    <t>7.417708</t>
  </si>
  <si>
    <t>Dortmund West</t>
  </si>
  <si>
    <t>51.509652</t>
  </si>
  <si>
    <t>7.438938</t>
  </si>
  <si>
    <t>Dortmund-Aplerbeck</t>
  </si>
  <si>
    <t>51.490151</t>
  </si>
  <si>
    <t>7.553189</t>
  </si>
  <si>
    <t>Dortmund-Aplerbeck Süd</t>
  </si>
  <si>
    <t>51.484437</t>
  </si>
  <si>
    <t>7.549982</t>
  </si>
  <si>
    <t>Dortmund-Asseln Mitte</t>
  </si>
  <si>
    <t>51.526219</t>
  </si>
  <si>
    <t>7.583839</t>
  </si>
  <si>
    <t>Dortmund-Barop</t>
  </si>
  <si>
    <t>51.476954</t>
  </si>
  <si>
    <t>7.431298</t>
  </si>
  <si>
    <t>51.519036</t>
  </si>
  <si>
    <t>7.327477</t>
  </si>
  <si>
    <t>Dortmund-Brackel</t>
  </si>
  <si>
    <t>51.520757</t>
  </si>
  <si>
    <t>7.550083</t>
  </si>
  <si>
    <t>Dortmund-Derne</t>
  </si>
  <si>
    <t>51.567716</t>
  </si>
  <si>
    <t>7.528822</t>
  </si>
  <si>
    <t>Dortmund-Dorstfeld</t>
  </si>
  <si>
    <t>51.509376</t>
  </si>
  <si>
    <t>7.424864</t>
  </si>
  <si>
    <t>Dortmund-Dorstfeld Süd</t>
  </si>
  <si>
    <t>51.500632</t>
  </si>
  <si>
    <t>7.420017</t>
  </si>
  <si>
    <t>Dortmund-Germania</t>
  </si>
  <si>
    <t>51.498124</t>
  </si>
  <si>
    <t>7.363728</t>
  </si>
  <si>
    <t>Dortmund-Hörde</t>
  </si>
  <si>
    <t>51.487782</t>
  </si>
  <si>
    <t>7.500029</t>
  </si>
  <si>
    <t>Dortmund-Huckarde</t>
  </si>
  <si>
    <t>51.532623</t>
  </si>
  <si>
    <t>7.402353</t>
  </si>
  <si>
    <t>Dortmund-Huckarde Nord</t>
  </si>
  <si>
    <t>51.533667</t>
  </si>
  <si>
    <t>7.415095</t>
  </si>
  <si>
    <t>Dortmund-Kirchderne</t>
  </si>
  <si>
    <t>51.547075</t>
  </si>
  <si>
    <t>7.510105</t>
  </si>
  <si>
    <t>Dortmund-Kirchhörde</t>
  </si>
  <si>
    <t>51.464241</t>
  </si>
  <si>
    <t>7.457764</t>
  </si>
  <si>
    <t>Dortmund-Kley</t>
  </si>
  <si>
    <t>51.489467</t>
  </si>
  <si>
    <t>7.365374</t>
  </si>
  <si>
    <t>Dortmund-Körne</t>
  </si>
  <si>
    <t>51.513430</t>
  </si>
  <si>
    <t>7.515370</t>
  </si>
  <si>
    <t>Dortmund-Körne West</t>
  </si>
  <si>
    <t>51.509939</t>
  </si>
  <si>
    <t>7.502409</t>
  </si>
  <si>
    <t>Dortmund-Kruckel</t>
  </si>
  <si>
    <t>51.458332</t>
  </si>
  <si>
    <t>7.415529</t>
  </si>
  <si>
    <t>Dortmund-Kurl</t>
  </si>
  <si>
    <t>51.556979</t>
  </si>
  <si>
    <t>7.585291</t>
  </si>
  <si>
    <t>Dortmund-Löttringhausen</t>
  </si>
  <si>
    <t>51.451655</t>
  </si>
  <si>
    <t>7.447228</t>
  </si>
  <si>
    <t>Dortmund-Lütgendortmund</t>
  </si>
  <si>
    <t>51.500735</t>
  </si>
  <si>
    <t>7.334177</t>
  </si>
  <si>
    <t>Dortmund-Lütgendortmund Nord</t>
  </si>
  <si>
    <t>51.508523</t>
  </si>
  <si>
    <t>7.342401</t>
  </si>
  <si>
    <t>Dortmund-Marten</t>
  </si>
  <si>
    <t>51.514462</t>
  </si>
  <si>
    <t>7.374408</t>
  </si>
  <si>
    <t>Dortmund-Marten Süd</t>
  </si>
  <si>
    <t>51.507984</t>
  </si>
  <si>
    <t>7.387479</t>
  </si>
  <si>
    <t>Dortmund-Mengede</t>
  </si>
  <si>
    <t>51.570345</t>
  </si>
  <si>
    <t>7.374374</t>
  </si>
  <si>
    <t>Dortmund-Nette/Oestrich</t>
  </si>
  <si>
    <t>51.561495</t>
  </si>
  <si>
    <t>7.377731</t>
  </si>
  <si>
    <t>Dortmund-Oespel</t>
  </si>
  <si>
    <t>51.488397</t>
  </si>
  <si>
    <t>7.383811</t>
  </si>
  <si>
    <t>Dortmund-Rahm</t>
  </si>
  <si>
    <t>51.525728</t>
  </si>
  <si>
    <t>7.395252</t>
  </si>
  <si>
    <t>Dortmund-Scharnhorst</t>
  </si>
  <si>
    <t>51.538373</t>
  </si>
  <si>
    <t>7.536564</t>
  </si>
  <si>
    <t>Dortmund-Sölde</t>
  </si>
  <si>
    <t>51.495460</t>
  </si>
  <si>
    <t>7.589205</t>
  </si>
  <si>
    <t>Dortmund-Somborn</t>
  </si>
  <si>
    <t>51.496010</t>
  </si>
  <si>
    <t>7.350084</t>
  </si>
  <si>
    <t>Dortmund-Westerfilde</t>
  </si>
  <si>
    <t>51.548334</t>
  </si>
  <si>
    <t>7.380213</t>
  </si>
  <si>
    <t>Dortmund-Wickede</t>
  </si>
  <si>
    <t>51.533930</t>
  </si>
  <si>
    <t>7.624660</t>
  </si>
  <si>
    <t>Dortmund-Wickede West</t>
  </si>
  <si>
    <t>51.529455</t>
  </si>
  <si>
    <t>7.607215</t>
  </si>
  <si>
    <t>Dortmund-Wischlingen</t>
  </si>
  <si>
    <t>51.519290</t>
  </si>
  <si>
    <t>7.412863</t>
  </si>
  <si>
    <t>Dorum(Weserm)</t>
  </si>
  <si>
    <t>53.688743</t>
  </si>
  <si>
    <t>8.575801</t>
  </si>
  <si>
    <t>Dörverden</t>
  </si>
  <si>
    <t>52.846407</t>
  </si>
  <si>
    <t>9.246334</t>
  </si>
  <si>
    <t>Dossow(Prign)</t>
  </si>
  <si>
    <t>53.121209</t>
  </si>
  <si>
    <t>12.520886</t>
  </si>
  <si>
    <t>Dottenheim</t>
  </si>
  <si>
    <t>49.547496</t>
  </si>
  <si>
    <t>10.522573</t>
  </si>
  <si>
    <t>Dotternhausen-Dormettingen</t>
  </si>
  <si>
    <t>48.228455</t>
  </si>
  <si>
    <t>8.781119</t>
  </si>
  <si>
    <t>Dottingen Rathaus</t>
  </si>
  <si>
    <t>47.857703</t>
  </si>
  <si>
    <t>7.691211</t>
  </si>
  <si>
    <t>Drahnsdorf</t>
  </si>
  <si>
    <t>51.915391</t>
  </si>
  <si>
    <t>13.581250</t>
  </si>
  <si>
    <t>Drahtzug</t>
  </si>
  <si>
    <t>51.663447</t>
  </si>
  <si>
    <t>11.124636</t>
  </si>
  <si>
    <t>Drangstedt</t>
  </si>
  <si>
    <t>53.617182</t>
  </si>
  <si>
    <t>8.736659</t>
  </si>
  <si>
    <t>Dranske</t>
  </si>
  <si>
    <t>54.630244</t>
  </si>
  <si>
    <t>13.233881</t>
  </si>
  <si>
    <t>Drebkau</t>
  </si>
  <si>
    <t>51.655084</t>
  </si>
  <si>
    <t>14.223130</t>
  </si>
  <si>
    <t>Drei Annen Hohne</t>
  </si>
  <si>
    <t>51.770116</t>
  </si>
  <si>
    <t>10.726766</t>
  </si>
  <si>
    <t>Dreieich-Buchschlag</t>
  </si>
  <si>
    <t>50.022477</t>
  </si>
  <si>
    <t>8.661151</t>
  </si>
  <si>
    <t>Dreieich-Dreieichenhain</t>
  </si>
  <si>
    <t>49.998468</t>
  </si>
  <si>
    <t>8.708693</t>
  </si>
  <si>
    <t>Dreieich-Götzenhain</t>
  </si>
  <si>
    <t>49.994026</t>
  </si>
  <si>
    <t>8.732699</t>
  </si>
  <si>
    <t>Dreieich-Offenthal</t>
  </si>
  <si>
    <t>49.981851</t>
  </si>
  <si>
    <t>8.749640</t>
  </si>
  <si>
    <t>Dreieich-Sprendlingen</t>
  </si>
  <si>
    <t>50.014837</t>
  </si>
  <si>
    <t>8.689306</t>
  </si>
  <si>
    <t>Dreieich-Weibelfeld</t>
  </si>
  <si>
    <t>50.007084</t>
  </si>
  <si>
    <t>8.700922</t>
  </si>
  <si>
    <t>Dreikirchen</t>
  </si>
  <si>
    <t>50.449865</t>
  </si>
  <si>
    <t>7.958384</t>
  </si>
  <si>
    <t>Dreileben-Drackenstedt</t>
  </si>
  <si>
    <t>52.143852</t>
  </si>
  <si>
    <t>11.341559</t>
  </si>
  <si>
    <t>Drensteinfurt</t>
  </si>
  <si>
    <t>51.799158</t>
  </si>
  <si>
    <t>7.733609</t>
  </si>
  <si>
    <t>Dresden Bischofsplatz</t>
  </si>
  <si>
    <t>51.072335</t>
  </si>
  <si>
    <t>13.746248</t>
  </si>
  <si>
    <t>Dresden Flughafen</t>
  </si>
  <si>
    <t>51.124665</t>
  </si>
  <si>
    <t>13.765993</t>
  </si>
  <si>
    <t>51.047991</t>
  </si>
  <si>
    <t>13.719864</t>
  </si>
  <si>
    <t>Dresden Grenzstraße</t>
  </si>
  <si>
    <t>51.128298</t>
  </si>
  <si>
    <t>13.777737</t>
  </si>
  <si>
    <t>Dresden Hbf</t>
  </si>
  <si>
    <t>51.040563</t>
  </si>
  <si>
    <t>13.732035</t>
  </si>
  <si>
    <t>Dresden Hbf (Strehlener Str.)</t>
  </si>
  <si>
    <t>51.038682</t>
  </si>
  <si>
    <t>13.733940</t>
  </si>
  <si>
    <t>Dresden Industriegelände</t>
  </si>
  <si>
    <t>51.087456</t>
  </si>
  <si>
    <t>13.762772</t>
  </si>
  <si>
    <t>Dresden Mitte</t>
  </si>
  <si>
    <t>51.056168</t>
  </si>
  <si>
    <t>13.724109</t>
  </si>
  <si>
    <t>Dresden-Cotta</t>
  </si>
  <si>
    <t>51.062157</t>
  </si>
  <si>
    <t>13.683298</t>
  </si>
  <si>
    <t>Dresden-Dobritz</t>
  </si>
  <si>
    <t>51.011614</t>
  </si>
  <si>
    <t>13.808477</t>
  </si>
  <si>
    <t>51.056034</t>
  </si>
  <si>
    <t>13.708151</t>
  </si>
  <si>
    <t>Dresden-Kemnitz</t>
  </si>
  <si>
    <t>51.073084</t>
  </si>
  <si>
    <t>13.668919</t>
  </si>
  <si>
    <t>Dresden-Klotzsche</t>
  </si>
  <si>
    <t>51.114667</t>
  </si>
  <si>
    <t>13.789110</t>
  </si>
  <si>
    <t>Dresden-Neustadt</t>
  </si>
  <si>
    <t>51.065899</t>
  </si>
  <si>
    <t>13.740701</t>
  </si>
  <si>
    <t>Dresden-Niedersedlitz</t>
  </si>
  <si>
    <t>50.999654</t>
  </si>
  <si>
    <t>13.828399</t>
  </si>
  <si>
    <t>Dresden-Pieschen</t>
  </si>
  <si>
    <t>51.081859</t>
  </si>
  <si>
    <t>13.725527</t>
  </si>
  <si>
    <t>Dresden-Plauen</t>
  </si>
  <si>
    <t>51.029630</t>
  </si>
  <si>
    <t>13.703170</t>
  </si>
  <si>
    <t>Dresden-Plauen Altplauen</t>
  </si>
  <si>
    <t>51.031841</t>
  </si>
  <si>
    <t>13.701864</t>
  </si>
  <si>
    <t>Dresden-Reick</t>
  </si>
  <si>
    <t>51.021317</t>
  </si>
  <si>
    <t>13.790514</t>
  </si>
  <si>
    <t>Dresden-Stetzsch</t>
  </si>
  <si>
    <t>51.080480</t>
  </si>
  <si>
    <t>13.651865</t>
  </si>
  <si>
    <t>Dresden-Stetzsch Am Urnenfeld</t>
  </si>
  <si>
    <t>51.082682</t>
  </si>
  <si>
    <t>13.651997</t>
  </si>
  <si>
    <t>Dresden-Strehlen</t>
  </si>
  <si>
    <t>51.030677</t>
  </si>
  <si>
    <t>13.761861</t>
  </si>
  <si>
    <t>Dresden-Trachau</t>
  </si>
  <si>
    <t>51.089966</t>
  </si>
  <si>
    <t>13.703878</t>
  </si>
  <si>
    <t>Dresden-Zschachwitz</t>
  </si>
  <si>
    <t>50.989652</t>
  </si>
  <si>
    <t>13.844930</t>
  </si>
  <si>
    <t>Dresden-Zschachwitz Fritz-Schreiter-Str.</t>
  </si>
  <si>
    <t>50.992853</t>
  </si>
  <si>
    <t>13.851004</t>
  </si>
  <si>
    <t>Drewoldke</t>
  </si>
  <si>
    <t>54.626412</t>
  </si>
  <si>
    <t>13.369532</t>
  </si>
  <si>
    <t>Dreye</t>
  </si>
  <si>
    <t>53.018425</t>
  </si>
  <si>
    <t>8.871103</t>
  </si>
  <si>
    <t>Drohndorf-Mehringen</t>
  </si>
  <si>
    <t>51.721692</t>
  </si>
  <si>
    <t>11.515648</t>
  </si>
  <si>
    <t>Ducherow</t>
  </si>
  <si>
    <t>53.766135</t>
  </si>
  <si>
    <t>13.796021</t>
  </si>
  <si>
    <t>Ducherow Gaststätte</t>
  </si>
  <si>
    <t>53.764935</t>
  </si>
  <si>
    <t>13.778180</t>
  </si>
  <si>
    <t>Duckterath</t>
  </si>
  <si>
    <t>50.984815</t>
  </si>
  <si>
    <t>7.103496</t>
  </si>
  <si>
    <t>Dudweiler</t>
  </si>
  <si>
    <t>49.277299</t>
  </si>
  <si>
    <t>7.027351</t>
  </si>
  <si>
    <t>Duisburg Entenfang</t>
  </si>
  <si>
    <t>Duisburg Hbf</t>
  </si>
  <si>
    <t>51.429785</t>
  </si>
  <si>
    <t>6.775903</t>
  </si>
  <si>
    <t>Duisburg-Buchholz</t>
  </si>
  <si>
    <t>51.382919</t>
  </si>
  <si>
    <t>6.775406</t>
  </si>
  <si>
    <t>Duisburg-Großenbaum</t>
  </si>
  <si>
    <t>51.364774</t>
  </si>
  <si>
    <t>6.777470</t>
  </si>
  <si>
    <t>Duisburg-Hochfeld Süd</t>
  </si>
  <si>
    <t>51.409000</t>
  </si>
  <si>
    <t>6.753408</t>
  </si>
  <si>
    <t>Duisburg-Meiderich Ost</t>
  </si>
  <si>
    <t>51.468855</t>
  </si>
  <si>
    <t>6.800789</t>
  </si>
  <si>
    <t>Duisburg-Meiderich Süd</t>
  </si>
  <si>
    <t>51.468831</t>
  </si>
  <si>
    <t>6.780191</t>
  </si>
  <si>
    <t>Duisburg-Obermeiderich</t>
  </si>
  <si>
    <t>51.468792</t>
  </si>
  <si>
    <t>6.821232</t>
  </si>
  <si>
    <t>Duisburg-Rahm</t>
  </si>
  <si>
    <t>51.346835</t>
  </si>
  <si>
    <t>6.779924</t>
  </si>
  <si>
    <t>Duisburg-Ruhrort</t>
  </si>
  <si>
    <t>51.457280</t>
  </si>
  <si>
    <t>6.736015</t>
  </si>
  <si>
    <t>Duisburg-Schlenk</t>
  </si>
  <si>
    <t>51.401781</t>
  </si>
  <si>
    <t>6.773206</t>
  </si>
  <si>
    <t>Duisburg-Wedau</t>
  </si>
  <si>
    <t>Dülken</t>
  </si>
  <si>
    <t>51.257149</t>
  </si>
  <si>
    <t>6.337930</t>
  </si>
  <si>
    <t>Dülmen</t>
  </si>
  <si>
    <t>51.827676</t>
  </si>
  <si>
    <t>7.295765</t>
  </si>
  <si>
    <t>Dünsen DHE</t>
  </si>
  <si>
    <t>52.924916</t>
  </si>
  <si>
    <t>8.627573</t>
  </si>
  <si>
    <t>Durach</t>
  </si>
  <si>
    <t>47.696452</t>
  </si>
  <si>
    <t>10.343797</t>
  </si>
  <si>
    <t>Düren</t>
  </si>
  <si>
    <t>50.809517</t>
  </si>
  <si>
    <t>6.482451</t>
  </si>
  <si>
    <t>Düren Annakirmesplatz</t>
  </si>
  <si>
    <t>50.796237</t>
  </si>
  <si>
    <t>6.474259</t>
  </si>
  <si>
    <t>Düren Im Großen Tal</t>
  </si>
  <si>
    <t>50.833020</t>
  </si>
  <si>
    <t>6.474310</t>
  </si>
  <si>
    <t>Düren Renkerstraße</t>
  </si>
  <si>
    <t>50.770276</t>
  </si>
  <si>
    <t>6.489493</t>
  </si>
  <si>
    <t>Düren-Kuhbrücke</t>
  </si>
  <si>
    <t>50.783312</t>
  </si>
  <si>
    <t>6.486752</t>
  </si>
  <si>
    <t>Düren-Lendersdorf</t>
  </si>
  <si>
    <t>50.774833</t>
  </si>
  <si>
    <t>6.490470</t>
  </si>
  <si>
    <t>Durmersheim</t>
  </si>
  <si>
    <t>48.928904</t>
  </si>
  <si>
    <t>8.272631</t>
  </si>
  <si>
    <t>Durmersheim Nord</t>
  </si>
  <si>
    <t>48.937796</t>
  </si>
  <si>
    <t>8.280581</t>
  </si>
  <si>
    <t>Dürrenbüchig</t>
  </si>
  <si>
    <t>49.023952</t>
  </si>
  <si>
    <t>8.648181</t>
  </si>
  <si>
    <t>Dürrenzimmern</t>
  </si>
  <si>
    <t>48.906247</t>
  </si>
  <si>
    <t>10.548728</t>
  </si>
  <si>
    <t>Dürrnhaar</t>
  </si>
  <si>
    <t>47.993954</t>
  </si>
  <si>
    <t>11.736607</t>
  </si>
  <si>
    <t>Dürrröhrsdorf</t>
  </si>
  <si>
    <t>51.028138</t>
  </si>
  <si>
    <t>14.007380</t>
  </si>
  <si>
    <t>Düsedau</t>
  </si>
  <si>
    <t>52.762416</t>
  </si>
  <si>
    <t>11.803540</t>
  </si>
  <si>
    <t>Düsseldorf Flughafen</t>
  </si>
  <si>
    <t>51.292009</t>
  </si>
  <si>
    <t>6.786836</t>
  </si>
  <si>
    <t>Düsseldorf Flughafen Terminal</t>
  </si>
  <si>
    <t>51.278517</t>
  </si>
  <si>
    <t>6.766979</t>
  </si>
  <si>
    <t>Düsseldorf Friedrichstadt</t>
  </si>
  <si>
    <t>51.211975</t>
  </si>
  <si>
    <t>6.789057</t>
  </si>
  <si>
    <t>Düsseldorf Hbf</t>
  </si>
  <si>
    <t>51.219962</t>
  </si>
  <si>
    <t>6.794319</t>
  </si>
  <si>
    <t>Düsseldorf Völklinger Str.</t>
  </si>
  <si>
    <t>51.210208</t>
  </si>
  <si>
    <t>6.760431</t>
  </si>
  <si>
    <t>Düsseldorf Volksgarten</t>
  </si>
  <si>
    <t>51.210138</t>
  </si>
  <si>
    <t>6.791978</t>
  </si>
  <si>
    <t>Düsseldorf Wehrhahn</t>
  </si>
  <si>
    <t>51.228447</t>
  </si>
  <si>
    <t>6.798173</t>
  </si>
  <si>
    <t>Düsseldorf-Benrath</t>
  </si>
  <si>
    <t>51.162293</t>
  </si>
  <si>
    <t>6.878931</t>
  </si>
  <si>
    <t>Düsseldorf-Bilk</t>
  </si>
  <si>
    <t>51.207994</t>
  </si>
  <si>
    <t>6.775578</t>
  </si>
  <si>
    <t>Düsseldorf-Derendorf</t>
  </si>
  <si>
    <t>51.247624</t>
  </si>
  <si>
    <t>6.794512</t>
  </si>
  <si>
    <t>Düsseldorf-Eller</t>
  </si>
  <si>
    <t>51.202670</t>
  </si>
  <si>
    <t>6.851927</t>
  </si>
  <si>
    <t>Düsseldorf-Eller Mitte</t>
  </si>
  <si>
    <t>51.202058</t>
  </si>
  <si>
    <t>6.838607</t>
  </si>
  <si>
    <t>Düsseldorf-Eller Süd</t>
  </si>
  <si>
    <t>51.198072</t>
  </si>
  <si>
    <t>6.836128</t>
  </si>
  <si>
    <t>Düsseldorf-Flingern</t>
  </si>
  <si>
    <t>51.226241</t>
  </si>
  <si>
    <t>6.810284</t>
  </si>
  <si>
    <t>Düsseldorf-Garath</t>
  </si>
  <si>
    <t>51.143626</t>
  </si>
  <si>
    <t>6.897675</t>
  </si>
  <si>
    <t>Düsseldorf-Gerresheim</t>
  </si>
  <si>
    <t>51.220361</t>
  </si>
  <si>
    <t>6.863933</t>
  </si>
  <si>
    <t>Düsseldorf-Hamm</t>
  </si>
  <si>
    <t>51.210770</t>
  </si>
  <si>
    <t>6.740335</t>
  </si>
  <si>
    <t>Düsseldorf-Hellerhof</t>
  </si>
  <si>
    <t>51.133036</t>
  </si>
  <si>
    <t>6.908277</t>
  </si>
  <si>
    <t>Düsseldorf-Oberbilk</t>
  </si>
  <si>
    <t>51.208047</t>
  </si>
  <si>
    <t>6.808678</t>
  </si>
  <si>
    <t>Düsseldorf-Rath</t>
  </si>
  <si>
    <t>51.264124</t>
  </si>
  <si>
    <t>6.821063</t>
  </si>
  <si>
    <t>Düsseldorf-Rath Mitte</t>
  </si>
  <si>
    <t>51.261136</t>
  </si>
  <si>
    <t>6.808398</t>
  </si>
  <si>
    <t>Düsseldorf-Reisholz</t>
  </si>
  <si>
    <t>51.180782</t>
  </si>
  <si>
    <t>6.860953</t>
  </si>
  <si>
    <t>Düsseldorf-Unterrath</t>
  </si>
  <si>
    <t>51.276732</t>
  </si>
  <si>
    <t>6.788783</t>
  </si>
  <si>
    <t>Düsseldorf-Zoo</t>
  </si>
  <si>
    <t>51.236962</t>
  </si>
  <si>
    <t>6.796924</t>
  </si>
  <si>
    <t>Dußlingen</t>
  </si>
  <si>
    <t>48.452408</t>
  </si>
  <si>
    <t>9.058444</t>
  </si>
  <si>
    <t>Dutenhofen(Wetzlar)</t>
  </si>
  <si>
    <t>50.564335</t>
  </si>
  <si>
    <t>8.598572</t>
  </si>
  <si>
    <t>Dütschow</t>
  </si>
  <si>
    <t>53.401940</t>
  </si>
  <si>
    <t>11.678565</t>
  </si>
  <si>
    <t>Ebeleben</t>
  </si>
  <si>
    <t>51.285483</t>
  </si>
  <si>
    <t>10.738431</t>
  </si>
  <si>
    <t>Ebelsbach-Eltmann</t>
  </si>
  <si>
    <t>49.982672</t>
  </si>
  <si>
    <t>10.669614</t>
  </si>
  <si>
    <t>Ebenhausen(Unterfr)</t>
  </si>
  <si>
    <t>50.131305</t>
  </si>
  <si>
    <t>10.138040</t>
  </si>
  <si>
    <t>Ebenhausen-Schäftlarn</t>
  </si>
  <si>
    <t>47.978686</t>
  </si>
  <si>
    <t>11.453608</t>
  </si>
  <si>
    <t>Ebenhofen</t>
  </si>
  <si>
    <t>47.814818</t>
  </si>
  <si>
    <t>10.618479</t>
  </si>
  <si>
    <t>Ebensfeld</t>
  </si>
  <si>
    <t>50.068731</t>
  </si>
  <si>
    <t>10.954725</t>
  </si>
  <si>
    <t>Eberbach</t>
  </si>
  <si>
    <t>49.465768</t>
  </si>
  <si>
    <t>8.984152</t>
  </si>
  <si>
    <t>Ebermannstadt</t>
  </si>
  <si>
    <t>49.776801</t>
  </si>
  <si>
    <t>11.186873</t>
  </si>
  <si>
    <t>Ebermergen</t>
  </si>
  <si>
    <t>48.756210</t>
  </si>
  <si>
    <t>10.710960</t>
  </si>
  <si>
    <t>Ebern</t>
  </si>
  <si>
    <t>50.094163</t>
  </si>
  <si>
    <t>10.796719</t>
  </si>
  <si>
    <t>Ebern Parkplatz Mittelschule</t>
  </si>
  <si>
    <t>50.095222</t>
  </si>
  <si>
    <t>10.797511</t>
  </si>
  <si>
    <t>Ebersbach(Fils)</t>
  </si>
  <si>
    <t>48.716120</t>
  </si>
  <si>
    <t>9.526582</t>
  </si>
  <si>
    <t>Ebersbach(Sachs)</t>
  </si>
  <si>
    <t>51.004378</t>
  </si>
  <si>
    <t>14.578802</t>
  </si>
  <si>
    <t>Ebersberg(Oberbay)</t>
  </si>
  <si>
    <t>48.074970</t>
  </si>
  <si>
    <t>11.970243</t>
  </si>
  <si>
    <t>Ebersbrunn</t>
  </si>
  <si>
    <t>50.651373</t>
  </si>
  <si>
    <t>12.443215</t>
  </si>
  <si>
    <t>Ebersbrunn Gasthof Löwe</t>
  </si>
  <si>
    <t>50.652303</t>
  </si>
  <si>
    <t>12.439170</t>
  </si>
  <si>
    <t>Ebersdorf(b Coburg)</t>
  </si>
  <si>
    <t>50.224271</t>
  </si>
  <si>
    <t>11.064643</t>
  </si>
  <si>
    <t>Eberswalde Hbf</t>
  </si>
  <si>
    <t>52.834021</t>
  </si>
  <si>
    <t>13.797062</t>
  </si>
  <si>
    <t>Eberswalde Markt</t>
  </si>
  <si>
    <t>52.833881</t>
  </si>
  <si>
    <t>13.820508</t>
  </si>
  <si>
    <t>Ebertsheim</t>
  </si>
  <si>
    <t>49.564004</t>
  </si>
  <si>
    <t>8.108237</t>
  </si>
  <si>
    <t>Ebing</t>
  </si>
  <si>
    <t>50.001535</t>
  </si>
  <si>
    <t>10.913846</t>
  </si>
  <si>
    <t>Ebing Raiffeisenbank</t>
  </si>
  <si>
    <t>50.008949</t>
  </si>
  <si>
    <t>10.905766</t>
  </si>
  <si>
    <t>Ebnath Ortsmitte</t>
  </si>
  <si>
    <t>49.950578</t>
  </si>
  <si>
    <t>11.940283</t>
  </si>
  <si>
    <t>Ebringen</t>
  </si>
  <si>
    <t>47.960360</t>
  </si>
  <si>
    <t>7.768180</t>
  </si>
  <si>
    <t>Ebstorf(Uelzen)</t>
  </si>
  <si>
    <t>53.017192</t>
  </si>
  <si>
    <t>10.416950</t>
  </si>
  <si>
    <t>Echem</t>
  </si>
  <si>
    <t>53.337006</t>
  </si>
  <si>
    <t>10.537198</t>
  </si>
  <si>
    <t>Eching</t>
  </si>
  <si>
    <t>48.302992</t>
  </si>
  <si>
    <t>11.616754</t>
  </si>
  <si>
    <t>Echterdingen</t>
  </si>
  <si>
    <t>48.692152</t>
  </si>
  <si>
    <t>9.169164</t>
  </si>
  <si>
    <t>Echzell</t>
  </si>
  <si>
    <t>50.389806</t>
  </si>
  <si>
    <t>8.890353</t>
  </si>
  <si>
    <t>Eckardtsleben</t>
  </si>
  <si>
    <t>51.066093</t>
  </si>
  <si>
    <t>10.682123</t>
  </si>
  <si>
    <t>Eckartsberga(Thür)</t>
  </si>
  <si>
    <t>51.107837</t>
  </si>
  <si>
    <t>11.554550</t>
  </si>
  <si>
    <t>Eckartshausen-Ilshofen</t>
  </si>
  <si>
    <t>49.152317</t>
  </si>
  <si>
    <t>9.936645</t>
  </si>
  <si>
    <t>Eckel / Eckeler Berg</t>
  </si>
  <si>
    <t>53.369201</t>
  </si>
  <si>
    <t>9.918789</t>
  </si>
  <si>
    <t>54.467600</t>
  </si>
  <si>
    <t>9.835115</t>
  </si>
  <si>
    <t>Eckersmühlen</t>
  </si>
  <si>
    <t>49.215472</t>
  </si>
  <si>
    <t>11.137947</t>
  </si>
  <si>
    <t>Eddersheim</t>
  </si>
  <si>
    <t>50.039492</t>
  </si>
  <si>
    <t>8.456741</t>
  </si>
  <si>
    <t>Edelfingen</t>
  </si>
  <si>
    <t>49.513025</t>
  </si>
  <si>
    <t>9.743113</t>
  </si>
  <si>
    <t>Edenkoben</t>
  </si>
  <si>
    <t>49.282053</t>
  </si>
  <si>
    <t>8.140620</t>
  </si>
  <si>
    <t>Edermünde-Grifte</t>
  </si>
  <si>
    <t>51.209945</t>
  </si>
  <si>
    <t>9.449033</t>
  </si>
  <si>
    <t>Edesheim(Pfalz)</t>
  </si>
  <si>
    <t>49.263736</t>
  </si>
  <si>
    <t>8.139075</t>
  </si>
  <si>
    <t>Ediger-Eller</t>
  </si>
  <si>
    <t>50.104697</t>
  </si>
  <si>
    <t>7.139598</t>
  </si>
  <si>
    <t>Edingen(Wetzlar)</t>
  </si>
  <si>
    <t>50.632362</t>
  </si>
  <si>
    <t>8.323007</t>
  </si>
  <si>
    <t>Edle Krone</t>
  </si>
  <si>
    <t>50.950015</t>
  </si>
  <si>
    <t>13.583632</t>
  </si>
  <si>
    <t>Edling</t>
  </si>
  <si>
    <t>48.058479</t>
  </si>
  <si>
    <t>12.163234</t>
  </si>
  <si>
    <t>Effelder(Thür)</t>
  </si>
  <si>
    <t>50.379875</t>
  </si>
  <si>
    <t>11.075849</t>
  </si>
  <si>
    <t>Effolderbach</t>
  </si>
  <si>
    <t>50.338192</t>
  </si>
  <si>
    <t>9.007483</t>
  </si>
  <si>
    <t>Efringen-Kirchen</t>
  </si>
  <si>
    <t>47.655619</t>
  </si>
  <si>
    <t>7.563918</t>
  </si>
  <si>
    <t>Egelsbach</t>
  </si>
  <si>
    <t>49.969113</t>
  </si>
  <si>
    <t>8.653632</t>
  </si>
  <si>
    <t>Egersdorf</t>
  </si>
  <si>
    <t>49.464638</t>
  </si>
  <si>
    <t>10.887385</t>
  </si>
  <si>
    <t>Egestorf(Deister)</t>
  </si>
  <si>
    <t>52.278585</t>
  </si>
  <si>
    <t>9.514485</t>
  </si>
  <si>
    <t>Eggenfelden</t>
  </si>
  <si>
    <t>48.403956</t>
  </si>
  <si>
    <t>12.748669</t>
  </si>
  <si>
    <t>Eggenfelden Mitte</t>
  </si>
  <si>
    <t>48.406215</t>
  </si>
  <si>
    <t>12.767068</t>
  </si>
  <si>
    <t>Eggenstein Bf</t>
  </si>
  <si>
    <t>49.075671</t>
  </si>
  <si>
    <t>8.397941</t>
  </si>
  <si>
    <t>Eggersdorf</t>
  </si>
  <si>
    <t>51.975131</t>
  </si>
  <si>
    <t>11.695948</t>
  </si>
  <si>
    <t>Eggesin</t>
  </si>
  <si>
    <t>53.681825</t>
  </si>
  <si>
    <t>14.073046</t>
  </si>
  <si>
    <t>Eggingen</t>
  </si>
  <si>
    <t>47.693731</t>
  </si>
  <si>
    <t>8.396653</t>
  </si>
  <si>
    <t>Egglkofen</t>
  </si>
  <si>
    <t>48.395762</t>
  </si>
  <si>
    <t>12.445956</t>
  </si>
  <si>
    <t>Eggmühl</t>
  </si>
  <si>
    <t>48.836497</t>
  </si>
  <si>
    <t>12.182192</t>
  </si>
  <si>
    <t>Eggolsheim</t>
  </si>
  <si>
    <t>49.774485</t>
  </si>
  <si>
    <t>11.037113</t>
  </si>
  <si>
    <t>Eglharting</t>
  </si>
  <si>
    <t>48.082348</t>
  </si>
  <si>
    <t>11.864291</t>
  </si>
  <si>
    <t>Egling</t>
  </si>
  <si>
    <t>48.190864</t>
  </si>
  <si>
    <t>10.976504</t>
  </si>
  <si>
    <t>Ehingen(Donau)</t>
  </si>
  <si>
    <t>48.285677</t>
  </si>
  <si>
    <t>9.724340</t>
  </si>
  <si>
    <t>Ehlenbruch</t>
  </si>
  <si>
    <t>51.981270</t>
  </si>
  <si>
    <t>8.741243</t>
  </si>
  <si>
    <t>Ehlershausen</t>
  </si>
  <si>
    <t>52.523609</t>
  </si>
  <si>
    <t>10.029596</t>
  </si>
  <si>
    <t>Ehningen(b Böblingen)</t>
  </si>
  <si>
    <t>48.662682</t>
  </si>
  <si>
    <t>8.944260</t>
  </si>
  <si>
    <t>Ehr</t>
  </si>
  <si>
    <t>50.175720</t>
  </si>
  <si>
    <t>7.571324</t>
  </si>
  <si>
    <t>Ehrang</t>
  </si>
  <si>
    <t>49.802029</t>
  </si>
  <si>
    <t>6.685808</t>
  </si>
  <si>
    <t>Ehrang Ort</t>
  </si>
  <si>
    <t>49.809348</t>
  </si>
  <si>
    <t>6.688324</t>
  </si>
  <si>
    <t>Ehringen</t>
  </si>
  <si>
    <t>51.379528</t>
  </si>
  <si>
    <t>9.154619</t>
  </si>
  <si>
    <t>Ehringen Mitte</t>
  </si>
  <si>
    <t>51.380755</t>
  </si>
  <si>
    <t>9.147163</t>
  </si>
  <si>
    <t>Ehringhausen(Kr Lippstadt)</t>
  </si>
  <si>
    <t>51.662813</t>
  </si>
  <si>
    <t>8.449260</t>
  </si>
  <si>
    <t>Ehringshausen(Kr Wetzlar)</t>
  </si>
  <si>
    <t>50.595066</t>
  </si>
  <si>
    <t>8.383841</t>
  </si>
  <si>
    <t>Ehringshausen(Oberhess)</t>
  </si>
  <si>
    <t>50.708780</t>
  </si>
  <si>
    <t>9.101862</t>
  </si>
  <si>
    <t>Eibau</t>
  </si>
  <si>
    <t>50.986452</t>
  </si>
  <si>
    <t>14.646055</t>
  </si>
  <si>
    <t>Eich(Sachs)</t>
  </si>
  <si>
    <t>50.545751</t>
  </si>
  <si>
    <t>12.340142</t>
  </si>
  <si>
    <t>Eichen(Kr Siegen)</t>
  </si>
  <si>
    <t>50.973864</t>
  </si>
  <si>
    <t>7.977934</t>
  </si>
  <si>
    <t>Eichenau(Oberbay)</t>
  </si>
  <si>
    <t>48.179324</t>
  </si>
  <si>
    <t>11.328277</t>
  </si>
  <si>
    <t>Eichenberg</t>
  </si>
  <si>
    <t>51.374823</t>
  </si>
  <si>
    <t>9.921482</t>
  </si>
  <si>
    <t>Eichenzell</t>
  </si>
  <si>
    <t>50.494146</t>
  </si>
  <si>
    <t>9.694439</t>
  </si>
  <si>
    <t>Eichhagen</t>
  </si>
  <si>
    <t>51.059167</t>
  </si>
  <si>
    <t>7.836871</t>
  </si>
  <si>
    <t>Eicholzheim</t>
  </si>
  <si>
    <t>49.432439</t>
  </si>
  <si>
    <t>9.290317</t>
  </si>
  <si>
    <t>Eichstätt Bahnhof</t>
  </si>
  <si>
    <t>48.869879</t>
  </si>
  <si>
    <t>11.163650</t>
  </si>
  <si>
    <t>Eichstätt Stadt</t>
  </si>
  <si>
    <t>48.893296</t>
  </si>
  <si>
    <t>11.179602</t>
  </si>
  <si>
    <t>Eichstedt(Altm)</t>
  </si>
  <si>
    <t>52.674850</t>
  </si>
  <si>
    <t>11.854895</t>
  </si>
  <si>
    <t>Eichstedt(Altm) Dorfmitte</t>
  </si>
  <si>
    <t>52.677081</t>
  </si>
  <si>
    <t>11.852415</t>
  </si>
  <si>
    <t>Eichstetten am Kaiserstuhl</t>
  </si>
  <si>
    <t>48.092901</t>
  </si>
  <si>
    <t>7.748021</t>
  </si>
  <si>
    <t>Eickendorf</t>
  </si>
  <si>
    <t>51.946755</t>
  </si>
  <si>
    <t>11.676879</t>
  </si>
  <si>
    <t>Eilenburg</t>
  </si>
  <si>
    <t>51.451851</t>
  </si>
  <si>
    <t>12.637013</t>
  </si>
  <si>
    <t>Eilenburg Ost</t>
  </si>
  <si>
    <t>51.463424</t>
  </si>
  <si>
    <t>12.667772</t>
  </si>
  <si>
    <t>Eilendorf</t>
  </si>
  <si>
    <t>50.785561</t>
  </si>
  <si>
    <t>6.154367</t>
  </si>
  <si>
    <t>Eilsleben(b Magdeburg)</t>
  </si>
  <si>
    <t>52.150237</t>
  </si>
  <si>
    <t>11.215214</t>
  </si>
  <si>
    <t>Eilvese</t>
  </si>
  <si>
    <t>52.545215</t>
  </si>
  <si>
    <t>9.428147</t>
  </si>
  <si>
    <t>Eimeldingen</t>
  </si>
  <si>
    <t>47.627948</t>
  </si>
  <si>
    <t>7.595600</t>
  </si>
  <si>
    <t>Einbeck BBS/PS-Speicher</t>
  </si>
  <si>
    <t>51.820100</t>
  </si>
  <si>
    <t>9.859710</t>
  </si>
  <si>
    <t>Einbeck Mitte</t>
  </si>
  <si>
    <t>51.818531</t>
  </si>
  <si>
    <t>9.875293</t>
  </si>
  <si>
    <t>Einbeck Otto-Hahn-Straße</t>
  </si>
  <si>
    <t>51.814478</t>
  </si>
  <si>
    <t>9.892910</t>
  </si>
  <si>
    <t>Einbeck-Salzderhelden</t>
  </si>
  <si>
    <t>51.798169</t>
  </si>
  <si>
    <t>9.922775</t>
  </si>
  <si>
    <t>Einfeld</t>
  </si>
  <si>
    <t>54.129373</t>
  </si>
  <si>
    <t>9.997923</t>
  </si>
  <si>
    <t>Einöd(Saar)</t>
  </si>
  <si>
    <t>49.266663</t>
  </si>
  <si>
    <t>7.321916</t>
  </si>
  <si>
    <t>Einsiedel</t>
  </si>
  <si>
    <t>50.772796</t>
  </si>
  <si>
    <t>12.973212</t>
  </si>
  <si>
    <t>Einsiedel August-Bebel-Platz</t>
  </si>
  <si>
    <t>50.767709</t>
  </si>
  <si>
    <t>12.974147</t>
  </si>
  <si>
    <t>Einsiedel Brauerei</t>
  </si>
  <si>
    <t>50.765009</t>
  </si>
  <si>
    <t>12.975884</t>
  </si>
  <si>
    <t>Einsiedel Hp Gymnasium</t>
  </si>
  <si>
    <t>50.780448</t>
  </si>
  <si>
    <t>12.971785</t>
  </si>
  <si>
    <t>Einsiedlerhof</t>
  </si>
  <si>
    <t>49.431002</t>
  </si>
  <si>
    <t>7.662227</t>
  </si>
  <si>
    <t>Eisemroth</t>
  </si>
  <si>
    <t>50.737743</t>
  </si>
  <si>
    <t>8.416049</t>
  </si>
  <si>
    <t>Eisenach Hbf</t>
  </si>
  <si>
    <t>50.976922</t>
  </si>
  <si>
    <t>10.331986</t>
  </si>
  <si>
    <t>Eisenach Opelwerke Hp</t>
  </si>
  <si>
    <t>50.979334</t>
  </si>
  <si>
    <t>10.283491</t>
  </si>
  <si>
    <t>Eisenach West</t>
  </si>
  <si>
    <t>50.978902</t>
  </si>
  <si>
    <t>10.304740</t>
  </si>
  <si>
    <t>Eisenach Westbahnhof</t>
  </si>
  <si>
    <t>50.979727</t>
  </si>
  <si>
    <t>10.302920</t>
  </si>
  <si>
    <t>Eisenärzt</t>
  </si>
  <si>
    <t>47.796273</t>
  </si>
  <si>
    <t>12.638301</t>
  </si>
  <si>
    <t>Eisenberg(Pfalz)</t>
  </si>
  <si>
    <t>49.554483</t>
  </si>
  <si>
    <t>8.070582</t>
  </si>
  <si>
    <t>Eisenheim</t>
  </si>
  <si>
    <t>49.869412</t>
  </si>
  <si>
    <t>10.153426</t>
  </si>
  <si>
    <t>Eisenhüttenstadt</t>
  </si>
  <si>
    <t>52.147980</t>
  </si>
  <si>
    <t>14.658435</t>
  </si>
  <si>
    <t>Eiserfeld(Sieg)</t>
  </si>
  <si>
    <t>50.847299</t>
  </si>
  <si>
    <t>7.987071</t>
  </si>
  <si>
    <t>Eisfeld</t>
  </si>
  <si>
    <t>50.417795</t>
  </si>
  <si>
    <t>10.904637</t>
  </si>
  <si>
    <t>Eisfelder Talmühle</t>
  </si>
  <si>
    <t>51.620408</t>
  </si>
  <si>
    <t>10.812956</t>
  </si>
  <si>
    <t>48.696594</t>
  </si>
  <si>
    <t>9.704812</t>
  </si>
  <si>
    <t>49.516578</t>
  </si>
  <si>
    <t>7.983562</t>
  </si>
  <si>
    <t>Eitensheim</t>
  </si>
  <si>
    <t>48.815979</t>
  </si>
  <si>
    <t>11.319259</t>
  </si>
  <si>
    <t>Eitorf</t>
  </si>
  <si>
    <t>50.773619</t>
  </si>
  <si>
    <t>7.447326</t>
  </si>
  <si>
    <t>Elend</t>
  </si>
  <si>
    <t>51.745970</t>
  </si>
  <si>
    <t>10.690129</t>
  </si>
  <si>
    <t>Elfershausen-Trimberg</t>
  </si>
  <si>
    <t>50.140480</t>
  </si>
  <si>
    <t>9.969109</t>
  </si>
  <si>
    <t>Elgersburg</t>
  </si>
  <si>
    <t>50.706054</t>
  </si>
  <si>
    <t>10.849905</t>
  </si>
  <si>
    <t>Ellefeld</t>
  </si>
  <si>
    <t>50.488003</t>
  </si>
  <si>
    <t>12.384382</t>
  </si>
  <si>
    <t>Ellefeld Rathaus</t>
  </si>
  <si>
    <t>50.486435</t>
  </si>
  <si>
    <t>12.391821</t>
  </si>
  <si>
    <t>Ellental</t>
  </si>
  <si>
    <t>48.955288</t>
  </si>
  <si>
    <t>9.123744</t>
  </si>
  <si>
    <t>Ellerau</t>
  </si>
  <si>
    <t>53.750144</t>
  </si>
  <si>
    <t>9.923374</t>
  </si>
  <si>
    <t>Ellhofen</t>
  </si>
  <si>
    <t>49.149952</t>
  </si>
  <si>
    <t>9.316035</t>
  </si>
  <si>
    <t>Ellingen(Bay)</t>
  </si>
  <si>
    <t>49.066228</t>
  </si>
  <si>
    <t>10.959693</t>
  </si>
  <si>
    <t>Ellrich</t>
  </si>
  <si>
    <t>51.579804</t>
  </si>
  <si>
    <t>10.669444</t>
  </si>
  <si>
    <t>Ellwangen</t>
  </si>
  <si>
    <t>48.964121</t>
  </si>
  <si>
    <t>10.129681</t>
  </si>
  <si>
    <t>Ellzee</t>
  </si>
  <si>
    <t>48.342140</t>
  </si>
  <si>
    <t>10.338371</t>
  </si>
  <si>
    <t>Elmenhorst</t>
  </si>
  <si>
    <t>54.210202</t>
  </si>
  <si>
    <t>13.074014</t>
  </si>
  <si>
    <t>Elmenhorst Schule</t>
  </si>
  <si>
    <t>54.216988</t>
  </si>
  <si>
    <t>13.067639</t>
  </si>
  <si>
    <t>Elpersheim</t>
  </si>
  <si>
    <t>49.473094</t>
  </si>
  <si>
    <t>9.873427</t>
  </si>
  <si>
    <t>Elsfleth</t>
  </si>
  <si>
    <t>53.234103</t>
  </si>
  <si>
    <t>8.464026</t>
  </si>
  <si>
    <t>Elsholz</t>
  </si>
  <si>
    <t>52.204050</t>
  </si>
  <si>
    <t>12.954911</t>
  </si>
  <si>
    <t>Elsnigk(Anh)</t>
  </si>
  <si>
    <t>51.790800</t>
  </si>
  <si>
    <t>12.059072</t>
  </si>
  <si>
    <t>Elstal</t>
  </si>
  <si>
    <t>52.547490</t>
  </si>
  <si>
    <t>13.000114</t>
  </si>
  <si>
    <t>Elster(Elbe)</t>
  </si>
  <si>
    <t>51.832331</t>
  </si>
  <si>
    <t>12.827705</t>
  </si>
  <si>
    <t>Elsterberg</t>
  </si>
  <si>
    <t>50.613547</t>
  </si>
  <si>
    <t>12.167487</t>
  </si>
  <si>
    <t>Elsterberg Gasthof Linde</t>
  </si>
  <si>
    <t>50.605310</t>
  </si>
  <si>
    <t>12.156549</t>
  </si>
  <si>
    <t>Elsterberg-Kunstseidenwerk</t>
  </si>
  <si>
    <t>50.605024</t>
  </si>
  <si>
    <t>12.159798</t>
  </si>
  <si>
    <t>Elsterwerda</t>
  </si>
  <si>
    <t>51.459677</t>
  </si>
  <si>
    <t>13.516428</t>
  </si>
  <si>
    <t>Elsterwerda-Biehla</t>
  </si>
  <si>
    <t>51.472227</t>
  </si>
  <si>
    <t>13.519271</t>
  </si>
  <si>
    <t>Eltersdorf</t>
  </si>
  <si>
    <t>49.552069</t>
  </si>
  <si>
    <t>10.996370</t>
  </si>
  <si>
    <t>Eltville</t>
  </si>
  <si>
    <t>50.027562</t>
  </si>
  <si>
    <t>8.121530</t>
  </si>
  <si>
    <t>Eltville KD</t>
  </si>
  <si>
    <t>Elxleben</t>
  </si>
  <si>
    <t>51.043183</t>
  </si>
  <si>
    <t>10.946788</t>
  </si>
  <si>
    <t>Elz(Limburg/Lahn)</t>
  </si>
  <si>
    <t>50.414294</t>
  </si>
  <si>
    <t>8.038458</t>
  </si>
  <si>
    <t>Elz(Limburg/Lahn) Mitte</t>
  </si>
  <si>
    <t>50.412728</t>
  </si>
  <si>
    <t>8.036028</t>
  </si>
  <si>
    <t>Elz(Limburg/Lahn) Süd</t>
  </si>
  <si>
    <t>50.408709</t>
  </si>
  <si>
    <t>8.032223</t>
  </si>
  <si>
    <t>Elzach</t>
  </si>
  <si>
    <t>48.171194</t>
  </si>
  <si>
    <t>8.070891</t>
  </si>
  <si>
    <t>Elze(Han)</t>
  </si>
  <si>
    <t>52.120147</t>
  </si>
  <si>
    <t>9.746894</t>
  </si>
  <si>
    <t>Emden Außenhafen</t>
  </si>
  <si>
    <t>53.344469</t>
  </si>
  <si>
    <t>7.186179</t>
  </si>
  <si>
    <t>Emden Hbf</t>
  </si>
  <si>
    <t>53.369036</t>
  </si>
  <si>
    <t>7.195176</t>
  </si>
  <si>
    <t>Emmelshausen</t>
  </si>
  <si>
    <t>50.157673</t>
  </si>
  <si>
    <t>7.560494</t>
  </si>
  <si>
    <t>Emmendingen</t>
  </si>
  <si>
    <t>48.119454</t>
  </si>
  <si>
    <t>7.847511</t>
  </si>
  <si>
    <t>Emmerich</t>
  </si>
  <si>
    <t>51.834175</t>
  </si>
  <si>
    <t>6.256480</t>
  </si>
  <si>
    <t>Emmerich(Gr)</t>
  </si>
  <si>
    <t>Emmerich-Elten</t>
  </si>
  <si>
    <t>51.874300</t>
  </si>
  <si>
    <t>6.154170</t>
  </si>
  <si>
    <t>Emmerke</t>
  </si>
  <si>
    <t>52.162365</t>
  </si>
  <si>
    <t>9.866201</t>
  </si>
  <si>
    <t>Emmerthal</t>
  </si>
  <si>
    <t>52.046413</t>
  </si>
  <si>
    <t>9.382856</t>
  </si>
  <si>
    <t>Empelde</t>
  </si>
  <si>
    <t>52.340157</t>
  </si>
  <si>
    <t>9.668982</t>
  </si>
  <si>
    <t>Empel-Rees</t>
  </si>
  <si>
    <t>51.798474</t>
  </si>
  <si>
    <t>6.416712</t>
  </si>
  <si>
    <t>Emsdetten</t>
  </si>
  <si>
    <t>52.176750</t>
  </si>
  <si>
    <t>7.531528</t>
  </si>
  <si>
    <t>Emskirchen</t>
  </si>
  <si>
    <t>49.555030</t>
  </si>
  <si>
    <t>10.710412</t>
  </si>
  <si>
    <t>Endersbach</t>
  </si>
  <si>
    <t>48.813153</t>
  </si>
  <si>
    <t>9.370228</t>
  </si>
  <si>
    <t>Endingen am Kaiserstuhl</t>
  </si>
  <si>
    <t>48.144250</t>
  </si>
  <si>
    <t>7.701918</t>
  </si>
  <si>
    <t>Endingen(Württ)</t>
  </si>
  <si>
    <t>48.257384</t>
  </si>
  <si>
    <t>8.836880</t>
  </si>
  <si>
    <t>Engeln</t>
  </si>
  <si>
    <t>50.424945</t>
  </si>
  <si>
    <t>7.156853</t>
  </si>
  <si>
    <t>Engelsdorf Paunsdorf-Center</t>
  </si>
  <si>
    <t>51.348778</t>
  </si>
  <si>
    <t>12.479233</t>
  </si>
  <si>
    <t>Engelskirchen</t>
  </si>
  <si>
    <t>50.986719</t>
  </si>
  <si>
    <t>7.407681</t>
  </si>
  <si>
    <t>Engen</t>
  </si>
  <si>
    <t>47.856347</t>
  </si>
  <si>
    <t>8.772786</t>
  </si>
  <si>
    <t>Engers</t>
  </si>
  <si>
    <t>50.425980</t>
  </si>
  <si>
    <t>7.546827</t>
  </si>
  <si>
    <t>Engertsham</t>
  </si>
  <si>
    <t>48.473918</t>
  </si>
  <si>
    <t>13.358696</t>
  </si>
  <si>
    <t>Engstingen</t>
  </si>
  <si>
    <t>48.392271</t>
  </si>
  <si>
    <t>9.292419</t>
  </si>
  <si>
    <t>Engstingen Schulzentrum</t>
  </si>
  <si>
    <t>48.383725</t>
  </si>
  <si>
    <t>9.283970</t>
  </si>
  <si>
    <t>Engstlatt</t>
  </si>
  <si>
    <t>48.297119</t>
  </si>
  <si>
    <t>8.875219</t>
  </si>
  <si>
    <t>Enkenbach</t>
  </si>
  <si>
    <t>49.489933</t>
  </si>
  <si>
    <t>7.899501</t>
  </si>
  <si>
    <t>Ennepetal</t>
  </si>
  <si>
    <t>51.304778</t>
  </si>
  <si>
    <t>7.343533</t>
  </si>
  <si>
    <t>Ensdorf(Saar)</t>
  </si>
  <si>
    <t>49.302874</t>
  </si>
  <si>
    <t>6.776015</t>
  </si>
  <si>
    <t>Enspel</t>
  </si>
  <si>
    <t>50.616413</t>
  </si>
  <si>
    <t>7.882353</t>
  </si>
  <si>
    <t>Entringen</t>
  </si>
  <si>
    <t>48.552291</t>
  </si>
  <si>
    <t>8.963007</t>
  </si>
  <si>
    <t>Enzberg</t>
  </si>
  <si>
    <t>48.933883</t>
  </si>
  <si>
    <t>8.799804</t>
  </si>
  <si>
    <t>Enzisweiler</t>
  </si>
  <si>
    <t>47.564142</t>
  </si>
  <si>
    <t>9.665429</t>
  </si>
  <si>
    <t>Epe(Westf)</t>
  </si>
  <si>
    <t>52.183462</t>
  </si>
  <si>
    <t>7.030087</t>
  </si>
  <si>
    <t>Epfenhofen</t>
  </si>
  <si>
    <t>47.822318</t>
  </si>
  <si>
    <t>8.553430</t>
  </si>
  <si>
    <t>Eppelborn</t>
  </si>
  <si>
    <t>49.408657</t>
  </si>
  <si>
    <t>6.967189</t>
  </si>
  <si>
    <t>Eppelsheim(Rheinhess)</t>
  </si>
  <si>
    <t>49.700063</t>
  </si>
  <si>
    <t>8.162882</t>
  </si>
  <si>
    <t>Eppertshausen</t>
  </si>
  <si>
    <t>49.945368</t>
  </si>
  <si>
    <t>8.842360</t>
  </si>
  <si>
    <t>Eppingen</t>
  </si>
  <si>
    <t>49.136001</t>
  </si>
  <si>
    <t>8.914663</t>
  </si>
  <si>
    <t>Eppingen West</t>
  </si>
  <si>
    <t>49.132618</t>
  </si>
  <si>
    <t>8.904556</t>
  </si>
  <si>
    <t>Eppstein</t>
  </si>
  <si>
    <t>50.139833</t>
  </si>
  <si>
    <t>8.387643</t>
  </si>
  <si>
    <t>Eppstein-Bremthal</t>
  </si>
  <si>
    <t>50.141152</t>
  </si>
  <si>
    <t>8.364353</t>
  </si>
  <si>
    <t>Erbach(Odenw)</t>
  </si>
  <si>
    <t>49.656712</t>
  </si>
  <si>
    <t>8.989827</t>
  </si>
  <si>
    <t>Erbach(Odenw) Nord</t>
  </si>
  <si>
    <t>49.669584</t>
  </si>
  <si>
    <t>8.989963</t>
  </si>
  <si>
    <t>Erbach(Rheingau)</t>
  </si>
  <si>
    <t>50.023269</t>
  </si>
  <si>
    <t>8.094646</t>
  </si>
  <si>
    <t>Erbach(Württ)</t>
  </si>
  <si>
    <t>48.325901</t>
  </si>
  <si>
    <t>9.894953</t>
  </si>
  <si>
    <t>Erbstorf</t>
  </si>
  <si>
    <t>53.272749</t>
  </si>
  <si>
    <t>10.476233</t>
  </si>
  <si>
    <t>Erbstorf Ziegelei</t>
  </si>
  <si>
    <t>53.263203</t>
  </si>
  <si>
    <t>10.463638</t>
  </si>
  <si>
    <t>Erdeborn</t>
  </si>
  <si>
    <t>51.468799</t>
  </si>
  <si>
    <t>11.636965</t>
  </si>
  <si>
    <t>Erding</t>
  </si>
  <si>
    <t>48.303460</t>
  </si>
  <si>
    <t>11.912063</t>
  </si>
  <si>
    <t>Erdmannhausen</t>
  </si>
  <si>
    <t>48.948229</t>
  </si>
  <si>
    <t>9.299405</t>
  </si>
  <si>
    <t>Erdmannsdorf Talstation</t>
  </si>
  <si>
    <t>50.820707</t>
  </si>
  <si>
    <t>13.084499</t>
  </si>
  <si>
    <t>Erdmannsdorf-Augustusburg</t>
  </si>
  <si>
    <t>50.821150</t>
  </si>
  <si>
    <t>13.083940</t>
  </si>
  <si>
    <t>Erdweg</t>
  </si>
  <si>
    <t>48.333744</t>
  </si>
  <si>
    <t>11.303305</t>
  </si>
  <si>
    <t>Erftstadt</t>
  </si>
  <si>
    <t>50.807093</t>
  </si>
  <si>
    <t>6.832955</t>
  </si>
  <si>
    <t>Erfurt Hbf</t>
  </si>
  <si>
    <t>50.972356</t>
  </si>
  <si>
    <t>11.037993</t>
  </si>
  <si>
    <t>Erfurt Hbf (Intercity-Hotel)</t>
  </si>
  <si>
    <t>Erfurt Nord</t>
  </si>
  <si>
    <t>51.003357</t>
  </si>
  <si>
    <t>11.029277</t>
  </si>
  <si>
    <t>Erfurt Ost</t>
  </si>
  <si>
    <t>51.014542</t>
  </si>
  <si>
    <t>11.043770</t>
  </si>
  <si>
    <t>Erfurt Ost An der Lache</t>
  </si>
  <si>
    <t>51.010052</t>
  </si>
  <si>
    <t>11.033404</t>
  </si>
  <si>
    <t>Erfurt-Bischleben</t>
  </si>
  <si>
    <t>50.933768</t>
  </si>
  <si>
    <t>10.988439</t>
  </si>
  <si>
    <t>Erfurt-Gispersleben</t>
  </si>
  <si>
    <t>51.022129</t>
  </si>
  <si>
    <t>11.000277</t>
  </si>
  <si>
    <t>Ergenzingen</t>
  </si>
  <si>
    <t>48.489534</t>
  </si>
  <si>
    <t>8.809857</t>
  </si>
  <si>
    <t>Ergoldsbach</t>
  </si>
  <si>
    <t>48.693868</t>
  </si>
  <si>
    <t>12.201874</t>
  </si>
  <si>
    <t>Eriskirch</t>
  </si>
  <si>
    <t>47.628402</t>
  </si>
  <si>
    <t>9.526672</t>
  </si>
  <si>
    <t>Erkelenz</t>
  </si>
  <si>
    <t>51.076597</t>
  </si>
  <si>
    <t>6.321634</t>
  </si>
  <si>
    <t>Erkersreuth</t>
  </si>
  <si>
    <t>50.186624</t>
  </si>
  <si>
    <t>12.141494</t>
  </si>
  <si>
    <t>Erkner</t>
  </si>
  <si>
    <t>52.427561</t>
  </si>
  <si>
    <t>13.752244</t>
  </si>
  <si>
    <t>Erkner (S)</t>
  </si>
  <si>
    <t>52.428851</t>
  </si>
  <si>
    <t>13.751758</t>
  </si>
  <si>
    <t>Erkrath</t>
  </si>
  <si>
    <t>51.220458</t>
  </si>
  <si>
    <t>6.902412</t>
  </si>
  <si>
    <t>Erkrath-Nord</t>
  </si>
  <si>
    <t>51.229278</t>
  </si>
  <si>
    <t>6.910640</t>
  </si>
  <si>
    <t>Erkrath-Nord Stadthalle</t>
  </si>
  <si>
    <t>51.224425</t>
  </si>
  <si>
    <t>6.909767</t>
  </si>
  <si>
    <t>Erla</t>
  </si>
  <si>
    <t>50.519815</t>
  </si>
  <si>
    <t>12.786940</t>
  </si>
  <si>
    <t>Erlabrunn(Erzgeb)</t>
  </si>
  <si>
    <t>50.470906</t>
  </si>
  <si>
    <t>12.720499</t>
  </si>
  <si>
    <t>Erlangen</t>
  </si>
  <si>
    <t>49.595830</t>
  </si>
  <si>
    <t>11.001638</t>
  </si>
  <si>
    <t>Erlangen Paul-Gossen-Straße</t>
  </si>
  <si>
    <t>49.579293</t>
  </si>
  <si>
    <t>10.999390</t>
  </si>
  <si>
    <t>Erlangen-Bruck</t>
  </si>
  <si>
    <t>49.569919</t>
  </si>
  <si>
    <t>10.997143</t>
  </si>
  <si>
    <t>Erlau(Sachs)</t>
  </si>
  <si>
    <t>51.008630</t>
  </si>
  <si>
    <t>12.943035</t>
  </si>
  <si>
    <t>Erlenbach(Main)</t>
  </si>
  <si>
    <t>49.803633</t>
  </si>
  <si>
    <t>9.154436</t>
  </si>
  <si>
    <t>Erndtebrück</t>
  </si>
  <si>
    <t>50.991234</t>
  </si>
  <si>
    <t>8.255317</t>
  </si>
  <si>
    <t>Ernsgaden</t>
  </si>
  <si>
    <t>48.733309</t>
  </si>
  <si>
    <t>11.573292</t>
  </si>
  <si>
    <t>Ernsthausen</t>
  </si>
  <si>
    <t>50.979590</t>
  </si>
  <si>
    <t>8.731855</t>
  </si>
  <si>
    <t>Ernstthal am Rennsteig</t>
  </si>
  <si>
    <t>50.496511</t>
  </si>
  <si>
    <t>11.164312</t>
  </si>
  <si>
    <t>Erpel(Rhein)</t>
  </si>
  <si>
    <t>50.582064</t>
  </si>
  <si>
    <t>7.241594</t>
  </si>
  <si>
    <t>Erpolzheim</t>
  </si>
  <si>
    <t>49.488326</t>
  </si>
  <si>
    <t>8.210697</t>
  </si>
  <si>
    <t>Ersingen</t>
  </si>
  <si>
    <t>48.930657</t>
  </si>
  <si>
    <t>8.638560</t>
  </si>
  <si>
    <t>Ersingen West</t>
  </si>
  <si>
    <t>48.931433</t>
  </si>
  <si>
    <t>8.633941</t>
  </si>
  <si>
    <t>Erzhausen</t>
  </si>
  <si>
    <t>49.950868</t>
  </si>
  <si>
    <t>8.650993</t>
  </si>
  <si>
    <t>Erzingen(Baden)</t>
  </si>
  <si>
    <t>47.659541</t>
  </si>
  <si>
    <t>8.430123</t>
  </si>
  <si>
    <t>Erzingen(Württ)</t>
  </si>
  <si>
    <t>48.255409</t>
  </si>
  <si>
    <t>8.815709</t>
  </si>
  <si>
    <t>Eschborn</t>
  </si>
  <si>
    <t>50.143618</t>
  </si>
  <si>
    <t>8.560971</t>
  </si>
  <si>
    <t>Eschborn Süd</t>
  </si>
  <si>
    <t>50.133563</t>
  </si>
  <si>
    <t>8.578487</t>
  </si>
  <si>
    <t>Eschede</t>
  </si>
  <si>
    <t>52.741280</t>
  </si>
  <si>
    <t>10.230844</t>
  </si>
  <si>
    <t>Eschelbronn</t>
  </si>
  <si>
    <t>49.323982</t>
  </si>
  <si>
    <t>8.867796</t>
  </si>
  <si>
    <t>Eschelbronn Post</t>
  </si>
  <si>
    <t>49.320114</t>
  </si>
  <si>
    <t>8.867862</t>
  </si>
  <si>
    <t>Eschenau(b Heilbronn)</t>
  </si>
  <si>
    <t>49.143785</t>
  </si>
  <si>
    <t>9.402735</t>
  </si>
  <si>
    <t>Eschenau(Mittelfr)</t>
  </si>
  <si>
    <t>49.575385</t>
  </si>
  <si>
    <t>11.198618</t>
  </si>
  <si>
    <t>Eschenbach(b Markt Erlbach)</t>
  </si>
  <si>
    <t>49.482234</t>
  </si>
  <si>
    <t>10.671636</t>
  </si>
  <si>
    <t>Eschenlohe</t>
  </si>
  <si>
    <t>47.601745</t>
  </si>
  <si>
    <t>11.187945</t>
  </si>
  <si>
    <t>Eschenstruth Waldhof, Helsa</t>
  </si>
  <si>
    <t>51.234681</t>
  </si>
  <si>
    <t>9.673802</t>
  </si>
  <si>
    <t>Eschenstruth, Helsa</t>
  </si>
  <si>
    <t>51.226715</t>
  </si>
  <si>
    <t>9.671738</t>
  </si>
  <si>
    <t>Escherndorf-Vogelsburg</t>
  </si>
  <si>
    <t>49.866740</t>
  </si>
  <si>
    <t>10.165791</t>
  </si>
  <si>
    <t>Eschhofen</t>
  </si>
  <si>
    <t>50.393484</t>
  </si>
  <si>
    <t>8.104429</t>
  </si>
  <si>
    <t>Eschwege</t>
  </si>
  <si>
    <t>51.191754</t>
  </si>
  <si>
    <t>10.042586</t>
  </si>
  <si>
    <t>Eschwege-Niederhone</t>
  </si>
  <si>
    <t>51.196291</t>
  </si>
  <si>
    <t>10.008073</t>
  </si>
  <si>
    <t>Eschwege-Niederhone Am Steg</t>
  </si>
  <si>
    <t>51.197660</t>
  </si>
  <si>
    <t>10.010310</t>
  </si>
  <si>
    <t>Eschweiler Hbf</t>
  </si>
  <si>
    <t>50.813532</t>
  </si>
  <si>
    <t>6.251937</t>
  </si>
  <si>
    <t>Eschweiler Talbahnhof</t>
  </si>
  <si>
    <t>50.814759</t>
  </si>
  <si>
    <t>6.263203</t>
  </si>
  <si>
    <t>Eschweiler-Nothberg</t>
  </si>
  <si>
    <t>50.812827</t>
  </si>
  <si>
    <t>6.293846</t>
  </si>
  <si>
    <t>Eschweiler-St.Jöris</t>
  </si>
  <si>
    <t>50.834826</t>
  </si>
  <si>
    <t>6.201643</t>
  </si>
  <si>
    <t>Eschweiler-Weisweiler</t>
  </si>
  <si>
    <t>50.824174</t>
  </si>
  <si>
    <t>6.320318</t>
  </si>
  <si>
    <t>Eschweiler-West</t>
  </si>
  <si>
    <t>50.817712</t>
  </si>
  <si>
    <t>6.251721</t>
  </si>
  <si>
    <t>Esens Bahnhofstraße</t>
  </si>
  <si>
    <t>Esens ZOB</t>
  </si>
  <si>
    <t>53.646601</t>
  </si>
  <si>
    <t>7.608676</t>
  </si>
  <si>
    <t>Esens(Ostfriesl)</t>
  </si>
  <si>
    <t>53.636214</t>
  </si>
  <si>
    <t>7.616211</t>
  </si>
  <si>
    <t>Espelkamp</t>
  </si>
  <si>
    <t>52.378688</t>
  </si>
  <si>
    <t>8.613358</t>
  </si>
  <si>
    <t>Espenau-Mönchehof</t>
  </si>
  <si>
    <t>51.390674</t>
  </si>
  <si>
    <t>9.455955</t>
  </si>
  <si>
    <t>Essen Hbf</t>
  </si>
  <si>
    <t>51.451355</t>
  </si>
  <si>
    <t>7.014793</t>
  </si>
  <si>
    <t>Essen Stadtwald</t>
  </si>
  <si>
    <t>51.422853</t>
  </si>
  <si>
    <t>7.023296</t>
  </si>
  <si>
    <t>Essen Süd</t>
  </si>
  <si>
    <t>51.439295</t>
  </si>
  <si>
    <t>7.023098</t>
  </si>
  <si>
    <t>Essen West</t>
  </si>
  <si>
    <t>51.454497</t>
  </si>
  <si>
    <t>6.979798</t>
  </si>
  <si>
    <t>Essen(Oldb)</t>
  </si>
  <si>
    <t>52.723882</t>
  </si>
  <si>
    <t>7.945437</t>
  </si>
  <si>
    <t>Essen-Altenessen</t>
  </si>
  <si>
    <t>51.484370</t>
  </si>
  <si>
    <t>7.007252</t>
  </si>
  <si>
    <t>Essen-Bergeborbeck</t>
  </si>
  <si>
    <t>51.480396</t>
  </si>
  <si>
    <t>6.977111</t>
  </si>
  <si>
    <t>Essen-Borbeck</t>
  </si>
  <si>
    <t>51.473103</t>
  </si>
  <si>
    <t>6.948461</t>
  </si>
  <si>
    <t>Essen-Borbeck Süd</t>
  </si>
  <si>
    <t>51.461673</t>
  </si>
  <si>
    <t>6.953922</t>
  </si>
  <si>
    <t>Essen-Dellwig</t>
  </si>
  <si>
    <t>51.487923</t>
  </si>
  <si>
    <t>6.922269</t>
  </si>
  <si>
    <t>Essen-Dellwig Ost</t>
  </si>
  <si>
    <t>51.487604</t>
  </si>
  <si>
    <t>6.927211</t>
  </si>
  <si>
    <t>Essen-Eiberg</t>
  </si>
  <si>
    <t>51.441814</t>
  </si>
  <si>
    <t>7.109691</t>
  </si>
  <si>
    <t>Essen-Frohnhausen</t>
  </si>
  <si>
    <t>51.455113</t>
  </si>
  <si>
    <t>6.965285</t>
  </si>
  <si>
    <t>Essen-Gerschede</t>
  </si>
  <si>
    <t>51.483036</t>
  </si>
  <si>
    <t>6.943309</t>
  </si>
  <si>
    <t>Essen-Holthausen</t>
  </si>
  <si>
    <t>51.417711</t>
  </si>
  <si>
    <t>7.072649</t>
  </si>
  <si>
    <t>Essen-Horst</t>
  </si>
  <si>
    <t>51.431214</t>
  </si>
  <si>
    <t>7.102741</t>
  </si>
  <si>
    <t>51.404517</t>
  </si>
  <si>
    <t>7.008821</t>
  </si>
  <si>
    <t>Essen-Kray Nord</t>
  </si>
  <si>
    <t>51.469430</t>
  </si>
  <si>
    <t>7.080476</t>
  </si>
  <si>
    <t>Essen-Kray Süd</t>
  </si>
  <si>
    <t>51.458055</t>
  </si>
  <si>
    <t>7.074655</t>
  </si>
  <si>
    <t>Essen-Kupferdreh</t>
  </si>
  <si>
    <t>51.390945</t>
  </si>
  <si>
    <t>7.080247</t>
  </si>
  <si>
    <t>Essen-Steele</t>
  </si>
  <si>
    <t>51.450684</t>
  </si>
  <si>
    <t>7.075552</t>
  </si>
  <si>
    <t>Essen-Steele Ost</t>
  </si>
  <si>
    <t>51.444201</t>
  </si>
  <si>
    <t>7.088561</t>
  </si>
  <si>
    <t>Essen-Überruhr</t>
  </si>
  <si>
    <t>51.428541</t>
  </si>
  <si>
    <t>7.068716</t>
  </si>
  <si>
    <t>Essen-Werden</t>
  </si>
  <si>
    <t>51.386828</t>
  </si>
  <si>
    <t>6.997845</t>
  </si>
  <si>
    <t>51.493609</t>
  </si>
  <si>
    <t>7.046744</t>
  </si>
  <si>
    <t>Eßleben</t>
  </si>
  <si>
    <t>49.943101</t>
  </si>
  <si>
    <t>10.085225</t>
  </si>
  <si>
    <t>Esslingen(Neckar)</t>
  </si>
  <si>
    <t>48.738545</t>
  </si>
  <si>
    <t>9.300522</t>
  </si>
  <si>
    <t>Esslingen-Mettingen</t>
  </si>
  <si>
    <t>48.747083</t>
  </si>
  <si>
    <t>9.275830</t>
  </si>
  <si>
    <t>Esslingen-Zell</t>
  </si>
  <si>
    <t>48.724328</t>
  </si>
  <si>
    <t>9.359389</t>
  </si>
  <si>
    <t>Esting</t>
  </si>
  <si>
    <t>48.212196</t>
  </si>
  <si>
    <t>11.317322</t>
  </si>
  <si>
    <t>Etelsen</t>
  </si>
  <si>
    <t>52.999203</t>
  </si>
  <si>
    <t>9.123745</t>
  </si>
  <si>
    <t>Ettenhausen</t>
  </si>
  <si>
    <t>50.874563</t>
  </si>
  <si>
    <t>10.232251</t>
  </si>
  <si>
    <t>Etterzhausen</t>
  </si>
  <si>
    <t>49.030609</t>
  </si>
  <si>
    <t>11.978031</t>
  </si>
  <si>
    <t>Ettlingen Stadt</t>
  </si>
  <si>
    <t>48.938617</t>
  </si>
  <si>
    <t>8.409106</t>
  </si>
  <si>
    <t>Ettlingen West</t>
  </si>
  <si>
    <t>48.947182</t>
  </si>
  <si>
    <t>8.387878</t>
  </si>
  <si>
    <t>Etzbach</t>
  </si>
  <si>
    <t>50.781323</t>
  </si>
  <si>
    <t>7.688659</t>
  </si>
  <si>
    <t>Etzelwang</t>
  </si>
  <si>
    <t>49.525525</t>
  </si>
  <si>
    <t>11.586408</t>
  </si>
  <si>
    <t>Etzenbach</t>
  </si>
  <si>
    <t>47.866770</t>
  </si>
  <si>
    <t>7.748889</t>
  </si>
  <si>
    <t>Etzenricht</t>
  </si>
  <si>
    <t>49.628817</t>
  </si>
  <si>
    <t>12.098291</t>
  </si>
  <si>
    <t>Etzenrot</t>
  </si>
  <si>
    <t>48.914209</t>
  </si>
  <si>
    <t>8.457623</t>
  </si>
  <si>
    <t>Etzleben</t>
  </si>
  <si>
    <t>51.258077</t>
  </si>
  <si>
    <t>11.181128</t>
  </si>
  <si>
    <t>Eubigheim</t>
  </si>
  <si>
    <t>49.501732</t>
  </si>
  <si>
    <t>9.538015</t>
  </si>
  <si>
    <t>Euerdorf</t>
  </si>
  <si>
    <t>50.149535</t>
  </si>
  <si>
    <t>10.027633</t>
  </si>
  <si>
    <t>Euskirchen</t>
  </si>
  <si>
    <t>50.657760</t>
  </si>
  <si>
    <t>6.792193</t>
  </si>
  <si>
    <t>Euskirchen Zuckerfabrik</t>
  </si>
  <si>
    <t>50.657133</t>
  </si>
  <si>
    <t>6.813240</t>
  </si>
  <si>
    <t>Euskirchen-Großbüllesheim</t>
  </si>
  <si>
    <t>50.686747</t>
  </si>
  <si>
    <t>6.816188</t>
  </si>
  <si>
    <t>Euskirchen-Kreuzweingarten</t>
  </si>
  <si>
    <t>50.613054</t>
  </si>
  <si>
    <t>6.796055</t>
  </si>
  <si>
    <t>Euskirchen-Kuchenheim</t>
  </si>
  <si>
    <t>50.655602</t>
  </si>
  <si>
    <t>6.834478</t>
  </si>
  <si>
    <t>Euskirchen-Stotzheim</t>
  </si>
  <si>
    <t>50.634199</t>
  </si>
  <si>
    <t>6.811062</t>
  </si>
  <si>
    <t>Eutin</t>
  </si>
  <si>
    <t>54.135343</t>
  </si>
  <si>
    <t>10.610123</t>
  </si>
  <si>
    <t>Eutingen im Gäu</t>
  </si>
  <si>
    <t>48.479952</t>
  </si>
  <si>
    <t>8.782236</t>
  </si>
  <si>
    <t>Eutingen Nord</t>
  </si>
  <si>
    <t>48.484700</t>
  </si>
  <si>
    <t>8.753100</t>
  </si>
  <si>
    <t>Eutingen(Baden)</t>
  </si>
  <si>
    <t>48.909846</t>
  </si>
  <si>
    <t>8.743772</t>
  </si>
  <si>
    <t>Eyach</t>
  </si>
  <si>
    <t>48.446288</t>
  </si>
  <si>
    <t>8.783101</t>
  </si>
  <si>
    <t>Eystrup</t>
  </si>
  <si>
    <t>52.783369</t>
  </si>
  <si>
    <t>9.231390</t>
  </si>
  <si>
    <t>Fachingen(Lahn)</t>
  </si>
  <si>
    <t>50.361781</t>
  </si>
  <si>
    <t>7.992566</t>
  </si>
  <si>
    <t>Fährbrücke</t>
  </si>
  <si>
    <t>50.650124</t>
  </si>
  <si>
    <t>12.619722</t>
  </si>
  <si>
    <t>Fahrenkrug</t>
  </si>
  <si>
    <t>53.943962</t>
  </si>
  <si>
    <t>10.253159</t>
  </si>
  <si>
    <t>Fahrnau</t>
  </si>
  <si>
    <t>47.661560</t>
  </si>
  <si>
    <t>7.839425</t>
  </si>
  <si>
    <t>Falkenau(Sachs)Hp</t>
  </si>
  <si>
    <t>50.854685</t>
  </si>
  <si>
    <t>13.118402</t>
  </si>
  <si>
    <t>Falkenau(Sachs)Süd</t>
  </si>
  <si>
    <t>50.849350</t>
  </si>
  <si>
    <t>13.110263</t>
  </si>
  <si>
    <t>Falkenberg(Elster)</t>
  </si>
  <si>
    <t>51.583620</t>
  </si>
  <si>
    <t>13.247685</t>
  </si>
  <si>
    <t>Falkenberg(Mark)</t>
  </si>
  <si>
    <t>52.808176</t>
  </si>
  <si>
    <t>13.959985</t>
  </si>
  <si>
    <t>Falkenberg(Mark) Ortsmitte</t>
  </si>
  <si>
    <t>52.805114</t>
  </si>
  <si>
    <t>13.958220</t>
  </si>
  <si>
    <t>Falkenhagen Gewerbepark Prignitz</t>
  </si>
  <si>
    <t>53.213765</t>
  </si>
  <si>
    <t>12.212613</t>
  </si>
  <si>
    <t>Falkensee</t>
  </si>
  <si>
    <t>52.559772</t>
  </si>
  <si>
    <t>13.089636</t>
  </si>
  <si>
    <t>Falkenstein(Vogtl)</t>
  </si>
  <si>
    <t>50.479056</t>
  </si>
  <si>
    <t>12.361094</t>
  </si>
  <si>
    <t>Fallersleben</t>
  </si>
  <si>
    <t>52.423496</t>
  </si>
  <si>
    <t>10.717325</t>
  </si>
  <si>
    <t>Fangschleuse</t>
  </si>
  <si>
    <t>52.406725</t>
  </si>
  <si>
    <t>13.824926</t>
  </si>
  <si>
    <t>Fangschleuse Tesla Süd</t>
  </si>
  <si>
    <t>52.392174</t>
  </si>
  <si>
    <t>13.796232</t>
  </si>
  <si>
    <t>Farchant</t>
  </si>
  <si>
    <t>47.530970</t>
  </si>
  <si>
    <t>11.114860</t>
  </si>
  <si>
    <t>Fasanenpark</t>
  </si>
  <si>
    <t>48.079713</t>
  </si>
  <si>
    <t>11.609378</t>
  </si>
  <si>
    <t>Faulbach(Main)</t>
  </si>
  <si>
    <t>49.786932</t>
  </si>
  <si>
    <t>9.437614</t>
  </si>
  <si>
    <t>Faurndau</t>
  </si>
  <si>
    <t>48.710807</t>
  </si>
  <si>
    <t>9.616047</t>
  </si>
  <si>
    <t>Favoritepark</t>
  </si>
  <si>
    <t>48.909209</t>
  </si>
  <si>
    <t>9.180233</t>
  </si>
  <si>
    <t>Fehmarn-Burg</t>
  </si>
  <si>
    <t>54.443591</t>
  </si>
  <si>
    <t>11.188980</t>
  </si>
  <si>
    <t>Fehrbellin Brücke</t>
  </si>
  <si>
    <t>52.815989</t>
  </si>
  <si>
    <t>12.765162</t>
  </si>
  <si>
    <t>Fehrbellin Marnholz</t>
  </si>
  <si>
    <t>52.807357</t>
  </si>
  <si>
    <t>12.782461</t>
  </si>
  <si>
    <t>Fehrbellin Post</t>
  </si>
  <si>
    <t>52.811519</t>
  </si>
  <si>
    <t>12.771809</t>
  </si>
  <si>
    <t>Fehrbellin Rathaus</t>
  </si>
  <si>
    <t>52.815412</t>
  </si>
  <si>
    <t>12.766940</t>
  </si>
  <si>
    <t>Feilitzsch</t>
  </si>
  <si>
    <t>50.364324</t>
  </si>
  <si>
    <t>11.934034</t>
  </si>
  <si>
    <t>Feldafing</t>
  </si>
  <si>
    <t>47.946938</t>
  </si>
  <si>
    <t>11.290224</t>
  </si>
  <si>
    <t>Feldberg(Meckl)</t>
  </si>
  <si>
    <t>53.330754</t>
  </si>
  <si>
    <t>13.431271</t>
  </si>
  <si>
    <t>Feldberg-Bärental</t>
  </si>
  <si>
    <t>47.871444</t>
  </si>
  <si>
    <t>8.098294</t>
  </si>
  <si>
    <t>Felde</t>
  </si>
  <si>
    <t>54.309847</t>
  </si>
  <si>
    <t>9.947018</t>
  </si>
  <si>
    <t>Feldhausen</t>
  </si>
  <si>
    <t>51.614953</t>
  </si>
  <si>
    <t>6.973216</t>
  </si>
  <si>
    <t>Feldkirchen(b München)</t>
  </si>
  <si>
    <t>48.151846</t>
  </si>
  <si>
    <t>11.732103</t>
  </si>
  <si>
    <t>Feldolling</t>
  </si>
  <si>
    <t>47.895336</t>
  </si>
  <si>
    <t>11.852244</t>
  </si>
  <si>
    <t>Fellbach</t>
  </si>
  <si>
    <t>48.820298</t>
  </si>
  <si>
    <t>9.270599</t>
  </si>
  <si>
    <t>Felsberg-Altenbrunslar</t>
  </si>
  <si>
    <t>51.165227</t>
  </si>
  <si>
    <t>9.445462</t>
  </si>
  <si>
    <t>Felsberg-Gensungen</t>
  </si>
  <si>
    <t>51.131122</t>
  </si>
  <si>
    <t>9.435630</t>
  </si>
  <si>
    <t>Felsberg-Wolfershausen</t>
  </si>
  <si>
    <t>51.186552</t>
  </si>
  <si>
    <t>9.450060</t>
  </si>
  <si>
    <t>Ferch-Lienewitz</t>
  </si>
  <si>
    <t>52.303553</t>
  </si>
  <si>
    <t>12.964073</t>
  </si>
  <si>
    <t>Ferdinandshof</t>
  </si>
  <si>
    <t>53.660087</t>
  </si>
  <si>
    <t>13.881913</t>
  </si>
  <si>
    <t>Fermerswalde</t>
  </si>
  <si>
    <t>51.642998</t>
  </si>
  <si>
    <t>13.173589</t>
  </si>
  <si>
    <t>Fermerswalde Berg</t>
  </si>
  <si>
    <t>51.643242</t>
  </si>
  <si>
    <t>13.178446</t>
  </si>
  <si>
    <t>Ferndorf(Siegen)</t>
  </si>
  <si>
    <t>50.959453</t>
  </si>
  <si>
    <t>8.009227</t>
  </si>
  <si>
    <t>Feucht</t>
  </si>
  <si>
    <t>49.381947</t>
  </si>
  <si>
    <t>11.204207</t>
  </si>
  <si>
    <t>Feucht Ost</t>
  </si>
  <si>
    <t>49.376032</t>
  </si>
  <si>
    <t>11.220502</t>
  </si>
  <si>
    <t>Feucht-Moosbach</t>
  </si>
  <si>
    <t>49.387913</t>
  </si>
  <si>
    <t>11.260901</t>
  </si>
  <si>
    <t>Feudingen</t>
  </si>
  <si>
    <t>50.940797</t>
  </si>
  <si>
    <t>8.329337</t>
  </si>
  <si>
    <t>Fichtenberg</t>
  </si>
  <si>
    <t>48.987346</t>
  </si>
  <si>
    <t>9.700763</t>
  </si>
  <si>
    <t>Filderstadt</t>
  </si>
  <si>
    <t>48.676493</t>
  </si>
  <si>
    <t>9.217709</t>
  </si>
  <si>
    <t>Filsen</t>
  </si>
  <si>
    <t>50.239009</t>
  </si>
  <si>
    <t>7.583393</t>
  </si>
  <si>
    <t>Finkenheerd</t>
  </si>
  <si>
    <t>52.249419</t>
  </si>
  <si>
    <t>14.569595</t>
  </si>
  <si>
    <t>Finkenkrug</t>
  </si>
  <si>
    <t>52.569663</t>
  </si>
  <si>
    <t>13.051255</t>
  </si>
  <si>
    <t>Finnentrop</t>
  </si>
  <si>
    <t>51.173048</t>
  </si>
  <si>
    <t>7.964563</t>
  </si>
  <si>
    <t>Finningerstraße</t>
  </si>
  <si>
    <t>48.389993</t>
  </si>
  <si>
    <t>10.026228</t>
  </si>
  <si>
    <t>Finsterwald</t>
  </si>
  <si>
    <t>47.752887</t>
  </si>
  <si>
    <t>11.728178</t>
  </si>
  <si>
    <t>Finsterwalde(Niederlausitz)</t>
  </si>
  <si>
    <t>51.637001</t>
  </si>
  <si>
    <t>13.710388</t>
  </si>
  <si>
    <t>Fischach(Schwab) Bf</t>
  </si>
  <si>
    <t>48.292023</t>
  </si>
  <si>
    <t>10.653901</t>
  </si>
  <si>
    <t>Fischbach(Nürnberg)</t>
  </si>
  <si>
    <t>49.413340</t>
  </si>
  <si>
    <t>11.174070</t>
  </si>
  <si>
    <t>Fischbachau</t>
  </si>
  <si>
    <t>47.705654</t>
  </si>
  <si>
    <t>11.933540</t>
  </si>
  <si>
    <t>Fischbach-Camphausen</t>
  </si>
  <si>
    <t>49.304744</t>
  </si>
  <si>
    <t>7.031132</t>
  </si>
  <si>
    <t>Fischbach-Weierbach</t>
  </si>
  <si>
    <t>49.738901</t>
  </si>
  <si>
    <t>7.404671</t>
  </si>
  <si>
    <t>Fischen</t>
  </si>
  <si>
    <t>47.456591</t>
  </si>
  <si>
    <t>10.271717</t>
  </si>
  <si>
    <t>Fischhaus</t>
  </si>
  <si>
    <t>48.655403</t>
  </si>
  <si>
    <t>13.440826</t>
  </si>
  <si>
    <t>Fischhausen-Neuhaus</t>
  </si>
  <si>
    <t>47.706260</t>
  </si>
  <si>
    <t>11.873281</t>
  </si>
  <si>
    <t>Fladungen</t>
  </si>
  <si>
    <t>50.519551</t>
  </si>
  <si>
    <t>10.150691</t>
  </si>
  <si>
    <t>Flechtingen</t>
  </si>
  <si>
    <t>52.347968</t>
  </si>
  <si>
    <t>11.261352</t>
  </si>
  <si>
    <t>Fleetmark</t>
  </si>
  <si>
    <t>52.790802</t>
  </si>
  <si>
    <t>11.378693</t>
  </si>
  <si>
    <t>Flehingen</t>
  </si>
  <si>
    <t>49.084595</t>
  </si>
  <si>
    <t>8.782727</t>
  </si>
  <si>
    <t>Flensburg</t>
  </si>
  <si>
    <t>54.774039</t>
  </si>
  <si>
    <t>9.436526</t>
  </si>
  <si>
    <t>Flensburg(Gr)</t>
  </si>
  <si>
    <t>Flensburg-Weiche</t>
  </si>
  <si>
    <t>54.757919</t>
  </si>
  <si>
    <t>9.398257</t>
  </si>
  <si>
    <t>Flieden</t>
  </si>
  <si>
    <t>50.421770</t>
  </si>
  <si>
    <t>9.577568</t>
  </si>
  <si>
    <t>Flintbek</t>
  </si>
  <si>
    <t>54.243349</t>
  </si>
  <si>
    <t>10.062913</t>
  </si>
  <si>
    <t>Flintsbach</t>
  </si>
  <si>
    <t>47.724252</t>
  </si>
  <si>
    <t>12.128024</t>
  </si>
  <si>
    <t>Flöha</t>
  </si>
  <si>
    <t>50.854355</t>
  </si>
  <si>
    <t>13.075152</t>
  </si>
  <si>
    <t>Flöha-Plaue</t>
  </si>
  <si>
    <t>50.844489</t>
  </si>
  <si>
    <t>13.085007</t>
  </si>
  <si>
    <t>Flomersheim</t>
  </si>
  <si>
    <t>49.513958</t>
  </si>
  <si>
    <t>8.333801</t>
  </si>
  <si>
    <t>Flörsheim(Main)</t>
  </si>
  <si>
    <t>50.017211</t>
  </si>
  <si>
    <t>8.431013</t>
  </si>
  <si>
    <t>Floßmühle</t>
  </si>
  <si>
    <t>50.758757</t>
  </si>
  <si>
    <t>13.181082</t>
  </si>
  <si>
    <t>Flughafen BER</t>
  </si>
  <si>
    <t>52.364804</t>
  </si>
  <si>
    <t>13.511950</t>
  </si>
  <si>
    <t>Flughafen BER (S-Bahn)</t>
  </si>
  <si>
    <t>52.364843</t>
  </si>
  <si>
    <t>13.511918</t>
  </si>
  <si>
    <t>Fohrde</t>
  </si>
  <si>
    <t>52.484148</t>
  </si>
  <si>
    <t>12.462820</t>
  </si>
  <si>
    <t>Fohrde Dorf</t>
  </si>
  <si>
    <t>52.483391</t>
  </si>
  <si>
    <t>12.471368</t>
  </si>
  <si>
    <t>Föhren</t>
  </si>
  <si>
    <t>49.857099</t>
  </si>
  <si>
    <t>6.767531</t>
  </si>
  <si>
    <t>Forbach(fr)</t>
  </si>
  <si>
    <t>49.214087</t>
  </si>
  <si>
    <t>6.944314</t>
  </si>
  <si>
    <t>Forbach(Schwarzw)</t>
  </si>
  <si>
    <t>48.680399</t>
  </si>
  <si>
    <t>8.361491</t>
  </si>
  <si>
    <t>Förbau</t>
  </si>
  <si>
    <t>50.207519</t>
  </si>
  <si>
    <t>11.910685</t>
  </si>
  <si>
    <t>Forchheim Nord</t>
  </si>
  <si>
    <t>49.732200</t>
  </si>
  <si>
    <t>11.064400</t>
  </si>
  <si>
    <t>Forchheim(b Karlsruhe)</t>
  </si>
  <si>
    <t>48.964785</t>
  </si>
  <si>
    <t>8.338934</t>
  </si>
  <si>
    <t>Forchheim(Oberfr)</t>
  </si>
  <si>
    <t>49.717070</t>
  </si>
  <si>
    <t>11.069859</t>
  </si>
  <si>
    <t>Förderstedt</t>
  </si>
  <si>
    <t>51.903517</t>
  </si>
  <si>
    <t>11.633757</t>
  </si>
  <si>
    <t>Fornsbach</t>
  </si>
  <si>
    <t>48.975445</t>
  </si>
  <si>
    <t>9.642498</t>
  </si>
  <si>
    <t>Forst(Gr)</t>
  </si>
  <si>
    <t>51.738882</t>
  </si>
  <si>
    <t>14.637628</t>
  </si>
  <si>
    <t>Forsthaus</t>
  </si>
  <si>
    <t>51.303412</t>
  </si>
  <si>
    <t>6.503498</t>
  </si>
  <si>
    <t>Forsthaus bei Tilzow</t>
  </si>
  <si>
    <t>54.381315</t>
  </si>
  <si>
    <t>13.423171</t>
  </si>
  <si>
    <t>Forsting</t>
  </si>
  <si>
    <t>48.081864</t>
  </si>
  <si>
    <t>12.091448</t>
  </si>
  <si>
    <t>Forth</t>
  </si>
  <si>
    <t>49.591698</t>
  </si>
  <si>
    <t>11.221457</t>
  </si>
  <si>
    <t>Förtha(Eisenach)</t>
  </si>
  <si>
    <t>50.938853</t>
  </si>
  <si>
    <t>10.262007</t>
  </si>
  <si>
    <t>Förtschendorf</t>
  </si>
  <si>
    <t>50.392901</t>
  </si>
  <si>
    <t>11.350128</t>
  </si>
  <si>
    <t>Frahelsbruck</t>
  </si>
  <si>
    <t>49.191145</t>
  </si>
  <si>
    <t>13.027454</t>
  </si>
  <si>
    <t>Frankenberg(Eder)</t>
  </si>
  <si>
    <t>51.054565</t>
  </si>
  <si>
    <t>8.789181</t>
  </si>
  <si>
    <t>Frankenberg(Sachs)</t>
  </si>
  <si>
    <t>50.911233</t>
  </si>
  <si>
    <t>13.043191</t>
  </si>
  <si>
    <t>Frankenberg(Sachs) Süd</t>
  </si>
  <si>
    <t>50.902784</t>
  </si>
  <si>
    <t>13.036378</t>
  </si>
  <si>
    <t>Frankenberg-Goßberg</t>
  </si>
  <si>
    <t>51.064998</t>
  </si>
  <si>
    <t>8.799326</t>
  </si>
  <si>
    <t>Frankenberg-Viermünden</t>
  </si>
  <si>
    <t>51.100937</t>
  </si>
  <si>
    <t>8.833070</t>
  </si>
  <si>
    <t>Frankeneck</t>
  </si>
  <si>
    <t>49.375021</t>
  </si>
  <si>
    <t>8.049631</t>
  </si>
  <si>
    <t>Frankenstein(Pfalz)</t>
  </si>
  <si>
    <t>49.438867</t>
  </si>
  <si>
    <t>7.969802</t>
  </si>
  <si>
    <t>Frankenstein(Sachs)</t>
  </si>
  <si>
    <t>50.902921</t>
  </si>
  <si>
    <t>13.228467</t>
  </si>
  <si>
    <t>Frankenthal Hbf</t>
  </si>
  <si>
    <t>49.535567</t>
  </si>
  <si>
    <t>8.349702</t>
  </si>
  <si>
    <t>Frankenthal Süd</t>
  </si>
  <si>
    <t>49.522649</t>
  </si>
  <si>
    <t>8.349558</t>
  </si>
  <si>
    <t>Frankfurt am Main - Stadion</t>
  </si>
  <si>
    <t>50.068228</t>
  </si>
  <si>
    <t>8.633247</t>
  </si>
  <si>
    <t>Frankfurt(M) Flughafen Fernbf</t>
  </si>
  <si>
    <t>50.053167</t>
  </si>
  <si>
    <t>8.570185</t>
  </si>
  <si>
    <t>Frankfurt(M) Flughafen Regionalbf</t>
  </si>
  <si>
    <t>50.051219</t>
  </si>
  <si>
    <t>8.571251</t>
  </si>
  <si>
    <t>Frankfurt(M)Flughafen</t>
  </si>
  <si>
    <t>50.051209</t>
  </si>
  <si>
    <t>8.570971</t>
  </si>
  <si>
    <t>Frankfurt(M)Galluswarte</t>
  </si>
  <si>
    <t>50.104030</t>
  </si>
  <si>
    <t>8.644720</t>
  </si>
  <si>
    <t>50.113926</t>
  </si>
  <si>
    <t>8.678947</t>
  </si>
  <si>
    <t>Frankfurt(M)Konstablerwache</t>
  </si>
  <si>
    <t>50.114623</t>
  </si>
  <si>
    <t>8.687098</t>
  </si>
  <si>
    <t>50.102171</t>
  </si>
  <si>
    <t>8.693025</t>
  </si>
  <si>
    <t>Frankfurt(M)Mühlberg</t>
  </si>
  <si>
    <t>50.101915</t>
  </si>
  <si>
    <t>8.700606</t>
  </si>
  <si>
    <t>Frankfurt(M)Ostendstraße</t>
  </si>
  <si>
    <t>50.112562</t>
  </si>
  <si>
    <t>8.696987</t>
  </si>
  <si>
    <t>Frankfurt(M)Stresemannallee</t>
  </si>
  <si>
    <t>50.094369</t>
  </si>
  <si>
    <t>8.671268</t>
  </si>
  <si>
    <t>Frankfurt(M)Taunusanlage</t>
  </si>
  <si>
    <t>50.113565</t>
  </si>
  <si>
    <t>8.668864</t>
  </si>
  <si>
    <t>Frankfurt(Main) Bockenheimer Warte (SEV)</t>
  </si>
  <si>
    <t>Frankfurt(Main) Stresemannallee/Mörfelder Landstr</t>
  </si>
  <si>
    <t>50.089204</t>
  </si>
  <si>
    <t>8.671591</t>
  </si>
  <si>
    <t>50.056574</t>
  </si>
  <si>
    <t>8.594495</t>
  </si>
  <si>
    <t>Frankfurt(Main)Messe</t>
  </si>
  <si>
    <t>50.111736</t>
  </si>
  <si>
    <t>8.643518</t>
  </si>
  <si>
    <t>Frankfurt(Main)Ost</t>
  </si>
  <si>
    <t>50.112574</t>
  </si>
  <si>
    <t>8.708640</t>
  </si>
  <si>
    <t>Frankfurt(Main)Süd</t>
  </si>
  <si>
    <t>50.099365</t>
  </si>
  <si>
    <t>8.686457</t>
  </si>
  <si>
    <t>Frankfurt(Main)West</t>
  </si>
  <si>
    <t>50.119299</t>
  </si>
  <si>
    <t>8.639395</t>
  </si>
  <si>
    <t>Frankfurt(O) Rosengarten Lindenplatz</t>
  </si>
  <si>
    <t>52.341076</t>
  </si>
  <si>
    <t>14.471868</t>
  </si>
  <si>
    <t>Frankfurt(Oder) Bahnhof</t>
  </si>
  <si>
    <t>Frankfurt(Oder) Kleist Forum</t>
  </si>
  <si>
    <t>Frankfurt(Oder)(Gr)</t>
  </si>
  <si>
    <t>Frankfurt(Oder)-Neuberesinchen</t>
  </si>
  <si>
    <t>52.322329</t>
  </si>
  <si>
    <t>14.546050</t>
  </si>
  <si>
    <t>Frankfurt(Oder)-Rosengarten</t>
  </si>
  <si>
    <t>52.337769</t>
  </si>
  <si>
    <t>14.472631</t>
  </si>
  <si>
    <t>Frankfurt-Berkersheim</t>
  </si>
  <si>
    <t>50.176486</t>
  </si>
  <si>
    <t>8.697827</t>
  </si>
  <si>
    <t>Frankfurt-Eschersheim</t>
  </si>
  <si>
    <t>50.158298</t>
  </si>
  <si>
    <t>8.655210</t>
  </si>
  <si>
    <t>Frankfurt-Frankfurter Berg</t>
  </si>
  <si>
    <t>50.170224</t>
  </si>
  <si>
    <t>8.676557</t>
  </si>
  <si>
    <t>Frankfurt-Ginnheim</t>
  </si>
  <si>
    <t>50.142999</t>
  </si>
  <si>
    <t>8.643140</t>
  </si>
  <si>
    <t>Frankfurt-Griesheim</t>
  </si>
  <si>
    <t>50.094334</t>
  </si>
  <si>
    <t>8.606394</t>
  </si>
  <si>
    <t>Frankfurt-Höchst</t>
  </si>
  <si>
    <t>50.102634</t>
  </si>
  <si>
    <t>8.542370</t>
  </si>
  <si>
    <t>Frankfurt-Höchst Farbwerke</t>
  </si>
  <si>
    <t>50.098453</t>
  </si>
  <si>
    <t>8.528320</t>
  </si>
  <si>
    <t>Frankfurt-Louisa</t>
  </si>
  <si>
    <t>50.083956</t>
  </si>
  <si>
    <t>8.670369</t>
  </si>
  <si>
    <t>50.134603</t>
  </si>
  <si>
    <t>8.767437</t>
  </si>
  <si>
    <t>Frankfurt-Nied</t>
  </si>
  <si>
    <t>50.102519</t>
  </si>
  <si>
    <t>8.570734</t>
  </si>
  <si>
    <t>Frankfurt-Niederrad</t>
  </si>
  <si>
    <t>50.080997</t>
  </si>
  <si>
    <t>8.637013</t>
  </si>
  <si>
    <t>Frankfurt-Rödelheim</t>
  </si>
  <si>
    <t>50.124615</t>
  </si>
  <si>
    <t>8.607026</t>
  </si>
  <si>
    <t>Frankfurt-Sindlingen</t>
  </si>
  <si>
    <t>50.087497</t>
  </si>
  <si>
    <t>8.512259</t>
  </si>
  <si>
    <t>Frankfurt-Sossenheim</t>
  </si>
  <si>
    <t>50.115074</t>
  </si>
  <si>
    <t>8.553526</t>
  </si>
  <si>
    <t>Frankfurt-Unterliederbach</t>
  </si>
  <si>
    <t>50.107963</t>
  </si>
  <si>
    <t>8.527994</t>
  </si>
  <si>
    <t>Frankfurt-Zeilsheim</t>
  </si>
  <si>
    <t>50.090124</t>
  </si>
  <si>
    <t>8.506011</t>
  </si>
  <si>
    <t>Frankleben</t>
  </si>
  <si>
    <t>51.309561</t>
  </si>
  <si>
    <t>11.937582</t>
  </si>
  <si>
    <t>Frauenalb-Schielberg</t>
  </si>
  <si>
    <t>48.837294</t>
  </si>
  <si>
    <t>8.440492</t>
  </si>
  <si>
    <t>Frauenau</t>
  </si>
  <si>
    <t>48.987653</t>
  </si>
  <si>
    <t>13.300048</t>
  </si>
  <si>
    <t>Frauenhain</t>
  </si>
  <si>
    <t>51.384223</t>
  </si>
  <si>
    <t>13.503636</t>
  </si>
  <si>
    <t>Frechen-Königsdorf</t>
  </si>
  <si>
    <t>50.936501</t>
  </si>
  <si>
    <t>6.777846</t>
  </si>
  <si>
    <t>Freckleben</t>
  </si>
  <si>
    <t>51.702365</t>
  </si>
  <si>
    <t>11.544130</t>
  </si>
  <si>
    <t>Freden(Leine)</t>
  </si>
  <si>
    <t>51.927787</t>
  </si>
  <si>
    <t>9.899006</t>
  </si>
  <si>
    <t>Fredenbeck</t>
  </si>
  <si>
    <t>53.516826</t>
  </si>
  <si>
    <t>9.397044</t>
  </si>
  <si>
    <t>Fredersdorf(b Berlin)</t>
  </si>
  <si>
    <t>52.526212</t>
  </si>
  <si>
    <t>13.760628</t>
  </si>
  <si>
    <t>Freiberg(Neckar)</t>
  </si>
  <si>
    <t>48.930107</t>
  </si>
  <si>
    <t>9.197796</t>
  </si>
  <si>
    <t>Freiberg(Sachs)</t>
  </si>
  <si>
    <t>50.908725</t>
  </si>
  <si>
    <t>13.344141</t>
  </si>
  <si>
    <t>Freiburg Klinikum</t>
  </si>
  <si>
    <t>48.005562</t>
  </si>
  <si>
    <t>7.842755</t>
  </si>
  <si>
    <t>Freiburg Messe/Universität</t>
  </si>
  <si>
    <t>48.012918</t>
  </si>
  <si>
    <t>7.832668</t>
  </si>
  <si>
    <t>Freiburg(Breisgau) Hbf</t>
  </si>
  <si>
    <t>47.997697</t>
  </si>
  <si>
    <t>7.841170</t>
  </si>
  <si>
    <t>Freiburg-Herdern</t>
  </si>
  <si>
    <t>48.008237</t>
  </si>
  <si>
    <t>7.850973</t>
  </si>
  <si>
    <t>Freiburg-Landwasser</t>
  </si>
  <si>
    <t>48.028800</t>
  </si>
  <si>
    <t>7.810860</t>
  </si>
  <si>
    <t>Freiburg-Littenweiler</t>
  </si>
  <si>
    <t>47.981672</t>
  </si>
  <si>
    <t>7.895133</t>
  </si>
  <si>
    <t>Freiburg-St Georgen</t>
  </si>
  <si>
    <t>47.975496</t>
  </si>
  <si>
    <t>7.803006</t>
  </si>
  <si>
    <t>Freiburg-Wiehre</t>
  </si>
  <si>
    <t>47.982413</t>
  </si>
  <si>
    <t>7.854127</t>
  </si>
  <si>
    <t>Freiburg-Zähringen</t>
  </si>
  <si>
    <t>48.024363</t>
  </si>
  <si>
    <t>7.863734</t>
  </si>
  <si>
    <t>Freienohl</t>
  </si>
  <si>
    <t>51.366422</t>
  </si>
  <si>
    <t>8.169484</t>
  </si>
  <si>
    <t>Freienorla</t>
  </si>
  <si>
    <t>50.771382</t>
  </si>
  <si>
    <t>11.540139</t>
  </si>
  <si>
    <t>Freihalden</t>
  </si>
  <si>
    <t>48.384704</t>
  </si>
  <si>
    <t>10.502200</t>
  </si>
  <si>
    <t>Freihöls</t>
  </si>
  <si>
    <t>49.401538</t>
  </si>
  <si>
    <t>12.019355</t>
  </si>
  <si>
    <t>Freihung</t>
  </si>
  <si>
    <t>49.627221</t>
  </si>
  <si>
    <t>11.902879</t>
  </si>
  <si>
    <t>Freilassing</t>
  </si>
  <si>
    <t>47.836916</t>
  </si>
  <si>
    <t>12.977193</t>
  </si>
  <si>
    <t>Freilassing Salzburger Platz</t>
  </si>
  <si>
    <t>47.840935</t>
  </si>
  <si>
    <t>12.982927</t>
  </si>
  <si>
    <t>Freilassing-Hofham</t>
  </si>
  <si>
    <t>47.831196</t>
  </si>
  <si>
    <t>12.968277</t>
  </si>
  <si>
    <t>Freimersheim(Rheinh)</t>
  </si>
  <si>
    <t>49.710777</t>
  </si>
  <si>
    <t>8.086508</t>
  </si>
  <si>
    <t>Freinsheim</t>
  </si>
  <si>
    <t>49.501493</t>
  </si>
  <si>
    <t>8.205192</t>
  </si>
  <si>
    <t>Freising</t>
  </si>
  <si>
    <t>48.395195</t>
  </si>
  <si>
    <t>11.744539</t>
  </si>
  <si>
    <t>Freital-Coßmannsdorf</t>
  </si>
  <si>
    <t>50.976876</t>
  </si>
  <si>
    <t>13.624952</t>
  </si>
  <si>
    <t>Freital-Deuben</t>
  </si>
  <si>
    <t>50.999358</t>
  </si>
  <si>
    <t>13.646432</t>
  </si>
  <si>
    <t>Freital-Hainsberg</t>
  </si>
  <si>
    <t>50.988898</t>
  </si>
  <si>
    <t>13.637938</t>
  </si>
  <si>
    <t>Freital-Hainsberg West</t>
  </si>
  <si>
    <t>50.981083</t>
  </si>
  <si>
    <t>13.622714</t>
  </si>
  <si>
    <t>Freital-Potschappel</t>
  </si>
  <si>
    <t>51.013894</t>
  </si>
  <si>
    <t>13.662552</t>
  </si>
  <si>
    <t>Frellstedt</t>
  </si>
  <si>
    <t>52.213749</t>
  </si>
  <si>
    <t>10.909994</t>
  </si>
  <si>
    <t>Frelsdorf</t>
  </si>
  <si>
    <t>53.501305</t>
  </si>
  <si>
    <t>8.901283</t>
  </si>
  <si>
    <t>Fremdingen Bf</t>
  </si>
  <si>
    <t>48.971278</t>
  </si>
  <si>
    <t>10.460287</t>
  </si>
  <si>
    <t>Fremersdorf</t>
  </si>
  <si>
    <t>49.409926</t>
  </si>
  <si>
    <t>6.647942</t>
  </si>
  <si>
    <t>Frenz</t>
  </si>
  <si>
    <t>51.749194</t>
  </si>
  <si>
    <t>11.898933</t>
  </si>
  <si>
    <t>Fresenburg</t>
  </si>
  <si>
    <t>53.842599</t>
  </si>
  <si>
    <t>10.390584</t>
  </si>
  <si>
    <t>Fretzdorf</t>
  </si>
  <si>
    <t>53.065105</t>
  </si>
  <si>
    <t>12.545846</t>
  </si>
  <si>
    <t>Fretzdorf Dorf</t>
  </si>
  <si>
    <t>53.066024</t>
  </si>
  <si>
    <t>12.551544</t>
  </si>
  <si>
    <t>Freudenberg-Kirschfurt</t>
  </si>
  <si>
    <t>49.743755</t>
  </si>
  <si>
    <t>9.317981</t>
  </si>
  <si>
    <t>Freudenstadt Hbf</t>
  </si>
  <si>
    <t>48.460322</t>
  </si>
  <si>
    <t>8.428803</t>
  </si>
  <si>
    <t>Freudenstadt Industriegebiet</t>
  </si>
  <si>
    <t>48.464967</t>
  </si>
  <si>
    <t>8.434941</t>
  </si>
  <si>
    <t>Freudenstadt Schulzentrum</t>
  </si>
  <si>
    <t>48.467406</t>
  </si>
  <si>
    <t>8.421419</t>
  </si>
  <si>
    <t>Freudenstadt Stadt</t>
  </si>
  <si>
    <t>48.467566</t>
  </si>
  <si>
    <t>8.410694</t>
  </si>
  <si>
    <t>Freusburg Siedlung</t>
  </si>
  <si>
    <t>50.815983</t>
  </si>
  <si>
    <t>7.897253</t>
  </si>
  <si>
    <t>Freyburg(Unstrut)</t>
  </si>
  <si>
    <t>51.209079</t>
  </si>
  <si>
    <t>11.767313</t>
  </si>
  <si>
    <t>Freyung Bf</t>
  </si>
  <si>
    <t>48.802843</t>
  </si>
  <si>
    <t>13.548351</t>
  </si>
  <si>
    <t>Frickenhausen</t>
  </si>
  <si>
    <t>48.595369</t>
  </si>
  <si>
    <t>9.358010</t>
  </si>
  <si>
    <t>Frickenhausen Kelterstraße</t>
  </si>
  <si>
    <t>48.592057</t>
  </si>
  <si>
    <t>9.364479</t>
  </si>
  <si>
    <t>Frickhofen</t>
  </si>
  <si>
    <t>50.504908</t>
  </si>
  <si>
    <t>8.030676</t>
  </si>
  <si>
    <t>Fridingen(b Tuttlingen)</t>
  </si>
  <si>
    <t>48.031822</t>
  </si>
  <si>
    <t>8.936060</t>
  </si>
  <si>
    <t>Fridolfing</t>
  </si>
  <si>
    <t>47.984203</t>
  </si>
  <si>
    <t>12.799689</t>
  </si>
  <si>
    <t>50.320279</t>
  </si>
  <si>
    <t>8.747646</t>
  </si>
  <si>
    <t>Friedberg(Augsburg)</t>
  </si>
  <si>
    <t>48.352043</t>
  </si>
  <si>
    <t>10.982487</t>
  </si>
  <si>
    <t>Friedberg(Hess)</t>
  </si>
  <si>
    <t>50.332606</t>
  </si>
  <si>
    <t>8.762056</t>
  </si>
  <si>
    <t>Friedelhausen</t>
  </si>
  <si>
    <t>50.671607</t>
  </si>
  <si>
    <t>8.710961</t>
  </si>
  <si>
    <t>Friedensdorf(Lahn)</t>
  </si>
  <si>
    <t>50.857459</t>
  </si>
  <si>
    <t>8.560747</t>
  </si>
  <si>
    <t>Friedersdorf(Königs Wusterhausen)</t>
  </si>
  <si>
    <t>52.289563</t>
  </si>
  <si>
    <t>13.786518</t>
  </si>
  <si>
    <t>Friedewald(Kr Dresden) Bad</t>
  </si>
  <si>
    <t>51.137948</t>
  </si>
  <si>
    <t>13.662422</t>
  </si>
  <si>
    <t>Friedewald(Kr Dresden)Hp</t>
  </si>
  <si>
    <t>51.131301</t>
  </si>
  <si>
    <t>13.651873</t>
  </si>
  <si>
    <t>Friedland(Han)</t>
  </si>
  <si>
    <t>51.421562</t>
  </si>
  <si>
    <t>9.914746</t>
  </si>
  <si>
    <t>Friedrich Wilhelmshütte</t>
  </si>
  <si>
    <t>50.802044</t>
  </si>
  <si>
    <t>7.159382</t>
  </si>
  <si>
    <t>Friedrichroda</t>
  </si>
  <si>
    <t>50.862151</t>
  </si>
  <si>
    <t>10.576685</t>
  </si>
  <si>
    <t>Friedrichsdorf(Taunus)</t>
  </si>
  <si>
    <t>50.252490</t>
  </si>
  <si>
    <t>8.644776</t>
  </si>
  <si>
    <t>Friedrichsfeld(Niederrhein)</t>
  </si>
  <si>
    <t>51.621600</t>
  </si>
  <si>
    <t>6.651121</t>
  </si>
  <si>
    <t>Friedrichsgabe</t>
  </si>
  <si>
    <t>53.728876</t>
  </si>
  <si>
    <t>9.988860</t>
  </si>
  <si>
    <t>Friedrichshafen Fähre</t>
  </si>
  <si>
    <t>47.651013</t>
  </si>
  <si>
    <t>9.484214</t>
  </si>
  <si>
    <t>Friedrichshafen Flughafen</t>
  </si>
  <si>
    <t>47.672213</t>
  </si>
  <si>
    <t>9.523714</t>
  </si>
  <si>
    <t>Friedrichshafen Hafen</t>
  </si>
  <si>
    <t>47.651208</t>
  </si>
  <si>
    <t>9.482819</t>
  </si>
  <si>
    <t>Friedrichshafen Hafen (Schiff)</t>
  </si>
  <si>
    <t>47.650344</t>
  </si>
  <si>
    <t>9.483197</t>
  </si>
  <si>
    <t>Friedrichshafen Landratsamt</t>
  </si>
  <si>
    <t>47.657146</t>
  </si>
  <si>
    <t>9.451988</t>
  </si>
  <si>
    <t>Friedrichshafen Löwenunterführung</t>
  </si>
  <si>
    <t>47.654573</t>
  </si>
  <si>
    <t>9.481856</t>
  </si>
  <si>
    <t>Friedrichshafen Ost</t>
  </si>
  <si>
    <t>47.651706</t>
  </si>
  <si>
    <t>9.502018</t>
  </si>
  <si>
    <t>Friedrichshafen Stadt</t>
  </si>
  <si>
    <t>47.653224</t>
  </si>
  <si>
    <t>9.473900</t>
  </si>
  <si>
    <t>Friedrichshafen-Fischbach</t>
  </si>
  <si>
    <t>47.672481</t>
  </si>
  <si>
    <t>9.417383</t>
  </si>
  <si>
    <t>Friedrichshafen-Kluftern</t>
  </si>
  <si>
    <t>47.688149</t>
  </si>
  <si>
    <t>9.409515</t>
  </si>
  <si>
    <t>Friedrichshafen-Manzell</t>
  </si>
  <si>
    <t>47.664320</t>
  </si>
  <si>
    <t>9.429156</t>
  </si>
  <si>
    <t>Friedrichshöhe</t>
  </si>
  <si>
    <t>51.639626</t>
  </si>
  <si>
    <t>10.937618</t>
  </si>
  <si>
    <t>Friedrichsruhe(Meck)</t>
  </si>
  <si>
    <t>53.524802</t>
  </si>
  <si>
    <t>11.739088</t>
  </si>
  <si>
    <t>Friedrichssegen</t>
  </si>
  <si>
    <t>50.311955</t>
  </si>
  <si>
    <t>7.650733</t>
  </si>
  <si>
    <t>Friedrichstadt</t>
  </si>
  <si>
    <t>54.377487</t>
  </si>
  <si>
    <t>9.079258</t>
  </si>
  <si>
    <t>Friedrichstal b Freudenstadt</t>
  </si>
  <si>
    <t>48.481805</t>
  </si>
  <si>
    <t>8.376926</t>
  </si>
  <si>
    <t>Friedrichstal(Baden)</t>
  </si>
  <si>
    <t>49.100970</t>
  </si>
  <si>
    <t>8.474139</t>
  </si>
  <si>
    <t>Friedrichsthal(b Bayreuth)</t>
  </si>
  <si>
    <t>49.962598</t>
  </si>
  <si>
    <t>11.627833</t>
  </si>
  <si>
    <t>Friedrichsthal(Saar)</t>
  </si>
  <si>
    <t>49.320061</t>
  </si>
  <si>
    <t>7.089130</t>
  </si>
  <si>
    <t>Friedrichsthal(Saar) Mitte</t>
  </si>
  <si>
    <t>49.327160</t>
  </si>
  <si>
    <t>7.093916</t>
  </si>
  <si>
    <t>Friesack Markt</t>
  </si>
  <si>
    <t>52.742486</t>
  </si>
  <si>
    <t>12.579267</t>
  </si>
  <si>
    <t>Friesack(Mark)</t>
  </si>
  <si>
    <t>52.760712</t>
  </si>
  <si>
    <t>12.587542</t>
  </si>
  <si>
    <t>Friesdorf</t>
  </si>
  <si>
    <t>51.589460</t>
  </si>
  <si>
    <t>11.302089</t>
  </si>
  <si>
    <t>Friesdorf Ost</t>
  </si>
  <si>
    <t>51.597820</t>
  </si>
  <si>
    <t>11.323432</t>
  </si>
  <si>
    <t>Friesenheim(Baden)</t>
  </si>
  <si>
    <t>48.381589</t>
  </si>
  <si>
    <t>7.862948</t>
  </si>
  <si>
    <t>Frimmersdorf</t>
  </si>
  <si>
    <t>51.046143</t>
  </si>
  <si>
    <t>6.566541</t>
  </si>
  <si>
    <t>Fritzlar</t>
  </si>
  <si>
    <t>51.125223</t>
  </si>
  <si>
    <t>9.282089</t>
  </si>
  <si>
    <t>Frohburg</t>
  </si>
  <si>
    <t>51.069159</t>
  </si>
  <si>
    <t>12.559288</t>
  </si>
  <si>
    <t>Frommern</t>
  </si>
  <si>
    <t>48.244034</t>
  </si>
  <si>
    <t>8.872122</t>
  </si>
  <si>
    <t>Fröndenberg</t>
  </si>
  <si>
    <t>51.471254</t>
  </si>
  <si>
    <t>7.762198</t>
  </si>
  <si>
    <t>Fröndenberg-Frömern</t>
  </si>
  <si>
    <t>51.499263</t>
  </si>
  <si>
    <t>7.735929</t>
  </si>
  <si>
    <t>Fronhausen(Lahn)</t>
  </si>
  <si>
    <t>50.706058</t>
  </si>
  <si>
    <t>8.699123</t>
  </si>
  <si>
    <t>Frose</t>
  </si>
  <si>
    <t>51.793636</t>
  </si>
  <si>
    <t>11.374843</t>
  </si>
  <si>
    <t>Fröttstädt</t>
  </si>
  <si>
    <t>50.930357</t>
  </si>
  <si>
    <t>10.573019</t>
  </si>
  <si>
    <t>Fulda</t>
  </si>
  <si>
    <t>50.554906</t>
  </si>
  <si>
    <t>9.684169</t>
  </si>
  <si>
    <t>Fuldatal-Ihringshausen</t>
  </si>
  <si>
    <t>51.348591</t>
  </si>
  <si>
    <t>9.526070</t>
  </si>
  <si>
    <t>Fürfurt</t>
  </si>
  <si>
    <t>50.430492</t>
  </si>
  <si>
    <t>8.253138</t>
  </si>
  <si>
    <t>Fürfurt Ortsmitte</t>
  </si>
  <si>
    <t>50.431213</t>
  </si>
  <si>
    <t>8.255235</t>
  </si>
  <si>
    <t>Furschenbach</t>
  </si>
  <si>
    <t>48.579767</t>
  </si>
  <si>
    <t>8.135178</t>
  </si>
  <si>
    <t>Fürstenberg(Havel)</t>
  </si>
  <si>
    <t>53.186784</t>
  </si>
  <si>
    <t>13.139273</t>
  </si>
  <si>
    <t>Fürsteneck</t>
  </si>
  <si>
    <t>48.718431</t>
  </si>
  <si>
    <t>13.469922</t>
  </si>
  <si>
    <t>Fürstenfeldbruck</t>
  </si>
  <si>
    <t>48.171656</t>
  </si>
  <si>
    <t>11.262148</t>
  </si>
  <si>
    <t>Fürstenwald</t>
  </si>
  <si>
    <t>51.380359</t>
  </si>
  <si>
    <t>9.359567</t>
  </si>
  <si>
    <t>Fürstenwalde Süd</t>
  </si>
  <si>
    <t>52.341895</t>
  </si>
  <si>
    <t>14.086609</t>
  </si>
  <si>
    <t>Fürstenwalde(Spree)</t>
  </si>
  <si>
    <t>52.366858</t>
  </si>
  <si>
    <t>14.059640</t>
  </si>
  <si>
    <t>Fürstenzell</t>
  </si>
  <si>
    <t>48.513180</t>
  </si>
  <si>
    <t>13.333817</t>
  </si>
  <si>
    <t>Fürstenzell Aspertsham</t>
  </si>
  <si>
    <t>48.515167</t>
  </si>
  <si>
    <t>13.335333</t>
  </si>
  <si>
    <t>Furth im Wald</t>
  </si>
  <si>
    <t>49.309812</t>
  </si>
  <si>
    <t>12.838811</t>
  </si>
  <si>
    <t>Furth im Wald(Gr)</t>
  </si>
  <si>
    <t>Fürth Westvorstadt</t>
  </si>
  <si>
    <t>49.469031</t>
  </si>
  <si>
    <t>10.971479</t>
  </si>
  <si>
    <t>Furth(b Deisenhofen)</t>
  </si>
  <si>
    <t>48.035521</t>
  </si>
  <si>
    <t>11.593281</t>
  </si>
  <si>
    <t>Fürth(Bay)Hbf</t>
  </si>
  <si>
    <t>49.469707</t>
  </si>
  <si>
    <t>10.989988</t>
  </si>
  <si>
    <t>Fürth(Odenw)</t>
  </si>
  <si>
    <t>49.648534</t>
  </si>
  <si>
    <t>8.781003</t>
  </si>
  <si>
    <t>Fürth-Burgfarrnbach</t>
  </si>
  <si>
    <t>49.491033</t>
  </si>
  <si>
    <t>10.923627</t>
  </si>
  <si>
    <t>Fürth-Dambach</t>
  </si>
  <si>
    <t>49.460740</t>
  </si>
  <si>
    <t>10.970196</t>
  </si>
  <si>
    <t>Fürth-Klinikum</t>
  </si>
  <si>
    <t>49.482403</t>
  </si>
  <si>
    <t>10.967560</t>
  </si>
  <si>
    <t>Fürth-Unterfürberg</t>
  </si>
  <si>
    <t>49.474914</t>
  </si>
  <si>
    <t>10.957532</t>
  </si>
  <si>
    <t>47.570710</t>
  </si>
  <si>
    <t>10.696789</t>
  </si>
  <si>
    <t>Füssen Pulverturm</t>
  </si>
  <si>
    <t>Füssen Ziegelwies</t>
  </si>
  <si>
    <t>Fützen</t>
  </si>
  <si>
    <t>47.807733</t>
  </si>
  <si>
    <t>8.534507</t>
  </si>
  <si>
    <t>Gablingen</t>
  </si>
  <si>
    <t>48.463417</t>
  </si>
  <si>
    <t>10.850752</t>
  </si>
  <si>
    <t>Gadebusch</t>
  </si>
  <si>
    <t>53.705173</t>
  </si>
  <si>
    <t>11.119425</t>
  </si>
  <si>
    <t>Gaggenau Bf</t>
  </si>
  <si>
    <t>48.805772</t>
  </si>
  <si>
    <t>8.319977</t>
  </si>
  <si>
    <t>Gaggenau Mercedes-Benz Werk</t>
  </si>
  <si>
    <t>48.798038</t>
  </si>
  <si>
    <t>8.327476</t>
  </si>
  <si>
    <t>Gaienhofen</t>
  </si>
  <si>
    <t>47.679460</t>
  </si>
  <si>
    <t>8.982314</t>
  </si>
  <si>
    <t>Gaildorf West</t>
  </si>
  <si>
    <t>49.003822</t>
  </si>
  <si>
    <t>9.753892</t>
  </si>
  <si>
    <t>Gaimersheim</t>
  </si>
  <si>
    <t>48.798789</t>
  </si>
  <si>
    <t>11.369790</t>
  </si>
  <si>
    <t>Gaißach</t>
  </si>
  <si>
    <t>47.737467</t>
  </si>
  <si>
    <t>11.575401</t>
  </si>
  <si>
    <t>Gallin</t>
  </si>
  <si>
    <t>53.516599</t>
  </si>
  <si>
    <t>12.129003</t>
  </si>
  <si>
    <t>Gamburg(Tauber)</t>
  </si>
  <si>
    <t>49.698297</t>
  </si>
  <si>
    <t>9.595580</t>
  </si>
  <si>
    <t>Gammertingen</t>
  </si>
  <si>
    <t>48.250699</t>
  </si>
  <si>
    <t>9.217149</t>
  </si>
  <si>
    <t>Gammertingen Europastraße</t>
  </si>
  <si>
    <t>48.242017</t>
  </si>
  <si>
    <t>9.210298</t>
  </si>
  <si>
    <t>Ganderkesee</t>
  </si>
  <si>
    <t>53.035251</t>
  </si>
  <si>
    <t>8.542777</t>
  </si>
  <si>
    <t>Gangloffsömmern</t>
  </si>
  <si>
    <t>51.191473</t>
  </si>
  <si>
    <t>10.954856</t>
  </si>
  <si>
    <t>Ganzlin</t>
  </si>
  <si>
    <t>53.381626</t>
  </si>
  <si>
    <t>12.247117</t>
  </si>
  <si>
    <t>Garbeck</t>
  </si>
  <si>
    <t>51.321459</t>
  </si>
  <si>
    <t>7.839903</t>
  </si>
  <si>
    <t>Garbenteich</t>
  </si>
  <si>
    <t>50.540288</t>
  </si>
  <si>
    <t>8.745273</t>
  </si>
  <si>
    <t>Garching(Alz)</t>
  </si>
  <si>
    <t>48.130371</t>
  </si>
  <si>
    <t>12.572990</t>
  </si>
  <si>
    <t>Gardelegen</t>
  </si>
  <si>
    <t>52.518376</t>
  </si>
  <si>
    <t>11.404536</t>
  </si>
  <si>
    <t>Garding</t>
  </si>
  <si>
    <t>54.326053</t>
  </si>
  <si>
    <t>8.777620</t>
  </si>
  <si>
    <t>Garding Mitte</t>
  </si>
  <si>
    <t>54.327932</t>
  </si>
  <si>
    <t>8.780095</t>
  </si>
  <si>
    <t>Garftitz</t>
  </si>
  <si>
    <t>54.377710</t>
  </si>
  <si>
    <t>13.637847</t>
  </si>
  <si>
    <t>Garmisch-Partenkirchen</t>
  </si>
  <si>
    <t>47.491452</t>
  </si>
  <si>
    <t>11.097013</t>
  </si>
  <si>
    <t>Garmisch-Partenkirchen Hausberg</t>
  </si>
  <si>
    <t>47.483288</t>
  </si>
  <si>
    <t>11.092136</t>
  </si>
  <si>
    <t>Gars(Inn)</t>
  </si>
  <si>
    <t>48.147540</t>
  </si>
  <si>
    <t>12.298550</t>
  </si>
  <si>
    <t>Gärtringen</t>
  </si>
  <si>
    <t>48.640912</t>
  </si>
  <si>
    <t>8.908993</t>
  </si>
  <si>
    <t>Gatersleben</t>
  </si>
  <si>
    <t>51.828111</t>
  </si>
  <si>
    <t>11.291362</t>
  </si>
  <si>
    <t>Gau Algesheim</t>
  </si>
  <si>
    <t>49.961432</t>
  </si>
  <si>
    <t>8.016065</t>
  </si>
  <si>
    <t>Gau Bickelheim</t>
  </si>
  <si>
    <t>49.840292</t>
  </si>
  <si>
    <t>8.020291</t>
  </si>
  <si>
    <t>Gaubüttelbrunn</t>
  </si>
  <si>
    <t>49.634438</t>
  </si>
  <si>
    <t>9.854452</t>
  </si>
  <si>
    <t>Gäufelden</t>
  </si>
  <si>
    <t>48.559661</t>
  </si>
  <si>
    <t>8.850308</t>
  </si>
  <si>
    <t>Gausbach</t>
  </si>
  <si>
    <t>48.686753</t>
  </si>
  <si>
    <t>8.362372</t>
  </si>
  <si>
    <t>Gauselfingen</t>
  </si>
  <si>
    <t>48.276178</t>
  </si>
  <si>
    <t>9.163284</t>
  </si>
  <si>
    <t>Gauting</t>
  </si>
  <si>
    <t>48.070658</t>
  </si>
  <si>
    <t>11.376146</t>
  </si>
  <si>
    <t>Gebersdorf</t>
  </si>
  <si>
    <t>50.527357</t>
  </si>
  <si>
    <t>11.269547</t>
  </si>
  <si>
    <t>Gebra(Hainleite)</t>
  </si>
  <si>
    <t>51.427155</t>
  </si>
  <si>
    <t>10.595388</t>
  </si>
  <si>
    <t>Geeste</t>
  </si>
  <si>
    <t>52.598094</t>
  </si>
  <si>
    <t>7.312044</t>
  </si>
  <si>
    <t>Geestenseth</t>
  </si>
  <si>
    <t>53.506732</t>
  </si>
  <si>
    <t>8.858373</t>
  </si>
  <si>
    <t>Geestgottberg</t>
  </si>
  <si>
    <t>52.955743</t>
  </si>
  <si>
    <t>11.736957</t>
  </si>
  <si>
    <t>Gehlberg</t>
  </si>
  <si>
    <t>50.683768</t>
  </si>
  <si>
    <t>10.769351</t>
  </si>
  <si>
    <t>Geigant</t>
  </si>
  <si>
    <t>49.323354</t>
  </si>
  <si>
    <t>12.681424</t>
  </si>
  <si>
    <t>50.961039</t>
  </si>
  <si>
    <t>6.124518</t>
  </si>
  <si>
    <t>Geilhausen</t>
  </si>
  <si>
    <t>50.771499</t>
  </si>
  <si>
    <t>7.638723</t>
  </si>
  <si>
    <t>Geiselhöring</t>
  </si>
  <si>
    <t>48.822392</t>
  </si>
  <si>
    <t>12.392077</t>
  </si>
  <si>
    <t>Geisenbrunn</t>
  </si>
  <si>
    <t>48.109157</t>
  </si>
  <si>
    <t>11.324847</t>
  </si>
  <si>
    <t>Geisenhausen</t>
  </si>
  <si>
    <t>48.473960</t>
  </si>
  <si>
    <t>12.248327</t>
  </si>
  <si>
    <t>Geisenheim</t>
  </si>
  <si>
    <t>49.985973</t>
  </si>
  <si>
    <t>7.968804</t>
  </si>
  <si>
    <t>Geising</t>
  </si>
  <si>
    <t>50.760699</t>
  </si>
  <si>
    <t>13.786064</t>
  </si>
  <si>
    <t>Geisingen</t>
  </si>
  <si>
    <t>47.921342</t>
  </si>
  <si>
    <t>8.653951</t>
  </si>
  <si>
    <t>Geisingen-Aulfingen</t>
  </si>
  <si>
    <t>47.886408</t>
  </si>
  <si>
    <t>8.661611</t>
  </si>
  <si>
    <t>Geisingen-Hausen</t>
  </si>
  <si>
    <t>47.912445</t>
  </si>
  <si>
    <t>8.678602</t>
  </si>
  <si>
    <t>Geisingen-Kirchen</t>
  </si>
  <si>
    <t>47.905062</t>
  </si>
  <si>
    <t>8.674345</t>
  </si>
  <si>
    <t>Geisingen-Leipferdingen</t>
  </si>
  <si>
    <t>47.869173</t>
  </si>
  <si>
    <t>8.654687</t>
  </si>
  <si>
    <t>Geislingen(Steige)</t>
  </si>
  <si>
    <t>48.619358</t>
  </si>
  <si>
    <t>9.841941</t>
  </si>
  <si>
    <t>Geislingen(Steige)West</t>
  </si>
  <si>
    <t>48.630766</t>
  </si>
  <si>
    <t>9.821909</t>
  </si>
  <si>
    <t>Geitau</t>
  </si>
  <si>
    <t>47.693887</t>
  </si>
  <si>
    <t>11.966403</t>
  </si>
  <si>
    <t>Geithain</t>
  </si>
  <si>
    <t>51.058217</t>
  </si>
  <si>
    <t>12.697455</t>
  </si>
  <si>
    <t>Gelbensande</t>
  </si>
  <si>
    <t>54.198696</t>
  </si>
  <si>
    <t>12.304809</t>
  </si>
  <si>
    <t>Geldern</t>
  </si>
  <si>
    <t>51.513289</t>
  </si>
  <si>
    <t>6.319336</t>
  </si>
  <si>
    <t>Gelnhausen</t>
  </si>
  <si>
    <t>50.196343</t>
  </si>
  <si>
    <t>9.189278</t>
  </si>
  <si>
    <t>Gelsenkirchen Hbf</t>
  </si>
  <si>
    <t>51.504903</t>
  </si>
  <si>
    <t>7.102455</t>
  </si>
  <si>
    <t>Gelsenkirchen Zoo</t>
  </si>
  <si>
    <t>51.537686</t>
  </si>
  <si>
    <t>7.111104</t>
  </si>
  <si>
    <t>Gelsenkirchen-Buer Nord</t>
  </si>
  <si>
    <t>51.587245</t>
  </si>
  <si>
    <t>7.050593</t>
  </si>
  <si>
    <t>Gelsenkirchen-Buer Süd</t>
  </si>
  <si>
    <t>51.549085</t>
  </si>
  <si>
    <t>7.040156</t>
  </si>
  <si>
    <t>Gelsenkirchen-Hassel</t>
  </si>
  <si>
    <t>51.610858</t>
  </si>
  <si>
    <t>7.066571</t>
  </si>
  <si>
    <t>Gelsenkirchen-Rotthausen</t>
  </si>
  <si>
    <t>51.492642</t>
  </si>
  <si>
    <t>7.089009</t>
  </si>
  <si>
    <t>Geltendorf</t>
  </si>
  <si>
    <t>48.105991</t>
  </si>
  <si>
    <t>11.037455</t>
  </si>
  <si>
    <t>Gemmingen</t>
  </si>
  <si>
    <t>49.151295</t>
  </si>
  <si>
    <t>8.984648</t>
  </si>
  <si>
    <t>Gemmingen West</t>
  </si>
  <si>
    <t>49.154442</t>
  </si>
  <si>
    <t>8.977585</t>
  </si>
  <si>
    <t>Gemünden(Main)</t>
  </si>
  <si>
    <t>50.050018</t>
  </si>
  <si>
    <t>9.699894</t>
  </si>
  <si>
    <t>Genderkingen</t>
  </si>
  <si>
    <t>48.695840</t>
  </si>
  <si>
    <t>10.885159</t>
  </si>
  <si>
    <t>Gendorf</t>
  </si>
  <si>
    <t>48.179484</t>
  </si>
  <si>
    <t>12.721098</t>
  </si>
  <si>
    <t>48.404659</t>
  </si>
  <si>
    <t>8.010192</t>
  </si>
  <si>
    <t>Gennweiler</t>
  </si>
  <si>
    <t>49.369979</t>
  </si>
  <si>
    <t>7.049984</t>
  </si>
  <si>
    <t>Gensingen-Horrweiler</t>
  </si>
  <si>
    <t>49.898260</t>
  </si>
  <si>
    <t>7.938188</t>
  </si>
  <si>
    <t>Genthin</t>
  </si>
  <si>
    <t>52.403220</t>
  </si>
  <si>
    <t>12.157103</t>
  </si>
  <si>
    <t>Georgensgmünd</t>
  </si>
  <si>
    <t>49.183351</t>
  </si>
  <si>
    <t>11.016176</t>
  </si>
  <si>
    <t>Gera Hbf</t>
  </si>
  <si>
    <t>50.883421</t>
  </si>
  <si>
    <t>12.077092</t>
  </si>
  <si>
    <t>Gera Süd</t>
  </si>
  <si>
    <t>50.871159</t>
  </si>
  <si>
    <t>12.076443</t>
  </si>
  <si>
    <t>Geraberg</t>
  </si>
  <si>
    <t>50.715593</t>
  </si>
  <si>
    <t>10.857196</t>
  </si>
  <si>
    <t>Geradstetten</t>
  </si>
  <si>
    <t>48.805203</t>
  </si>
  <si>
    <t>9.439753</t>
  </si>
  <si>
    <t>Gera-Langenberg</t>
  </si>
  <si>
    <t>50.916971</t>
  </si>
  <si>
    <t>12.047200</t>
  </si>
  <si>
    <t>Gera-Zwötzen</t>
  </si>
  <si>
    <t>50.850050</t>
  </si>
  <si>
    <t>12.082181</t>
  </si>
  <si>
    <t>Gerhausen</t>
  </si>
  <si>
    <t>48.399720</t>
  </si>
  <si>
    <t>9.806227</t>
  </si>
  <si>
    <t>Gerichshain</t>
  </si>
  <si>
    <t>51.353880</t>
  </si>
  <si>
    <t>12.587444</t>
  </si>
  <si>
    <t>Gerlachsheim</t>
  </si>
  <si>
    <t>49.580886</t>
  </si>
  <si>
    <t>9.710612</t>
  </si>
  <si>
    <t>Gerlenhofen</t>
  </si>
  <si>
    <t>48.351332</t>
  </si>
  <si>
    <t>10.037282</t>
  </si>
  <si>
    <t>Germering-Unterpfaffenhofen</t>
  </si>
  <si>
    <t>48.128870</t>
  </si>
  <si>
    <t>11.364023</t>
  </si>
  <si>
    <t>Germersheim</t>
  </si>
  <si>
    <t>49.225402</t>
  </si>
  <si>
    <t>8.365282</t>
  </si>
  <si>
    <t>Germersheim Mitte/Rhein</t>
  </si>
  <si>
    <t>49.219876</t>
  </si>
  <si>
    <t>8.379305</t>
  </si>
  <si>
    <t>Germersheim Süd/Nolte</t>
  </si>
  <si>
    <t>49.208341</t>
  </si>
  <si>
    <t>8.373755</t>
  </si>
  <si>
    <t>Gernlinden</t>
  </si>
  <si>
    <t>48.212765</t>
  </si>
  <si>
    <t>11.300378</t>
  </si>
  <si>
    <t>Gernrode(Harz)</t>
  </si>
  <si>
    <t>51.729765</t>
  </si>
  <si>
    <t>11.149083</t>
  </si>
  <si>
    <t>Gernrode-Niederorschel</t>
  </si>
  <si>
    <t>51.383224</t>
  </si>
  <si>
    <t>10.416533</t>
  </si>
  <si>
    <t>Gernsbach Bf</t>
  </si>
  <si>
    <t>48.768307</t>
  </si>
  <si>
    <t>8.336714</t>
  </si>
  <si>
    <t>Gernsbach Mitte</t>
  </si>
  <si>
    <t>48.763086</t>
  </si>
  <si>
    <t>8.339042</t>
  </si>
  <si>
    <t>Gernsheim</t>
  </si>
  <si>
    <t>49.753598</t>
  </si>
  <si>
    <t>8.490200</t>
  </si>
  <si>
    <t>Geroldshausen</t>
  </si>
  <si>
    <t>49.686941</t>
  </si>
  <si>
    <t>9.903994</t>
  </si>
  <si>
    <t>Gerolstein</t>
  </si>
  <si>
    <t>50.224006</t>
  </si>
  <si>
    <t>6.660372</t>
  </si>
  <si>
    <t>Gersdorf(Görlitz)</t>
  </si>
  <si>
    <t>51.125212</t>
  </si>
  <si>
    <t>14.854250</t>
  </si>
  <si>
    <t>Gersfeld(Rhön)</t>
  </si>
  <si>
    <t>50.449396</t>
  </si>
  <si>
    <t>9.914389</t>
  </si>
  <si>
    <t>Gerstetten</t>
  </si>
  <si>
    <t>48.624836</t>
  </si>
  <si>
    <t>10.022662</t>
  </si>
  <si>
    <t>Gersthofen</t>
  </si>
  <si>
    <t>48.423020</t>
  </si>
  <si>
    <t>10.861193</t>
  </si>
  <si>
    <t>Gerstungen</t>
  </si>
  <si>
    <t>50.964665</t>
  </si>
  <si>
    <t>10.065041</t>
  </si>
  <si>
    <t>Gertenbach</t>
  </si>
  <si>
    <t>51.379874</t>
  </si>
  <si>
    <t>9.804389</t>
  </si>
  <si>
    <t>Gerwisch</t>
  </si>
  <si>
    <t>52.177587</t>
  </si>
  <si>
    <t>11.742095</t>
  </si>
  <si>
    <t>Geseke</t>
  </si>
  <si>
    <t>51.645230</t>
  </si>
  <si>
    <t>8.510292</t>
  </si>
  <si>
    <t>Gessertshausen</t>
  </si>
  <si>
    <t>48.333715</t>
  </si>
  <si>
    <t>10.732382</t>
  </si>
  <si>
    <t>Gettenau-Bingenheim</t>
  </si>
  <si>
    <t>50.379695</t>
  </si>
  <si>
    <t>8.885976</t>
  </si>
  <si>
    <t>Gettorf</t>
  </si>
  <si>
    <t>54.409893</t>
  </si>
  <si>
    <t>9.978678</t>
  </si>
  <si>
    <t>Gevelsberg Hbf</t>
  </si>
  <si>
    <t>51.324399</t>
  </si>
  <si>
    <t>7.339760</t>
  </si>
  <si>
    <t>Gevelsberg West</t>
  </si>
  <si>
    <t>51.317276</t>
  </si>
  <si>
    <t>7.313845</t>
  </si>
  <si>
    <t>Gevelsberg West Am Westbahnhof</t>
  </si>
  <si>
    <t>51.316849</t>
  </si>
  <si>
    <t>7.313565</t>
  </si>
  <si>
    <t>Gevelsberg-Kipp</t>
  </si>
  <si>
    <t>51.319930</t>
  </si>
  <si>
    <t>7.327172</t>
  </si>
  <si>
    <t>Gevelsberg-Knapp</t>
  </si>
  <si>
    <t>51.336964</t>
  </si>
  <si>
    <t>7.377884</t>
  </si>
  <si>
    <t>Giengen(Brenz)</t>
  </si>
  <si>
    <t>48.620023</t>
  </si>
  <si>
    <t>10.236994</t>
  </si>
  <si>
    <t>Giersleben</t>
  </si>
  <si>
    <t>51.764600</t>
  </si>
  <si>
    <t>11.568545</t>
  </si>
  <si>
    <t>50.579059</t>
  </si>
  <si>
    <t>8.661462</t>
  </si>
  <si>
    <t>Gießen Berliner Platz</t>
  </si>
  <si>
    <t>50.583593</t>
  </si>
  <si>
    <t>8.678940</t>
  </si>
  <si>
    <t>Gießen Erdkauter Weg</t>
  </si>
  <si>
    <t>50.571304</t>
  </si>
  <si>
    <t>8.683241</t>
  </si>
  <si>
    <t>Gießen Licher Str</t>
  </si>
  <si>
    <t>50.581667</t>
  </si>
  <si>
    <t>8.697242</t>
  </si>
  <si>
    <t>Gießen Oswaldsgarten</t>
  </si>
  <si>
    <t>50.588169</t>
  </si>
  <si>
    <t>8.668969</t>
  </si>
  <si>
    <t>Gießen Volkshalle</t>
  </si>
  <si>
    <t>50.586178</t>
  </si>
  <si>
    <t>8.697677</t>
  </si>
  <si>
    <t>Gifhorn</t>
  </si>
  <si>
    <t>52.456155</t>
  </si>
  <si>
    <t>10.545284</t>
  </si>
  <si>
    <t>Gifhorn Stadt</t>
  </si>
  <si>
    <t>52.479774</t>
  </si>
  <si>
    <t>10.542940</t>
  </si>
  <si>
    <t>Gilching-Argelsried</t>
  </si>
  <si>
    <t>48.105674</t>
  </si>
  <si>
    <t>11.299598</t>
  </si>
  <si>
    <t>Gildenhall</t>
  </si>
  <si>
    <t>52.933488</t>
  </si>
  <si>
    <t>12.839423</t>
  </si>
  <si>
    <t>Gingen(Fils)</t>
  </si>
  <si>
    <t>48.661039</t>
  </si>
  <si>
    <t>9.787826</t>
  </si>
  <si>
    <t>Girod</t>
  </si>
  <si>
    <t>50.454329</t>
  </si>
  <si>
    <t>7.902936</t>
  </si>
  <si>
    <t>Gittelde/Bad Grund(Harz)</t>
  </si>
  <si>
    <t>51.787337</t>
  </si>
  <si>
    <t>10.203025</t>
  </si>
  <si>
    <t>Gladbeck Ost</t>
  </si>
  <si>
    <t>51.575531</t>
  </si>
  <si>
    <t>6.994813</t>
  </si>
  <si>
    <t>Gladbeck West</t>
  </si>
  <si>
    <t>51.574922</t>
  </si>
  <si>
    <t>6.976389</t>
  </si>
  <si>
    <t>Gladbeck-Zweckel</t>
  </si>
  <si>
    <t>51.590270</t>
  </si>
  <si>
    <t>6.984424</t>
  </si>
  <si>
    <t>Glan-Münchweiler</t>
  </si>
  <si>
    <t>49.470176</t>
  </si>
  <si>
    <t>7.444848</t>
  </si>
  <si>
    <t>Glanzstoffwerke</t>
  </si>
  <si>
    <t>49.828554</t>
  </si>
  <si>
    <t>9.152309</t>
  </si>
  <si>
    <t>Glashütte(Sachs)</t>
  </si>
  <si>
    <t>50.851102</t>
  </si>
  <si>
    <t>13.782378</t>
  </si>
  <si>
    <t>Glaubitz(Riesa)</t>
  </si>
  <si>
    <t>51.317562</t>
  </si>
  <si>
    <t>13.365435</t>
  </si>
  <si>
    <t>Glauburg-Glauberg</t>
  </si>
  <si>
    <t>50.313433</t>
  </si>
  <si>
    <t>8.996226</t>
  </si>
  <si>
    <t>Glauburg-Stockheim</t>
  </si>
  <si>
    <t>50.327056</t>
  </si>
  <si>
    <t>9.010123</t>
  </si>
  <si>
    <t>Glauchau(Sachs)</t>
  </si>
  <si>
    <t>50.828524</t>
  </si>
  <si>
    <t>12.548646</t>
  </si>
  <si>
    <t>Glauchau-Schönbörnchen</t>
  </si>
  <si>
    <t>50.821057</t>
  </si>
  <si>
    <t>12.500671</t>
  </si>
  <si>
    <t>Gleisberg-Marbach</t>
  </si>
  <si>
    <t>51.066157</t>
  </si>
  <si>
    <t>13.239539</t>
  </si>
  <si>
    <t>Glesch</t>
  </si>
  <si>
    <t>50.971261</t>
  </si>
  <si>
    <t>6.589633</t>
  </si>
  <si>
    <t>Globig</t>
  </si>
  <si>
    <t>51.777320</t>
  </si>
  <si>
    <t>12.729400</t>
  </si>
  <si>
    <t>Glossen(b Oschatz)</t>
  </si>
  <si>
    <t>51.242839</t>
  </si>
  <si>
    <t>12.995480</t>
  </si>
  <si>
    <t>Glöwen</t>
  </si>
  <si>
    <t>52.903512</t>
  </si>
  <si>
    <t>12.083928</t>
  </si>
  <si>
    <t>Glückauf</t>
  </si>
  <si>
    <t>51.389701</t>
  </si>
  <si>
    <t>10.828367</t>
  </si>
  <si>
    <t>Glückstadt</t>
  </si>
  <si>
    <t>53.788606</t>
  </si>
  <si>
    <t>9.428320</t>
  </si>
  <si>
    <t>Gmund(Tegernsee)</t>
  </si>
  <si>
    <t>47.749510</t>
  </si>
  <si>
    <t>11.734868</t>
  </si>
  <si>
    <t>Gnadau</t>
  </si>
  <si>
    <t>51.979599</t>
  </si>
  <si>
    <t>11.781150</t>
  </si>
  <si>
    <t>Gnadau Ort</t>
  </si>
  <si>
    <t>51.974027</t>
  </si>
  <si>
    <t>11.777200</t>
  </si>
  <si>
    <t>Gnarrenburg</t>
  </si>
  <si>
    <t>53.381236</t>
  </si>
  <si>
    <t>9.008099</t>
  </si>
  <si>
    <t>Gnevkow</t>
  </si>
  <si>
    <t>53.792896</t>
  </si>
  <si>
    <t>13.174670</t>
  </si>
  <si>
    <t>Gnevkow Wendeschleife</t>
  </si>
  <si>
    <t>53.788270</t>
  </si>
  <si>
    <t>13.167332</t>
  </si>
  <si>
    <t>Göbelnrod</t>
  </si>
  <si>
    <t>50.597631</t>
  </si>
  <si>
    <t>8.921448</t>
  </si>
  <si>
    <t>Goch</t>
  </si>
  <si>
    <t>51.681824</t>
  </si>
  <si>
    <t>6.160862</t>
  </si>
  <si>
    <t>Gochsheim(Baden)</t>
  </si>
  <si>
    <t>49.109411</t>
  </si>
  <si>
    <t>8.744695</t>
  </si>
  <si>
    <t>Godramstein</t>
  </si>
  <si>
    <t>49.206850</t>
  </si>
  <si>
    <t>8.076028</t>
  </si>
  <si>
    <t>Göhrde</t>
  </si>
  <si>
    <t>53.167749</t>
  </si>
  <si>
    <t>10.851118</t>
  </si>
  <si>
    <t>Göhren(Rügen)</t>
  </si>
  <si>
    <t>54.345961</t>
  </si>
  <si>
    <t>13.737704</t>
  </si>
  <si>
    <t>Gokels</t>
  </si>
  <si>
    <t>54.118755</t>
  </si>
  <si>
    <t>9.470081</t>
  </si>
  <si>
    <t>Goldbeck(Osterburg)</t>
  </si>
  <si>
    <t>52.716060</t>
  </si>
  <si>
    <t>11.858149</t>
  </si>
  <si>
    <t>Goldberg(Württ)</t>
  </si>
  <si>
    <t>48.696910</t>
  </si>
  <si>
    <t>9.020430</t>
  </si>
  <si>
    <t>Goldenstedt(Oldb)</t>
  </si>
  <si>
    <t>52.800611</t>
  </si>
  <si>
    <t>8.394579</t>
  </si>
  <si>
    <t>Goldhausen</t>
  </si>
  <si>
    <t>50.461438</t>
  </si>
  <si>
    <t>7.873057</t>
  </si>
  <si>
    <t>Goldshöfe</t>
  </si>
  <si>
    <t>48.894221</t>
  </si>
  <si>
    <t>10.128254</t>
  </si>
  <si>
    <t>Göllheim-Dreisen</t>
  </si>
  <si>
    <t>49.599376</t>
  </si>
  <si>
    <t>8.016444</t>
  </si>
  <si>
    <t>Gollmitz(Niederlausitz)</t>
  </si>
  <si>
    <t>51.703335</t>
  </si>
  <si>
    <t>13.883834</t>
  </si>
  <si>
    <t>Golm</t>
  </si>
  <si>
    <t>52.409774</t>
  </si>
  <si>
    <t>12.971864</t>
  </si>
  <si>
    <t>Gölshausen</t>
  </si>
  <si>
    <t>49.044904</t>
  </si>
  <si>
    <t>8.724715</t>
  </si>
  <si>
    <t>Gölshausen Industriegebiet</t>
  </si>
  <si>
    <t>49.051803</t>
  </si>
  <si>
    <t>8.739879</t>
  </si>
  <si>
    <t>Golßen(Niederlausitz)</t>
  </si>
  <si>
    <t>51.974272</t>
  </si>
  <si>
    <t>13.574773</t>
  </si>
  <si>
    <t>Golßen(Niederlausitz) Stadtwall</t>
  </si>
  <si>
    <t>51.970502</t>
  </si>
  <si>
    <t>13.602616</t>
  </si>
  <si>
    <t>Golzow(Eberswalde)</t>
  </si>
  <si>
    <t>52.914013</t>
  </si>
  <si>
    <t>13.826975</t>
  </si>
  <si>
    <t>Golzow(Oderbruch)</t>
  </si>
  <si>
    <t>52.562531</t>
  </si>
  <si>
    <t>14.511810</t>
  </si>
  <si>
    <t>Gomadingen</t>
  </si>
  <si>
    <t>48.399121</t>
  </si>
  <si>
    <t>9.392136</t>
  </si>
  <si>
    <t>Gommern</t>
  </si>
  <si>
    <t>52.074002</t>
  </si>
  <si>
    <t>11.838780</t>
  </si>
  <si>
    <t>Gondelsheim Marktplatz</t>
  </si>
  <si>
    <t>49.059592</t>
  </si>
  <si>
    <t>8.657549</t>
  </si>
  <si>
    <t>Gondelsheim Schlossstadion</t>
  </si>
  <si>
    <t>49.065737</t>
  </si>
  <si>
    <t>8.662867</t>
  </si>
  <si>
    <t>Gondelsheim(Baden)</t>
  </si>
  <si>
    <t>49.059704</t>
  </si>
  <si>
    <t>8.660281</t>
  </si>
  <si>
    <t>Göppingen</t>
  </si>
  <si>
    <t>48.700027</t>
  </si>
  <si>
    <t>9.651969</t>
  </si>
  <si>
    <t>Görden</t>
  </si>
  <si>
    <t>52.427881</t>
  </si>
  <si>
    <t>12.503951</t>
  </si>
  <si>
    <t>Gorgast</t>
  </si>
  <si>
    <t>52.563191</t>
  </si>
  <si>
    <t>14.551279</t>
  </si>
  <si>
    <t>Görlitz</t>
  </si>
  <si>
    <t>51.146767</t>
  </si>
  <si>
    <t>14.979080</t>
  </si>
  <si>
    <t>51.149078</t>
  </si>
  <si>
    <t>14.936010</t>
  </si>
  <si>
    <t>Görlitz-Weinhübel</t>
  </si>
  <si>
    <t>51.128664</t>
  </si>
  <si>
    <t>14.970271</t>
  </si>
  <si>
    <t>Görsbach</t>
  </si>
  <si>
    <t>51.455733</t>
  </si>
  <si>
    <t>10.941792</t>
  </si>
  <si>
    <t>Görschnitz</t>
  </si>
  <si>
    <t>49.957306</t>
  </si>
  <si>
    <t>11.700315</t>
  </si>
  <si>
    <t>Gosberg</t>
  </si>
  <si>
    <t>49.704458</t>
  </si>
  <si>
    <t>11.109206</t>
  </si>
  <si>
    <t>Gosberg Kirche</t>
  </si>
  <si>
    <t>49.704382</t>
  </si>
  <si>
    <t>11.115460</t>
  </si>
  <si>
    <t>51.911573</t>
  </si>
  <si>
    <t>10.421436</t>
  </si>
  <si>
    <t>Goßdorf-Kohlmühle</t>
  </si>
  <si>
    <t>50.941170</t>
  </si>
  <si>
    <t>14.164655</t>
  </si>
  <si>
    <t>Goßfelden</t>
  </si>
  <si>
    <t>50.868314</t>
  </si>
  <si>
    <t>8.738417</t>
  </si>
  <si>
    <t>Goßmannsdorf</t>
  </si>
  <si>
    <t>49.684959</t>
  </si>
  <si>
    <t>10.025594</t>
  </si>
  <si>
    <t>Gößnitz</t>
  </si>
  <si>
    <t>50.893200</t>
  </si>
  <si>
    <t>12.429301</t>
  </si>
  <si>
    <t>50.939070</t>
  </si>
  <si>
    <t>10.712568</t>
  </si>
  <si>
    <t>Gotha B.-v.-Suttner-Platz</t>
  </si>
  <si>
    <t>50.950460</t>
  </si>
  <si>
    <t>10.698956</t>
  </si>
  <si>
    <t>Gotha Krankenhaus</t>
  </si>
  <si>
    <t>50.929606</t>
  </si>
  <si>
    <t>10.678368</t>
  </si>
  <si>
    <t>Gotha Ost</t>
  </si>
  <si>
    <t>50.961881</t>
  </si>
  <si>
    <t>10.720869</t>
  </si>
  <si>
    <t>Götschendorf</t>
  </si>
  <si>
    <t>53.086833</t>
  </si>
  <si>
    <t>13.665919</t>
  </si>
  <si>
    <t>Götschendorf Mitte</t>
  </si>
  <si>
    <t>53.091533</t>
  </si>
  <si>
    <t>13.673799</t>
  </si>
  <si>
    <t>Gottenheim</t>
  </si>
  <si>
    <t>48.051653</t>
  </si>
  <si>
    <t>7.727832</t>
  </si>
  <si>
    <t>Gotteszell</t>
  </si>
  <si>
    <t>48.958131</t>
  </si>
  <si>
    <t>12.983435</t>
  </si>
  <si>
    <t>Göttingen</t>
  </si>
  <si>
    <t>51.536815</t>
  </si>
  <si>
    <t>9.926072</t>
  </si>
  <si>
    <t>Gottmadingen</t>
  </si>
  <si>
    <t>47.737377</t>
  </si>
  <si>
    <t>8.774841</t>
  </si>
  <si>
    <t>Götz</t>
  </si>
  <si>
    <t>52.411224</t>
  </si>
  <si>
    <t>12.725983</t>
  </si>
  <si>
    <t>Graal-Müritz</t>
  </si>
  <si>
    <t>54.248777</t>
  </si>
  <si>
    <t>12.245387</t>
  </si>
  <si>
    <t>Graal-Müritz Koppelweg</t>
  </si>
  <si>
    <t>54.245890</t>
  </si>
  <si>
    <t>12.237167</t>
  </si>
  <si>
    <t>Graal-Müritz Ostseering</t>
  </si>
  <si>
    <t>54.249200</t>
  </si>
  <si>
    <t>12.244040</t>
  </si>
  <si>
    <t>Graal-Müritz Süd</t>
  </si>
  <si>
    <t>54.248423</t>
  </si>
  <si>
    <t>12.235133</t>
  </si>
  <si>
    <t>Graben(Lechfeld)Gewerbepark</t>
  </si>
  <si>
    <t>48.199148</t>
  </si>
  <si>
    <t>10.852411</t>
  </si>
  <si>
    <t>Graben-Neudorf</t>
  </si>
  <si>
    <t>49.161797</t>
  </si>
  <si>
    <t>8.490630</t>
  </si>
  <si>
    <t>Graben-Neudorf Nord</t>
  </si>
  <si>
    <t>49.177958</t>
  </si>
  <si>
    <t>8.494096</t>
  </si>
  <si>
    <t>Graben-Neudorf Nord Polizei</t>
  </si>
  <si>
    <t>49.172706</t>
  </si>
  <si>
    <t>8.496291</t>
  </si>
  <si>
    <t>Grabow(Meckl)</t>
  </si>
  <si>
    <t>53.282902</t>
  </si>
  <si>
    <t>11.564201</t>
  </si>
  <si>
    <t>Gräfelfing</t>
  </si>
  <si>
    <t>48.119774</t>
  </si>
  <si>
    <t>11.425571</t>
  </si>
  <si>
    <t>Grafenaschau</t>
  </si>
  <si>
    <t>47.667029</t>
  </si>
  <si>
    <t>11.137400</t>
  </si>
  <si>
    <t>Grafenau</t>
  </si>
  <si>
    <t>48.856168</t>
  </si>
  <si>
    <t>13.393327</t>
  </si>
  <si>
    <t>Gräfenberg</t>
  </si>
  <si>
    <t>49.641626</t>
  </si>
  <si>
    <t>11.250365</t>
  </si>
  <si>
    <t>Gräfendorf</t>
  </si>
  <si>
    <t>50.118279</t>
  </si>
  <si>
    <t>9.737162</t>
  </si>
  <si>
    <t>Gräfenhainichen</t>
  </si>
  <si>
    <t>51.724731</t>
  </si>
  <si>
    <t>12.460037</t>
  </si>
  <si>
    <t>Gräfenroda</t>
  </si>
  <si>
    <t>50.758996</t>
  </si>
  <si>
    <t>10.833276</t>
  </si>
  <si>
    <t>Gräfenstuhl-Klippmühle</t>
  </si>
  <si>
    <t>51.602149</t>
  </si>
  <si>
    <t>11.404245</t>
  </si>
  <si>
    <t>Gräfentonna</t>
  </si>
  <si>
    <t>51.089734</t>
  </si>
  <si>
    <t>10.733617</t>
  </si>
  <si>
    <t>Grafenwiesen</t>
  </si>
  <si>
    <t>49.202635</t>
  </si>
  <si>
    <t>12.877825</t>
  </si>
  <si>
    <t>Grafing Bahnhof</t>
  </si>
  <si>
    <t>48.043226</t>
  </si>
  <si>
    <t>11.940423</t>
  </si>
  <si>
    <t>Grafing Stadt</t>
  </si>
  <si>
    <t>48.047217</t>
  </si>
  <si>
    <t>11.962758</t>
  </si>
  <si>
    <t>Grafling-Arzting</t>
  </si>
  <si>
    <t>48.889645</t>
  </si>
  <si>
    <t>12.973322</t>
  </si>
  <si>
    <t>Grafrath</t>
  </si>
  <si>
    <t>48.132096</t>
  </si>
  <si>
    <t>11.153259</t>
  </si>
  <si>
    <t>Grafschaft-Gelsdorf Feuerwehr</t>
  </si>
  <si>
    <t>50.581522</t>
  </si>
  <si>
    <t>7.031928</t>
  </si>
  <si>
    <t>Grambow</t>
  </si>
  <si>
    <t>53.417381</t>
  </si>
  <si>
    <t>14.347457</t>
  </si>
  <si>
    <t>Grambow(Gr)</t>
  </si>
  <si>
    <t>Gransee</t>
  </si>
  <si>
    <t>53.001076</t>
  </si>
  <si>
    <t>13.167120</t>
  </si>
  <si>
    <t>Gransee Gymnasium</t>
  </si>
  <si>
    <t>53.000001</t>
  </si>
  <si>
    <t>13.154253</t>
  </si>
  <si>
    <t>Grauschwitz Flocke</t>
  </si>
  <si>
    <t>51.237291</t>
  </si>
  <si>
    <t>13.067876</t>
  </si>
  <si>
    <t>Gräveneck</t>
  </si>
  <si>
    <t>50.451905</t>
  </si>
  <si>
    <t>8.250757</t>
  </si>
  <si>
    <t>Gräveneck Ortsmitte</t>
  </si>
  <si>
    <t>50.449923</t>
  </si>
  <si>
    <t>8.261193</t>
  </si>
  <si>
    <t>Grävenwiesbach</t>
  </si>
  <si>
    <t>50.382239</t>
  </si>
  <si>
    <t>8.458553</t>
  </si>
  <si>
    <t>Grebenstein</t>
  </si>
  <si>
    <t>51.447485</t>
  </si>
  <si>
    <t>9.420159</t>
  </si>
  <si>
    <t>Greifswald</t>
  </si>
  <si>
    <t>54.092923</t>
  </si>
  <si>
    <t>13.370262</t>
  </si>
  <si>
    <t>Greifswald Süd</t>
  </si>
  <si>
    <t>54.076443</t>
  </si>
  <si>
    <t>13.396656</t>
  </si>
  <si>
    <t>Greifswald-Eldena</t>
  </si>
  <si>
    <t>54.089464</t>
  </si>
  <si>
    <t>13.449473</t>
  </si>
  <si>
    <t>Greifswald-FriedrichshagenAbzw</t>
  </si>
  <si>
    <t>54.080243</t>
  </si>
  <si>
    <t>13.486598</t>
  </si>
  <si>
    <t>Greiz</t>
  </si>
  <si>
    <t>50.652974</t>
  </si>
  <si>
    <t>12.194465</t>
  </si>
  <si>
    <t>Greiz-Dölau</t>
  </si>
  <si>
    <t>50.630879</t>
  </si>
  <si>
    <t>12.185217</t>
  </si>
  <si>
    <t>Grenzach</t>
  </si>
  <si>
    <t>47.550900</t>
  </si>
  <si>
    <t>7.659506</t>
  </si>
  <si>
    <t>Greppin</t>
  </si>
  <si>
    <t>51.645358</t>
  </si>
  <si>
    <t>12.297969</t>
  </si>
  <si>
    <t>Greußen</t>
  </si>
  <si>
    <t>51.229134</t>
  </si>
  <si>
    <t>10.941476</t>
  </si>
  <si>
    <t>Greven</t>
  </si>
  <si>
    <t>52.089946</t>
  </si>
  <si>
    <t>7.599353</t>
  </si>
  <si>
    <t>Grevenbroich</t>
  </si>
  <si>
    <t>51.093701</t>
  </si>
  <si>
    <t>6.580447</t>
  </si>
  <si>
    <t>Grevesmühlen</t>
  </si>
  <si>
    <t>53.857468</t>
  </si>
  <si>
    <t>11.184712</t>
  </si>
  <si>
    <t>Grieben(Meckl)</t>
  </si>
  <si>
    <t>53.851233</t>
  </si>
  <si>
    <t>11.068569</t>
  </si>
  <si>
    <t>Griebo</t>
  </si>
  <si>
    <t>51.880576</t>
  </si>
  <si>
    <t>12.522977</t>
  </si>
  <si>
    <t>Griebo An der B187</t>
  </si>
  <si>
    <t>51.881864</t>
  </si>
  <si>
    <t>12.509492</t>
  </si>
  <si>
    <t>Griedel</t>
  </si>
  <si>
    <t>50.442036</t>
  </si>
  <si>
    <t>8.700952</t>
  </si>
  <si>
    <t>Griefstedt</t>
  </si>
  <si>
    <t>51.230531</t>
  </si>
  <si>
    <t>11.136714</t>
  </si>
  <si>
    <t>Griesen(Oberbay)</t>
  </si>
  <si>
    <t>47.478217</t>
  </si>
  <si>
    <t>10.946120</t>
  </si>
  <si>
    <t>Grießen(Baden)</t>
  </si>
  <si>
    <t>47.628432</t>
  </si>
  <si>
    <t>8.396003</t>
  </si>
  <si>
    <t>Grimma ob Bf</t>
  </si>
  <si>
    <t>51.230076</t>
  </si>
  <si>
    <t>12.714131</t>
  </si>
  <si>
    <t>Grimmelshofen</t>
  </si>
  <si>
    <t>47.787971</t>
  </si>
  <si>
    <t>8.504429</t>
  </si>
  <si>
    <t>Grimmen</t>
  </si>
  <si>
    <t>54.109739</t>
  </si>
  <si>
    <t>13.034025</t>
  </si>
  <si>
    <t>Grimmenthal</t>
  </si>
  <si>
    <t>50.532953</t>
  </si>
  <si>
    <t>10.450512</t>
  </si>
  <si>
    <t>Grobau</t>
  </si>
  <si>
    <t>50.432302</t>
  </si>
  <si>
    <t>11.943905</t>
  </si>
  <si>
    <t>Gröbenzell</t>
  </si>
  <si>
    <t>48.194919</t>
  </si>
  <si>
    <t>11.374107</t>
  </si>
  <si>
    <t>Gröbers</t>
  </si>
  <si>
    <t>51.432347</t>
  </si>
  <si>
    <t>12.116826</t>
  </si>
  <si>
    <t>Gröbers Sparkasse</t>
  </si>
  <si>
    <t>51.429986</t>
  </si>
  <si>
    <t>12.118143</t>
  </si>
  <si>
    <t>Gröditz(Riesa)</t>
  </si>
  <si>
    <t>51.411468</t>
  </si>
  <si>
    <t>13.439542</t>
  </si>
  <si>
    <t>Grombach</t>
  </si>
  <si>
    <t>49.226145</t>
  </si>
  <si>
    <t>8.996902</t>
  </si>
  <si>
    <t>Gronau(Westf)</t>
  </si>
  <si>
    <t>52.215107</t>
  </si>
  <si>
    <t>7.022436</t>
  </si>
  <si>
    <t>Gronau(Westf)Gr</t>
  </si>
  <si>
    <t>52.218297</t>
  </si>
  <si>
    <t>6.979970</t>
  </si>
  <si>
    <t>Gronsdorf</t>
  </si>
  <si>
    <t>48.118401</t>
  </si>
  <si>
    <t>11.698619</t>
  </si>
  <si>
    <t>Groß Ammensleben</t>
  </si>
  <si>
    <t>52.235646</t>
  </si>
  <si>
    <t>11.525417</t>
  </si>
  <si>
    <t>Groß Behnitz</t>
  </si>
  <si>
    <t>52.585750</t>
  </si>
  <si>
    <t>12.758052</t>
  </si>
  <si>
    <t>Groß Brütz</t>
  </si>
  <si>
    <t>53.653088</t>
  </si>
  <si>
    <t>11.251439</t>
  </si>
  <si>
    <t>Groß Düngen</t>
  </si>
  <si>
    <t>52.097730</t>
  </si>
  <si>
    <t>10.020077</t>
  </si>
  <si>
    <t>Groß Gerau</t>
  </si>
  <si>
    <t>49.924883</t>
  </si>
  <si>
    <t>8.485954</t>
  </si>
  <si>
    <t>Groß Gerau-Dornberg</t>
  </si>
  <si>
    <t>49.912279</t>
  </si>
  <si>
    <t>8.494709</t>
  </si>
  <si>
    <t>Groß Gerau-Dornheim</t>
  </si>
  <si>
    <t>49.877507</t>
  </si>
  <si>
    <t>8.493656</t>
  </si>
  <si>
    <t>Groß Gerau-Dornheim Rathausplatz</t>
  </si>
  <si>
    <t>49.877094</t>
  </si>
  <si>
    <t>8.481921</t>
  </si>
  <si>
    <t>Groß Ippener DHE</t>
  </si>
  <si>
    <t>52.949135</t>
  </si>
  <si>
    <t>8.632519</t>
  </si>
  <si>
    <t>Groß Karben</t>
  </si>
  <si>
    <t>50.231840</t>
  </si>
  <si>
    <t>8.753528</t>
  </si>
  <si>
    <t>Groß Kiesow</t>
  </si>
  <si>
    <t>54.013721</t>
  </si>
  <si>
    <t>13.480617</t>
  </si>
  <si>
    <t>Groß Köris</t>
  </si>
  <si>
    <t>52.159607</t>
  </si>
  <si>
    <t>13.650807</t>
  </si>
  <si>
    <t>Groß Kreutz</t>
  </si>
  <si>
    <t>52.410761</t>
  </si>
  <si>
    <t>12.776335</t>
  </si>
  <si>
    <t>Groß Laasch</t>
  </si>
  <si>
    <t>53.346481</t>
  </si>
  <si>
    <t>11.534139</t>
  </si>
  <si>
    <t>Groß Lüsewitz</t>
  </si>
  <si>
    <t>54.073407</t>
  </si>
  <si>
    <t>12.339221</t>
  </si>
  <si>
    <t>Groß Lüsewitz Abzweig</t>
  </si>
  <si>
    <t>54.077606</t>
  </si>
  <si>
    <t>12.340723</t>
  </si>
  <si>
    <t>Groß Mackenstedt DHE</t>
  </si>
  <si>
    <t>52.997922</t>
  </si>
  <si>
    <t>8.703535</t>
  </si>
  <si>
    <t>Groß Pankow</t>
  </si>
  <si>
    <t>53.123014</t>
  </si>
  <si>
    <t>12.047421</t>
  </si>
  <si>
    <t>Groß Quassow</t>
  </si>
  <si>
    <t>53.314823</t>
  </si>
  <si>
    <t>13.003845</t>
  </si>
  <si>
    <t>Groß Schönebeck</t>
  </si>
  <si>
    <t>52.904287</t>
  </si>
  <si>
    <t>13.537516</t>
  </si>
  <si>
    <t>Groß Schwaß</t>
  </si>
  <si>
    <t>54.077026</t>
  </si>
  <si>
    <t>12.046120</t>
  </si>
  <si>
    <t>Großarmschlag</t>
  </si>
  <si>
    <t>48.885723</t>
  </si>
  <si>
    <t>13.375921</t>
  </si>
  <si>
    <t>50.107050</t>
  </si>
  <si>
    <t>8.943837</t>
  </si>
  <si>
    <t>Großbeeren</t>
  </si>
  <si>
    <t>52.350673</t>
  </si>
  <si>
    <t>13.284770</t>
  </si>
  <si>
    <t>Großbeeren Märkische Allee Süd</t>
  </si>
  <si>
    <t>52.351358</t>
  </si>
  <si>
    <t>13.288543</t>
  </si>
  <si>
    <t>Großbodungen</t>
  </si>
  <si>
    <t>51.478035</t>
  </si>
  <si>
    <t>10.481390</t>
  </si>
  <si>
    <t>Großbothen</t>
  </si>
  <si>
    <t>51.184007</t>
  </si>
  <si>
    <t>12.759140</t>
  </si>
  <si>
    <t>Großburgwedel</t>
  </si>
  <si>
    <t>52.506820</t>
  </si>
  <si>
    <t>9.858535</t>
  </si>
  <si>
    <t>Großdeuben</t>
  </si>
  <si>
    <t>51.232352</t>
  </si>
  <si>
    <t>12.383193</t>
  </si>
  <si>
    <t>Großen Buseck</t>
  </si>
  <si>
    <t>50.605784</t>
  </si>
  <si>
    <t>8.782073</t>
  </si>
  <si>
    <t>Großen Linden</t>
  </si>
  <si>
    <t>50.528297</t>
  </si>
  <si>
    <t>8.662097</t>
  </si>
  <si>
    <t>Großenaspe</t>
  </si>
  <si>
    <t>53.980974</t>
  </si>
  <si>
    <t>9.969829</t>
  </si>
  <si>
    <t>Großenbrode</t>
  </si>
  <si>
    <t>54.366310</t>
  </si>
  <si>
    <t>11.080779</t>
  </si>
  <si>
    <t>Großengottern</t>
  </si>
  <si>
    <t>51.144503</t>
  </si>
  <si>
    <t>10.556041</t>
  </si>
  <si>
    <t>Großenhain Cottb Bf</t>
  </si>
  <si>
    <t>51.291636</t>
  </si>
  <si>
    <t>13.523916</t>
  </si>
  <si>
    <t>Großenkneten</t>
  </si>
  <si>
    <t>52.945057</t>
  </si>
  <si>
    <t>8.241136</t>
  </si>
  <si>
    <t>Großenlüder</t>
  </si>
  <si>
    <t>50.592936</t>
  </si>
  <si>
    <t>9.550001</t>
  </si>
  <si>
    <t>Großfurra</t>
  </si>
  <si>
    <t>51.398882</t>
  </si>
  <si>
    <t>10.802815</t>
  </si>
  <si>
    <t>Großgeschaidt</t>
  </si>
  <si>
    <t>49.565031</t>
  </si>
  <si>
    <t>11.172204</t>
  </si>
  <si>
    <t>Großharthau</t>
  </si>
  <si>
    <t>51.102124</t>
  </si>
  <si>
    <t>14.087646</t>
  </si>
  <si>
    <t>Großhelfendorf</t>
  </si>
  <si>
    <t>47.946060</t>
  </si>
  <si>
    <t>11.781260</t>
  </si>
  <si>
    <t>Großheringen</t>
  </si>
  <si>
    <t>51.105981</t>
  </si>
  <si>
    <t>11.657745</t>
  </si>
  <si>
    <t>Großhesselohe Isartalbf</t>
  </si>
  <si>
    <t>48.071068</t>
  </si>
  <si>
    <t>11.530945</t>
  </si>
  <si>
    <t>Großkarolinenfeld</t>
  </si>
  <si>
    <t>47.888827</t>
  </si>
  <si>
    <t>12.084824</t>
  </si>
  <si>
    <t>Großkorbetha</t>
  </si>
  <si>
    <t>51.267318</t>
  </si>
  <si>
    <t>12.022171</t>
  </si>
  <si>
    <t>Großkrotzenburg</t>
  </si>
  <si>
    <t>50.087726</t>
  </si>
  <si>
    <t>8.982792</t>
  </si>
  <si>
    <t>Großkugel</t>
  </si>
  <si>
    <t>51.418449</t>
  </si>
  <si>
    <t>12.165368</t>
  </si>
  <si>
    <t>Großkugel Beuditzer Weg</t>
  </si>
  <si>
    <t>51.418502</t>
  </si>
  <si>
    <t>12.158393</t>
  </si>
  <si>
    <t>Großlehna</t>
  </si>
  <si>
    <t>51.304806</t>
  </si>
  <si>
    <t>12.168818</t>
  </si>
  <si>
    <t>Großneuhausen</t>
  </si>
  <si>
    <t>51.164516</t>
  </si>
  <si>
    <t>11.286163</t>
  </si>
  <si>
    <t>Großpösna</t>
  </si>
  <si>
    <t>51.266709</t>
  </si>
  <si>
    <t>12.488839</t>
  </si>
  <si>
    <t>Großräschen</t>
  </si>
  <si>
    <t>51.591488</t>
  </si>
  <si>
    <t>14.014898</t>
  </si>
  <si>
    <t>Groß-Rohrheim</t>
  </si>
  <si>
    <t>49.714066</t>
  </si>
  <si>
    <t>8.476857</t>
  </si>
  <si>
    <t>Großröhrsdorf</t>
  </si>
  <si>
    <t>51.148519</t>
  </si>
  <si>
    <t>14.017310</t>
  </si>
  <si>
    <t>Großrudestedt</t>
  </si>
  <si>
    <t>51.095650</t>
  </si>
  <si>
    <t>11.091093</t>
  </si>
  <si>
    <t>Großschönau(Sachs)</t>
  </si>
  <si>
    <t>50.892556</t>
  </si>
  <si>
    <t>14.665450</t>
  </si>
  <si>
    <t>Großschwabhausen</t>
  </si>
  <si>
    <t>50.936958</t>
  </si>
  <si>
    <t>11.481934</t>
  </si>
  <si>
    <t>Großsteinberg</t>
  </si>
  <si>
    <t>51.250586</t>
  </si>
  <si>
    <t>12.637415</t>
  </si>
  <si>
    <t>Groß-Umstadt Klein-Umstadt</t>
  </si>
  <si>
    <t>49.894367</t>
  </si>
  <si>
    <t>8.938635</t>
  </si>
  <si>
    <t>Groß-Umstadt Mitte</t>
  </si>
  <si>
    <t>49.864062</t>
  </si>
  <si>
    <t>8.924707</t>
  </si>
  <si>
    <t>Groß-Umstadt Wiebelsbach</t>
  </si>
  <si>
    <t>49.833204</t>
  </si>
  <si>
    <t>8.940897</t>
  </si>
  <si>
    <t>Großwalbur</t>
  </si>
  <si>
    <t>50.327190</t>
  </si>
  <si>
    <t>10.849282</t>
  </si>
  <si>
    <t>Großweitzschen</t>
  </si>
  <si>
    <t>51.159494</t>
  </si>
  <si>
    <t>13.052765</t>
  </si>
  <si>
    <t>Großwudicke</t>
  </si>
  <si>
    <t>52.590435</t>
  </si>
  <si>
    <t>12.231128</t>
  </si>
  <si>
    <t>Grötzingen</t>
  </si>
  <si>
    <t>49.005975</t>
  </si>
  <si>
    <t>8.492941</t>
  </si>
  <si>
    <t>Grötzingen Krappmühlenweg</t>
  </si>
  <si>
    <t>49.005875</t>
  </si>
  <si>
    <t>8.512436</t>
  </si>
  <si>
    <t>Grötzingen Oberausstraße</t>
  </si>
  <si>
    <t>49.005260</t>
  </si>
  <si>
    <t>8.504049</t>
  </si>
  <si>
    <t>Grub am Forst</t>
  </si>
  <si>
    <t>50.227523</t>
  </si>
  <si>
    <t>11.025858</t>
  </si>
  <si>
    <t>Grub(Oberbay)</t>
  </si>
  <si>
    <t>48.164523</t>
  </si>
  <si>
    <t>11.782559</t>
  </si>
  <si>
    <t>Grub(Oberpf)</t>
  </si>
  <si>
    <t>49.357856</t>
  </si>
  <si>
    <t>12.681653</t>
  </si>
  <si>
    <t>Grüna(Sachs)Hp</t>
  </si>
  <si>
    <t>50.811417</t>
  </si>
  <si>
    <t>12.798514</t>
  </si>
  <si>
    <t>Grunbach</t>
  </si>
  <si>
    <t>48.810360</t>
  </si>
  <si>
    <t>9.420029</t>
  </si>
  <si>
    <t>Grünbach(Vogtl)</t>
  </si>
  <si>
    <t>50.439895</t>
  </si>
  <si>
    <t>12.372815</t>
  </si>
  <si>
    <t>Grünberg(Oberhess)</t>
  </si>
  <si>
    <t>50.596589</t>
  </si>
  <si>
    <t>8.959931</t>
  </si>
  <si>
    <t>Grünebach Ort</t>
  </si>
  <si>
    <t>50.777143</t>
  </si>
  <si>
    <t>7.902350</t>
  </si>
  <si>
    <t>Grünebacherhütte</t>
  </si>
  <si>
    <t>50.781656</t>
  </si>
  <si>
    <t>7.891546</t>
  </si>
  <si>
    <t>Grüneberg</t>
  </si>
  <si>
    <t>52.867800</t>
  </si>
  <si>
    <t>13.213023</t>
  </si>
  <si>
    <t>Grunern Gasthof Bahnhof</t>
  </si>
  <si>
    <t>Grünhainichen-Borstendorf</t>
  </si>
  <si>
    <t>50.774622</t>
  </si>
  <si>
    <t>13.163443</t>
  </si>
  <si>
    <t>Grunow(Niederlausitz)</t>
  </si>
  <si>
    <t>52.165074</t>
  </si>
  <si>
    <t>14.378843</t>
  </si>
  <si>
    <t>Grunow(Nl) Dorf</t>
  </si>
  <si>
    <t>52.157949</t>
  </si>
  <si>
    <t>14.391820</t>
  </si>
  <si>
    <t>Grünsfeld</t>
  </si>
  <si>
    <t>49.604933</t>
  </si>
  <si>
    <t>9.745447</t>
  </si>
  <si>
    <t>Grünstadt</t>
  </si>
  <si>
    <t>49.564384</t>
  </si>
  <si>
    <t>8.167962</t>
  </si>
  <si>
    <t>Grünstadt Nord</t>
  </si>
  <si>
    <t>49.573355</t>
  </si>
  <si>
    <t>8.170781</t>
  </si>
  <si>
    <t>Grünstädtel</t>
  </si>
  <si>
    <t>50.530154</t>
  </si>
  <si>
    <t>12.816782</t>
  </si>
  <si>
    <t>Grüntal-Wittlensweiler</t>
  </si>
  <si>
    <t>48.475399</t>
  </si>
  <si>
    <t>8.460747</t>
  </si>
  <si>
    <t>Guben</t>
  </si>
  <si>
    <t>51.957203</t>
  </si>
  <si>
    <t>14.706775</t>
  </si>
  <si>
    <t>Gubin(Gr)</t>
  </si>
  <si>
    <t>Güdingen</t>
  </si>
  <si>
    <t>49.197713</t>
  </si>
  <si>
    <t>7.030805</t>
  </si>
  <si>
    <t>Gültstein</t>
  </si>
  <si>
    <t>48.577494</t>
  </si>
  <si>
    <t>8.881558</t>
  </si>
  <si>
    <t>Gummersbach</t>
  </si>
  <si>
    <t>51.023632</t>
  </si>
  <si>
    <t>7.566310</t>
  </si>
  <si>
    <t>Gummersbach-Dieringhausen</t>
  </si>
  <si>
    <t>50.985420</t>
  </si>
  <si>
    <t>7.542483</t>
  </si>
  <si>
    <t>Gumpenried-Asbach</t>
  </si>
  <si>
    <t>49.071832</t>
  </si>
  <si>
    <t>13.000993</t>
  </si>
  <si>
    <t>Gundelfingen(Bay)</t>
  </si>
  <si>
    <t>48.548779</t>
  </si>
  <si>
    <t>10.377186</t>
  </si>
  <si>
    <t>Gundelfingen(Breisgau)</t>
  </si>
  <si>
    <t>48.044025</t>
  </si>
  <si>
    <t>7.874185</t>
  </si>
  <si>
    <t>Gundelsdorf</t>
  </si>
  <si>
    <t>50.279917</t>
  </si>
  <si>
    <t>11.301455</t>
  </si>
  <si>
    <t>Gundelshausen</t>
  </si>
  <si>
    <t>48.944880</t>
  </si>
  <si>
    <t>12.003553</t>
  </si>
  <si>
    <t>Gundelsheim(Neckar)</t>
  </si>
  <si>
    <t>49.282933</t>
  </si>
  <si>
    <t>9.157870</t>
  </si>
  <si>
    <t>Gundersheim(Rheinhess)</t>
  </si>
  <si>
    <t>49.690167</t>
  </si>
  <si>
    <t>8.196596</t>
  </si>
  <si>
    <t>Gündlkofen</t>
  </si>
  <si>
    <t>48.526159</t>
  </si>
  <si>
    <t>12.033642</t>
  </si>
  <si>
    <t>Güntersberge</t>
  </si>
  <si>
    <t>51.644231</t>
  </si>
  <si>
    <t>10.985669</t>
  </si>
  <si>
    <t>Guntersblum</t>
  </si>
  <si>
    <t>49.791980</t>
  </si>
  <si>
    <t>8.351257</t>
  </si>
  <si>
    <t>Günzach</t>
  </si>
  <si>
    <t>47.819599</t>
  </si>
  <si>
    <t>10.439565</t>
  </si>
  <si>
    <t>Günzburg</t>
  </si>
  <si>
    <t>48.460563</t>
  </si>
  <si>
    <t>10.279262</t>
  </si>
  <si>
    <t>Gunzen</t>
  </si>
  <si>
    <t>50.351499</t>
  </si>
  <si>
    <t>12.333347</t>
  </si>
  <si>
    <t>Gunzenhausen</t>
  </si>
  <si>
    <t>49.120444</t>
  </si>
  <si>
    <t>10.755463</t>
  </si>
  <si>
    <t>Güsen(b Genthin)</t>
  </si>
  <si>
    <t>52.334215</t>
  </si>
  <si>
    <t>11.976476</t>
  </si>
  <si>
    <t>Gussenstadt</t>
  </si>
  <si>
    <t>48.639901</t>
  </si>
  <si>
    <t>9.957623</t>
  </si>
  <si>
    <t>Güsten</t>
  </si>
  <si>
    <t>51.793017</t>
  </si>
  <si>
    <t>11.601766</t>
  </si>
  <si>
    <t>Gustorf</t>
  </si>
  <si>
    <t>51.067173</t>
  </si>
  <si>
    <t>6.570011</t>
  </si>
  <si>
    <t>Güstrow</t>
  </si>
  <si>
    <t>53.800597</t>
  </si>
  <si>
    <t>12.172836</t>
  </si>
  <si>
    <t>Gutach Freilichtmuseum</t>
  </si>
  <si>
    <t>48.271677</t>
  </si>
  <si>
    <t>8.198572</t>
  </si>
  <si>
    <t>Gutach(Breisgau)</t>
  </si>
  <si>
    <t>48.113325</t>
  </si>
  <si>
    <t>7.988493</t>
  </si>
  <si>
    <t>Gutenfürst</t>
  </si>
  <si>
    <t>50.418797</t>
  </si>
  <si>
    <t>11.960916</t>
  </si>
  <si>
    <t>Güterglück</t>
  </si>
  <si>
    <t>51.993474</t>
  </si>
  <si>
    <t>11.986389</t>
  </si>
  <si>
    <t>Gütersloh Hbf</t>
  </si>
  <si>
    <t>51.906941</t>
  </si>
  <si>
    <t>8.385071</t>
  </si>
  <si>
    <t>Guthmannshausen</t>
  </si>
  <si>
    <t>51.132368</t>
  </si>
  <si>
    <t>11.365703</t>
  </si>
  <si>
    <t>Guxhagen</t>
  </si>
  <si>
    <t>51.204322</t>
  </si>
  <si>
    <t>9.482159</t>
  </si>
  <si>
    <t>Haan</t>
  </si>
  <si>
    <t>51.188120</t>
  </si>
  <si>
    <t>6.998018</t>
  </si>
  <si>
    <t>Haan-Gruiten</t>
  </si>
  <si>
    <t>51.214559</t>
  </si>
  <si>
    <t>7.010546</t>
  </si>
  <si>
    <t>Haar</t>
  </si>
  <si>
    <t>48.111413</t>
  </si>
  <si>
    <t>11.731150</t>
  </si>
  <si>
    <t>Haarhausen</t>
  </si>
  <si>
    <t>50.867437</t>
  </si>
  <si>
    <t>10.905715</t>
  </si>
  <si>
    <t>Hachenburg</t>
  </si>
  <si>
    <t>50.664001</t>
  </si>
  <si>
    <t>7.822895</t>
  </si>
  <si>
    <t>Hadamar</t>
  </si>
  <si>
    <t>50.446900</t>
  </si>
  <si>
    <t>8.043513</t>
  </si>
  <si>
    <t>Hadamar Stadtmitte</t>
  </si>
  <si>
    <t>Hademarschen</t>
  </si>
  <si>
    <t>54.122809</t>
  </si>
  <si>
    <t>9.414475</t>
  </si>
  <si>
    <t>Hademstorf</t>
  </si>
  <si>
    <t>52.711982</t>
  </si>
  <si>
    <t>9.639434</t>
  </si>
  <si>
    <t>Hadmersleben</t>
  </si>
  <si>
    <t>52.007360</t>
  </si>
  <si>
    <t>11.324446</t>
  </si>
  <si>
    <t>Haffkrug</t>
  </si>
  <si>
    <t>54.054189</t>
  </si>
  <si>
    <t>10.742682</t>
  </si>
  <si>
    <t>Hagebök</t>
  </si>
  <si>
    <t>53.961260</t>
  </si>
  <si>
    <t>11.614882</t>
  </si>
  <si>
    <t>Hagebök Neubau B105</t>
  </si>
  <si>
    <t>53.960633</t>
  </si>
  <si>
    <t>11.615594</t>
  </si>
  <si>
    <t>Hagelstadt</t>
  </si>
  <si>
    <t>48.895859</t>
  </si>
  <si>
    <t>12.214829</t>
  </si>
  <si>
    <t>Hagen Hbf</t>
  </si>
  <si>
    <t>51.362747</t>
  </si>
  <si>
    <t>7.460249</t>
  </si>
  <si>
    <t>Hagen(Han)</t>
  </si>
  <si>
    <t>52.573690</t>
  </si>
  <si>
    <t>9.408946</t>
  </si>
  <si>
    <t>Hagenbach</t>
  </si>
  <si>
    <t>49.016280</t>
  </si>
  <si>
    <t>8.253223</t>
  </si>
  <si>
    <t>Hagenbüchach</t>
  </si>
  <si>
    <t>49.536347</t>
  </si>
  <si>
    <t>10.767799</t>
  </si>
  <si>
    <t>Hagen-Heubing</t>
  </si>
  <si>
    <t>51.352318</t>
  </si>
  <si>
    <t>7.423087</t>
  </si>
  <si>
    <t>Hagen-Oberhagen</t>
  </si>
  <si>
    <t>51.351114</t>
  </si>
  <si>
    <t>7.478792</t>
  </si>
  <si>
    <t>Hagenow Land</t>
  </si>
  <si>
    <t>53.413582</t>
  </si>
  <si>
    <t>11.215695</t>
  </si>
  <si>
    <t>Hagenow Stadt</t>
  </si>
  <si>
    <t>53.429437</t>
  </si>
  <si>
    <t>11.184990</t>
  </si>
  <si>
    <t>Hagen-Vorhalle</t>
  </si>
  <si>
    <t>51.388224</t>
  </si>
  <si>
    <t>7.433726</t>
  </si>
  <si>
    <t>Hagen-Wehringhausen</t>
  </si>
  <si>
    <t>51.353583</t>
  </si>
  <si>
    <t>7.452767</t>
  </si>
  <si>
    <t>Hagenwerder</t>
  </si>
  <si>
    <t>51.070117</t>
  </si>
  <si>
    <t>14.960228</t>
  </si>
  <si>
    <t>Hagen-Westerbauer</t>
  </si>
  <si>
    <t>51.341781</t>
  </si>
  <si>
    <t>7.397392</t>
  </si>
  <si>
    <t>Hagnau(Bodensee)</t>
  </si>
  <si>
    <t>47.673518</t>
  </si>
  <si>
    <t>9.314118</t>
  </si>
  <si>
    <t>Hähnichen</t>
  </si>
  <si>
    <t>51.364119</t>
  </si>
  <si>
    <t>14.856726</t>
  </si>
  <si>
    <t>Hähnlein-Alsbach</t>
  </si>
  <si>
    <t>49.739623</t>
  </si>
  <si>
    <t>8.606503</t>
  </si>
  <si>
    <t>Haidenaab-Göppmannsbühl</t>
  </si>
  <si>
    <t>49.885777</t>
  </si>
  <si>
    <t>11.820045</t>
  </si>
  <si>
    <t>Haidkapelle</t>
  </si>
  <si>
    <t>48.360626</t>
  </si>
  <si>
    <t>9.261571</t>
  </si>
  <si>
    <t>Haidmühle Dreisessel Parkplatz</t>
  </si>
  <si>
    <t>48.782255</t>
  </si>
  <si>
    <t>13.797458</t>
  </si>
  <si>
    <t>Haiger</t>
  </si>
  <si>
    <t>50.741206</t>
  </si>
  <si>
    <t>8.221679</t>
  </si>
  <si>
    <t>Haiger Obertor</t>
  </si>
  <si>
    <t>50.740863</t>
  </si>
  <si>
    <t>8.202250</t>
  </si>
  <si>
    <t>Haigerloch</t>
  </si>
  <si>
    <t>48.370200</t>
  </si>
  <si>
    <t>8.801301</t>
  </si>
  <si>
    <t>Hailer-Meerholz</t>
  </si>
  <si>
    <t>50.189671</t>
  </si>
  <si>
    <t>9.150665</t>
  </si>
  <si>
    <t>Hainburg Hainstadt</t>
  </si>
  <si>
    <t>50.078113</t>
  </si>
  <si>
    <t>8.938135</t>
  </si>
  <si>
    <t>Hainewalde</t>
  </si>
  <si>
    <t>50.906608</t>
  </si>
  <si>
    <t>14.704463</t>
  </si>
  <si>
    <t>Hainewalde Gemeindeamt</t>
  </si>
  <si>
    <t>50.907615</t>
  </si>
  <si>
    <t>14.701932</t>
  </si>
  <si>
    <t>Hainichen</t>
  </si>
  <si>
    <t>50.968095</t>
  </si>
  <si>
    <t>13.119057</t>
  </si>
  <si>
    <t>Hainstadt(Baden)</t>
  </si>
  <si>
    <t>49.543058</t>
  </si>
  <si>
    <t>9.326884</t>
  </si>
  <si>
    <t>Haitz-Höchst</t>
  </si>
  <si>
    <t>50.208634</t>
  </si>
  <si>
    <t>9.226821</t>
  </si>
  <si>
    <t>Halberstadt Hbf</t>
  </si>
  <si>
    <t>51.899309</t>
  </si>
  <si>
    <t>11.073452</t>
  </si>
  <si>
    <t>Halberstadt Oststr</t>
  </si>
  <si>
    <t>51.885011</t>
  </si>
  <si>
    <t>11.065436</t>
  </si>
  <si>
    <t>Halberstadt-Spiegelsberge</t>
  </si>
  <si>
    <t>51.882581</t>
  </si>
  <si>
    <t>11.048307</t>
  </si>
  <si>
    <t>Halbmeil</t>
  </si>
  <si>
    <t>48.290749</t>
  </si>
  <si>
    <t>8.270454</t>
  </si>
  <si>
    <t>Haldensleben</t>
  </si>
  <si>
    <t>52.285034</t>
  </si>
  <si>
    <t>11.406106</t>
  </si>
  <si>
    <t>Haldern(Rheinl)</t>
  </si>
  <si>
    <t>51.772558</t>
  </si>
  <si>
    <t>6.455832</t>
  </si>
  <si>
    <t>Halen</t>
  </si>
  <si>
    <t>52.339122</t>
  </si>
  <si>
    <t>7.945044</t>
  </si>
  <si>
    <t>Halfing</t>
  </si>
  <si>
    <t>47.952944</t>
  </si>
  <si>
    <t>12.279275</t>
  </si>
  <si>
    <t>Hallbergmoos</t>
  </si>
  <si>
    <t>48.309167</t>
  </si>
  <si>
    <t>11.714334</t>
  </si>
  <si>
    <t>Halle Dessauer Brücke</t>
  </si>
  <si>
    <t>51.500123</t>
  </si>
  <si>
    <t>11.982535</t>
  </si>
  <si>
    <t>Halle Messe</t>
  </si>
  <si>
    <t>51.454760</t>
  </si>
  <si>
    <t>12.028041</t>
  </si>
  <si>
    <t>Halle Rosengarten</t>
  </si>
  <si>
    <t>51.446863</t>
  </si>
  <si>
    <t>11.982787</t>
  </si>
  <si>
    <t>Halle Steintorbrücke</t>
  </si>
  <si>
    <t>51.490201</t>
  </si>
  <si>
    <t>11.986895</t>
  </si>
  <si>
    <t>Halle Südstadt</t>
  </si>
  <si>
    <t>51.447959</t>
  </si>
  <si>
    <t>11.950925</t>
  </si>
  <si>
    <t>Halle Wohnstadt Nord</t>
  </si>
  <si>
    <t>51.517146</t>
  </si>
  <si>
    <t>11.964810</t>
  </si>
  <si>
    <t>Halle Zoo</t>
  </si>
  <si>
    <t>51.503651</t>
  </si>
  <si>
    <t>11.970346</t>
  </si>
  <si>
    <t>Halle Zscherbener Straße</t>
  </si>
  <si>
    <t>51.473314</t>
  </si>
  <si>
    <t>11.921056</t>
  </si>
  <si>
    <t>Halle(S) Heidebf</t>
  </si>
  <si>
    <t>51.502354</t>
  </si>
  <si>
    <t>11.887318</t>
  </si>
  <si>
    <t>Halle(Saale)Hbf</t>
  </si>
  <si>
    <t>51.477509</t>
  </si>
  <si>
    <t>11.987085</t>
  </si>
  <si>
    <t>Halle(Westf)</t>
  </si>
  <si>
    <t>52.057295</t>
  </si>
  <si>
    <t>8.357729</t>
  </si>
  <si>
    <t>Halle(Westf) OWL-Arena</t>
  </si>
  <si>
    <t>52.061643</t>
  </si>
  <si>
    <t>8.343797</t>
  </si>
  <si>
    <t>Halle-Ammendorf</t>
  </si>
  <si>
    <t>51.424133</t>
  </si>
  <si>
    <t>11.987913</t>
  </si>
  <si>
    <t>Halle-Neustadt</t>
  </si>
  <si>
    <t>51.480056</t>
  </si>
  <si>
    <t>11.920632</t>
  </si>
  <si>
    <t>Halle-Nietleben</t>
  </si>
  <si>
    <t>51.487825</t>
  </si>
  <si>
    <t>11.908451</t>
  </si>
  <si>
    <t>Halle-Silberhöhe</t>
  </si>
  <si>
    <t>51.445546</t>
  </si>
  <si>
    <t>11.966801</t>
  </si>
  <si>
    <t>Halle-Trotha</t>
  </si>
  <si>
    <t>51.523898</t>
  </si>
  <si>
    <t>11.962170</t>
  </si>
  <si>
    <t>Hallig Hooge</t>
  </si>
  <si>
    <t>54.578506</t>
  </si>
  <si>
    <t>8.556625</t>
  </si>
  <si>
    <t>Hallig Langeneß</t>
  </si>
  <si>
    <t>54.618398</t>
  </si>
  <si>
    <t>8.547762</t>
  </si>
  <si>
    <t>Hallstadt(b Bamberg)</t>
  </si>
  <si>
    <t>49.929551</t>
  </si>
  <si>
    <t>10.885454</t>
  </si>
  <si>
    <t>Hallstadt(b Bamberg) Sparkasse</t>
  </si>
  <si>
    <t>49.927185</t>
  </si>
  <si>
    <t>10.875018</t>
  </si>
  <si>
    <t>Halstenbek</t>
  </si>
  <si>
    <t>53.630377</t>
  </si>
  <si>
    <t>9.839092</t>
  </si>
  <si>
    <t>Haltern am See</t>
  </si>
  <si>
    <t>51.737668</t>
  </si>
  <si>
    <t>7.184366</t>
  </si>
  <si>
    <t>Haltingen</t>
  </si>
  <si>
    <t>47.610831</t>
  </si>
  <si>
    <t>7.613652</t>
  </si>
  <si>
    <t>Haltingen Gewerbestr.</t>
  </si>
  <si>
    <t>47.618105</t>
  </si>
  <si>
    <t>7.613199</t>
  </si>
  <si>
    <t>Haltingen Markgräflerstr.</t>
  </si>
  <si>
    <t>47.610201</t>
  </si>
  <si>
    <t>7.615066</t>
  </si>
  <si>
    <t>Halver-Oberbrügge</t>
  </si>
  <si>
    <t>51.191867</t>
  </si>
  <si>
    <t>7.574042</t>
  </si>
  <si>
    <t>Hamburg Airport</t>
  </si>
  <si>
    <t>53.632350</t>
  </si>
  <si>
    <t>10.006646</t>
  </si>
  <si>
    <t>Hamburg Alte Wöhr</t>
  </si>
  <si>
    <t>53.597930</t>
  </si>
  <si>
    <t>10.035415</t>
  </si>
  <si>
    <t>Hamburg Berliner Tor</t>
  </si>
  <si>
    <t>53.552870</t>
  </si>
  <si>
    <t>10.024630</t>
  </si>
  <si>
    <t>Hamburg Billwerder-Moorfleet</t>
  </si>
  <si>
    <t>53.515589</t>
  </si>
  <si>
    <t>10.096658</t>
  </si>
  <si>
    <t>Hamburg Burgwedel</t>
  </si>
  <si>
    <t>53.647614</t>
  </si>
  <si>
    <t>9.908496</t>
  </si>
  <si>
    <t>Hamburg Dammtor</t>
  </si>
  <si>
    <t>53.560751</t>
  </si>
  <si>
    <t>9.989566</t>
  </si>
  <si>
    <t>Hamburg Diebsteich</t>
  </si>
  <si>
    <t>53.568569</t>
  </si>
  <si>
    <t>9.934260</t>
  </si>
  <si>
    <t>Hamburg Elbbrücken</t>
  </si>
  <si>
    <t>53.534824</t>
  </si>
  <si>
    <t>10.024660</t>
  </si>
  <si>
    <t>Hamburg Elbgaustraße</t>
  </si>
  <si>
    <t>53.602575</t>
  </si>
  <si>
    <t>9.893738</t>
  </si>
  <si>
    <t>Hamburg Friedrichsberg</t>
  </si>
  <si>
    <t>53.576328</t>
  </si>
  <si>
    <t>10.057433</t>
  </si>
  <si>
    <t>Hamburg Hasselbrook</t>
  </si>
  <si>
    <t>53.564711</t>
  </si>
  <si>
    <t>10.056129</t>
  </si>
  <si>
    <t>Hamburg Hbf</t>
  </si>
  <si>
    <t>53.552736</t>
  </si>
  <si>
    <t>10.006909</t>
  </si>
  <si>
    <t>Hamburg Hochkamp</t>
  </si>
  <si>
    <t>53.561370</t>
  </si>
  <si>
    <t>9.842076</t>
  </si>
  <si>
    <t>Hamburg Hoheneichen</t>
  </si>
  <si>
    <t>53.635478</t>
  </si>
  <si>
    <t>10.067648</t>
  </si>
  <si>
    <t>Hamburg Holstenstraße</t>
  </si>
  <si>
    <t>53.561762</t>
  </si>
  <si>
    <t>9.949741</t>
  </si>
  <si>
    <t>53.552194</t>
  </si>
  <si>
    <t>9.993883</t>
  </si>
  <si>
    <t>Hamburg Klein Borstel U-Bahnhof</t>
  </si>
  <si>
    <t>Hamburg Klein Flottbek</t>
  </si>
  <si>
    <t>53.558169</t>
  </si>
  <si>
    <t>9.861122</t>
  </si>
  <si>
    <t>Hamburg Königstraße</t>
  </si>
  <si>
    <t>53.547796</t>
  </si>
  <si>
    <t>9.944088</t>
  </si>
  <si>
    <t>Hamburg Kornweg(Klein Borstel)</t>
  </si>
  <si>
    <t>53.632381</t>
  </si>
  <si>
    <t>10.053841</t>
  </si>
  <si>
    <t>Hamburg Landungsbrücken</t>
  </si>
  <si>
    <t>53.546132</t>
  </si>
  <si>
    <t>9.971281</t>
  </si>
  <si>
    <t>Hamburg Landwehr</t>
  </si>
  <si>
    <t>53.561199</t>
  </si>
  <si>
    <t>10.038021</t>
  </si>
  <si>
    <t>Hamburg Mittlerer Landweg</t>
  </si>
  <si>
    <t>53.498172</t>
  </si>
  <si>
    <t>10.131122</t>
  </si>
  <si>
    <t>Hamburg Neuwiedenthal</t>
  </si>
  <si>
    <t>53.473059</t>
  </si>
  <si>
    <t>9.877434</t>
  </si>
  <si>
    <t>Hamburg Reeperbahn</t>
  </si>
  <si>
    <t>53.549668</t>
  </si>
  <si>
    <t>9.957668</t>
  </si>
  <si>
    <t>Hamburg Rübenkamp</t>
  </si>
  <si>
    <t>53.605968</t>
  </si>
  <si>
    <t>10.033083</t>
  </si>
  <si>
    <t>Hamburg SEV-Barmbek Wiesendamm D</t>
  </si>
  <si>
    <t>Hamburg SEV-Binsbark</t>
  </si>
  <si>
    <t>Hamburg Stadthausbrücke</t>
  </si>
  <si>
    <t>53.549465</t>
  </si>
  <si>
    <t>9.984804</t>
  </si>
  <si>
    <t>Hamburg Wandsbeker Chaussee</t>
  </si>
  <si>
    <t>53.569734</t>
  </si>
  <si>
    <t>10.059975</t>
  </si>
  <si>
    <t>Hamburg-Allermöhe</t>
  </si>
  <si>
    <t>53.490356</t>
  </si>
  <si>
    <t>10.158735</t>
  </si>
  <si>
    <t>Hamburg-Altona</t>
  </si>
  <si>
    <t>53.552695</t>
  </si>
  <si>
    <t>9.935175</t>
  </si>
  <si>
    <t>Hamburg-Bahrenfeld</t>
  </si>
  <si>
    <t>53.560060</t>
  </si>
  <si>
    <t>9.910778</t>
  </si>
  <si>
    <t>Hamburg-Barmbek</t>
  </si>
  <si>
    <t>53.587458</t>
  </si>
  <si>
    <t>10.044164</t>
  </si>
  <si>
    <t>Hamburg-Bergedorf</t>
  </si>
  <si>
    <t>53.489832</t>
  </si>
  <si>
    <t>10.206171</t>
  </si>
  <si>
    <t>53.564364</t>
  </si>
  <si>
    <t>9.814607</t>
  </si>
  <si>
    <t>Hamburg-Eidelstedt</t>
  </si>
  <si>
    <t>53.595887</t>
  </si>
  <si>
    <t>9.907097</t>
  </si>
  <si>
    <t>Hamburg-Eidelstedt Zentrum</t>
  </si>
  <si>
    <t>53.610375</t>
  </si>
  <si>
    <t>9.901522</t>
  </si>
  <si>
    <t>Hamburg-Fischbek</t>
  </si>
  <si>
    <t>53.474731</t>
  </si>
  <si>
    <t>9.819561</t>
  </si>
  <si>
    <t>Hamburg-Hammerbrook</t>
  </si>
  <si>
    <t>53.546610</t>
  </si>
  <si>
    <t>10.023610</t>
  </si>
  <si>
    <t>53.455908</t>
  </si>
  <si>
    <t>9.991701</t>
  </si>
  <si>
    <t>Hamburg-Harburg Rathaus</t>
  </si>
  <si>
    <t>53.460694</t>
  </si>
  <si>
    <t>9.980463</t>
  </si>
  <si>
    <t>Hamburg-Heimfeld</t>
  </si>
  <si>
    <t>53.465481</t>
  </si>
  <si>
    <t>9.963187</t>
  </si>
  <si>
    <t>Hamburg-Hörgensweg</t>
  </si>
  <si>
    <t>53.617283</t>
  </si>
  <si>
    <t>9.903627</t>
  </si>
  <si>
    <t>Hamburg-Iserbrook</t>
  </si>
  <si>
    <t>53.576606</t>
  </si>
  <si>
    <t>9.814049</t>
  </si>
  <si>
    <t>Hamburg-Langenfelde</t>
  </si>
  <si>
    <t>53.579692</t>
  </si>
  <si>
    <t>9.930920</t>
  </si>
  <si>
    <t>Hamburg-Nettelnburg</t>
  </si>
  <si>
    <t>53.487888</t>
  </si>
  <si>
    <t>10.181408</t>
  </si>
  <si>
    <t>Hamburg-Neugraben</t>
  </si>
  <si>
    <t>53.474143</t>
  </si>
  <si>
    <t>9.852048</t>
  </si>
  <si>
    <t>Hamburg-Ohlsdorf</t>
  </si>
  <si>
    <t>53.620873</t>
  </si>
  <si>
    <t>10.031968</t>
  </si>
  <si>
    <t>Hamburg-Othmarschen</t>
  </si>
  <si>
    <t>53.559233</t>
  </si>
  <si>
    <t>9.885967</t>
  </si>
  <si>
    <t>Hamburg-Ottensen</t>
  </si>
  <si>
    <t>53.559558</t>
  </si>
  <si>
    <t>9.926941</t>
  </si>
  <si>
    <t>Hamburg-Poppenbüttel</t>
  </si>
  <si>
    <t>53.652183</t>
  </si>
  <si>
    <t>10.094034</t>
  </si>
  <si>
    <t>Hamburg-Rahlstedt</t>
  </si>
  <si>
    <t>53.604857</t>
  </si>
  <si>
    <t>10.154396</t>
  </si>
  <si>
    <t>Hamburg-Rissen</t>
  </si>
  <si>
    <t>53.583216</t>
  </si>
  <si>
    <t>9.757057</t>
  </si>
  <si>
    <t>Hamburg-Rothenburgsort</t>
  </si>
  <si>
    <t>53.538476</t>
  </si>
  <si>
    <t>10.043953</t>
  </si>
  <si>
    <t>Hamburg-Schnelsen</t>
  </si>
  <si>
    <t>53.634124</t>
  </si>
  <si>
    <t>9.906616</t>
  </si>
  <si>
    <t>Hamburg-Stellingen</t>
  </si>
  <si>
    <t>53.589843</t>
  </si>
  <si>
    <t>9.918336</t>
  </si>
  <si>
    <t>Hamburg-Sternschanze</t>
  </si>
  <si>
    <t>53.563719</t>
  </si>
  <si>
    <t>9.967204</t>
  </si>
  <si>
    <t>Hamburg-Sülldorf</t>
  </si>
  <si>
    <t>53.581122</t>
  </si>
  <si>
    <t>9.797519</t>
  </si>
  <si>
    <t>Hamburg-Tiefstack</t>
  </si>
  <si>
    <t>53.531225</t>
  </si>
  <si>
    <t>10.065591</t>
  </si>
  <si>
    <t>Hamburg-Tonndorf</t>
  </si>
  <si>
    <t>53.586385</t>
  </si>
  <si>
    <t>10.123050</t>
  </si>
  <si>
    <t>Hamburg-Veddel</t>
  </si>
  <si>
    <t>53.521703</t>
  </si>
  <si>
    <t>10.013313</t>
  </si>
  <si>
    <t>Hamburg-Wandsbek</t>
  </si>
  <si>
    <t>53.569971</t>
  </si>
  <si>
    <t>10.077224</t>
  </si>
  <si>
    <t>Hamburg-Wellingsbüttel</t>
  </si>
  <si>
    <t>53.641327</t>
  </si>
  <si>
    <t>10.082825</t>
  </si>
  <si>
    <t>Hamburg-Wilhelmsburg</t>
  </si>
  <si>
    <t>53.498936</t>
  </si>
  <si>
    <t>10.007006</t>
  </si>
  <si>
    <t>Hämelerwald</t>
  </si>
  <si>
    <t>52.354704</t>
  </si>
  <si>
    <t>10.110601</t>
  </si>
  <si>
    <t>Hameln</t>
  </si>
  <si>
    <t>52.101850</t>
  </si>
  <si>
    <t>9.375906</t>
  </si>
  <si>
    <t>Hämerten</t>
  </si>
  <si>
    <t>52.599024</t>
  </si>
  <si>
    <t>11.971770</t>
  </si>
  <si>
    <t>51.678078</t>
  </si>
  <si>
    <t>7.807821</t>
  </si>
  <si>
    <t>Hammah</t>
  </si>
  <si>
    <t>53.612143</t>
  </si>
  <si>
    <t>9.368728</t>
  </si>
  <si>
    <t>Hamm-Bockum-Hövel</t>
  </si>
  <si>
    <t>51.704809</t>
  </si>
  <si>
    <t>7.774547</t>
  </si>
  <si>
    <t>Hammelburg</t>
  </si>
  <si>
    <t>50.120041</t>
  </si>
  <si>
    <t>9.882966</t>
  </si>
  <si>
    <t>Hammelburg Ost</t>
  </si>
  <si>
    <t>50.115889</t>
  </si>
  <si>
    <t>9.902111</t>
  </si>
  <si>
    <t>Hammelspring</t>
  </si>
  <si>
    <t>53.070228</t>
  </si>
  <si>
    <t>13.435744</t>
  </si>
  <si>
    <t>Hammerau</t>
  </si>
  <si>
    <t>47.795883</t>
  </si>
  <si>
    <t>12.946134</t>
  </si>
  <si>
    <t>Hammerstein</t>
  </si>
  <si>
    <t>47.690295</t>
  </si>
  <si>
    <t>7.644148</t>
  </si>
  <si>
    <t>Hammerstein Abzw. Bahnhof</t>
  </si>
  <si>
    <t>47.690260</t>
  </si>
  <si>
    <t>7.646176</t>
  </si>
  <si>
    <t>Hammerunterwiesenthal</t>
  </si>
  <si>
    <t>50.441091</t>
  </si>
  <si>
    <t>13.008722</t>
  </si>
  <si>
    <t>Hammerunterwiesenthal Kirche</t>
  </si>
  <si>
    <t>50.443478</t>
  </si>
  <si>
    <t>13.012353</t>
  </si>
  <si>
    <t>Hamm-Heessen</t>
  </si>
  <si>
    <t>51.709195</t>
  </si>
  <si>
    <t>7.831551</t>
  </si>
  <si>
    <t>Hamminkeln</t>
  </si>
  <si>
    <t>51.735104</t>
  </si>
  <si>
    <t>6.601745</t>
  </si>
  <si>
    <t>Hamminkeln-Dingden</t>
  </si>
  <si>
    <t>51.770232</t>
  </si>
  <si>
    <t>6.607872</t>
  </si>
  <si>
    <t>Hamm-Westtünnen</t>
  </si>
  <si>
    <t>51.650216</t>
  </si>
  <si>
    <t>7.859326</t>
  </si>
  <si>
    <t>Hanau Hbf</t>
  </si>
  <si>
    <t>50.120953</t>
  </si>
  <si>
    <t>8.929000</t>
  </si>
  <si>
    <t>Hanau Klein-Auheim</t>
  </si>
  <si>
    <t>50.100734</t>
  </si>
  <si>
    <t>8.934288</t>
  </si>
  <si>
    <t>Hanau Nord</t>
  </si>
  <si>
    <t>50.141433</t>
  </si>
  <si>
    <t>8.925848</t>
  </si>
  <si>
    <t>50.131949</t>
  </si>
  <si>
    <t>8.908818</t>
  </si>
  <si>
    <t>Hanau-Wilhelmsbad</t>
  </si>
  <si>
    <t>50.143872</t>
  </si>
  <si>
    <t>8.883250</t>
  </si>
  <si>
    <t>Handeloh</t>
  </si>
  <si>
    <t>53.241693</t>
  </si>
  <si>
    <t>9.844711</t>
  </si>
  <si>
    <t>Hanfertal</t>
  </si>
  <si>
    <t>48.099767</t>
  </si>
  <si>
    <t>9.235652</t>
  </si>
  <si>
    <t>Hangelar Mitte</t>
  </si>
  <si>
    <t>50.760201</t>
  </si>
  <si>
    <t>7.165958</t>
  </si>
  <si>
    <t>Hangelar Ost</t>
  </si>
  <si>
    <t>50.763573</t>
  </si>
  <si>
    <t>7.171558</t>
  </si>
  <si>
    <t>Hangelar West</t>
  </si>
  <si>
    <t>50.758135</t>
  </si>
  <si>
    <t>7.158734</t>
  </si>
  <si>
    <t>Hangelsberg</t>
  </si>
  <si>
    <t>52.400271</t>
  </si>
  <si>
    <t>13.920916</t>
  </si>
  <si>
    <t>Hann Münden</t>
  </si>
  <si>
    <t>51.412582</t>
  </si>
  <si>
    <t>9.658272</t>
  </si>
  <si>
    <t>Hannover Anderten-Misburg</t>
  </si>
  <si>
    <t>52.369161</t>
  </si>
  <si>
    <t>9.861109</t>
  </si>
  <si>
    <t>Hannover Bismarckstr.</t>
  </si>
  <si>
    <t>52.356456</t>
  </si>
  <si>
    <t>9.769728</t>
  </si>
  <si>
    <t>Hannover Flughafen</t>
  </si>
  <si>
    <t>52.458725</t>
  </si>
  <si>
    <t>9.699105</t>
  </si>
  <si>
    <t>Hannover Hbf</t>
  </si>
  <si>
    <t>52.376761</t>
  </si>
  <si>
    <t>9.741021</t>
  </si>
  <si>
    <t>Hannover Karl-Wiechert-Allee</t>
  </si>
  <si>
    <t>52.374417</t>
  </si>
  <si>
    <t>9.808116</t>
  </si>
  <si>
    <t>Hannover Messe/Laatzen</t>
  </si>
  <si>
    <t>52.316899</t>
  </si>
  <si>
    <t>9.792863</t>
  </si>
  <si>
    <t>Hannover-Bornum</t>
  </si>
  <si>
    <t>52.350246</t>
  </si>
  <si>
    <t>9.679538</t>
  </si>
  <si>
    <t>Hannover-Kleefeld</t>
  </si>
  <si>
    <t>52.373607</t>
  </si>
  <si>
    <t>9.790610</t>
  </si>
  <si>
    <t>Hannover-Ledeburg</t>
  </si>
  <si>
    <t>52.408787</t>
  </si>
  <si>
    <t>9.691117</t>
  </si>
  <si>
    <t>Hannover-Leinhausen</t>
  </si>
  <si>
    <t>52.396853</t>
  </si>
  <si>
    <t>9.676300</t>
  </si>
  <si>
    <t>Hannover-Linden/Fischerhof</t>
  </si>
  <si>
    <t>52.352636</t>
  </si>
  <si>
    <t>9.723114</t>
  </si>
  <si>
    <t>Hannover-Nordstadt</t>
  </si>
  <si>
    <t>52.393845</t>
  </si>
  <si>
    <t>9.717763</t>
  </si>
  <si>
    <t>Hannover-Vinnhorst</t>
  </si>
  <si>
    <t>52.424043</t>
  </si>
  <si>
    <t>9.707729</t>
  </si>
  <si>
    <t>Hanweiler(Gr)</t>
  </si>
  <si>
    <t>Hanweiler-Bad Rilchingen</t>
  </si>
  <si>
    <t>49.118753</t>
  </si>
  <si>
    <t>7.049986</t>
  </si>
  <si>
    <t>49.500052</t>
  </si>
  <si>
    <t>11.468355</t>
  </si>
  <si>
    <t>Harber</t>
  </si>
  <si>
    <t>52.986100</t>
  </si>
  <si>
    <t>9.884778</t>
  </si>
  <si>
    <t>Harblek</t>
  </si>
  <si>
    <t>54.361971</t>
  </si>
  <si>
    <t>8.962646</t>
  </si>
  <si>
    <t>Harburg(Schwab)</t>
  </si>
  <si>
    <t>48.786619</t>
  </si>
  <si>
    <t>10.694643</t>
  </si>
  <si>
    <t>Hardegsen</t>
  </si>
  <si>
    <t>51.659020</t>
  </si>
  <si>
    <t>9.826032</t>
  </si>
  <si>
    <t>Hardegsen Rathaus</t>
  </si>
  <si>
    <t>51.652812</t>
  </si>
  <si>
    <t>9.833325</t>
  </si>
  <si>
    <t>Hardhof</t>
  </si>
  <si>
    <t>49.496925</t>
  </si>
  <si>
    <t>10.784726</t>
  </si>
  <si>
    <t>Haren(Ems)</t>
  </si>
  <si>
    <t>52.785123</t>
  </si>
  <si>
    <t>7.301428</t>
  </si>
  <si>
    <t>Harlesiel</t>
  </si>
  <si>
    <t>53.708954</t>
  </si>
  <si>
    <t>7.809332</t>
  </si>
  <si>
    <t>Harlesiel Anleger</t>
  </si>
  <si>
    <t>53.708433</t>
  </si>
  <si>
    <t>7.809331</t>
  </si>
  <si>
    <t>Harpstedt DHE</t>
  </si>
  <si>
    <t>52.911543</t>
  </si>
  <si>
    <t>8.600783</t>
  </si>
  <si>
    <t>Harra</t>
  </si>
  <si>
    <t>50.418476</t>
  </si>
  <si>
    <t>11.686006</t>
  </si>
  <si>
    <t>Harra Nord</t>
  </si>
  <si>
    <t>50.429170</t>
  </si>
  <si>
    <t>11.674692</t>
  </si>
  <si>
    <t>Harras(Thür)</t>
  </si>
  <si>
    <t>50.412981</t>
  </si>
  <si>
    <t>10.858072</t>
  </si>
  <si>
    <t>Harsdorf</t>
  </si>
  <si>
    <t>50.027762</t>
  </si>
  <si>
    <t>11.566273</t>
  </si>
  <si>
    <t>Harsefeld</t>
  </si>
  <si>
    <t>53.450062</t>
  </si>
  <si>
    <t>9.498657</t>
  </si>
  <si>
    <t>Harsum</t>
  </si>
  <si>
    <t>52.206496</t>
  </si>
  <si>
    <t>9.965697</t>
  </si>
  <si>
    <t>Hartenstein</t>
  </si>
  <si>
    <t>50.651833</t>
  </si>
  <si>
    <t>12.658653</t>
  </si>
  <si>
    <t>Hartershofen</t>
  </si>
  <si>
    <t>49.416762</t>
  </si>
  <si>
    <t>10.242238</t>
  </si>
  <si>
    <t>Harthaus</t>
  </si>
  <si>
    <t>48.133502</t>
  </si>
  <si>
    <t>11.387867</t>
  </si>
  <si>
    <t>Hartmannmühle</t>
  </si>
  <si>
    <t>50.778384</t>
  </si>
  <si>
    <t>13.792418</t>
  </si>
  <si>
    <t>Hartmannshof</t>
  </si>
  <si>
    <t>49.498858</t>
  </si>
  <si>
    <t>11.554562</t>
  </si>
  <si>
    <t>Harxheim-Zell</t>
  </si>
  <si>
    <t>49.640740</t>
  </si>
  <si>
    <t>8.137885</t>
  </si>
  <si>
    <t>Harzgerode</t>
  </si>
  <si>
    <t>51.643460</t>
  </si>
  <si>
    <t>11.142641</t>
  </si>
  <si>
    <t>Hasbergen</t>
  </si>
  <si>
    <t>52.241697</t>
  </si>
  <si>
    <t>7.953967</t>
  </si>
  <si>
    <t>Haselbrunn</t>
  </si>
  <si>
    <t>47.744530</t>
  </si>
  <si>
    <t>8.975309</t>
  </si>
  <si>
    <t>Haselünne EFH</t>
  </si>
  <si>
    <t>52.677186</t>
  </si>
  <si>
    <t>7.484319</t>
  </si>
  <si>
    <t>Haslach</t>
  </si>
  <si>
    <t>48.280040</t>
  </si>
  <si>
    <t>8.087975</t>
  </si>
  <si>
    <t>Hasloch(Main)</t>
  </si>
  <si>
    <t>49.789335</t>
  </si>
  <si>
    <t>9.482125</t>
  </si>
  <si>
    <t>Hasloh</t>
  </si>
  <si>
    <t>53.694569</t>
  </si>
  <si>
    <t>9.919906</t>
  </si>
  <si>
    <t>Haslohfurth</t>
  </si>
  <si>
    <t>53.744568</t>
  </si>
  <si>
    <t>9.986760</t>
  </si>
  <si>
    <t>Haspelmoor</t>
  </si>
  <si>
    <t>48.223263</t>
  </si>
  <si>
    <t>11.098784</t>
  </si>
  <si>
    <t>Hassel(Saar)</t>
  </si>
  <si>
    <t>49.263323</t>
  </si>
  <si>
    <t>7.171309</t>
  </si>
  <si>
    <t>Hasselborn</t>
  </si>
  <si>
    <t>50.406593</t>
  </si>
  <si>
    <t>8.495336</t>
  </si>
  <si>
    <t>Hasselborn DGH</t>
  </si>
  <si>
    <t>50.406058</t>
  </si>
  <si>
    <t>8.491011</t>
  </si>
  <si>
    <t>Hasselfelde</t>
  </si>
  <si>
    <t>51.687699</t>
  </si>
  <si>
    <t>10.850903</t>
  </si>
  <si>
    <t>Haßfurt</t>
  </si>
  <si>
    <t>50.033323</t>
  </si>
  <si>
    <t>10.509998</t>
  </si>
  <si>
    <t>Haßloch(Pfalz)</t>
  </si>
  <si>
    <t>49.371956</t>
  </si>
  <si>
    <t>8.253396</t>
  </si>
  <si>
    <t>Haßmersheim</t>
  </si>
  <si>
    <t>49.304030</t>
  </si>
  <si>
    <t>9.154129</t>
  </si>
  <si>
    <t>Haste</t>
  </si>
  <si>
    <t>52.379656</t>
  </si>
  <si>
    <t>9.389097</t>
  </si>
  <si>
    <t>50.013663</t>
  </si>
  <si>
    <t>8.056800</t>
  </si>
  <si>
    <t>Hattersheim(Main)</t>
  </si>
  <si>
    <t>50.067879</t>
  </si>
  <si>
    <t>8.489638</t>
  </si>
  <si>
    <t>Hattert</t>
  </si>
  <si>
    <t>50.676034</t>
  </si>
  <si>
    <t>7.776343</t>
  </si>
  <si>
    <t>Hattingen(Ruhr)</t>
  </si>
  <si>
    <t>51.400911</t>
  </si>
  <si>
    <t>7.169865</t>
  </si>
  <si>
    <t>Hattingen(Ruhr) Mitte</t>
  </si>
  <si>
    <t>51.397198</t>
  </si>
  <si>
    <t>7.180538</t>
  </si>
  <si>
    <t>Hattorf</t>
  </si>
  <si>
    <t>51.646223</t>
  </si>
  <si>
    <t>10.235999</t>
  </si>
  <si>
    <t>Hatzenport</t>
  </si>
  <si>
    <t>50.227678</t>
  </si>
  <si>
    <t>7.413508</t>
  </si>
  <si>
    <t>Hauenstein Mitte</t>
  </si>
  <si>
    <t>49.199169</t>
  </si>
  <si>
    <t>7.849564</t>
  </si>
  <si>
    <t>Hauenstein(Pfalz)</t>
  </si>
  <si>
    <t>49.201394</t>
  </si>
  <si>
    <t>7.830006</t>
  </si>
  <si>
    <t>Haunetal-Neukirchen</t>
  </si>
  <si>
    <t>50.770838</t>
  </si>
  <si>
    <t>9.692546</t>
  </si>
  <si>
    <t>Haupeltshofen</t>
  </si>
  <si>
    <t>48.180467</t>
  </si>
  <si>
    <t>10.382430</t>
  </si>
  <si>
    <t>Hauptstuhl</t>
  </si>
  <si>
    <t>49.401974</t>
  </si>
  <si>
    <t>7.490949</t>
  </si>
  <si>
    <t>Hausach</t>
  </si>
  <si>
    <t>48.284924</t>
  </si>
  <si>
    <t>8.181665</t>
  </si>
  <si>
    <t>Hausen (b Düren)</t>
  </si>
  <si>
    <t>50.652576</t>
  </si>
  <si>
    <t>6.491212</t>
  </si>
  <si>
    <t>Hausen i Tal</t>
  </si>
  <si>
    <t>48.080408</t>
  </si>
  <si>
    <t>9.027574</t>
  </si>
  <si>
    <t>Hausen(Eichsfeld)</t>
  </si>
  <si>
    <t>51.382523</t>
  </si>
  <si>
    <t>10.379167</t>
  </si>
  <si>
    <t>Hausen(Schwab)</t>
  </si>
  <si>
    <t>48.101004</t>
  </si>
  <si>
    <t>10.482517</t>
  </si>
  <si>
    <t>Hausen(Taunus)</t>
  </si>
  <si>
    <t>50.307749</t>
  </si>
  <si>
    <t>8.507244</t>
  </si>
  <si>
    <t>Hausen(Taunus) Auf der Hochwiese</t>
  </si>
  <si>
    <t>50.306889</t>
  </si>
  <si>
    <t>8.502963</t>
  </si>
  <si>
    <t>Hausen-Raitbach</t>
  </si>
  <si>
    <t>47.679310</t>
  </si>
  <si>
    <t>7.846041</t>
  </si>
  <si>
    <t>Hausen-Starzeln</t>
  </si>
  <si>
    <t>48.301744</t>
  </si>
  <si>
    <t>9.068047</t>
  </si>
  <si>
    <t>Häuserhof</t>
  </si>
  <si>
    <t>50.418575</t>
  </si>
  <si>
    <t>8.938986</t>
  </si>
  <si>
    <t>Hausham</t>
  </si>
  <si>
    <t>47.750412</t>
  </si>
  <si>
    <t>11.840257</t>
  </si>
  <si>
    <t>Havixbeck</t>
  </si>
  <si>
    <t>51.966713</t>
  </si>
  <si>
    <t>7.407711</t>
  </si>
  <si>
    <t>Haynsburg</t>
  </si>
  <si>
    <t>51.027594</t>
  </si>
  <si>
    <t>12.065243</t>
  </si>
  <si>
    <t>Hebertsfelden</t>
  </si>
  <si>
    <t>48.416496</t>
  </si>
  <si>
    <t>12.818533</t>
  </si>
  <si>
    <t>Hebertshausen</t>
  </si>
  <si>
    <t>48.291106</t>
  </si>
  <si>
    <t>11.455487</t>
  </si>
  <si>
    <t>Hechingen</t>
  </si>
  <si>
    <t>48.359646</t>
  </si>
  <si>
    <t>8.968513</t>
  </si>
  <si>
    <t>Hechingen Landesbahn</t>
  </si>
  <si>
    <t>48.359052</t>
  </si>
  <si>
    <t>8.968155</t>
  </si>
  <si>
    <t>Hechthausen</t>
  </si>
  <si>
    <t>53.638716</t>
  </si>
  <si>
    <t>9.228071</t>
  </si>
  <si>
    <t>Heddesheim/Hirschberg</t>
  </si>
  <si>
    <t>49.509408</t>
  </si>
  <si>
    <t>8.633746</t>
  </si>
  <si>
    <t>Hedemünden</t>
  </si>
  <si>
    <t>51.392164</t>
  </si>
  <si>
    <t>9.762144</t>
  </si>
  <si>
    <t>Hedersdorf</t>
  </si>
  <si>
    <t>49.569344</t>
  </si>
  <si>
    <t>11.338705</t>
  </si>
  <si>
    <t>Hedersleben-Wedderstedt</t>
  </si>
  <si>
    <t>51.844688</t>
  </si>
  <si>
    <t>11.250771</t>
  </si>
  <si>
    <t>Heggen</t>
  </si>
  <si>
    <t>51.153517</t>
  </si>
  <si>
    <t>7.963238</t>
  </si>
  <si>
    <t>Hegne</t>
  </si>
  <si>
    <t>47.706037</t>
  </si>
  <si>
    <t>9.099572</t>
  </si>
  <si>
    <t>Heide(Holst)</t>
  </si>
  <si>
    <t>54.193563</t>
  </si>
  <si>
    <t>9.101029</t>
  </si>
  <si>
    <t>Heidelberg Alte Eppelheimer Str./Emil-Maier-Str.</t>
  </si>
  <si>
    <t>49.406045</t>
  </si>
  <si>
    <t>8.673116</t>
  </si>
  <si>
    <t>Heidelberg Hbf (Willy-Brandt-Platz)</t>
  </si>
  <si>
    <t>49.404070</t>
  </si>
  <si>
    <t>8.677310</t>
  </si>
  <si>
    <t>Heidelberg Orthopädie</t>
  </si>
  <si>
    <t>49.409995</t>
  </si>
  <si>
    <t>8.774913</t>
  </si>
  <si>
    <t>Heidelberg Seegarten</t>
  </si>
  <si>
    <t>49.406908</t>
  </si>
  <si>
    <t>8.690003</t>
  </si>
  <si>
    <t>Heidelberg-Altstadt</t>
  </si>
  <si>
    <t>49.415237</t>
  </si>
  <si>
    <t>8.720887</t>
  </si>
  <si>
    <t>Heidelberg-Kirchheim/Rohrbach</t>
  </si>
  <si>
    <t>49.379389</t>
  </si>
  <si>
    <t>8.675383</t>
  </si>
  <si>
    <t>Heidelberg-Pfaffengrund/Wieblingen</t>
  </si>
  <si>
    <t>49.411929</t>
  </si>
  <si>
    <t>8.641570</t>
  </si>
  <si>
    <t>Heidelberg-Schlierbach/Ziegelhausen</t>
  </si>
  <si>
    <t>49.415309</t>
  </si>
  <si>
    <t>8.760564</t>
  </si>
  <si>
    <t>Heidelberg-Weststadt/Südstadt</t>
  </si>
  <si>
    <t>49.398324</t>
  </si>
  <si>
    <t>8.688749</t>
  </si>
  <si>
    <t>Heidelsheim</t>
  </si>
  <si>
    <t>49.101610</t>
  </si>
  <si>
    <t>8.649483</t>
  </si>
  <si>
    <t>Heidelsheim Marktplatz</t>
  </si>
  <si>
    <t>49.101577</t>
  </si>
  <si>
    <t>8.643536</t>
  </si>
  <si>
    <t>Heidelsheim Nord</t>
  </si>
  <si>
    <t>49.105113</t>
  </si>
  <si>
    <t>8.645252</t>
  </si>
  <si>
    <t>Heidelsheim Schwimmbad</t>
  </si>
  <si>
    <t>49.105796</t>
  </si>
  <si>
    <t>8.640301</t>
  </si>
  <si>
    <t>Heidenau</t>
  </si>
  <si>
    <t>50.981859</t>
  </si>
  <si>
    <t>13.857887</t>
  </si>
  <si>
    <t>Heidenau Süd</t>
  </si>
  <si>
    <t>50.971696</t>
  </si>
  <si>
    <t>13.874717</t>
  </si>
  <si>
    <t>Heidenau-Großsedlitz</t>
  </si>
  <si>
    <t>50.960822</t>
  </si>
  <si>
    <t>13.894877</t>
  </si>
  <si>
    <t>Heidenau-Großsedlitz Pechhütte</t>
  </si>
  <si>
    <t>50.960200</t>
  </si>
  <si>
    <t>13.892514</t>
  </si>
  <si>
    <t>Heidenheim</t>
  </si>
  <si>
    <t>48.680170</t>
  </si>
  <si>
    <t>10.156642</t>
  </si>
  <si>
    <t>Heidenheim Voithwerk</t>
  </si>
  <si>
    <t>48.669482</t>
  </si>
  <si>
    <t>10.156077</t>
  </si>
  <si>
    <t>Heidenheim-Mergelstetten</t>
  </si>
  <si>
    <t>48.653279</t>
  </si>
  <si>
    <t>10.160976</t>
  </si>
  <si>
    <t>Heidenheim-Schnaitheim</t>
  </si>
  <si>
    <t>48.708281</t>
  </si>
  <si>
    <t>10.158760</t>
  </si>
  <si>
    <t>Heidersdorf Gasthaus Flöhatal</t>
  </si>
  <si>
    <t>50.658085</t>
  </si>
  <si>
    <t>13.408910</t>
  </si>
  <si>
    <t>Heidersdorf Rathaus</t>
  </si>
  <si>
    <t>50.664061</t>
  </si>
  <si>
    <t>13.419324</t>
  </si>
  <si>
    <t>Heidesheim(Rheinhess)</t>
  </si>
  <si>
    <t>49.997023</t>
  </si>
  <si>
    <t>8.111318</t>
  </si>
  <si>
    <t>Heidkrug</t>
  </si>
  <si>
    <t>53.057093</t>
  </si>
  <si>
    <t>8.680195</t>
  </si>
  <si>
    <t>Heigenbrücken</t>
  </si>
  <si>
    <t>50.022860</t>
  </si>
  <si>
    <t>9.380805</t>
  </si>
  <si>
    <t>Heilbad Heiligenstadt</t>
  </si>
  <si>
    <t>51.377316</t>
  </si>
  <si>
    <t>10.124518</t>
  </si>
  <si>
    <t>Heilbr.-Böckingen Berufsschulzentrum</t>
  </si>
  <si>
    <t>49.140369</t>
  </si>
  <si>
    <t>9.181617</t>
  </si>
  <si>
    <t>Heilbronn Finanzamt</t>
  </si>
  <si>
    <t>49.140527</t>
  </si>
  <si>
    <t>9.235010</t>
  </si>
  <si>
    <t>Heilbronn Friedensplatz</t>
  </si>
  <si>
    <t>49.141313</t>
  </si>
  <si>
    <t>9.228776</t>
  </si>
  <si>
    <t>Heilbronn Harmonie</t>
  </si>
  <si>
    <t>49.141586</t>
  </si>
  <si>
    <t>9.223006</t>
  </si>
  <si>
    <t>Heilbronn Harmonie/Hafenmarktpassage</t>
  </si>
  <si>
    <t>49.142702</t>
  </si>
  <si>
    <t>9.222436</t>
  </si>
  <si>
    <t>Heilbronn Harmonie/Kunsthalle</t>
  </si>
  <si>
    <t>49.142486</t>
  </si>
  <si>
    <t>9.222599</t>
  </si>
  <si>
    <t>Heilbronn Hauptbahnhof/Willy-Brandt-Pl.</t>
  </si>
  <si>
    <t>Heilbronn Industrieplatz</t>
  </si>
  <si>
    <t>49.155321</t>
  </si>
  <si>
    <t>9.217886</t>
  </si>
  <si>
    <t>Heilbronn Karlstor</t>
  </si>
  <si>
    <t>49.146303</t>
  </si>
  <si>
    <t>9.234284</t>
  </si>
  <si>
    <t>Heilbronn Kaufland</t>
  </si>
  <si>
    <t>49.170076</t>
  </si>
  <si>
    <t>9.224687</t>
  </si>
  <si>
    <t>Heilbronn Neckar-Turm/K.-S.-Pl</t>
  </si>
  <si>
    <t>49.142656</t>
  </si>
  <si>
    <t>9.213758</t>
  </si>
  <si>
    <t>Heilbronn Pfühlpark</t>
  </si>
  <si>
    <t>49.139956</t>
  </si>
  <si>
    <t>9.241382</t>
  </si>
  <si>
    <t>Heilbronn Rathaus</t>
  </si>
  <si>
    <t>49.141944</t>
  </si>
  <si>
    <t>9.219060</t>
  </si>
  <si>
    <t>Heilbronn Sülmertor</t>
  </si>
  <si>
    <t>49.151601</t>
  </si>
  <si>
    <t>9.220598</t>
  </si>
  <si>
    <t>Heilbronn Technisches Schulzentrum</t>
  </si>
  <si>
    <t>49.148667</t>
  </si>
  <si>
    <t>9.221490</t>
  </si>
  <si>
    <t>Heilbronn Theater</t>
  </si>
  <si>
    <t>49.146273</t>
  </si>
  <si>
    <t>9.222150</t>
  </si>
  <si>
    <t>Heilbronn Trappensee</t>
  </si>
  <si>
    <t>49.140282</t>
  </si>
  <si>
    <t>9.252570</t>
  </si>
  <si>
    <t>Heiligenberg DEV</t>
  </si>
  <si>
    <t>52.802123</t>
  </si>
  <si>
    <t>8.974391</t>
  </si>
  <si>
    <t>Heiligendamm</t>
  </si>
  <si>
    <t>54.141677</t>
  </si>
  <si>
    <t>11.842863</t>
  </si>
  <si>
    <t>Heiligendamm Abzweig</t>
  </si>
  <si>
    <t>54.130328</t>
  </si>
  <si>
    <t>11.859857</t>
  </si>
  <si>
    <t>Heiligenfelde</t>
  </si>
  <si>
    <t>52.878060</t>
  </si>
  <si>
    <t>8.867377</t>
  </si>
  <si>
    <t>Heiligengrabe</t>
  </si>
  <si>
    <t>53.150107</t>
  </si>
  <si>
    <t>12.342584</t>
  </si>
  <si>
    <t>Heiligengrabe Feuerwehr</t>
  </si>
  <si>
    <t>53.144156</t>
  </si>
  <si>
    <t>12.359803</t>
  </si>
  <si>
    <t>Heiligengrabe Stift</t>
  </si>
  <si>
    <t>53.142707</t>
  </si>
  <si>
    <t>12.354748</t>
  </si>
  <si>
    <t>Heiligenrode DHE</t>
  </si>
  <si>
    <t>52.981461</t>
  </si>
  <si>
    <t>8.698955</t>
  </si>
  <si>
    <t>Heiligenstatt(Obb)</t>
  </si>
  <si>
    <t>48.213359</t>
  </si>
  <si>
    <t>12.609585</t>
  </si>
  <si>
    <t>Heiligenstein(Pfalz)</t>
  </si>
  <si>
    <t>49.285660</t>
  </si>
  <si>
    <t>8.393726</t>
  </si>
  <si>
    <t>Heimbach (Eifel)</t>
  </si>
  <si>
    <t>50.636515</t>
  </si>
  <si>
    <t>6.473500</t>
  </si>
  <si>
    <t>Heimbach(Nahe)</t>
  </si>
  <si>
    <t>49.617676</t>
  </si>
  <si>
    <t>7.231047</t>
  </si>
  <si>
    <t>Heimbach(Nahe)Ort</t>
  </si>
  <si>
    <t>49.613212</t>
  </si>
  <si>
    <t>7.251982</t>
  </si>
  <si>
    <t>Heimenkirch</t>
  </si>
  <si>
    <t>47.628909</t>
  </si>
  <si>
    <t>9.902100</t>
  </si>
  <si>
    <t>Heimerdingen</t>
  </si>
  <si>
    <t>48.851473</t>
  </si>
  <si>
    <t>8.985433</t>
  </si>
  <si>
    <t>Heimersheim/Lohrsdorf</t>
  </si>
  <si>
    <t>50.548113</t>
  </si>
  <si>
    <t>7.185198</t>
  </si>
  <si>
    <t>Heimstetten</t>
  </si>
  <si>
    <t>48.158755</t>
  </si>
  <si>
    <t>11.759659</t>
  </si>
  <si>
    <t>Heinebach</t>
  </si>
  <si>
    <t>51.045739</t>
  </si>
  <si>
    <t>9.664423</t>
  </si>
  <si>
    <t>Heinsberg Kreishaus</t>
  </si>
  <si>
    <t>51.061774</t>
  </si>
  <si>
    <t>6.108940</t>
  </si>
  <si>
    <t>Heinsberg(Rheinl)</t>
  </si>
  <si>
    <t>51.065037</t>
  </si>
  <si>
    <t>6.098881</t>
  </si>
  <si>
    <t>Heinsberg-Dremmen</t>
  </si>
  <si>
    <t>51.045683</t>
  </si>
  <si>
    <t>6.152515</t>
  </si>
  <si>
    <t>Heinsberg-Horst</t>
  </si>
  <si>
    <t>51.028841</t>
  </si>
  <si>
    <t>6.182303</t>
  </si>
  <si>
    <t>Heinsberg-Oberbruch</t>
  </si>
  <si>
    <t>51.053072</t>
  </si>
  <si>
    <t>6.135084</t>
  </si>
  <si>
    <t>Heinsberg-Porselen</t>
  </si>
  <si>
    <t>51.040615</t>
  </si>
  <si>
    <t>6.174482</t>
  </si>
  <si>
    <t>Heinsberg-Randerath</t>
  </si>
  <si>
    <t>51.016244</t>
  </si>
  <si>
    <t>6.182449</t>
  </si>
  <si>
    <t>Heinschenwalde</t>
  </si>
  <si>
    <t>53.498728</t>
  </si>
  <si>
    <t>8.972913</t>
  </si>
  <si>
    <t>Heinzenhausen</t>
  </si>
  <si>
    <t>49.625596</t>
  </si>
  <si>
    <t>7.607437</t>
  </si>
  <si>
    <t>Heitersheim</t>
  </si>
  <si>
    <t>47.879859</t>
  </si>
  <si>
    <t>7.646194</t>
  </si>
  <si>
    <t>Heldrungen</t>
  </si>
  <si>
    <t>51.302171</t>
  </si>
  <si>
    <t>11.183186</t>
  </si>
  <si>
    <t>Helenesee</t>
  </si>
  <si>
    <t>52.278758</t>
  </si>
  <si>
    <t>14.478219</t>
  </si>
  <si>
    <t>Helgoland Katamaran</t>
  </si>
  <si>
    <t>54.178392</t>
  </si>
  <si>
    <t>7.889632</t>
  </si>
  <si>
    <t>Helgoland(Südhafen)</t>
  </si>
  <si>
    <t>54.174334</t>
  </si>
  <si>
    <t>7.893366</t>
  </si>
  <si>
    <t>Helmbach</t>
  </si>
  <si>
    <t>49.341543</t>
  </si>
  <si>
    <t>7.988614</t>
  </si>
  <si>
    <t>Helmbrechts</t>
  </si>
  <si>
    <t>50.233800</t>
  </si>
  <si>
    <t>11.724351</t>
  </si>
  <si>
    <t>Helmsdorf(Pirna)</t>
  </si>
  <si>
    <t>51.034205</t>
  </si>
  <si>
    <t>14.046491</t>
  </si>
  <si>
    <t>Helmsheim</t>
  </si>
  <si>
    <t>49.085750</t>
  </si>
  <si>
    <t>8.651336</t>
  </si>
  <si>
    <t>Helmsheim B35/Bf</t>
  </si>
  <si>
    <t>49.086459</t>
  </si>
  <si>
    <t>8.648058</t>
  </si>
  <si>
    <t>Helmstadt Rathaus</t>
  </si>
  <si>
    <t>49.325072</t>
  </si>
  <si>
    <t>8.975540</t>
  </si>
  <si>
    <t>Helmstadt(Baden)</t>
  </si>
  <si>
    <t>49.320089</t>
  </si>
  <si>
    <t>8.975130</t>
  </si>
  <si>
    <t>Helmstedt</t>
  </si>
  <si>
    <t>52.222086</t>
  </si>
  <si>
    <t>11.010553</t>
  </si>
  <si>
    <t>Helmstedt Braunsch.T</t>
  </si>
  <si>
    <t>52.229175</t>
  </si>
  <si>
    <t>10.997892</t>
  </si>
  <si>
    <t>Helpup</t>
  </si>
  <si>
    <t>51.977380</t>
  </si>
  <si>
    <t>8.714725</t>
  </si>
  <si>
    <t>Hemmenhofen</t>
  </si>
  <si>
    <t>47.671988</t>
  </si>
  <si>
    <t>8.968943</t>
  </si>
  <si>
    <t>Hemmerde</t>
  </si>
  <si>
    <t>51.553942</t>
  </si>
  <si>
    <t>7.803364</t>
  </si>
  <si>
    <t>Hemmersdorf(Saar)</t>
  </si>
  <si>
    <t>49.353998</t>
  </si>
  <si>
    <t>6.614569</t>
  </si>
  <si>
    <t>Hemmingen</t>
  </si>
  <si>
    <t>48.867783</t>
  </si>
  <si>
    <t>9.031696</t>
  </si>
  <si>
    <t>Hemmoor</t>
  </si>
  <si>
    <t>53.684081</t>
  </si>
  <si>
    <t>9.165803</t>
  </si>
  <si>
    <t>Hemsbach</t>
  </si>
  <si>
    <t>49.590869</t>
  </si>
  <si>
    <t>8.648722</t>
  </si>
  <si>
    <t>Hemsen(b Soltau)</t>
  </si>
  <si>
    <t>53.078795</t>
  </si>
  <si>
    <t>9.811174</t>
  </si>
  <si>
    <t>Henfenfeld</t>
  </si>
  <si>
    <t>49.501412</t>
  </si>
  <si>
    <t>11.386550</t>
  </si>
  <si>
    <t>Hennef im Siegbogen</t>
  </si>
  <si>
    <t>50.773156</t>
  </si>
  <si>
    <t>7.313288</t>
  </si>
  <si>
    <t>Hennef(Sieg)</t>
  </si>
  <si>
    <t>50.773332</t>
  </si>
  <si>
    <t>7.284592</t>
  </si>
  <si>
    <t>Hennen</t>
  </si>
  <si>
    <t>51.437155</t>
  </si>
  <si>
    <t>7.646847</t>
  </si>
  <si>
    <t>Hennersdorf(Sachs)</t>
  </si>
  <si>
    <t>50.791751</t>
  </si>
  <si>
    <t>13.070919</t>
  </si>
  <si>
    <t>Hennigsdorf (S)</t>
  </si>
  <si>
    <t>52.637904</t>
  </si>
  <si>
    <t>13.205808</t>
  </si>
  <si>
    <t>Hennigsdorf(b Berlin)</t>
  </si>
  <si>
    <t>52.638203</t>
  </si>
  <si>
    <t>13.205336</t>
  </si>
  <si>
    <t>Henstedt-Ulzburg</t>
  </si>
  <si>
    <t>53.795121</t>
  </si>
  <si>
    <t>9.982182</t>
  </si>
  <si>
    <t>Heppenheim(Bergstr)</t>
  </si>
  <si>
    <t>49.641553</t>
  </si>
  <si>
    <t>8.633379</t>
  </si>
  <si>
    <t>Herbertingen</t>
  </si>
  <si>
    <t>48.063622</t>
  </si>
  <si>
    <t>9.413808</t>
  </si>
  <si>
    <t>Herbertingen Ort</t>
  </si>
  <si>
    <t>48.053570</t>
  </si>
  <si>
    <t>9.433397</t>
  </si>
  <si>
    <t>Herbertshofen</t>
  </si>
  <si>
    <t>48.529528</t>
  </si>
  <si>
    <t>10.848027</t>
  </si>
  <si>
    <t>Herblingen</t>
  </si>
  <si>
    <t>47.717003</t>
  </si>
  <si>
    <t>8.664127</t>
  </si>
  <si>
    <t>Herbolzheim(Breisg)</t>
  </si>
  <si>
    <t>48.223866</t>
  </si>
  <si>
    <t>7.767638</t>
  </si>
  <si>
    <t>Herbolzheim(Jagst)</t>
  </si>
  <si>
    <t>49.281494</t>
  </si>
  <si>
    <t>9.259824</t>
  </si>
  <si>
    <t>Herborn(Dillkr)</t>
  </si>
  <si>
    <t>50.684405</t>
  </si>
  <si>
    <t>8.308140</t>
  </si>
  <si>
    <t>Herbrechtingen</t>
  </si>
  <si>
    <t>48.625634</t>
  </si>
  <si>
    <t>10.170334</t>
  </si>
  <si>
    <t>Herchen</t>
  </si>
  <si>
    <t>50.771269</t>
  </si>
  <si>
    <t>7.521349</t>
  </si>
  <si>
    <t>Herdecke</t>
  </si>
  <si>
    <t>51.404806</t>
  </si>
  <si>
    <t>7.432619</t>
  </si>
  <si>
    <t>Herdern</t>
  </si>
  <si>
    <t>47.574972</t>
  </si>
  <si>
    <t>8.455361</t>
  </si>
  <si>
    <t>Herdorf</t>
  </si>
  <si>
    <t>50.778376</t>
  </si>
  <si>
    <t>7.953179</t>
  </si>
  <si>
    <t>Herford</t>
  </si>
  <si>
    <t>52.119609</t>
  </si>
  <si>
    <t>8.663643</t>
  </si>
  <si>
    <t>Hergatz</t>
  </si>
  <si>
    <t>47.646810</t>
  </si>
  <si>
    <t>9.827382</t>
  </si>
  <si>
    <t>Hergershausen</t>
  </si>
  <si>
    <t>49.936802</t>
  </si>
  <si>
    <t>8.916575</t>
  </si>
  <si>
    <t>Heringen(Helme)</t>
  </si>
  <si>
    <t>51.451498</t>
  </si>
  <si>
    <t>10.875255</t>
  </si>
  <si>
    <t>Heringsdorf Neuhof</t>
  </si>
  <si>
    <t>53.952765</t>
  </si>
  <si>
    <t>14.148259</t>
  </si>
  <si>
    <t>Herlasgrün</t>
  </si>
  <si>
    <t>50.570936</t>
  </si>
  <si>
    <t>12.235424</t>
  </si>
  <si>
    <t>Herleshausen Hp</t>
  </si>
  <si>
    <t>51.002642</t>
  </si>
  <si>
    <t>10.171661</t>
  </si>
  <si>
    <t>Hermaringen</t>
  </si>
  <si>
    <t>48.594584</t>
  </si>
  <si>
    <t>10.258331</t>
  </si>
  <si>
    <t>Hermentingen</t>
  </si>
  <si>
    <t>48.200845</t>
  </si>
  <si>
    <t>9.217467</t>
  </si>
  <si>
    <t>Hermsdorf(Dresden)</t>
  </si>
  <si>
    <t>51.165545</t>
  </si>
  <si>
    <t>13.815351</t>
  </si>
  <si>
    <t>Herne</t>
  </si>
  <si>
    <t>51.543652</t>
  </si>
  <si>
    <t>7.217830</t>
  </si>
  <si>
    <t>Herne-Börnig</t>
  </si>
  <si>
    <t>51.554789</t>
  </si>
  <si>
    <t>7.268350</t>
  </si>
  <si>
    <t>Heroldsberg</t>
  </si>
  <si>
    <t>49.528614</t>
  </si>
  <si>
    <t>11.149921</t>
  </si>
  <si>
    <t>Heroldsberg Nord</t>
  </si>
  <si>
    <t>49.544582</t>
  </si>
  <si>
    <t>11.146804</t>
  </si>
  <si>
    <t>Herrath</t>
  </si>
  <si>
    <t>51.104316</t>
  </si>
  <si>
    <t>6.367399</t>
  </si>
  <si>
    <t>Herrenberg</t>
  </si>
  <si>
    <t>48.593991</t>
  </si>
  <si>
    <t>8.862662</t>
  </si>
  <si>
    <t>Herrenberg Zwerchweg</t>
  </si>
  <si>
    <t>48.584969</t>
  </si>
  <si>
    <t>8.867661</t>
  </si>
  <si>
    <t>Herrensee</t>
  </si>
  <si>
    <t>52.529928</t>
  </si>
  <si>
    <t>13.886577</t>
  </si>
  <si>
    <t>Herrlingen</t>
  </si>
  <si>
    <t>48.417731</t>
  </si>
  <si>
    <t>9.897730</t>
  </si>
  <si>
    <t>Herrlishöfen</t>
  </si>
  <si>
    <t>48.139440</t>
  </si>
  <si>
    <t>9.808465</t>
  </si>
  <si>
    <t>Herrnburg</t>
  </si>
  <si>
    <t>53.837707</t>
  </si>
  <si>
    <t>10.760008</t>
  </si>
  <si>
    <t>Herrsching</t>
  </si>
  <si>
    <t>47.998849</t>
  </si>
  <si>
    <t>11.170571</t>
  </si>
  <si>
    <t>Hersbruck(l Pegnitz)</t>
  </si>
  <si>
    <t>49.500462</t>
  </si>
  <si>
    <t>11.435143</t>
  </si>
  <si>
    <t>Hersbruck(r Pegnitz)</t>
  </si>
  <si>
    <t>49.510073</t>
  </si>
  <si>
    <t>11.423826</t>
  </si>
  <si>
    <t>Herten(Baden)</t>
  </si>
  <si>
    <t>47.549507</t>
  </si>
  <si>
    <t>7.739663</t>
  </si>
  <si>
    <t>Herten(Westf)</t>
  </si>
  <si>
    <t>51.597508</t>
  </si>
  <si>
    <t>7.139053</t>
  </si>
  <si>
    <t>Hervest-Dorsten</t>
  </si>
  <si>
    <t>51.671910</t>
  </si>
  <si>
    <t>6.974167</t>
  </si>
  <si>
    <t>Herxheim am Berg</t>
  </si>
  <si>
    <t>49.509491</t>
  </si>
  <si>
    <t>8.190044</t>
  </si>
  <si>
    <t>Herzberg Schloß</t>
  </si>
  <si>
    <t>51.654495</t>
  </si>
  <si>
    <t>10.332804</t>
  </si>
  <si>
    <t>Herzberg(Elster)</t>
  </si>
  <si>
    <t>51.679446</t>
  </si>
  <si>
    <t>13.202786</t>
  </si>
  <si>
    <t>51.643861</t>
  </si>
  <si>
    <t>10.329923</t>
  </si>
  <si>
    <t>Herzberg(Mark)</t>
  </si>
  <si>
    <t>52.905361</t>
  </si>
  <si>
    <t>12.978391</t>
  </si>
  <si>
    <t>Herzebrock</t>
  </si>
  <si>
    <t>51.880225</t>
  </si>
  <si>
    <t>8.236268</t>
  </si>
  <si>
    <t>Herzhorn</t>
  </si>
  <si>
    <t>53.783537</t>
  </si>
  <si>
    <t>9.483884</t>
  </si>
  <si>
    <t>Herzogenrath</t>
  </si>
  <si>
    <t>50.870916</t>
  </si>
  <si>
    <t>6.094486</t>
  </si>
  <si>
    <t>Herzogenrath(Gr)</t>
  </si>
  <si>
    <t>Herzogenrath-Alt-Merkstein</t>
  </si>
  <si>
    <t>50.885434</t>
  </si>
  <si>
    <t>6.100999</t>
  </si>
  <si>
    <t>Herzogenrath-August-Schmidt-Platz</t>
  </si>
  <si>
    <t>50.886962</t>
  </si>
  <si>
    <t>6.119504</t>
  </si>
  <si>
    <t>Hesedorf</t>
  </si>
  <si>
    <t>53.472715</t>
  </si>
  <si>
    <t>9.195048</t>
  </si>
  <si>
    <t>Heselbach</t>
  </si>
  <si>
    <t>48.536689</t>
  </si>
  <si>
    <t>8.398967</t>
  </si>
  <si>
    <t>Hesepe</t>
  </si>
  <si>
    <t>52.439221</t>
  </si>
  <si>
    <t>7.967599</t>
  </si>
  <si>
    <t>Hesseln</t>
  </si>
  <si>
    <t>52.068397</t>
  </si>
  <si>
    <t>8.311956</t>
  </si>
  <si>
    <t>Hesseneck Kailbach</t>
  </si>
  <si>
    <t>49.539338</t>
  </si>
  <si>
    <t>9.077482</t>
  </si>
  <si>
    <t>Hesseneck Schöllenbach</t>
  </si>
  <si>
    <t>49.565936</t>
  </si>
  <si>
    <t>9.067626</t>
  </si>
  <si>
    <t>Hessisch Oldendorf</t>
  </si>
  <si>
    <t>52.166572</t>
  </si>
  <si>
    <t>9.243874</t>
  </si>
  <si>
    <t>Hetschburg</t>
  </si>
  <si>
    <t>50.912802</t>
  </si>
  <si>
    <t>11.298205</t>
  </si>
  <si>
    <t>Hettenhausen</t>
  </si>
  <si>
    <t>50.448397</t>
  </si>
  <si>
    <t>9.814657</t>
  </si>
  <si>
    <t>Hettingen(Hohenz)</t>
  </si>
  <si>
    <t>48.217364</t>
  </si>
  <si>
    <t>9.229298</t>
  </si>
  <si>
    <t>Hettstedt</t>
  </si>
  <si>
    <t>51.636945</t>
  </si>
  <si>
    <t>11.513231</t>
  </si>
  <si>
    <t>Hettstedt Kupferkammerhütte (Bergwerksbahn)</t>
  </si>
  <si>
    <t>51.633092</t>
  </si>
  <si>
    <t>11.510765</t>
  </si>
  <si>
    <t>Hetzdorf(Flöhatal)</t>
  </si>
  <si>
    <t>50.840313</t>
  </si>
  <si>
    <t>13.127695</t>
  </si>
  <si>
    <t>Hetzerath</t>
  </si>
  <si>
    <t>49.878134</t>
  </si>
  <si>
    <t>6.798385</t>
  </si>
  <si>
    <t>Heudeber-Danstedt</t>
  </si>
  <si>
    <t>51.904740</t>
  </si>
  <si>
    <t>10.866495</t>
  </si>
  <si>
    <t>Heufeld</t>
  </si>
  <si>
    <t>47.871195</t>
  </si>
  <si>
    <t>11.967380</t>
  </si>
  <si>
    <t>Heufeldmühle</t>
  </si>
  <si>
    <t>47.877551</t>
  </si>
  <si>
    <t>11.934356</t>
  </si>
  <si>
    <t>Heusenstamm</t>
  </si>
  <si>
    <t>50.060069</t>
  </si>
  <si>
    <t>8.802202</t>
  </si>
  <si>
    <t>Hiddenhausen-Schweicheln</t>
  </si>
  <si>
    <t>52.158440</t>
  </si>
  <si>
    <t>8.668239</t>
  </si>
  <si>
    <t>50.992260</t>
  </si>
  <si>
    <t>8.107146</t>
  </si>
  <si>
    <t>Hildbrandsgrün</t>
  </si>
  <si>
    <t>50.210375</t>
  </si>
  <si>
    <t>11.728323</t>
  </si>
  <si>
    <t>Hildburghausen</t>
  </si>
  <si>
    <t>50.425133</t>
  </si>
  <si>
    <t>10.717828</t>
  </si>
  <si>
    <t>Hilden</t>
  </si>
  <si>
    <t>51.167020</t>
  </si>
  <si>
    <t>6.922006</t>
  </si>
  <si>
    <t>Hilden Süd</t>
  </si>
  <si>
    <t>51.163682</t>
  </si>
  <si>
    <t>6.937366</t>
  </si>
  <si>
    <t>Hildesheim Hbf</t>
  </si>
  <si>
    <t>52.160626</t>
  </si>
  <si>
    <t>9.953497</t>
  </si>
  <si>
    <t>Hildesheim Ost</t>
  </si>
  <si>
    <t>52.146551</t>
  </si>
  <si>
    <t>9.963169</t>
  </si>
  <si>
    <t>Hille</t>
  </si>
  <si>
    <t>52.332575</t>
  </si>
  <si>
    <t>8.749193</t>
  </si>
  <si>
    <t>Hillnhütten</t>
  </si>
  <si>
    <t>50.972778</t>
  </si>
  <si>
    <t>8.071317</t>
  </si>
  <si>
    <t>Hilpertsau</t>
  </si>
  <si>
    <t>48.739895</t>
  </si>
  <si>
    <t>8.348683</t>
  </si>
  <si>
    <t>Hilpoltstein</t>
  </si>
  <si>
    <t>49.188773</t>
  </si>
  <si>
    <t>11.184146</t>
  </si>
  <si>
    <t>Hilter</t>
  </si>
  <si>
    <t>52.135256</t>
  </si>
  <si>
    <t>8.152301</t>
  </si>
  <si>
    <t>Himmelpforten</t>
  </si>
  <si>
    <t>53.623301</t>
  </si>
  <si>
    <t>9.310465</t>
  </si>
  <si>
    <t>Himmelreich</t>
  </si>
  <si>
    <t>47.958616</t>
  </si>
  <si>
    <t>7.991356</t>
  </si>
  <si>
    <t>Himmelstadt</t>
  </si>
  <si>
    <t>49.923438</t>
  </si>
  <si>
    <t>9.808214</t>
  </si>
  <si>
    <t>Hinrichssegen</t>
  </si>
  <si>
    <t>47.874416</t>
  </si>
  <si>
    <t>11.950658</t>
  </si>
  <si>
    <t>Hinter Bollhagen</t>
  </si>
  <si>
    <t>54.129553</t>
  </si>
  <si>
    <t>11.810513</t>
  </si>
  <si>
    <t>Hinterweidenthal</t>
  </si>
  <si>
    <t>49.201538</t>
  </si>
  <si>
    <t>7.747673</t>
  </si>
  <si>
    <t>Hinterweidenthal Ort</t>
  </si>
  <si>
    <t>49.197498</t>
  </si>
  <si>
    <t>7.750568</t>
  </si>
  <si>
    <t>Hinterweidenthal Ost</t>
  </si>
  <si>
    <t>49.203132</t>
  </si>
  <si>
    <t>7.773047</t>
  </si>
  <si>
    <t>Hinterzarten</t>
  </si>
  <si>
    <t>47.906278</t>
  </si>
  <si>
    <t>8.106033</t>
  </si>
  <si>
    <t>Hirsau</t>
  </si>
  <si>
    <t>48.734059</t>
  </si>
  <si>
    <t>8.736790</t>
  </si>
  <si>
    <t>Hirschaid</t>
  </si>
  <si>
    <t>49.819261</t>
  </si>
  <si>
    <t>10.991446</t>
  </si>
  <si>
    <t>Hirschfelde</t>
  </si>
  <si>
    <t>50.943388</t>
  </si>
  <si>
    <t>14.891018</t>
  </si>
  <si>
    <t>Hirschfelde Markt</t>
  </si>
  <si>
    <t>50.945450</t>
  </si>
  <si>
    <t>14.889321</t>
  </si>
  <si>
    <t>Hirschfelden</t>
  </si>
  <si>
    <t>48.289802</t>
  </si>
  <si>
    <t>10.362294</t>
  </si>
  <si>
    <t>Hirschhorn(Neckar)</t>
  </si>
  <si>
    <t>49.442668</t>
  </si>
  <si>
    <t>8.896055</t>
  </si>
  <si>
    <t>Hirschhorn(Pfalz)</t>
  </si>
  <si>
    <t>49.515588</t>
  </si>
  <si>
    <t>7.681008</t>
  </si>
  <si>
    <t>Hittfeld</t>
  </si>
  <si>
    <t>53.403712</t>
  </si>
  <si>
    <t>9.974525</t>
  </si>
  <si>
    <t>Hitzacker</t>
  </si>
  <si>
    <t>53.139158</t>
  </si>
  <si>
    <t>11.038199</t>
  </si>
  <si>
    <t>Hochdahl</t>
  </si>
  <si>
    <t>51.218832</t>
  </si>
  <si>
    <t>6.944419</t>
  </si>
  <si>
    <t>Hochdahl-Millrath</t>
  </si>
  <si>
    <t>51.216501</t>
  </si>
  <si>
    <t>6.966684</t>
  </si>
  <si>
    <t>Hochdorf(b Horb)</t>
  </si>
  <si>
    <t>48.482485</t>
  </si>
  <si>
    <t>8.724052</t>
  </si>
  <si>
    <t>Hochhausen(Tauber)</t>
  </si>
  <si>
    <t>49.663812</t>
  </si>
  <si>
    <t>9.633235</t>
  </si>
  <si>
    <t>Hochheim(Main)</t>
  </si>
  <si>
    <t>50.004305</t>
  </si>
  <si>
    <t>8.350017</t>
  </si>
  <si>
    <t>51.103293</t>
  </si>
  <si>
    <t>6.466316</t>
  </si>
  <si>
    <t>Hochspeyer</t>
  </si>
  <si>
    <t>49.444074</t>
  </si>
  <si>
    <t>7.904164</t>
  </si>
  <si>
    <t>Höchst Hetschbach</t>
  </si>
  <si>
    <t>49.807717</t>
  </si>
  <si>
    <t>8.983131</t>
  </si>
  <si>
    <t>Höchst Mümling-Grumbach</t>
  </si>
  <si>
    <t>49.771755</t>
  </si>
  <si>
    <t>8.985615</t>
  </si>
  <si>
    <t>Höchst(Odenw)</t>
  </si>
  <si>
    <t>49.794499</t>
  </si>
  <si>
    <t>8.988549</t>
  </si>
  <si>
    <t>Höchstädt(Donau)</t>
  </si>
  <si>
    <t>48.618309</t>
  </si>
  <si>
    <t>10.566218</t>
  </si>
  <si>
    <t>Hochstadt-Marktzeuln</t>
  </si>
  <si>
    <t>50.153133</t>
  </si>
  <si>
    <t>11.171529</t>
  </si>
  <si>
    <t>Hochstätten(Pfalz)</t>
  </si>
  <si>
    <t>49.763342</t>
  </si>
  <si>
    <t>7.829096</t>
  </si>
  <si>
    <t>Hochstetten</t>
  </si>
  <si>
    <t>49.133571</t>
  </si>
  <si>
    <t>8.415770</t>
  </si>
  <si>
    <t>Hochstetten Grenzstraße</t>
  </si>
  <si>
    <t>49.129785</t>
  </si>
  <si>
    <t>8.416037</t>
  </si>
  <si>
    <t>Hochstetten(Nahe)</t>
  </si>
  <si>
    <t>49.798662</t>
  </si>
  <si>
    <t>7.510962</t>
  </si>
  <si>
    <t>Hochwang</t>
  </si>
  <si>
    <t>48.389121</t>
  </si>
  <si>
    <t>10.298007</t>
  </si>
  <si>
    <t>Hockenheim</t>
  </si>
  <si>
    <t>49.317414</t>
  </si>
  <si>
    <t>8.537385</t>
  </si>
  <si>
    <t>Hockeroda</t>
  </si>
  <si>
    <t>50.597720</t>
  </si>
  <si>
    <t>11.434282</t>
  </si>
  <si>
    <t>Hodenhagen</t>
  </si>
  <si>
    <t>52.766564</t>
  </si>
  <si>
    <t>9.595056</t>
  </si>
  <si>
    <t>Hof Hbf</t>
  </si>
  <si>
    <t>50.307743</t>
  </si>
  <si>
    <t>11.923067</t>
  </si>
  <si>
    <t>Hof(Münstertal)</t>
  </si>
  <si>
    <t>47.857122</t>
  </si>
  <si>
    <t>7.772654</t>
  </si>
  <si>
    <t>Hofeld</t>
  </si>
  <si>
    <t>49.511922</t>
  </si>
  <si>
    <t>7.159755</t>
  </si>
  <si>
    <t>Hofen(b Aalen)</t>
  </si>
  <si>
    <t>48.872692</t>
  </si>
  <si>
    <t>10.114407</t>
  </si>
  <si>
    <t>Höfen(Enz) Bf</t>
  </si>
  <si>
    <t>48.798560</t>
  </si>
  <si>
    <t>8.581040</t>
  </si>
  <si>
    <t>Höfen(Enz) Nord</t>
  </si>
  <si>
    <t>48.807709</t>
  </si>
  <si>
    <t>8.581724</t>
  </si>
  <si>
    <t>Hoffenheim</t>
  </si>
  <si>
    <t>49.272037</t>
  </si>
  <si>
    <t>8.838411</t>
  </si>
  <si>
    <t>Hoffnungsthal</t>
  </si>
  <si>
    <t>50.911363</t>
  </si>
  <si>
    <t>7.196513</t>
  </si>
  <si>
    <t>Hofgeismar</t>
  </si>
  <si>
    <t>51.499186</t>
  </si>
  <si>
    <t>9.395461</t>
  </si>
  <si>
    <t>Hofgeismar-Hümme</t>
  </si>
  <si>
    <t>51.542923</t>
  </si>
  <si>
    <t>9.401965</t>
  </si>
  <si>
    <t>Hofheim (Ried)</t>
  </si>
  <si>
    <t>49.659467</t>
  </si>
  <si>
    <t>8.408970</t>
  </si>
  <si>
    <t>Hofheim(Taunus)</t>
  </si>
  <si>
    <t>50.084471</t>
  </si>
  <si>
    <t>8.443842</t>
  </si>
  <si>
    <t>Höfingen</t>
  </si>
  <si>
    <t>48.814986</t>
  </si>
  <si>
    <t>9.025315</t>
  </si>
  <si>
    <t>Hof-Neuhof</t>
  </si>
  <si>
    <t>50.321538</t>
  </si>
  <si>
    <t>11.904711</t>
  </si>
  <si>
    <t>Hohegrete</t>
  </si>
  <si>
    <t>50.764840</t>
  </si>
  <si>
    <t>7.642228</t>
  </si>
  <si>
    <t>Hohen Neuendorf West</t>
  </si>
  <si>
    <t>52.672398</t>
  </si>
  <si>
    <t>13.271342</t>
  </si>
  <si>
    <t>Hohen Neuendorf(b Berlin)</t>
  </si>
  <si>
    <t>52.669072</t>
  </si>
  <si>
    <t>13.287091</t>
  </si>
  <si>
    <t>Hohenbrunn</t>
  </si>
  <si>
    <t>48.046572</t>
  </si>
  <si>
    <t>11.698872</t>
  </si>
  <si>
    <t>Hohenbucko-Lebusa</t>
  </si>
  <si>
    <t>51.775826</t>
  </si>
  <si>
    <t>13.459302</t>
  </si>
  <si>
    <t>Hohendorf</t>
  </si>
  <si>
    <t>54.027270</t>
  </si>
  <si>
    <t>13.730268</t>
  </si>
  <si>
    <t>Hohenebra Ort</t>
  </si>
  <si>
    <t>51.306070</t>
  </si>
  <si>
    <t>10.809501</t>
  </si>
  <si>
    <t>Hoheneggelsen</t>
  </si>
  <si>
    <t>52.200177</t>
  </si>
  <si>
    <t>10.197820</t>
  </si>
  <si>
    <t>Hohenfichte</t>
  </si>
  <si>
    <t>50.822064</t>
  </si>
  <si>
    <t>13.133981</t>
  </si>
  <si>
    <t>Höhenkirchen-Siegertsbrunn</t>
  </si>
  <si>
    <t>48.018465</t>
  </si>
  <si>
    <t>11.719226</t>
  </si>
  <si>
    <t>Hohenleipisch</t>
  </si>
  <si>
    <t>51.492756</t>
  </si>
  <si>
    <t>13.564969</t>
  </si>
  <si>
    <t>Hohenleipisch Mitte</t>
  </si>
  <si>
    <t>51.497112</t>
  </si>
  <si>
    <t>13.556913</t>
  </si>
  <si>
    <t>Hohenleuben</t>
  </si>
  <si>
    <t>50.702689</t>
  </si>
  <si>
    <t>12.036402</t>
  </si>
  <si>
    <t>Hohenleuben Markt</t>
  </si>
  <si>
    <t>50.710797</t>
  </si>
  <si>
    <t>12.054232</t>
  </si>
  <si>
    <t>Hohenlimburg</t>
  </si>
  <si>
    <t>51.348854</t>
  </si>
  <si>
    <t>7.571686</t>
  </si>
  <si>
    <t>Hohennauen Dorf</t>
  </si>
  <si>
    <t>52.667748</t>
  </si>
  <si>
    <t>12.338124</t>
  </si>
  <si>
    <t>Hohenpeißenberg</t>
  </si>
  <si>
    <t>47.788795</t>
  </si>
  <si>
    <t>10.999251</t>
  </si>
  <si>
    <t>Hohenroda</t>
  </si>
  <si>
    <t>51.499026</t>
  </si>
  <si>
    <t>12.421434</t>
  </si>
  <si>
    <t>Hohenschäftlarn</t>
  </si>
  <si>
    <t>47.991299</t>
  </si>
  <si>
    <t>11.457513</t>
  </si>
  <si>
    <t>Hohenstadt(Mittelfr)</t>
  </si>
  <si>
    <t>49.518339</t>
  </si>
  <si>
    <t>11.491465</t>
  </si>
  <si>
    <t>Hohenstein-Ernstthal</t>
  </si>
  <si>
    <t>50.798548</t>
  </si>
  <si>
    <t>12.706564</t>
  </si>
  <si>
    <t>Hohensülzen</t>
  </si>
  <si>
    <t>49.621788</t>
  </si>
  <si>
    <t>8.214173</t>
  </si>
  <si>
    <t>Hohenthurm</t>
  </si>
  <si>
    <t>51.512359</t>
  </si>
  <si>
    <t>12.097881</t>
  </si>
  <si>
    <t>Hohenthurm Briefzentrum</t>
  </si>
  <si>
    <t>51.525346</t>
  </si>
  <si>
    <t>12.101696</t>
  </si>
  <si>
    <t>Hohenwarth</t>
  </si>
  <si>
    <t>49.205389</t>
  </si>
  <si>
    <t>12.943161</t>
  </si>
  <si>
    <t>Hohenwarth Campingplatz</t>
  </si>
  <si>
    <t>49.204834</t>
  </si>
  <si>
    <t>12.924448</t>
  </si>
  <si>
    <t>Hohenwestedt</t>
  </si>
  <si>
    <t>54.086589</t>
  </si>
  <si>
    <t>9.654161</t>
  </si>
  <si>
    <t>Hohenwulsch</t>
  </si>
  <si>
    <t>52.667319</t>
  </si>
  <si>
    <t>11.595136</t>
  </si>
  <si>
    <t>Höhmühlbach</t>
  </si>
  <si>
    <t>49.243893</t>
  </si>
  <si>
    <t>7.526028</t>
  </si>
  <si>
    <t>Hohndorf Mitte</t>
  </si>
  <si>
    <t>50.743048</t>
  </si>
  <si>
    <t>12.675725</t>
  </si>
  <si>
    <t>Holdorf(Meckl)</t>
  </si>
  <si>
    <t>53.734800</t>
  </si>
  <si>
    <t>11.065701</t>
  </si>
  <si>
    <t>Holdorf(Oldb)</t>
  </si>
  <si>
    <t>52.574971</t>
  </si>
  <si>
    <t>8.138367</t>
  </si>
  <si>
    <t>Höllenthal</t>
  </si>
  <si>
    <t>50.363800</t>
  </si>
  <si>
    <t>11.683818</t>
  </si>
  <si>
    <t>Höllriegelskreuth</t>
  </si>
  <si>
    <t>48.043452</t>
  </si>
  <si>
    <t>11.509752</t>
  </si>
  <si>
    <t>Holm-Seppensen</t>
  </si>
  <si>
    <t>53.284812</t>
  </si>
  <si>
    <t>9.870008</t>
  </si>
  <si>
    <t>Holstentherme</t>
  </si>
  <si>
    <t>53.839935</t>
  </si>
  <si>
    <t>9.946077</t>
  </si>
  <si>
    <t>Holtensen/Linderte</t>
  </si>
  <si>
    <t>52.271953</t>
  </si>
  <si>
    <t>9.653221</t>
  </si>
  <si>
    <t>Holthusen</t>
  </si>
  <si>
    <t>53.555607</t>
  </si>
  <si>
    <t>11.365260</t>
  </si>
  <si>
    <t>Holzdorf(b Weimar)</t>
  </si>
  <si>
    <t>50.941869</t>
  </si>
  <si>
    <t>11.277195</t>
  </si>
  <si>
    <t>Holzdorf(Elster)</t>
  </si>
  <si>
    <t>51.780291</t>
  </si>
  <si>
    <t>13.114137</t>
  </si>
  <si>
    <t>Holzgerlingen Bf</t>
  </si>
  <si>
    <t>48.637525</t>
  </si>
  <si>
    <t>9.006945</t>
  </si>
  <si>
    <t>Holzgerlingen Buch</t>
  </si>
  <si>
    <t>48.626696</t>
  </si>
  <si>
    <t>9.024768</t>
  </si>
  <si>
    <t>Holzgerlingen Hülben</t>
  </si>
  <si>
    <t>48.644557</t>
  </si>
  <si>
    <t>9.008542</t>
  </si>
  <si>
    <t>Holzhau</t>
  </si>
  <si>
    <t>50.734140</t>
  </si>
  <si>
    <t>13.591861</t>
  </si>
  <si>
    <t>Holzhau Skilift</t>
  </si>
  <si>
    <t>50.733830</t>
  </si>
  <si>
    <t>13.576665</t>
  </si>
  <si>
    <t>Holzhausen(Kr Siegen)</t>
  </si>
  <si>
    <t>50.739322</t>
  </si>
  <si>
    <t>8.135495</t>
  </si>
  <si>
    <t>Holzheim(b Neuss)</t>
  </si>
  <si>
    <t>51.165653</t>
  </si>
  <si>
    <t>6.664626</t>
  </si>
  <si>
    <t>Holzkirchen</t>
  </si>
  <si>
    <t>47.884384</t>
  </si>
  <si>
    <t>11.697234</t>
  </si>
  <si>
    <t>Holzminden</t>
  </si>
  <si>
    <t>51.820268</t>
  </si>
  <si>
    <t>9.453743</t>
  </si>
  <si>
    <t>Holzwickede</t>
  </si>
  <si>
    <t>51.504767</t>
  </si>
  <si>
    <t>7.619647</t>
  </si>
  <si>
    <t>Homburg(Saar)Hbf</t>
  </si>
  <si>
    <t>49.328082</t>
  </si>
  <si>
    <t>7.337035</t>
  </si>
  <si>
    <t>Honrath</t>
  </si>
  <si>
    <t>50.910589</t>
  </si>
  <si>
    <t>7.252882</t>
  </si>
  <si>
    <t>Hopfgarten(Sachs)</t>
  </si>
  <si>
    <t>51.105574</t>
  </si>
  <si>
    <t>12.662693</t>
  </si>
  <si>
    <t>Hopfgarten(Weimar)</t>
  </si>
  <si>
    <t>50.984228</t>
  </si>
  <si>
    <t>11.221193</t>
  </si>
  <si>
    <t>Höpfling</t>
  </si>
  <si>
    <t>47.811226</t>
  </si>
  <si>
    <t>12.651162</t>
  </si>
  <si>
    <t>Hoppecke</t>
  </si>
  <si>
    <t>51.378059</t>
  </si>
  <si>
    <t>8.640059</t>
  </si>
  <si>
    <t>Hoppegarten(Mark)</t>
  </si>
  <si>
    <t>52.518122</t>
  </si>
  <si>
    <t>13.672956</t>
  </si>
  <si>
    <t>Hoppingen</t>
  </si>
  <si>
    <t>48.803817</t>
  </si>
  <si>
    <t>10.653198</t>
  </si>
  <si>
    <t>Hoppstädten(Nahe)</t>
  </si>
  <si>
    <t>49.615527</t>
  </si>
  <si>
    <t>7.195011</t>
  </si>
  <si>
    <t>Horb</t>
  </si>
  <si>
    <t>48.441471</t>
  </si>
  <si>
    <t>8.688982</t>
  </si>
  <si>
    <t>Horb-Heiligenfeld</t>
  </si>
  <si>
    <t>48.467796</t>
  </si>
  <si>
    <t>8.660151</t>
  </si>
  <si>
    <t>Hörden</t>
  </si>
  <si>
    <t>48.781523</t>
  </si>
  <si>
    <t>8.345190</t>
  </si>
  <si>
    <t>Horka</t>
  </si>
  <si>
    <t>51.303984</t>
  </si>
  <si>
    <t>14.902096</t>
  </si>
  <si>
    <t>Horka(Gr)</t>
  </si>
  <si>
    <t>Hörlkofen</t>
  </si>
  <si>
    <t>48.242591</t>
  </si>
  <si>
    <t>11.942341</t>
  </si>
  <si>
    <t>Horn-Bad Meinberg</t>
  </si>
  <si>
    <t>51.881518</t>
  </si>
  <si>
    <t>8.955092</t>
  </si>
  <si>
    <t>Hornberg(Schwarzw)</t>
  </si>
  <si>
    <t>48.211895</t>
  </si>
  <si>
    <t>8.232940</t>
  </si>
  <si>
    <t>Horneburg</t>
  </si>
  <si>
    <t>53.508677</t>
  </si>
  <si>
    <t>9.576550</t>
  </si>
  <si>
    <t>Hornstorf</t>
  </si>
  <si>
    <t>53.906688</t>
  </si>
  <si>
    <t>11.534673</t>
  </si>
  <si>
    <t>Hornstorf Neubau</t>
  </si>
  <si>
    <t>53.905516</t>
  </si>
  <si>
    <t>11.534007</t>
  </si>
  <si>
    <t>Hörpolding</t>
  </si>
  <si>
    <t>47.964138</t>
  </si>
  <si>
    <t>12.568261</t>
  </si>
  <si>
    <t>Horrem</t>
  </si>
  <si>
    <t>50.916249</t>
  </si>
  <si>
    <t>6.713497</t>
  </si>
  <si>
    <t>Hörschel Bahnhof</t>
  </si>
  <si>
    <t>51.006937</t>
  </si>
  <si>
    <t>10.228281</t>
  </si>
  <si>
    <t>Hörschel Hp</t>
  </si>
  <si>
    <t>51.007795</t>
  </si>
  <si>
    <t>10.233271</t>
  </si>
  <si>
    <t>Hörselgau</t>
  </si>
  <si>
    <t>50.923383</t>
  </si>
  <si>
    <t>10.577866</t>
  </si>
  <si>
    <t>Horst(Holst)</t>
  </si>
  <si>
    <t>53.804596</t>
  </si>
  <si>
    <t>9.645156</t>
  </si>
  <si>
    <t>Hörstel</t>
  </si>
  <si>
    <t>52.295686</t>
  </si>
  <si>
    <t>7.591557</t>
  </si>
  <si>
    <t>Hörstmar(Lippe)</t>
  </si>
  <si>
    <t>52.012502</t>
  </si>
  <si>
    <t>8.844978</t>
  </si>
  <si>
    <t>Hösbach</t>
  </si>
  <si>
    <t>49.999713</t>
  </si>
  <si>
    <t>9.229008</t>
  </si>
  <si>
    <t>Hösel</t>
  </si>
  <si>
    <t>51.341521</t>
  </si>
  <si>
    <t>6.893231</t>
  </si>
  <si>
    <t>Hosena</t>
  </si>
  <si>
    <t>51.454706</t>
  </si>
  <si>
    <t>14.016105</t>
  </si>
  <si>
    <t>Hoßkirch Königseggsee</t>
  </si>
  <si>
    <t>47.933719</t>
  </si>
  <si>
    <t>9.437613</t>
  </si>
  <si>
    <t>Höste</t>
  </si>
  <si>
    <t>52.158949</t>
  </si>
  <si>
    <t>7.921090</t>
  </si>
  <si>
    <t>Hövelhof</t>
  </si>
  <si>
    <t>51.823991</t>
  </si>
  <si>
    <t>8.661685</t>
  </si>
  <si>
    <t>Hövelriege</t>
  </si>
  <si>
    <t>51.865123</t>
  </si>
  <si>
    <t>8.642067</t>
  </si>
  <si>
    <t>Höxter Rathaus</t>
  </si>
  <si>
    <t>51.772604</t>
  </si>
  <si>
    <t>9.381918</t>
  </si>
  <si>
    <t>Höxter Schulzentrum</t>
  </si>
  <si>
    <t>51.774471</t>
  </si>
  <si>
    <t>9.372762</t>
  </si>
  <si>
    <t>Höxter-Godelheim</t>
  </si>
  <si>
    <t>51.735123</t>
  </si>
  <si>
    <t>9.356871</t>
  </si>
  <si>
    <t>Höxter-Lüchtringen</t>
  </si>
  <si>
    <t>51.790928</t>
  </si>
  <si>
    <t>9.427208</t>
  </si>
  <si>
    <t>Höxter-Ottbergen</t>
  </si>
  <si>
    <t>51.710990</t>
  </si>
  <si>
    <t>9.304909</t>
  </si>
  <si>
    <t>Hoyerswerda</t>
  </si>
  <si>
    <t>51.432788</t>
  </si>
  <si>
    <t>14.231407</t>
  </si>
  <si>
    <t>Hoyerswerda Lausitzer Platz</t>
  </si>
  <si>
    <t>51.438714</t>
  </si>
  <si>
    <t>14.263064</t>
  </si>
  <si>
    <t>Hoyerswerda-Neustadt</t>
  </si>
  <si>
    <t>51.429086</t>
  </si>
  <si>
    <t>14.266683</t>
  </si>
  <si>
    <t>Hoykenkamp</t>
  </si>
  <si>
    <t>53.069799</t>
  </si>
  <si>
    <t>8.598683</t>
  </si>
  <si>
    <t>Hubacker</t>
  </si>
  <si>
    <t>48.507398</t>
  </si>
  <si>
    <t>8.135691</t>
  </si>
  <si>
    <t>Hubertushöhe</t>
  </si>
  <si>
    <t>52.233870</t>
  </si>
  <si>
    <t>13.965151</t>
  </si>
  <si>
    <t>Huchem-Stammeln</t>
  </si>
  <si>
    <t>50.852519</t>
  </si>
  <si>
    <t>6.453370</t>
  </si>
  <si>
    <t>Hückelhoven-Baal</t>
  </si>
  <si>
    <t>51.032974</t>
  </si>
  <si>
    <t>6.272807</t>
  </si>
  <si>
    <t>Huckstorf</t>
  </si>
  <si>
    <t>53.984480</t>
  </si>
  <si>
    <t>12.116026</t>
  </si>
  <si>
    <t>Huckstorf Ort</t>
  </si>
  <si>
    <t>53.985003</t>
  </si>
  <si>
    <t>12.106934</t>
  </si>
  <si>
    <t>53.109429</t>
  </si>
  <si>
    <t>8.460956</t>
  </si>
  <si>
    <t>Hüffenhardt</t>
  </si>
  <si>
    <t>49.291132</t>
  </si>
  <si>
    <t>9.086804</t>
  </si>
  <si>
    <t>Hüfingen Mitte</t>
  </si>
  <si>
    <t>47.928963</t>
  </si>
  <si>
    <t>8.490065</t>
  </si>
  <si>
    <t>Hufschlag</t>
  </si>
  <si>
    <t>47.875599</t>
  </si>
  <si>
    <t>12.664941</t>
  </si>
  <si>
    <t>Huglfing</t>
  </si>
  <si>
    <t>47.776736</t>
  </si>
  <si>
    <t>11.140552</t>
  </si>
  <si>
    <t>Hugstetten</t>
  </si>
  <si>
    <t>48.048247</t>
  </si>
  <si>
    <t>7.783929</t>
  </si>
  <si>
    <t>Hulb</t>
  </si>
  <si>
    <t>48.679267</t>
  </si>
  <si>
    <t>8.982644</t>
  </si>
  <si>
    <t>Hülser Berg</t>
  </si>
  <si>
    <t>51.396120</t>
  </si>
  <si>
    <t>6.533900</t>
  </si>
  <si>
    <t>Hundsgrün</t>
  </si>
  <si>
    <t>50.366256</t>
  </si>
  <si>
    <t>12.211452</t>
  </si>
  <si>
    <t>Hundstadt</t>
  </si>
  <si>
    <t>50.370908</t>
  </si>
  <si>
    <t>8.469063</t>
  </si>
  <si>
    <t>Hünfeld</t>
  </si>
  <si>
    <t>50.673312</t>
  </si>
  <si>
    <t>9.762935</t>
  </si>
  <si>
    <t>Hungen</t>
  </si>
  <si>
    <t>50.478234</t>
  </si>
  <si>
    <t>8.892333</t>
  </si>
  <si>
    <t>Huntlosen</t>
  </si>
  <si>
    <t>52.990817</t>
  </si>
  <si>
    <t>8.266520</t>
  </si>
  <si>
    <t>Hürth-Kalscheuren</t>
  </si>
  <si>
    <t>50.875671</t>
  </si>
  <si>
    <t>6.910223</t>
  </si>
  <si>
    <t>Husby</t>
  </si>
  <si>
    <t>54.764372</t>
  </si>
  <si>
    <t>9.575505</t>
  </si>
  <si>
    <t>54.472083</t>
  </si>
  <si>
    <t>9.055953</t>
  </si>
  <si>
    <t>Husum Bahnhof</t>
  </si>
  <si>
    <t>Hütten</t>
  </si>
  <si>
    <t>48.370998</t>
  </si>
  <si>
    <t>9.642462</t>
  </si>
  <si>
    <t>Hüttengrund</t>
  </si>
  <si>
    <t>50.381153</t>
  </si>
  <si>
    <t>11.197711</t>
  </si>
  <si>
    <t>Huttenheim</t>
  </si>
  <si>
    <t>49.197162</t>
  </si>
  <si>
    <t>8.472636</t>
  </si>
  <si>
    <t>Huttenheim Kirche</t>
  </si>
  <si>
    <t>49.196879</t>
  </si>
  <si>
    <t>8.466010</t>
  </si>
  <si>
    <t>Huttenheim Philippsburger Str.</t>
  </si>
  <si>
    <t>49.203032</t>
  </si>
  <si>
    <t>8.465233</t>
  </si>
  <si>
    <t>Hüttingen</t>
  </si>
  <si>
    <t>49.967418</t>
  </si>
  <si>
    <t>6.585008</t>
  </si>
  <si>
    <t>Huzenbach</t>
  </si>
  <si>
    <t>48.582625</t>
  </si>
  <si>
    <t>8.391276</t>
  </si>
  <si>
    <t>Ibach</t>
  </si>
  <si>
    <t>48.455116</t>
  </si>
  <si>
    <t>8.162739</t>
  </si>
  <si>
    <t>Ibbenbüren</t>
  </si>
  <si>
    <t>52.276867</t>
  </si>
  <si>
    <t>7.721486</t>
  </si>
  <si>
    <t>Ibbenbüren-Aasee</t>
  </si>
  <si>
    <t>Ibbenbüren-Esch</t>
  </si>
  <si>
    <t>52.299746</t>
  </si>
  <si>
    <t>7.655968</t>
  </si>
  <si>
    <t>Ibbenbüren-Laggenbeck</t>
  </si>
  <si>
    <t>52.264860</t>
  </si>
  <si>
    <t>7.780962</t>
  </si>
  <si>
    <t>Ichenhausen</t>
  </si>
  <si>
    <t>48.370187</t>
  </si>
  <si>
    <t>10.302138</t>
  </si>
  <si>
    <t>Icking</t>
  </si>
  <si>
    <t>47.953249</t>
  </si>
  <si>
    <t>11.436647</t>
  </si>
  <si>
    <t>Idar-Oberstein</t>
  </si>
  <si>
    <t>49.699368</t>
  </si>
  <si>
    <t>7.321230</t>
  </si>
  <si>
    <t>Idstein(Taunus)</t>
  </si>
  <si>
    <t>50.215990</t>
  </si>
  <si>
    <t>8.257264</t>
  </si>
  <si>
    <t>Iffeldorf</t>
  </si>
  <si>
    <t>47.782064</t>
  </si>
  <si>
    <t>11.329019</t>
  </si>
  <si>
    <t>Igel</t>
  </si>
  <si>
    <t>49.707370</t>
  </si>
  <si>
    <t>6.550679</t>
  </si>
  <si>
    <t>Igel(Gr)</t>
  </si>
  <si>
    <t>Igensdorf</t>
  </si>
  <si>
    <t>49.620122</t>
  </si>
  <si>
    <t>11.234530</t>
  </si>
  <si>
    <t>Igersheim</t>
  </si>
  <si>
    <t>49.493425</t>
  </si>
  <si>
    <t>9.812535</t>
  </si>
  <si>
    <t>Ihringen</t>
  </si>
  <si>
    <t>48.040410</t>
  </si>
  <si>
    <t>7.648777</t>
  </si>
  <si>
    <t>Ilberstedt</t>
  </si>
  <si>
    <t>51.806558</t>
  </si>
  <si>
    <t>11.647375</t>
  </si>
  <si>
    <t>Ilfeld</t>
  </si>
  <si>
    <t>51.578963</t>
  </si>
  <si>
    <t>10.789808</t>
  </si>
  <si>
    <t>Ilfeld Bad</t>
  </si>
  <si>
    <t>51.593422</t>
  </si>
  <si>
    <t>10.784562</t>
  </si>
  <si>
    <t>Ilfeld Neanderklinik</t>
  </si>
  <si>
    <t>51.584457</t>
  </si>
  <si>
    <t>10.788006</t>
  </si>
  <si>
    <t>Ilfeld Schreiberwiese</t>
  </si>
  <si>
    <t>51.573049</t>
  </si>
  <si>
    <t>10.786525</t>
  </si>
  <si>
    <t>Illertissen</t>
  </si>
  <si>
    <t>48.222828</t>
  </si>
  <si>
    <t>10.099942</t>
  </si>
  <si>
    <t>Illesheim</t>
  </si>
  <si>
    <t>49.479731</t>
  </si>
  <si>
    <t>10.382648</t>
  </si>
  <si>
    <t>Illingen(Saar)</t>
  </si>
  <si>
    <t>49.376422</t>
  </si>
  <si>
    <t>7.048966</t>
  </si>
  <si>
    <t>Illingen(Württ)</t>
  </si>
  <si>
    <t>48.956588</t>
  </si>
  <si>
    <t>8.921162</t>
  </si>
  <si>
    <t>Ilmenau</t>
  </si>
  <si>
    <t>50.684481</t>
  </si>
  <si>
    <t>10.923086</t>
  </si>
  <si>
    <t>Ilmenau Bad</t>
  </si>
  <si>
    <t>50.681348</t>
  </si>
  <si>
    <t>10.908966</t>
  </si>
  <si>
    <t>Ilmenau Pörlitzer Höhe</t>
  </si>
  <si>
    <t>50.694694</t>
  </si>
  <si>
    <t>10.922891</t>
  </si>
  <si>
    <t>Ilmenau-Roda</t>
  </si>
  <si>
    <t>50.697228</t>
  </si>
  <si>
    <t>10.889111</t>
  </si>
  <si>
    <t>Ilsenburg</t>
  </si>
  <si>
    <t>51.869004</t>
  </si>
  <si>
    <t>10.683103</t>
  </si>
  <si>
    <t>Im Steinhof, Helsa</t>
  </si>
  <si>
    <t>51.254663</t>
  </si>
  <si>
    <t>9.685200</t>
  </si>
  <si>
    <t>Im Tal, Hessisch Lichtenau</t>
  </si>
  <si>
    <t>51.203759</t>
  </si>
  <si>
    <t>9.721029</t>
  </si>
  <si>
    <t>Immelborn</t>
  </si>
  <si>
    <t>50.793271</t>
  </si>
  <si>
    <t>10.280478</t>
  </si>
  <si>
    <t>Immendingen</t>
  </si>
  <si>
    <t>47.936007</t>
  </si>
  <si>
    <t>8.729536</t>
  </si>
  <si>
    <t>Immendingen Mitte</t>
  </si>
  <si>
    <t>47.937109</t>
  </si>
  <si>
    <t>8.735162</t>
  </si>
  <si>
    <t>Immendingen Zimmern</t>
  </si>
  <si>
    <t>47.932876</t>
  </si>
  <si>
    <t>8.714051</t>
  </si>
  <si>
    <t>Immenhausen</t>
  </si>
  <si>
    <t>51.426902</t>
  </si>
  <si>
    <t>9.464397</t>
  </si>
  <si>
    <t>Immenreuth</t>
  </si>
  <si>
    <t>49.911344</t>
  </si>
  <si>
    <t>11.869660</t>
  </si>
  <si>
    <t>Immensen-Arpke</t>
  </si>
  <si>
    <t>52.391356</t>
  </si>
  <si>
    <t>10.084479</t>
  </si>
  <si>
    <t>Immenstaad(Bodensee)</t>
  </si>
  <si>
    <t>47.662326</t>
  </si>
  <si>
    <t>9.367036</t>
  </si>
  <si>
    <t>Immenstadt</t>
  </si>
  <si>
    <t>47.559203</t>
  </si>
  <si>
    <t>10.213999</t>
  </si>
  <si>
    <t>Imsweiler</t>
  </si>
  <si>
    <t>49.597656</t>
  </si>
  <si>
    <t>7.807976</t>
  </si>
  <si>
    <t>Ingelbach</t>
  </si>
  <si>
    <t>50.688903</t>
  </si>
  <si>
    <t>7.726214</t>
  </si>
  <si>
    <t>Ingelheim</t>
  </si>
  <si>
    <t>49.976277</t>
  </si>
  <si>
    <t>8.053716</t>
  </si>
  <si>
    <t>Ingolstadt Audi</t>
  </si>
  <si>
    <t>48.790496</t>
  </si>
  <si>
    <t>11.407456</t>
  </si>
  <si>
    <t>Ingolstadt Hbf</t>
  </si>
  <si>
    <t>48.744541</t>
  </si>
  <si>
    <t>11.437337</t>
  </si>
  <si>
    <t>Ingolstadt Nord</t>
  </si>
  <si>
    <t>48.773690</t>
  </si>
  <si>
    <t>11.432250</t>
  </si>
  <si>
    <t>Inningen</t>
  </si>
  <si>
    <t>48.311336</t>
  </si>
  <si>
    <t>10.868876</t>
  </si>
  <si>
    <t>Insel Reichenau</t>
  </si>
  <si>
    <t>47.689981</t>
  </si>
  <si>
    <t>9.054442</t>
  </si>
  <si>
    <t>Inselstadt Malchow</t>
  </si>
  <si>
    <t>53.482010</t>
  </si>
  <si>
    <t>12.423808</t>
  </si>
  <si>
    <t>Insheim</t>
  </si>
  <si>
    <t>49.157166</t>
  </si>
  <si>
    <t>8.152134</t>
  </si>
  <si>
    <t>Iphofen</t>
  </si>
  <si>
    <t>49.696797</t>
  </si>
  <si>
    <t>10.255147</t>
  </si>
  <si>
    <t>Ipsheim</t>
  </si>
  <si>
    <t>49.525500</t>
  </si>
  <si>
    <t>10.485764</t>
  </si>
  <si>
    <t>Irfersgrün</t>
  </si>
  <si>
    <t>50.608547</t>
  </si>
  <si>
    <t>12.409602</t>
  </si>
  <si>
    <t>Irrenlohe</t>
  </si>
  <si>
    <t>49.362776</t>
  </si>
  <si>
    <t>12.101376</t>
  </si>
  <si>
    <t>Iserlohn</t>
  </si>
  <si>
    <t>51.373294</t>
  </si>
  <si>
    <t>7.691608</t>
  </si>
  <si>
    <t>Iserlohnerheide</t>
  </si>
  <si>
    <t>51.399861</t>
  </si>
  <si>
    <t>7.692210</t>
  </si>
  <si>
    <t>Isernhagen</t>
  </si>
  <si>
    <t>52.486091</t>
  </si>
  <si>
    <t>9.803842</t>
  </si>
  <si>
    <t>Ismaning</t>
  </si>
  <si>
    <t>48.226012</t>
  </si>
  <si>
    <t>11.679489</t>
  </si>
  <si>
    <t>Ispringen</t>
  </si>
  <si>
    <t>48.914427</t>
  </si>
  <si>
    <t>8.672220</t>
  </si>
  <si>
    <t>Isselhorst-Avenwedde</t>
  </si>
  <si>
    <t>51.939976</t>
  </si>
  <si>
    <t>8.438524</t>
  </si>
  <si>
    <t>Istein</t>
  </si>
  <si>
    <t>47.660889</t>
  </si>
  <si>
    <t>7.542943</t>
  </si>
  <si>
    <t>Ittersbach Bahnhof</t>
  </si>
  <si>
    <t>48.869154</t>
  </si>
  <si>
    <t>8.511045</t>
  </si>
  <si>
    <t>Ittersbach Rathaus</t>
  </si>
  <si>
    <t>48.865902</t>
  </si>
  <si>
    <t>8.509824</t>
  </si>
  <si>
    <t>Ittling</t>
  </si>
  <si>
    <t>48.884909</t>
  </si>
  <si>
    <t>12.637998</t>
  </si>
  <si>
    <t>Ittlingen</t>
  </si>
  <si>
    <t>49.187119</t>
  </si>
  <si>
    <t>8.934580</t>
  </si>
  <si>
    <t>Itzehoe</t>
  </si>
  <si>
    <t>53.923873</t>
  </si>
  <si>
    <t>9.510287</t>
  </si>
  <si>
    <t>Itzehoe Bahnhof(Draisine)</t>
  </si>
  <si>
    <t>Itzelberg</t>
  </si>
  <si>
    <t>48.730681</t>
  </si>
  <si>
    <t>10.136300</t>
  </si>
  <si>
    <t>Iznang</t>
  </si>
  <si>
    <t>47.717133</t>
  </si>
  <si>
    <t>8.961571</t>
  </si>
  <si>
    <t>Jabel(Meckl)</t>
  </si>
  <si>
    <t>53.545263</t>
  </si>
  <si>
    <t>12.547559</t>
  </si>
  <si>
    <t>Jacobsdorf(Mark)</t>
  </si>
  <si>
    <t>52.332626</t>
  </si>
  <si>
    <t>14.355037</t>
  </si>
  <si>
    <t>Jaderberg</t>
  </si>
  <si>
    <t>53.344878</t>
  </si>
  <si>
    <t>8.184538</t>
  </si>
  <si>
    <t>Jagdschloß</t>
  </si>
  <si>
    <t>54.376479</t>
  </si>
  <si>
    <t>13.619872</t>
  </si>
  <si>
    <t>Jägersfreude</t>
  </si>
  <si>
    <t>49.265758</t>
  </si>
  <si>
    <t>7.004970</t>
  </si>
  <si>
    <t>Jagstzell</t>
  </si>
  <si>
    <t>49.031239</t>
  </si>
  <si>
    <t>10.098819</t>
  </si>
  <si>
    <t>Jahnsdorf Kreisverkehr</t>
  </si>
  <si>
    <t>50.755973</t>
  </si>
  <si>
    <t>12.858035</t>
  </si>
  <si>
    <t>Jahnsdorf(Erzgeb)</t>
  </si>
  <si>
    <t>50.754946</t>
  </si>
  <si>
    <t>12.857511</t>
  </si>
  <si>
    <t>Jänschwalde</t>
  </si>
  <si>
    <t>51.866273</t>
  </si>
  <si>
    <t>14.500761</t>
  </si>
  <si>
    <t>Jänschwalde Dorf</t>
  </si>
  <si>
    <t>51.861822</t>
  </si>
  <si>
    <t>14.499076</t>
  </si>
  <si>
    <t>Jänschwalde Ost</t>
  </si>
  <si>
    <t>51.877817</t>
  </si>
  <si>
    <t>14.541248</t>
  </si>
  <si>
    <t>Jarrenwisch</t>
  </si>
  <si>
    <t>54.212081</t>
  </si>
  <si>
    <t>8.962896</t>
  </si>
  <si>
    <t>Jasnitz</t>
  </si>
  <si>
    <t>53.386389</t>
  </si>
  <si>
    <t>11.374058</t>
  </si>
  <si>
    <t>Jatznick</t>
  </si>
  <si>
    <t>53.603062</t>
  </si>
  <si>
    <t>13.937671</t>
  </si>
  <si>
    <t>Jatznick Gemeindeverwaltung</t>
  </si>
  <si>
    <t>53.581687</t>
  </si>
  <si>
    <t>13.939065</t>
  </si>
  <si>
    <t>Jävenitz</t>
  </si>
  <si>
    <t>52.519664</t>
  </si>
  <si>
    <t>11.493067</t>
  </si>
  <si>
    <t>Jeber-Bergfrieden</t>
  </si>
  <si>
    <t>51.984637</t>
  </si>
  <si>
    <t>12.349699</t>
  </si>
  <si>
    <t>Jechtingen</t>
  </si>
  <si>
    <t>48.119844</t>
  </si>
  <si>
    <t>7.610624</t>
  </si>
  <si>
    <t>Jeeser</t>
  </si>
  <si>
    <t>54.164548</t>
  </si>
  <si>
    <t>13.258802</t>
  </si>
  <si>
    <t>Jena Paradies</t>
  </si>
  <si>
    <t>50.924856</t>
  </si>
  <si>
    <t>11.587461</t>
  </si>
  <si>
    <t>Jena Saalbf</t>
  </si>
  <si>
    <t>50.936920</t>
  </si>
  <si>
    <t>11.593783</t>
  </si>
  <si>
    <t>Jena West</t>
  </si>
  <si>
    <t>50.923286</t>
  </si>
  <si>
    <t>11.577848</t>
  </si>
  <si>
    <t>Jena-Göschwitz</t>
  </si>
  <si>
    <t>50.883942</t>
  </si>
  <si>
    <t>11.593537</t>
  </si>
  <si>
    <t>Jena-Zwätzen</t>
  </si>
  <si>
    <t>50.955487</t>
  </si>
  <si>
    <t>Jerichow</t>
  </si>
  <si>
    <t>52.500297</t>
  </si>
  <si>
    <t>12.029388</t>
  </si>
  <si>
    <t>Jerxheim</t>
  </si>
  <si>
    <t>52.066238</t>
  </si>
  <si>
    <t>10.882937</t>
  </si>
  <si>
    <t>Jesewitz(Leipzig)</t>
  </si>
  <si>
    <t>51.419881</t>
  </si>
  <si>
    <t>12.545378</t>
  </si>
  <si>
    <t>Jessen(Elster)</t>
  </si>
  <si>
    <t>51.792787</t>
  </si>
  <si>
    <t>12.954722</t>
  </si>
  <si>
    <t>Jeßnitz(Anh)</t>
  </si>
  <si>
    <t>51.682552</t>
  </si>
  <si>
    <t>12.277353</t>
  </si>
  <si>
    <t>Jettenbach</t>
  </si>
  <si>
    <t>48.171428</t>
  </si>
  <si>
    <t>12.366820</t>
  </si>
  <si>
    <t>Jettingen</t>
  </si>
  <si>
    <t>48.399126</t>
  </si>
  <si>
    <t>10.445473</t>
  </si>
  <si>
    <t>Jever</t>
  </si>
  <si>
    <t>53.568715</t>
  </si>
  <si>
    <t>7.892980</t>
  </si>
  <si>
    <t>Joachimsthal</t>
  </si>
  <si>
    <t>52.980380</t>
  </si>
  <si>
    <t>13.749473</t>
  </si>
  <si>
    <t>Joachimsthal Kaiserbahnhof</t>
  </si>
  <si>
    <t>52.963952</t>
  </si>
  <si>
    <t>13.755016</t>
  </si>
  <si>
    <t>Jocketa</t>
  </si>
  <si>
    <t>50.555297</t>
  </si>
  <si>
    <t>12.170103</t>
  </si>
  <si>
    <t>Jockgrim Bf</t>
  </si>
  <si>
    <t>49.092289</t>
  </si>
  <si>
    <t>8.272272</t>
  </si>
  <si>
    <t>Johanngeorgenstadt</t>
  </si>
  <si>
    <t>50.437596</t>
  </si>
  <si>
    <t>12.728736</t>
  </si>
  <si>
    <t>Jöhlingen</t>
  </si>
  <si>
    <t>49.028180</t>
  </si>
  <si>
    <t>8.575224</t>
  </si>
  <si>
    <t>Jöhlingen West</t>
  </si>
  <si>
    <t>49.030939</t>
  </si>
  <si>
    <t>8.569975</t>
  </si>
  <si>
    <t>Jöhstadt Schlössel</t>
  </si>
  <si>
    <t>50.518021</t>
  </si>
  <si>
    <t>13.103077</t>
  </si>
  <si>
    <t>Jossa</t>
  </si>
  <si>
    <t>50.232506</t>
  </si>
  <si>
    <t>9.604178</t>
  </si>
  <si>
    <t>Jößnitz</t>
  </si>
  <si>
    <t>50.537618</t>
  </si>
  <si>
    <t>12.139827</t>
  </si>
  <si>
    <t>Jübek</t>
  </si>
  <si>
    <t>54.558782</t>
  </si>
  <si>
    <t>9.405438</t>
  </si>
  <si>
    <t>Jüchen</t>
  </si>
  <si>
    <t>51.097113</t>
  </si>
  <si>
    <t>6.500923</t>
  </si>
  <si>
    <t>Juist</t>
  </si>
  <si>
    <t>53.672131</t>
  </si>
  <si>
    <t>6.995762</t>
  </si>
  <si>
    <t>Julbach</t>
  </si>
  <si>
    <t>48.250895</t>
  </si>
  <si>
    <t>12.958025</t>
  </si>
  <si>
    <t>Jülich</t>
  </si>
  <si>
    <t>50.918531</t>
  </si>
  <si>
    <t>6.368283</t>
  </si>
  <si>
    <t>Jülich An den Aspen</t>
  </si>
  <si>
    <t>50.936068</t>
  </si>
  <si>
    <t>6.357111</t>
  </si>
  <si>
    <t>Jülich Forschungszentrum</t>
  </si>
  <si>
    <t>50.898594</t>
  </si>
  <si>
    <t>6.392244</t>
  </si>
  <si>
    <t>Jülich-Broich</t>
  </si>
  <si>
    <t>50.947237</t>
  </si>
  <si>
    <t>6.342104</t>
  </si>
  <si>
    <t>Jülich-Nord</t>
  </si>
  <si>
    <t>50.928899</t>
  </si>
  <si>
    <t>6.366587</t>
  </si>
  <si>
    <t>Jülich-Selgersdorf</t>
  </si>
  <si>
    <t>50.890229</t>
  </si>
  <si>
    <t>6.408290</t>
  </si>
  <si>
    <t>Jungingen(Hohenz)</t>
  </si>
  <si>
    <t>48.326187</t>
  </si>
  <si>
    <t>9.038123</t>
  </si>
  <si>
    <t>Jungnau</t>
  </si>
  <si>
    <t>48.139161</t>
  </si>
  <si>
    <t>9.213664</t>
  </si>
  <si>
    <t>Jünkerath</t>
  </si>
  <si>
    <t>50.344769</t>
  </si>
  <si>
    <t>6.580939</t>
  </si>
  <si>
    <t>Jüterbog</t>
  </si>
  <si>
    <t>51.997509</t>
  </si>
  <si>
    <t>13.054353</t>
  </si>
  <si>
    <t>Jütrichau</t>
  </si>
  <si>
    <t>51.934203</t>
  </si>
  <si>
    <t>12.126403</t>
  </si>
  <si>
    <t>Kaarst IKEA</t>
  </si>
  <si>
    <t>51.217023</t>
  </si>
  <si>
    <t>6.629881</t>
  </si>
  <si>
    <t>Kaarst IKEA Bruchweg</t>
  </si>
  <si>
    <t>51.215579</t>
  </si>
  <si>
    <t>6.629467</t>
  </si>
  <si>
    <t>Kaarst Mitte/Holzbüttgen</t>
  </si>
  <si>
    <t>51.219504</t>
  </si>
  <si>
    <t>6.617246</t>
  </si>
  <si>
    <t>Kaarst Mitte/Holzbüttgen Pfarrzentrum</t>
  </si>
  <si>
    <t>51.216738</t>
  </si>
  <si>
    <t>6.616361</t>
  </si>
  <si>
    <t>Kaarster Bahnhof</t>
  </si>
  <si>
    <t>51.222551</t>
  </si>
  <si>
    <t>6.607274</t>
  </si>
  <si>
    <t>Kaarster See</t>
  </si>
  <si>
    <t>51.226689</t>
  </si>
  <si>
    <t>6.593977</t>
  </si>
  <si>
    <t>Kablow</t>
  </si>
  <si>
    <t>52.300067</t>
  </si>
  <si>
    <t>13.721351</t>
  </si>
  <si>
    <t>Kahl Kopp/Heide</t>
  </si>
  <si>
    <t>50.079145</t>
  </si>
  <si>
    <t>9.015770</t>
  </si>
  <si>
    <t>Kahl(Main)</t>
  </si>
  <si>
    <t>50.076870</t>
  </si>
  <si>
    <t>9.005468</t>
  </si>
  <si>
    <t>Kahla(Thür)</t>
  </si>
  <si>
    <t>50.808926</t>
  </si>
  <si>
    <t>11.589104</t>
  </si>
  <si>
    <t>Kainzenbad</t>
  </si>
  <si>
    <t>Kaisersesch</t>
  </si>
  <si>
    <t>50.232102</t>
  </si>
  <si>
    <t>7.129573</t>
  </si>
  <si>
    <t>Kaiserslautern Friedhof</t>
  </si>
  <si>
    <t>49.444676</t>
  </si>
  <si>
    <t>7.794864</t>
  </si>
  <si>
    <t>Kaiserslautern Galgenschanze</t>
  </si>
  <si>
    <t>49.435490</t>
  </si>
  <si>
    <t>7.744124</t>
  </si>
  <si>
    <t>Kaiserslautern Pfaffwerk</t>
  </si>
  <si>
    <t>49.434714</t>
  </si>
  <si>
    <t>7.751248</t>
  </si>
  <si>
    <t>Kaiserslautern West</t>
  </si>
  <si>
    <t>49.447535</t>
  </si>
  <si>
    <t>7.749812</t>
  </si>
  <si>
    <t>Kaiserslautern-Hohenecken</t>
  </si>
  <si>
    <t>49.415790</t>
  </si>
  <si>
    <t>7.699292</t>
  </si>
  <si>
    <t>50.090911</t>
  </si>
  <si>
    <t>9.091445</t>
  </si>
  <si>
    <t>Kalchreuth</t>
  </si>
  <si>
    <t>49.558442</t>
  </si>
  <si>
    <t>11.139993</t>
  </si>
  <si>
    <t>Kaldenkirchen</t>
  </si>
  <si>
    <t>51.327184</t>
  </si>
  <si>
    <t>6.203225</t>
  </si>
  <si>
    <t>Kalenborn(Westerw)</t>
  </si>
  <si>
    <t>50.615535</t>
  </si>
  <si>
    <t>7.312721</t>
  </si>
  <si>
    <t>Kall</t>
  </si>
  <si>
    <t>50.538493</t>
  </si>
  <si>
    <t>6.557283</t>
  </si>
  <si>
    <t>Kalsow</t>
  </si>
  <si>
    <t>53.925699</t>
  </si>
  <si>
    <t>11.578350</t>
  </si>
  <si>
    <t>Kalsow Abzweig B105</t>
  </si>
  <si>
    <t>53.915739</t>
  </si>
  <si>
    <t>11.584541</t>
  </si>
  <si>
    <t>Kalteneck</t>
  </si>
  <si>
    <t>48.689385</t>
  </si>
  <si>
    <t>13.453011</t>
  </si>
  <si>
    <t>Kaltenkirchen Süd</t>
  </si>
  <si>
    <t>53.823588</t>
  </si>
  <si>
    <t>9.973065</t>
  </si>
  <si>
    <t>Kaltenkirchen(Holst)</t>
  </si>
  <si>
    <t>53.834417</t>
  </si>
  <si>
    <t>9.966825</t>
  </si>
  <si>
    <t>Kalterherberg</t>
  </si>
  <si>
    <t>50.521219</t>
  </si>
  <si>
    <t>6.206534</t>
  </si>
  <si>
    <t>Kalthof(Kr Iserlohn)</t>
  </si>
  <si>
    <t>51.425059</t>
  </si>
  <si>
    <t>7.672364</t>
  </si>
  <si>
    <t>Kamen</t>
  </si>
  <si>
    <t>51.585224</t>
  </si>
  <si>
    <t>7.661000</t>
  </si>
  <si>
    <t>Kamen-Methler</t>
  </si>
  <si>
    <t>51.567379</t>
  </si>
  <si>
    <t>7.613056</t>
  </si>
  <si>
    <t>Kamenz(Sachs)</t>
  </si>
  <si>
    <t>51.273781</t>
  </si>
  <si>
    <t>14.092192</t>
  </si>
  <si>
    <t>Kämmereiforst</t>
  </si>
  <si>
    <t>51.476154</t>
  </si>
  <si>
    <t>12.541189</t>
  </si>
  <si>
    <t>Kamp-Bornhofen</t>
  </si>
  <si>
    <t>50.227988</t>
  </si>
  <si>
    <t>7.618251</t>
  </si>
  <si>
    <t>Kamp-Bornhofen KD</t>
  </si>
  <si>
    <t>Kandel</t>
  </si>
  <si>
    <t>49.079140</t>
  </si>
  <si>
    <t>8.198025</t>
  </si>
  <si>
    <t>Kandern</t>
  </si>
  <si>
    <t>47.713491</t>
  </si>
  <si>
    <t>7.656905</t>
  </si>
  <si>
    <t>Kandern Staiggasse</t>
  </si>
  <si>
    <t>47.711545</t>
  </si>
  <si>
    <t>7.659421</t>
  </si>
  <si>
    <t>Kanzem</t>
  </si>
  <si>
    <t>49.669359</t>
  </si>
  <si>
    <t>6.573666</t>
  </si>
  <si>
    <t>Kapellen-Drusweiler</t>
  </si>
  <si>
    <t>49.105621</t>
  </si>
  <si>
    <t>8.030754</t>
  </si>
  <si>
    <t>Kapellen-Wevelinghoven</t>
  </si>
  <si>
    <t>51.129795</t>
  </si>
  <si>
    <t>6.621061</t>
  </si>
  <si>
    <t>Kapen Biosphärenreservat</t>
  </si>
  <si>
    <t>12.336690</t>
  </si>
  <si>
    <t>Kappelrodeck</t>
  </si>
  <si>
    <t>48.593404</t>
  </si>
  <si>
    <t>8.116094</t>
  </si>
  <si>
    <t>Kappelrodeck Ost</t>
  </si>
  <si>
    <t>48.586925</t>
  </si>
  <si>
    <t>8.125834</t>
  </si>
  <si>
    <t>Kapsweyer</t>
  </si>
  <si>
    <t>49.038878</t>
  </si>
  <si>
    <t>8.022177</t>
  </si>
  <si>
    <t>Kargow</t>
  </si>
  <si>
    <t>53.499530</t>
  </si>
  <si>
    <t>12.762547</t>
  </si>
  <si>
    <t>Karlsburg</t>
  </si>
  <si>
    <t>53.982447</t>
  </si>
  <si>
    <t>13.609802</t>
  </si>
  <si>
    <t>Karlsdorf</t>
  </si>
  <si>
    <t>49.144484</t>
  </si>
  <si>
    <t>8.547872</t>
  </si>
  <si>
    <t>Karlshagen</t>
  </si>
  <si>
    <t>54.116755</t>
  </si>
  <si>
    <t>13.831430</t>
  </si>
  <si>
    <t>Karlsruhe Albtalbahnhof</t>
  </si>
  <si>
    <t>48.993707</t>
  </si>
  <si>
    <t>8.396110</t>
  </si>
  <si>
    <t>Karlsruhe Durlacher Tor/KIT-Campus Süd</t>
  </si>
  <si>
    <t>49.008840</t>
  </si>
  <si>
    <t>8.418070</t>
  </si>
  <si>
    <t>Karlsruhe Entenfang</t>
  </si>
  <si>
    <t>49.010666</t>
  </si>
  <si>
    <t>8.359504</t>
  </si>
  <si>
    <t>Karlsruhe Hbf</t>
  </si>
  <si>
    <t>48.993515</t>
  </si>
  <si>
    <t>8.402181</t>
  </si>
  <si>
    <t>Karlsruhe Marktplatz (Pyramide)</t>
  </si>
  <si>
    <t>49.009237</t>
  </si>
  <si>
    <t>8.404053</t>
  </si>
  <si>
    <t>Karlsruhe Mühlburger Tor</t>
  </si>
  <si>
    <t>49.010640</t>
  </si>
  <si>
    <t>8.382773</t>
  </si>
  <si>
    <t>Karlsruhe West</t>
  </si>
  <si>
    <t>49.002159</t>
  </si>
  <si>
    <t>8.362951</t>
  </si>
  <si>
    <t>Karlsruhe-Durlach</t>
  </si>
  <si>
    <t>49.002328</t>
  </si>
  <si>
    <t>8.462822</t>
  </si>
  <si>
    <t>Karlsruhe-Hagsfeld</t>
  </si>
  <si>
    <t>49.025938</t>
  </si>
  <si>
    <t>8.453645</t>
  </si>
  <si>
    <t>Karlsruhe-Kniel. Rheinbergstr.</t>
  </si>
  <si>
    <t>49.035015</t>
  </si>
  <si>
    <t>8.336613</t>
  </si>
  <si>
    <t>Karlsruhe-Knielingen</t>
  </si>
  <si>
    <t>49.026695</t>
  </si>
  <si>
    <t>8.341171</t>
  </si>
  <si>
    <t>Karlsruhe-Mühlburg</t>
  </si>
  <si>
    <t>49.014557</t>
  </si>
  <si>
    <t>8.351126</t>
  </si>
  <si>
    <t>Karlsruhe-Neureut Kirchfeld</t>
  </si>
  <si>
    <t>49.052912</t>
  </si>
  <si>
    <t>8.388835</t>
  </si>
  <si>
    <t>Karlstadt(Main)</t>
  </si>
  <si>
    <t>49.962899</t>
  </si>
  <si>
    <t>9.768148</t>
  </si>
  <si>
    <t>Karow(Meckl)</t>
  </si>
  <si>
    <t>53.540271</t>
  </si>
  <si>
    <t>12.272265</t>
  </si>
  <si>
    <t>Karpfham</t>
  </si>
  <si>
    <t>48.407990</t>
  </si>
  <si>
    <t>13.187394</t>
  </si>
  <si>
    <t>Karsdorf</t>
  </si>
  <si>
    <t>51.280688</t>
  </si>
  <si>
    <t>11.655766</t>
  </si>
  <si>
    <t>Karstädt</t>
  </si>
  <si>
    <t>53.160684</t>
  </si>
  <si>
    <t>11.738618</t>
  </si>
  <si>
    <t>Karthaus</t>
  </si>
  <si>
    <t>49.710340</t>
  </si>
  <si>
    <t>6.596854</t>
  </si>
  <si>
    <t>Kasbach</t>
  </si>
  <si>
    <t>50.585644</t>
  </si>
  <si>
    <t>7.260031</t>
  </si>
  <si>
    <t>Kasbach Brauerei Steffens</t>
  </si>
  <si>
    <t>50.591964</t>
  </si>
  <si>
    <t>7.259105</t>
  </si>
  <si>
    <t>Kassel Hauptbahnhof Nord</t>
  </si>
  <si>
    <t>51.318839</t>
  </si>
  <si>
    <t>9.490260</t>
  </si>
  <si>
    <t>Kassel Hbf</t>
  </si>
  <si>
    <t>51.318260</t>
  </si>
  <si>
    <t>9.489501</t>
  </si>
  <si>
    <t>Kassel-Harleshausen</t>
  </si>
  <si>
    <t>51.332178</t>
  </si>
  <si>
    <t>9.452250</t>
  </si>
  <si>
    <t>Kassel-Jungfernkopf</t>
  </si>
  <si>
    <t>51.338918</t>
  </si>
  <si>
    <t>9.462869</t>
  </si>
  <si>
    <t>Kassel-Kirchditmold</t>
  </si>
  <si>
    <t>51.324561</t>
  </si>
  <si>
    <t>9.452204</t>
  </si>
  <si>
    <t>Kassel-Oberzwehren</t>
  </si>
  <si>
    <t>51.276348</t>
  </si>
  <si>
    <t>9.454028</t>
  </si>
  <si>
    <t>51.312559</t>
  </si>
  <si>
    <t>9.447116</t>
  </si>
  <si>
    <t>Kastl(Oberbay)</t>
  </si>
  <si>
    <t>48.193865</t>
  </si>
  <si>
    <t>12.711546</t>
  </si>
  <si>
    <t>Katharinenheerd</t>
  </si>
  <si>
    <t>54.334163</t>
  </si>
  <si>
    <t>8.830489</t>
  </si>
  <si>
    <t>Katharinenheerd Abzweig Bahnhof</t>
  </si>
  <si>
    <t>Kating</t>
  </si>
  <si>
    <t>54.326030</t>
  </si>
  <si>
    <t>8.872281</t>
  </si>
  <si>
    <t>Katlenburg</t>
  </si>
  <si>
    <t>51.686158</t>
  </si>
  <si>
    <t>10.099740</t>
  </si>
  <si>
    <t>Kattenes</t>
  </si>
  <si>
    <t>50.254549</t>
  </si>
  <si>
    <t>7.439219</t>
  </si>
  <si>
    <t>Kattenvenne</t>
  </si>
  <si>
    <t>52.113144</t>
  </si>
  <si>
    <t>7.860109</t>
  </si>
  <si>
    <t>Katzenfurt</t>
  </si>
  <si>
    <t>50.615870</t>
  </si>
  <si>
    <t>8.343086</t>
  </si>
  <si>
    <t>Katzhütte</t>
  </si>
  <si>
    <t>50.561065</t>
  </si>
  <si>
    <t>11.061110</t>
  </si>
  <si>
    <t>Katzwang</t>
  </si>
  <si>
    <t>49.355258</t>
  </si>
  <si>
    <t>11.042724</t>
  </si>
  <si>
    <t>Katzweiler</t>
  </si>
  <si>
    <t>49.500082</t>
  </si>
  <si>
    <t>7.700935</t>
  </si>
  <si>
    <t>Kaub</t>
  </si>
  <si>
    <t>50.083197</t>
  </si>
  <si>
    <t>7.768750</t>
  </si>
  <si>
    <t>Kaub KD</t>
  </si>
  <si>
    <t>Kaufbeuren</t>
  </si>
  <si>
    <t>47.875432</t>
  </si>
  <si>
    <t>10.629496</t>
  </si>
  <si>
    <t>Kaufering</t>
  </si>
  <si>
    <t>48.081079</t>
  </si>
  <si>
    <t>10.854911</t>
  </si>
  <si>
    <t>Kaulsdorf(Saale)</t>
  </si>
  <si>
    <t>50.611697</t>
  </si>
  <si>
    <t>11.433361</t>
  </si>
  <si>
    <t>Kavelstorf</t>
  </si>
  <si>
    <t>54.007081</t>
  </si>
  <si>
    <t>12.197821</t>
  </si>
  <si>
    <t>Kavelstorf Neubau</t>
  </si>
  <si>
    <t>54.009802</t>
  </si>
  <si>
    <t>12.199446</t>
  </si>
  <si>
    <t>Kehl</t>
  </si>
  <si>
    <t>48.576658</t>
  </si>
  <si>
    <t>7.806556</t>
  </si>
  <si>
    <t>Kehl(Gr)</t>
  </si>
  <si>
    <t>Kehlen</t>
  </si>
  <si>
    <t>47.683031</t>
  </si>
  <si>
    <t>9.548184</t>
  </si>
  <si>
    <t>Keitum</t>
  </si>
  <si>
    <t>54.888814</t>
  </si>
  <si>
    <t>8.368969</t>
  </si>
  <si>
    <t>Keitum Bahnhof, Sylt</t>
  </si>
  <si>
    <t>54.888274</t>
  </si>
  <si>
    <t>8.369455</t>
  </si>
  <si>
    <t>Kelkheim</t>
  </si>
  <si>
    <t>50.137264</t>
  </si>
  <si>
    <t>8.447730</t>
  </si>
  <si>
    <t>Kelkheim-Hornau</t>
  </si>
  <si>
    <t>50.147185</t>
  </si>
  <si>
    <t>8.444645</t>
  </si>
  <si>
    <t>Kelkheim-Münster</t>
  </si>
  <si>
    <t>50.124874</t>
  </si>
  <si>
    <t>8.461687</t>
  </si>
  <si>
    <t>Kellmünz</t>
  </si>
  <si>
    <t>48.120286</t>
  </si>
  <si>
    <t>10.124616</t>
  </si>
  <si>
    <t>Kelsterbach</t>
  </si>
  <si>
    <t>50.062490</t>
  </si>
  <si>
    <t>8.529479</t>
  </si>
  <si>
    <t>Kemnath-Neustadt</t>
  </si>
  <si>
    <t>49.843906</t>
  </si>
  <si>
    <t>11.862262</t>
  </si>
  <si>
    <t>Kempen(Niederrhein)</t>
  </si>
  <si>
    <t>51.367564</t>
  </si>
  <si>
    <t>6.425549</t>
  </si>
  <si>
    <t>Kempten(Allgäu)Hbf</t>
  </si>
  <si>
    <t>47.711745</t>
  </si>
  <si>
    <t>10.317610</t>
  </si>
  <si>
    <t>Kempten(Allgäu)Ost</t>
  </si>
  <si>
    <t>47.731293</t>
  </si>
  <si>
    <t>10.332050</t>
  </si>
  <si>
    <t>Kemtau</t>
  </si>
  <si>
    <t>50.742944</t>
  </si>
  <si>
    <t>12.953921</t>
  </si>
  <si>
    <t>Kennelgarten</t>
  </si>
  <si>
    <t>49.440998</t>
  </si>
  <si>
    <t>7.733013</t>
  </si>
  <si>
    <t>Kenz</t>
  </si>
  <si>
    <t>54.329875</t>
  </si>
  <si>
    <t>12.741013</t>
  </si>
  <si>
    <t>Kenzingen</t>
  </si>
  <si>
    <t>48.194451</t>
  </si>
  <si>
    <t>7.764094</t>
  </si>
  <si>
    <t>Kerkerbach</t>
  </si>
  <si>
    <t>50.401880</t>
  </si>
  <si>
    <t>8.135717</t>
  </si>
  <si>
    <t>Kerkwitz</t>
  </si>
  <si>
    <t>51.909578</t>
  </si>
  <si>
    <t>14.627567</t>
  </si>
  <si>
    <t>Kersbach</t>
  </si>
  <si>
    <t>49.686706</t>
  </si>
  <si>
    <t>11.060829</t>
  </si>
  <si>
    <t>Kestert</t>
  </si>
  <si>
    <t>50.187065</t>
  </si>
  <si>
    <t>7.648978</t>
  </si>
  <si>
    <t>Kettwig</t>
  </si>
  <si>
    <t>51.363375</t>
  </si>
  <si>
    <t>6.953747</t>
  </si>
  <si>
    <t>Kettwig Stausee</t>
  </si>
  <si>
    <t>51.356608</t>
  </si>
  <si>
    <t>6.939145</t>
  </si>
  <si>
    <t>Kevelaer</t>
  </si>
  <si>
    <t>51.581008</t>
  </si>
  <si>
    <t>6.252227</t>
  </si>
  <si>
    <t>Kiebingen</t>
  </si>
  <si>
    <t>48.479369</t>
  </si>
  <si>
    <t>8.973745</t>
  </si>
  <si>
    <t>Kiebitzhöhe</t>
  </si>
  <si>
    <t>51.181038</t>
  </si>
  <si>
    <t>11.203560</t>
  </si>
  <si>
    <t>Kiefersfelden</t>
  </si>
  <si>
    <t>47.609836</t>
  </si>
  <si>
    <t>12.190535</t>
  </si>
  <si>
    <t>Kiel Bahnhof Hassee CITTI-PARK</t>
  </si>
  <si>
    <t>54.311009</t>
  </si>
  <si>
    <t>10.098571</t>
  </si>
  <si>
    <t>Kiel Hbf</t>
  </si>
  <si>
    <t>54.314985</t>
  </si>
  <si>
    <t>10.131976</t>
  </si>
  <si>
    <t>Kiel Schulen am Langsee</t>
  </si>
  <si>
    <t>54.307205</t>
  </si>
  <si>
    <t>10.156965</t>
  </si>
  <si>
    <t>Kiel Wiener Allee</t>
  </si>
  <si>
    <t>54.296038</t>
  </si>
  <si>
    <t>10.182757</t>
  </si>
  <si>
    <t>Kiel-Ellerbek</t>
  </si>
  <si>
    <t>54.314117</t>
  </si>
  <si>
    <t>10.170073</t>
  </si>
  <si>
    <t>Kiel-Elmschenhagen</t>
  </si>
  <si>
    <t>54.287142</t>
  </si>
  <si>
    <t>10.180414</t>
  </si>
  <si>
    <t>Kiel-Hassee CITTI-PARK</t>
  </si>
  <si>
    <t>54.310569</t>
  </si>
  <si>
    <t>10.098596</t>
  </si>
  <si>
    <t>Kiel-Oppendorf</t>
  </si>
  <si>
    <t>54.326103</t>
  </si>
  <si>
    <t>10.208370</t>
  </si>
  <si>
    <t>Kiel-Russee</t>
  </si>
  <si>
    <t>54.310040</t>
  </si>
  <si>
    <t>10.070212</t>
  </si>
  <si>
    <t>Kierspe</t>
  </si>
  <si>
    <t>51.130014</t>
  </si>
  <si>
    <t>7.616229</t>
  </si>
  <si>
    <t>Killer</t>
  </si>
  <si>
    <t>48.315684</t>
  </si>
  <si>
    <t>9.060828</t>
  </si>
  <si>
    <t>Kinding(Altmühltal)</t>
  </si>
  <si>
    <t>48.991379</t>
  </si>
  <si>
    <t>11.378503</t>
  </si>
  <si>
    <t>Kindsbach</t>
  </si>
  <si>
    <t>49.419371</t>
  </si>
  <si>
    <t>7.612836</t>
  </si>
  <si>
    <t>Kirch Göns</t>
  </si>
  <si>
    <t>50.473373</t>
  </si>
  <si>
    <t>8.666869</t>
  </si>
  <si>
    <t>Kirchanschöring</t>
  </si>
  <si>
    <t>47.953415</t>
  </si>
  <si>
    <t>12.831517</t>
  </si>
  <si>
    <t>Kirchberg(Murr)</t>
  </si>
  <si>
    <t>48.939161</t>
  </si>
  <si>
    <t>9.329056</t>
  </si>
  <si>
    <t>Kirchdorf(Deister)</t>
  </si>
  <si>
    <t>52.289852</t>
  </si>
  <si>
    <t>9.491936</t>
  </si>
  <si>
    <t>Kirchehrenbach</t>
  </si>
  <si>
    <t>49.735145</t>
  </si>
  <si>
    <t>11.141397</t>
  </si>
  <si>
    <t>Kirchehrenbach Mitte</t>
  </si>
  <si>
    <t>49.734032</t>
  </si>
  <si>
    <t>11.146382</t>
  </si>
  <si>
    <t>Kirchen</t>
  </si>
  <si>
    <t>50.806576</t>
  </si>
  <si>
    <t>7.880509</t>
  </si>
  <si>
    <t>Kirchenlaibach</t>
  </si>
  <si>
    <t>49.869904</t>
  </si>
  <si>
    <t>11.776325</t>
  </si>
  <si>
    <t>Kirchenlamitz Ost</t>
  </si>
  <si>
    <t>50.165496</t>
  </si>
  <si>
    <t>11.985965</t>
  </si>
  <si>
    <t>Kirchentellinsfurt</t>
  </si>
  <si>
    <t>48.528749</t>
  </si>
  <si>
    <t>9.139480</t>
  </si>
  <si>
    <t>Kirchhain(Bz Kassel)</t>
  </si>
  <si>
    <t>50.823779</t>
  </si>
  <si>
    <t>8.921399</t>
  </si>
  <si>
    <t>Kirchhammelwarden</t>
  </si>
  <si>
    <t>53.305655</t>
  </si>
  <si>
    <t>8.475233</t>
  </si>
  <si>
    <t>Kirchheim(Neckar)</t>
  </si>
  <si>
    <t>49.037646</t>
  </si>
  <si>
    <t>9.150903</t>
  </si>
  <si>
    <t>Kirchheim(Teck)</t>
  </si>
  <si>
    <t>48.644258</t>
  </si>
  <si>
    <t>9.443927</t>
  </si>
  <si>
    <t>Kirchheim(Teck)-Ötlingen</t>
  </si>
  <si>
    <t>48.657764</t>
  </si>
  <si>
    <t>9.416291</t>
  </si>
  <si>
    <t>Kirchheim(Teck)Süd</t>
  </si>
  <si>
    <t>48.640261</t>
  </si>
  <si>
    <t>9.451788</t>
  </si>
  <si>
    <t>Kirchheim(Unterfr)</t>
  </si>
  <si>
    <t>49.656749</t>
  </si>
  <si>
    <t>9.857713</t>
  </si>
  <si>
    <t>Kirchheim(Weinstr)</t>
  </si>
  <si>
    <t>49.537163</t>
  </si>
  <si>
    <t>8.181452</t>
  </si>
  <si>
    <t>Kirchheimbolanden</t>
  </si>
  <si>
    <t>49.668545</t>
  </si>
  <si>
    <t>8.016526</t>
  </si>
  <si>
    <t>Kirchhorsten</t>
  </si>
  <si>
    <t>52.307875</t>
  </si>
  <si>
    <t>9.119783</t>
  </si>
  <si>
    <t>Kirchhundem</t>
  </si>
  <si>
    <t>51.086068</t>
  </si>
  <si>
    <t>8.078103</t>
  </si>
  <si>
    <t>Kirch-Jesar</t>
  </si>
  <si>
    <t>53.448596</t>
  </si>
  <si>
    <t>11.263321</t>
  </si>
  <si>
    <t>Kirchlengern</t>
  </si>
  <si>
    <t>52.196755</t>
  </si>
  <si>
    <t>8.643778</t>
  </si>
  <si>
    <t>Kirchmöser</t>
  </si>
  <si>
    <t>52.375235</t>
  </si>
  <si>
    <t>12.422206</t>
  </si>
  <si>
    <t>Kirchscheidungen</t>
  </si>
  <si>
    <t>51.244700</t>
  </si>
  <si>
    <t>11.662570</t>
  </si>
  <si>
    <t>Kirchseelte DHE</t>
  </si>
  <si>
    <t>52.954896</t>
  </si>
  <si>
    <t>8.678321</t>
  </si>
  <si>
    <t>Kirchseeon</t>
  </si>
  <si>
    <t>48.070900</t>
  </si>
  <si>
    <t>11.887255</t>
  </si>
  <si>
    <t>Kirchweidach</t>
  </si>
  <si>
    <t>48.092947</t>
  </si>
  <si>
    <t>12.648167</t>
  </si>
  <si>
    <t>Kirchweyhe</t>
  </si>
  <si>
    <t>52.983765</t>
  </si>
  <si>
    <t>8.847236</t>
  </si>
  <si>
    <t>Kirchzarten</t>
  </si>
  <si>
    <t>47.967936</t>
  </si>
  <si>
    <t>7.959132</t>
  </si>
  <si>
    <t>Kirkel</t>
  </si>
  <si>
    <t>49.286182</t>
  </si>
  <si>
    <t>7.226450</t>
  </si>
  <si>
    <t>Kirn</t>
  </si>
  <si>
    <t>49.785769</t>
  </si>
  <si>
    <t>7.464589</t>
  </si>
  <si>
    <t>Kirnbach-Grün</t>
  </si>
  <si>
    <t>48.361930</t>
  </si>
  <si>
    <t>8.105907</t>
  </si>
  <si>
    <t>Kirnsulzbach</t>
  </si>
  <si>
    <t>49.762324</t>
  </si>
  <si>
    <t>7.435477</t>
  </si>
  <si>
    <t>Kirschbaumwasen</t>
  </si>
  <si>
    <t>48.623055</t>
  </si>
  <si>
    <t>8.355684</t>
  </si>
  <si>
    <t>Kissing</t>
  </si>
  <si>
    <t>48.300922</t>
  </si>
  <si>
    <t>10.959553</t>
  </si>
  <si>
    <t>Kißlegg</t>
  </si>
  <si>
    <t>47.793533</t>
  </si>
  <si>
    <t>9.881921</t>
  </si>
  <si>
    <t>Kitzingen</t>
  </si>
  <si>
    <t>49.732497</t>
  </si>
  <si>
    <t>10.155214</t>
  </si>
  <si>
    <t>Kläden(Stendal)</t>
  </si>
  <si>
    <t>52.634844</t>
  </si>
  <si>
    <t>11.661113</t>
  </si>
  <si>
    <t>Klaffenbach Hp</t>
  </si>
  <si>
    <t>50.772286</t>
  </si>
  <si>
    <t>12.903751</t>
  </si>
  <si>
    <t>Klais</t>
  </si>
  <si>
    <t>47.483032</t>
  </si>
  <si>
    <t>11.238589</t>
  </si>
  <si>
    <t>Klandorf</t>
  </si>
  <si>
    <t>52.877938</t>
  </si>
  <si>
    <t>13.555957</t>
  </si>
  <si>
    <t>Klanxbüll</t>
  </si>
  <si>
    <t>54.861997</t>
  </si>
  <si>
    <t>8.676454</t>
  </si>
  <si>
    <t>Klasdorf Glashütte</t>
  </si>
  <si>
    <t>52.021383</t>
  </si>
  <si>
    <t>13.543711</t>
  </si>
  <si>
    <t>Klecken</t>
  </si>
  <si>
    <t>53.366207</t>
  </si>
  <si>
    <t>9.928922</t>
  </si>
  <si>
    <t>Klecken Stöver</t>
  </si>
  <si>
    <t>53.369341</t>
  </si>
  <si>
    <t>9.938449</t>
  </si>
  <si>
    <t>Kleeth</t>
  </si>
  <si>
    <t>53.623142</t>
  </si>
  <si>
    <t>13.060526</t>
  </si>
  <si>
    <t>Klein Bünzow</t>
  </si>
  <si>
    <t>53.925067</t>
  </si>
  <si>
    <t>13.620311</t>
  </si>
  <si>
    <t>Klein Gerau</t>
  </si>
  <si>
    <t>49.919849</t>
  </si>
  <si>
    <t>8.516740</t>
  </si>
  <si>
    <t>Klein Winternheim-Ober Olm</t>
  </si>
  <si>
    <t>49.939711</t>
  </si>
  <si>
    <t>8.206986</t>
  </si>
  <si>
    <t>Kleinberghofen</t>
  </si>
  <si>
    <t>48.354045</t>
  </si>
  <si>
    <t>11.275478</t>
  </si>
  <si>
    <t>Kleinblittersdorf</t>
  </si>
  <si>
    <t>49.157289</t>
  </si>
  <si>
    <t>7.033459</t>
  </si>
  <si>
    <t>Kleinenbroich</t>
  </si>
  <si>
    <t>51.195662</t>
  </si>
  <si>
    <t>6.551972</t>
  </si>
  <si>
    <t>Kleinensiel</t>
  </si>
  <si>
    <t>53.444736</t>
  </si>
  <si>
    <t>8.476006</t>
  </si>
  <si>
    <t>Kleinfurra</t>
  </si>
  <si>
    <t>51.417407</t>
  </si>
  <si>
    <t>10.763196</t>
  </si>
  <si>
    <t>Kleingemünden</t>
  </si>
  <si>
    <t>50.062991</t>
  </si>
  <si>
    <t>9.687704</t>
  </si>
  <si>
    <t>Kleinheubach</t>
  </si>
  <si>
    <t>49.721423</t>
  </si>
  <si>
    <t>9.207476</t>
  </si>
  <si>
    <t>Kleinjena</t>
  </si>
  <si>
    <t>51.180265</t>
  </si>
  <si>
    <t>11.781279</t>
  </si>
  <si>
    <t>Kleinkems</t>
  </si>
  <si>
    <t>47.686129</t>
  </si>
  <si>
    <t>7.524662</t>
  </si>
  <si>
    <t>Kleinkötz</t>
  </si>
  <si>
    <t>48.411659</t>
  </si>
  <si>
    <t>10.288497</t>
  </si>
  <si>
    <t>Kleinostheim</t>
  </si>
  <si>
    <t>50.002645</t>
  </si>
  <si>
    <t>9.072252</t>
  </si>
  <si>
    <t>Kleinröhrsdorf</t>
  </si>
  <si>
    <t>51.134609</t>
  </si>
  <si>
    <t>13.990177</t>
  </si>
  <si>
    <t>Kleinschirma</t>
  </si>
  <si>
    <t>50.902742</t>
  </si>
  <si>
    <t>13.281757</t>
  </si>
  <si>
    <t>Kleinsteinbach</t>
  </si>
  <si>
    <t>48.966745</t>
  </si>
  <si>
    <t>8.554900</t>
  </si>
  <si>
    <t>Kleinwallstadt</t>
  </si>
  <si>
    <t>49.874910</t>
  </si>
  <si>
    <t>9.168168</t>
  </si>
  <si>
    <t>Kleve</t>
  </si>
  <si>
    <t>51.789734</t>
  </si>
  <si>
    <t>6.146224</t>
  </si>
  <si>
    <t>Klieken</t>
  </si>
  <si>
    <t>51.894530</t>
  </si>
  <si>
    <t>12.371778</t>
  </si>
  <si>
    <t>Klinge</t>
  </si>
  <si>
    <t>51.743608</t>
  </si>
  <si>
    <t>14.518271</t>
  </si>
  <si>
    <t>Klingenberg(Main)</t>
  </si>
  <si>
    <t>49.781419</t>
  </si>
  <si>
    <t>9.176549</t>
  </si>
  <si>
    <t>Klingenberg-Colmnitz</t>
  </si>
  <si>
    <t>50.925970</t>
  </si>
  <si>
    <t>13.501014</t>
  </si>
  <si>
    <t>Klingenbrunn</t>
  </si>
  <si>
    <t>48.944698</t>
  </si>
  <si>
    <t>13.336180</t>
  </si>
  <si>
    <t>Klingenthal</t>
  </si>
  <si>
    <t>50.357163</t>
  </si>
  <si>
    <t>12.462677</t>
  </si>
  <si>
    <t>Klinikum Bremen-Nord/Beckedorf</t>
  </si>
  <si>
    <t>53.185254</t>
  </si>
  <si>
    <t>8.595206</t>
  </si>
  <si>
    <t>Klitschmar</t>
  </si>
  <si>
    <t>51.508306</t>
  </si>
  <si>
    <t>12.228895</t>
  </si>
  <si>
    <t>Klitten</t>
  </si>
  <si>
    <t>51.348581</t>
  </si>
  <si>
    <t>14.590756</t>
  </si>
  <si>
    <t>Klitten Kirche</t>
  </si>
  <si>
    <t>51.348604</t>
  </si>
  <si>
    <t>14.603856</t>
  </si>
  <si>
    <t>Klockow(b Waren/Müritz)</t>
  </si>
  <si>
    <t>53.470795</t>
  </si>
  <si>
    <t>12.866870</t>
  </si>
  <si>
    <t>Kloster Bronnbach</t>
  </si>
  <si>
    <t>49.715144</t>
  </si>
  <si>
    <t>9.543516</t>
  </si>
  <si>
    <t>Kloster Marienthal</t>
  </si>
  <si>
    <t>50.738647</t>
  </si>
  <si>
    <t>7.668528</t>
  </si>
  <si>
    <t>Kloster Oesede</t>
  </si>
  <si>
    <t>52.200591</t>
  </si>
  <si>
    <t>8.111626</t>
  </si>
  <si>
    <t>Kloster(Hiddensee)</t>
  </si>
  <si>
    <t>54.584673</t>
  </si>
  <si>
    <t>13.112327</t>
  </si>
  <si>
    <t>Klosterbuch</t>
  </si>
  <si>
    <t>51.157622</t>
  </si>
  <si>
    <t>13.004060</t>
  </si>
  <si>
    <t>Klosterbuch Gasthof</t>
  </si>
  <si>
    <t>51.153004</t>
  </si>
  <si>
    <t>12.983283</t>
  </si>
  <si>
    <t>Klosterbuch Hp</t>
  </si>
  <si>
    <t>51.158015</t>
  </si>
  <si>
    <t>13.004165</t>
  </si>
  <si>
    <t>Klosterfelde</t>
  </si>
  <si>
    <t>52.791376</t>
  </si>
  <si>
    <t>13.488131</t>
  </si>
  <si>
    <t>Klosterlechfeld</t>
  </si>
  <si>
    <t>48.155393</t>
  </si>
  <si>
    <t>10.832630</t>
  </si>
  <si>
    <t>Klostermansfeld</t>
  </si>
  <si>
    <t>51.574682</t>
  </si>
  <si>
    <t>11.491904</t>
  </si>
  <si>
    <t>Klostermansfeld Randsiedlung</t>
  </si>
  <si>
    <t>51.591090</t>
  </si>
  <si>
    <t>11.498511</t>
  </si>
  <si>
    <t>Klosterreichenbach</t>
  </si>
  <si>
    <t>48.526627</t>
  </si>
  <si>
    <t>8.399008</t>
  </si>
  <si>
    <t>Klotten</t>
  </si>
  <si>
    <t>50.165561</t>
  </si>
  <si>
    <t>7.203759</t>
  </si>
  <si>
    <t>Knesebeck</t>
  </si>
  <si>
    <t>52.677812</t>
  </si>
  <si>
    <t>10.690267</t>
  </si>
  <si>
    <t>Knittlingen-Kleinvillars</t>
  </si>
  <si>
    <t>48.993444</t>
  </si>
  <si>
    <t>8.744536</t>
  </si>
  <si>
    <t>Knöringen-Essingen</t>
  </si>
  <si>
    <t>49.237489</t>
  </si>
  <si>
    <t>8.148229</t>
  </si>
  <si>
    <t>Kobern-Gondorf</t>
  </si>
  <si>
    <t>50.300718</t>
  </si>
  <si>
    <t>7.460750</t>
  </si>
  <si>
    <t>Koblenz Hbf</t>
  </si>
  <si>
    <t>50.350929</t>
  </si>
  <si>
    <t>7.588345</t>
  </si>
  <si>
    <t>Koblenz KD</t>
  </si>
  <si>
    <t>Koblenz Stadtmitte</t>
  </si>
  <si>
    <t>50.357961</t>
  </si>
  <si>
    <t>7.590024</t>
  </si>
  <si>
    <t>Koblenz Stadtmitte (Löhr-Center)</t>
  </si>
  <si>
    <t>Koblenz-Ehrenbreitstein</t>
  </si>
  <si>
    <t>50.361746</t>
  </si>
  <si>
    <t>7.610202</t>
  </si>
  <si>
    <t>Koblenz-Güls</t>
  </si>
  <si>
    <t>50.340849</t>
  </si>
  <si>
    <t>7.549005</t>
  </si>
  <si>
    <t>Koblenz-Lützel</t>
  </si>
  <si>
    <t>50.367487</t>
  </si>
  <si>
    <t>7.591607</t>
  </si>
  <si>
    <t>Koblenz-Lützel Balduinbrücke</t>
  </si>
  <si>
    <t>50.366530</t>
  </si>
  <si>
    <t>7.593860</t>
  </si>
  <si>
    <t>Koblenz-Moselweiß</t>
  </si>
  <si>
    <t>50.349463</t>
  </si>
  <si>
    <t>7.560646</t>
  </si>
  <si>
    <t>Kochel</t>
  </si>
  <si>
    <t>47.660650</t>
  </si>
  <si>
    <t>11.370987</t>
  </si>
  <si>
    <t>Kodersdorf</t>
  </si>
  <si>
    <t>51.259554</t>
  </si>
  <si>
    <t>14.916232</t>
  </si>
  <si>
    <t>Köditz</t>
  </si>
  <si>
    <t>50.328888</t>
  </si>
  <si>
    <t>11.848109</t>
  </si>
  <si>
    <t>Köfering</t>
  </si>
  <si>
    <t>48.931716</t>
  </si>
  <si>
    <t>12.208750</t>
  </si>
  <si>
    <t>Kohlscheid</t>
  </si>
  <si>
    <t>50.831728</t>
  </si>
  <si>
    <t>6.074485</t>
  </si>
  <si>
    <t>Kohlstetten</t>
  </si>
  <si>
    <t>48.400763</t>
  </si>
  <si>
    <t>9.332438</t>
  </si>
  <si>
    <t>Kolbermoor</t>
  </si>
  <si>
    <t>47.851926</t>
  </si>
  <si>
    <t>12.064147</t>
  </si>
  <si>
    <t>Kolkwitz</t>
  </si>
  <si>
    <t>51.757730</t>
  </si>
  <si>
    <t>14.250169</t>
  </si>
  <si>
    <t>Kolkwitz Süd</t>
  </si>
  <si>
    <t>51.746913</t>
  </si>
  <si>
    <t>14.242179</t>
  </si>
  <si>
    <t>Kölleda</t>
  </si>
  <si>
    <t>51.180274</t>
  </si>
  <si>
    <t>11.244906</t>
  </si>
  <si>
    <t>Kollmarsreute</t>
  </si>
  <si>
    <t>48.098271</t>
  </si>
  <si>
    <t>7.887074</t>
  </si>
  <si>
    <t>Kollnau</t>
  </si>
  <si>
    <t>48.101151</t>
  </si>
  <si>
    <t>7.973842</t>
  </si>
  <si>
    <t>Köln Airport-Businesspark</t>
  </si>
  <si>
    <t>50.910282</t>
  </si>
  <si>
    <t>7.044451</t>
  </si>
  <si>
    <t>Köln Frankfurter Straße</t>
  </si>
  <si>
    <t>50.915219</t>
  </si>
  <si>
    <t>7.051262</t>
  </si>
  <si>
    <t>Köln Geldernstr./Parkgürtel</t>
  </si>
  <si>
    <t>50.968551</t>
  </si>
  <si>
    <t>6.941413</t>
  </si>
  <si>
    <t>Köln Hansaring</t>
  </si>
  <si>
    <t>50.949131</t>
  </si>
  <si>
    <t>6.952565</t>
  </si>
  <si>
    <t>Köln Hbf</t>
  </si>
  <si>
    <t>50.943030</t>
  </si>
  <si>
    <t>6.958729</t>
  </si>
  <si>
    <t>Köln Hbf (Breslauer Platz)</t>
  </si>
  <si>
    <t>50.942898</t>
  </si>
  <si>
    <t>6.960458</t>
  </si>
  <si>
    <t>Köln KD</t>
  </si>
  <si>
    <t>50.940874</t>
  </si>
  <si>
    <t>6.975001</t>
  </si>
  <si>
    <t>Köln Messe/Deutz Gl.11-12</t>
  </si>
  <si>
    <t>50.941721</t>
  </si>
  <si>
    <t>6.974067</t>
  </si>
  <si>
    <t>50.895558</t>
  </si>
  <si>
    <t>7.057173</t>
  </si>
  <si>
    <t>Köln Süd</t>
  </si>
  <si>
    <t>50.927300</t>
  </si>
  <si>
    <t>6.938059</t>
  </si>
  <si>
    <t>Köln Trimbornstr</t>
  </si>
  <si>
    <t>50.935857</t>
  </si>
  <si>
    <t>6.996734</t>
  </si>
  <si>
    <t>Köln Volkhovener Weg</t>
  </si>
  <si>
    <t>51.014251</t>
  </si>
  <si>
    <t>6.893241</t>
  </si>
  <si>
    <t>Köln West</t>
  </si>
  <si>
    <t>50.943665</t>
  </si>
  <si>
    <t>6.934389</t>
  </si>
  <si>
    <t>Köln/Bonn Flughafen</t>
  </si>
  <si>
    <t>50.878901</t>
  </si>
  <si>
    <t>7.119302</t>
  </si>
  <si>
    <t>Köln-Blumenberg</t>
  </si>
  <si>
    <t>51.037414</t>
  </si>
  <si>
    <t>6.881921</t>
  </si>
  <si>
    <t>Köln-Buchforst</t>
  </si>
  <si>
    <t>50.953487</t>
  </si>
  <si>
    <t>7.004327</t>
  </si>
  <si>
    <t>Köln-Chorweiler</t>
  </si>
  <si>
    <t>51.021126</t>
  </si>
  <si>
    <t>6.897824</t>
  </si>
  <si>
    <t>Köln-Chorweiler Nord</t>
  </si>
  <si>
    <t>51.028126</t>
  </si>
  <si>
    <t>6.892772</t>
  </si>
  <si>
    <t>Köln-Dellbrück</t>
  </si>
  <si>
    <t>50.981437</t>
  </si>
  <si>
    <t>7.070124</t>
  </si>
  <si>
    <t>Köln-Ehrenfeld</t>
  </si>
  <si>
    <t>50.951533</t>
  </si>
  <si>
    <t>6.917276</t>
  </si>
  <si>
    <t>Köln-Holweide</t>
  </si>
  <si>
    <t>50.976270</t>
  </si>
  <si>
    <t>7.041235</t>
  </si>
  <si>
    <t>Köln-Longerich</t>
  </si>
  <si>
    <t>50.997736</t>
  </si>
  <si>
    <t>6.901557</t>
  </si>
  <si>
    <t>Köln-Mülheim</t>
  </si>
  <si>
    <t>50.957986</t>
  </si>
  <si>
    <t>7.013295</t>
  </si>
  <si>
    <t>Köln-Müngersdorf Technologiepark</t>
  </si>
  <si>
    <t>50.948394</t>
  </si>
  <si>
    <t>6.888201</t>
  </si>
  <si>
    <t>Köln-Nippes</t>
  </si>
  <si>
    <t>50.958666</t>
  </si>
  <si>
    <t>6.941605</t>
  </si>
  <si>
    <t>Köln-Stammheim</t>
  </si>
  <si>
    <t>50.990070</t>
  </si>
  <si>
    <t>7.002095</t>
  </si>
  <si>
    <t>Köln-Weiden West</t>
  </si>
  <si>
    <t>50.940900</t>
  </si>
  <si>
    <t>6.815137</t>
  </si>
  <si>
    <t>Köln-Worringen</t>
  </si>
  <si>
    <t>51.052378</t>
  </si>
  <si>
    <t>6.851719</t>
  </si>
  <si>
    <t>Kölpinsee</t>
  </si>
  <si>
    <t>54.035290</t>
  </si>
  <si>
    <t>14.022905</t>
  </si>
  <si>
    <t>Köndringen</t>
  </si>
  <si>
    <t>48.137458</t>
  </si>
  <si>
    <t>7.802925</t>
  </si>
  <si>
    <t>Königs Wusterhausen</t>
  </si>
  <si>
    <t>52.296635</t>
  </si>
  <si>
    <t>13.631472</t>
  </si>
  <si>
    <t>Königsbach(Baden)</t>
  </si>
  <si>
    <t>48.962584</t>
  </si>
  <si>
    <t>8.608931</t>
  </si>
  <si>
    <t>Königsborn</t>
  </si>
  <si>
    <t>52.134011</t>
  </si>
  <si>
    <t>11.756268</t>
  </si>
  <si>
    <t>Königsbronn</t>
  </si>
  <si>
    <t>48.739518</t>
  </si>
  <si>
    <t>10.116135</t>
  </si>
  <si>
    <t>Königsbrück</t>
  </si>
  <si>
    <t>51.260169</t>
  </si>
  <si>
    <t>13.899856</t>
  </si>
  <si>
    <t>Königschaffhausen</t>
  </si>
  <si>
    <t>48.137190</t>
  </si>
  <si>
    <t>7.658069</t>
  </si>
  <si>
    <t>Königshofen(Baden)</t>
  </si>
  <si>
    <t>49.546022</t>
  </si>
  <si>
    <t>9.724669</t>
  </si>
  <si>
    <t>Königshofen(Kahl)</t>
  </si>
  <si>
    <t>50.058847</t>
  </si>
  <si>
    <t>9.205986</t>
  </si>
  <si>
    <t>Königslutter</t>
  </si>
  <si>
    <t>52.257166</t>
  </si>
  <si>
    <t>10.812489</t>
  </si>
  <si>
    <t>Königsstollen</t>
  </si>
  <si>
    <t>50.776456</t>
  </si>
  <si>
    <t>7.934575</t>
  </si>
  <si>
    <t>Königstein(Sächs Schw)</t>
  </si>
  <si>
    <t>50.919445</t>
  </si>
  <si>
    <t>14.078899</t>
  </si>
  <si>
    <t>Königswinter</t>
  </si>
  <si>
    <t>50.678638</t>
  </si>
  <si>
    <t>7.193592</t>
  </si>
  <si>
    <t>Könitz(Thür)</t>
  </si>
  <si>
    <t>50.660112</t>
  </si>
  <si>
    <t>11.487912</t>
  </si>
  <si>
    <t>Könnern</t>
  </si>
  <si>
    <t>51.673916</t>
  </si>
  <si>
    <t>11.780182</t>
  </si>
  <si>
    <t>47.658754</t>
  </si>
  <si>
    <t>9.177312</t>
  </si>
  <si>
    <t>Konstanz-Fürstenberg</t>
  </si>
  <si>
    <t>47.677479</t>
  </si>
  <si>
    <t>9.162847</t>
  </si>
  <si>
    <t>Konstanz-Petershausen</t>
  </si>
  <si>
    <t>47.673956</t>
  </si>
  <si>
    <t>9.173884</t>
  </si>
  <si>
    <t>Konstanz-Wollmatingen</t>
  </si>
  <si>
    <t>47.682453</t>
  </si>
  <si>
    <t>9.147331</t>
  </si>
  <si>
    <t>Konz</t>
  </si>
  <si>
    <t>49.695979</t>
  </si>
  <si>
    <t>6.574309</t>
  </si>
  <si>
    <t>Konz Mitte</t>
  </si>
  <si>
    <t>49.700240</t>
  </si>
  <si>
    <t>6.573757</t>
  </si>
  <si>
    <t>Köppern</t>
  </si>
  <si>
    <t>50.269615</t>
  </si>
  <si>
    <t>8.646921</t>
  </si>
  <si>
    <t>Korbach Hbf</t>
  </si>
  <si>
    <t>51.278712</t>
  </si>
  <si>
    <t>8.873229</t>
  </si>
  <si>
    <t>Korbach Süd</t>
  </si>
  <si>
    <t>51.270264</t>
  </si>
  <si>
    <t>8.878815</t>
  </si>
  <si>
    <t>Kordel</t>
  </si>
  <si>
    <t>49.836367</t>
  </si>
  <si>
    <t>6.634933</t>
  </si>
  <si>
    <t>Kordel B422</t>
  </si>
  <si>
    <t>49.838180</t>
  </si>
  <si>
    <t>6.635414</t>
  </si>
  <si>
    <t>Kork</t>
  </si>
  <si>
    <t>48.570019</t>
  </si>
  <si>
    <t>7.874797</t>
  </si>
  <si>
    <t>Körle</t>
  </si>
  <si>
    <t>51.171588</t>
  </si>
  <si>
    <t>9.513137</t>
  </si>
  <si>
    <t>Körle Mülmischtal</t>
  </si>
  <si>
    <t>51.173790</t>
  </si>
  <si>
    <t>9.511830</t>
  </si>
  <si>
    <t>Korntal</t>
  </si>
  <si>
    <t>48.826416</t>
  </si>
  <si>
    <t>9.121168</t>
  </si>
  <si>
    <t>Korntal Gymnasium</t>
  </si>
  <si>
    <t>48.831057</t>
  </si>
  <si>
    <t>9.112353</t>
  </si>
  <si>
    <t>Kornwestheim Pbf</t>
  </si>
  <si>
    <t>48.862219</t>
  </si>
  <si>
    <t>9.179964</t>
  </si>
  <si>
    <t>Korschenbroich</t>
  </si>
  <si>
    <t>51.195650</t>
  </si>
  <si>
    <t>6.511886</t>
  </si>
  <si>
    <t>Koserow</t>
  </si>
  <si>
    <t>54.045335</t>
  </si>
  <si>
    <t>13.999275</t>
  </si>
  <si>
    <t>Köthen</t>
  </si>
  <si>
    <t>51.751929</t>
  </si>
  <si>
    <t>11.989358</t>
  </si>
  <si>
    <t>Kothmaißling</t>
  </si>
  <si>
    <t>49.242912</t>
  </si>
  <si>
    <t>12.729367</t>
  </si>
  <si>
    <t>Kottenheim</t>
  </si>
  <si>
    <t>50.348974</t>
  </si>
  <si>
    <t>7.248906</t>
  </si>
  <si>
    <t>Köttewitz</t>
  </si>
  <si>
    <t>50.945143</t>
  </si>
  <si>
    <t>13.859704</t>
  </si>
  <si>
    <t>Kötzschau</t>
  </si>
  <si>
    <t>51.304463</t>
  </si>
  <si>
    <t>12.123904</t>
  </si>
  <si>
    <t>Kövenig</t>
  </si>
  <si>
    <t>49.981207</t>
  </si>
  <si>
    <t>7.119488</t>
  </si>
  <si>
    <t>Kraftsdorf</t>
  </si>
  <si>
    <t>50.878075</t>
  </si>
  <si>
    <t>11.930855</t>
  </si>
  <si>
    <t>Kraftwerk Finkenheerd</t>
  </si>
  <si>
    <t>52.263228</t>
  </si>
  <si>
    <t>14.575654</t>
  </si>
  <si>
    <t>Kraghammer</t>
  </si>
  <si>
    <t>51.109134</t>
  </si>
  <si>
    <t>7.873762</t>
  </si>
  <si>
    <t>Krakow am See(Meckl)</t>
  </si>
  <si>
    <t>53.651386</t>
  </si>
  <si>
    <t>12.264909</t>
  </si>
  <si>
    <t>Kranichfeld</t>
  </si>
  <si>
    <t>50.856335</t>
  </si>
  <si>
    <t>11.203225</t>
  </si>
  <si>
    <t>Kraslice(Gr)</t>
  </si>
  <si>
    <t>Kratzeburg</t>
  </si>
  <si>
    <t>53.427803</t>
  </si>
  <si>
    <t>12.941627</t>
  </si>
  <si>
    <t>Krauthausen</t>
  </si>
  <si>
    <t>50.878662</t>
  </si>
  <si>
    <t>6.423270</t>
  </si>
  <si>
    <t>Kredenbach</t>
  </si>
  <si>
    <t>50.963257</t>
  </si>
  <si>
    <t>8.042776</t>
  </si>
  <si>
    <t>Krefeld Hbf</t>
  </si>
  <si>
    <t>51.325717</t>
  </si>
  <si>
    <t>6.569885</t>
  </si>
  <si>
    <t>Krefeld-Hohenbudberg Chempark</t>
  </si>
  <si>
    <t>51.373529</t>
  </si>
  <si>
    <t>6.664460</t>
  </si>
  <si>
    <t>Krefeld-Linn</t>
  </si>
  <si>
    <t>51.337305</t>
  </si>
  <si>
    <t>6.629668</t>
  </si>
  <si>
    <t>Krefeld-Oppum</t>
  </si>
  <si>
    <t>51.329749</t>
  </si>
  <si>
    <t>6.610090</t>
  </si>
  <si>
    <t>Krefeld-Uerdingen</t>
  </si>
  <si>
    <t>51.357278</t>
  </si>
  <si>
    <t>6.645778</t>
  </si>
  <si>
    <t>Kreiensen</t>
  </si>
  <si>
    <t>51.851423</t>
  </si>
  <si>
    <t>9.967798</t>
  </si>
  <si>
    <t>Kreimbach-Kaulbach</t>
  </si>
  <si>
    <t>49.551490</t>
  </si>
  <si>
    <t>7.631296</t>
  </si>
  <si>
    <t>Kremmen</t>
  </si>
  <si>
    <t>52.753347</t>
  </si>
  <si>
    <t>13.040231</t>
  </si>
  <si>
    <t>Krempe</t>
  </si>
  <si>
    <t>53.834111</t>
  </si>
  <si>
    <t>9.481757</t>
  </si>
  <si>
    <t>Kremperheide</t>
  </si>
  <si>
    <t>53.881178</t>
  </si>
  <si>
    <t>9.480377</t>
  </si>
  <si>
    <t>Krensitz</t>
  </si>
  <si>
    <t>51.490556</t>
  </si>
  <si>
    <t>12.461339</t>
  </si>
  <si>
    <t>Kressbronn</t>
  </si>
  <si>
    <t>47.594239</t>
  </si>
  <si>
    <t>9.598854</t>
  </si>
  <si>
    <t>Kressbronn Hafen</t>
  </si>
  <si>
    <t>47.586184</t>
  </si>
  <si>
    <t>9.599262</t>
  </si>
  <si>
    <t>Kretscham-Rothensehma</t>
  </si>
  <si>
    <t>50.467210</t>
  </si>
  <si>
    <t>12.988245</t>
  </si>
  <si>
    <t>Kreuz Konz</t>
  </si>
  <si>
    <t>49.703700</t>
  </si>
  <si>
    <t>6.576800</t>
  </si>
  <si>
    <t>Kreuzau Bahnhof</t>
  </si>
  <si>
    <t>50.750750</t>
  </si>
  <si>
    <t>6.488409</t>
  </si>
  <si>
    <t>Kreuzau-Eifelstraße</t>
  </si>
  <si>
    <t>50.742798</t>
  </si>
  <si>
    <t>6.491940</t>
  </si>
  <si>
    <t>Kreuzberg(Ahr)</t>
  </si>
  <si>
    <t>50.506442</t>
  </si>
  <si>
    <t>6.978557</t>
  </si>
  <si>
    <t>Kreuzstraße</t>
  </si>
  <si>
    <t>47.916494</t>
  </si>
  <si>
    <t>11.759014</t>
  </si>
  <si>
    <t>Kreuztal</t>
  </si>
  <si>
    <t>50.956029</t>
  </si>
  <si>
    <t>7.991696</t>
  </si>
  <si>
    <t>Kreuztal-Littfeld</t>
  </si>
  <si>
    <t>51.007190</t>
  </si>
  <si>
    <t>7.987142</t>
  </si>
  <si>
    <t>Kriftel</t>
  </si>
  <si>
    <t>50.082280</t>
  </si>
  <si>
    <t>8.475448</t>
  </si>
  <si>
    <t>Krippen</t>
  </si>
  <si>
    <t>50.913144</t>
  </si>
  <si>
    <t>14.160100</t>
  </si>
  <si>
    <t>Krölpa-Ranis</t>
  </si>
  <si>
    <t>50.677058</t>
  </si>
  <si>
    <t>11.543418</t>
  </si>
  <si>
    <t>50.239612</t>
  </si>
  <si>
    <t>11.320115</t>
  </si>
  <si>
    <t>Kronberg Süd</t>
  </si>
  <si>
    <t>50.173304</t>
  </si>
  <si>
    <t>8.529183</t>
  </si>
  <si>
    <t>Kronberg(Taunus)</t>
  </si>
  <si>
    <t>50.179919</t>
  </si>
  <si>
    <t>8.516874</t>
  </si>
  <si>
    <t>Kronshagen</t>
  </si>
  <si>
    <t>54.331211</t>
  </si>
  <si>
    <t>10.083155</t>
  </si>
  <si>
    <t>Kronskamp</t>
  </si>
  <si>
    <t>53.933556</t>
  </si>
  <si>
    <t>12.315387</t>
  </si>
  <si>
    <t>Kronweiler</t>
  </si>
  <si>
    <t>49.655588</t>
  </si>
  <si>
    <t>7.262416</t>
  </si>
  <si>
    <t>Kröpelin</t>
  </si>
  <si>
    <t>54.069137</t>
  </si>
  <si>
    <t>11.791573</t>
  </si>
  <si>
    <t>Kruft</t>
  </si>
  <si>
    <t>50.390541</t>
  </si>
  <si>
    <t>7.338598</t>
  </si>
  <si>
    <t>Krumbach(Schwab)</t>
  </si>
  <si>
    <t>48.247590</t>
  </si>
  <si>
    <t>10.358619</t>
  </si>
  <si>
    <t>Krumbach(Schwab)Schule</t>
  </si>
  <si>
    <t>48.235420</t>
  </si>
  <si>
    <t>10.361165</t>
  </si>
  <si>
    <t>Krumhermsdorf</t>
  </si>
  <si>
    <t>50.992963</t>
  </si>
  <si>
    <t>14.207348</t>
  </si>
  <si>
    <t>Krumpa</t>
  </si>
  <si>
    <t>51.289437</t>
  </si>
  <si>
    <t>11.854636</t>
  </si>
  <si>
    <t>Krumpa Addinol</t>
  </si>
  <si>
    <t>51.295424</t>
  </si>
  <si>
    <t>11.850543</t>
  </si>
  <si>
    <t>Krupunder</t>
  </si>
  <si>
    <t>53.615823</t>
  </si>
  <si>
    <t>9.867762</t>
  </si>
  <si>
    <t>Kubschütz</t>
  </si>
  <si>
    <t>51.165726</t>
  </si>
  <si>
    <t>14.509634</t>
  </si>
  <si>
    <t>48.640523</t>
  </si>
  <si>
    <t>9.803400</t>
  </si>
  <si>
    <t>Kuhle(Bakenberg)</t>
  </si>
  <si>
    <t>54.647557</t>
  </si>
  <si>
    <t>13.284268</t>
  </si>
  <si>
    <t>Kühnhausen</t>
  </si>
  <si>
    <t>51.036371</t>
  </si>
  <si>
    <t>10.978069</t>
  </si>
  <si>
    <t>Kühren</t>
  </si>
  <si>
    <t>51.349390</t>
  </si>
  <si>
    <t>12.833225</t>
  </si>
  <si>
    <t>Kulmbach</t>
  </si>
  <si>
    <t>50.109822</t>
  </si>
  <si>
    <t>11.451889</t>
  </si>
  <si>
    <t>Külte-Wetterburg</t>
  </si>
  <si>
    <t>51.396821</t>
  </si>
  <si>
    <t>9.071138</t>
  </si>
  <si>
    <t>Kummerow(Stralsund)</t>
  </si>
  <si>
    <t>54.298331</t>
  </si>
  <si>
    <t>12.884616</t>
  </si>
  <si>
    <t>Kummersdorf(Storkow)</t>
  </si>
  <si>
    <t>52.275064</t>
  </si>
  <si>
    <t>13.874126</t>
  </si>
  <si>
    <t>Kunersdorf</t>
  </si>
  <si>
    <t>51.768640</t>
  </si>
  <si>
    <t>14.188364</t>
  </si>
  <si>
    <t>Künsebeck</t>
  </si>
  <si>
    <t>52.036703</t>
  </si>
  <si>
    <t>8.384328</t>
  </si>
  <si>
    <t>Küntrop</t>
  </si>
  <si>
    <t>51.293399</t>
  </si>
  <si>
    <t>7.814796</t>
  </si>
  <si>
    <t>Künzelsau Bf</t>
  </si>
  <si>
    <t>49.278686</t>
  </si>
  <si>
    <t>9.684523</t>
  </si>
  <si>
    <t>Kupfermühle</t>
  </si>
  <si>
    <t>53.762184</t>
  </si>
  <si>
    <t>10.326430</t>
  </si>
  <si>
    <t>48.834128</t>
  </si>
  <si>
    <t>8.256112</t>
  </si>
  <si>
    <t>Küps</t>
  </si>
  <si>
    <t>50.195886</t>
  </si>
  <si>
    <t>11.268337</t>
  </si>
  <si>
    <t>Kürbitz</t>
  </si>
  <si>
    <t>50.462724</t>
  </si>
  <si>
    <t>12.069771</t>
  </si>
  <si>
    <t>Kurort Altenberg(Erzgebirge)</t>
  </si>
  <si>
    <t>50.766298</t>
  </si>
  <si>
    <t>13.753634</t>
  </si>
  <si>
    <t>Kurort Jonsdorf</t>
  </si>
  <si>
    <t>50.853855</t>
  </si>
  <si>
    <t>14.706610</t>
  </si>
  <si>
    <t>Kurort Jonsdorf Hst</t>
  </si>
  <si>
    <t>14.725668</t>
  </si>
  <si>
    <t>Kurort Kipsdorf</t>
  </si>
  <si>
    <t>50.805908</t>
  </si>
  <si>
    <t>13.676546</t>
  </si>
  <si>
    <t>Kurort Oberwiesenthal</t>
  </si>
  <si>
    <t>50.421178</t>
  </si>
  <si>
    <t>12.971981</t>
  </si>
  <si>
    <t>Kurort Oybin</t>
  </si>
  <si>
    <t>50.843662</t>
  </si>
  <si>
    <t>14.745577</t>
  </si>
  <si>
    <t>Kurort Oybin-Niederdorf</t>
  </si>
  <si>
    <t>50.862166</t>
  </si>
  <si>
    <t>14.753624</t>
  </si>
  <si>
    <t>Kurort Rathen</t>
  </si>
  <si>
    <t>50.956816</t>
  </si>
  <si>
    <t>14.075341</t>
  </si>
  <si>
    <t>Kusel</t>
  </si>
  <si>
    <t>49.538282</t>
  </si>
  <si>
    <t>7.410329</t>
  </si>
  <si>
    <t>Küstrin-Kietz</t>
  </si>
  <si>
    <t>52.568481</t>
  </si>
  <si>
    <t>14.607909</t>
  </si>
  <si>
    <t>Kutenholz</t>
  </si>
  <si>
    <t>53.470379</t>
  </si>
  <si>
    <t>9.309961</t>
  </si>
  <si>
    <t>Kutzenhausen</t>
  </si>
  <si>
    <t>48.334775</t>
  </si>
  <si>
    <t>10.696338</t>
  </si>
  <si>
    <t>Kyhna</t>
  </si>
  <si>
    <t>51.511073</t>
  </si>
  <si>
    <t>12.265876</t>
  </si>
  <si>
    <t>Kyllburg</t>
  </si>
  <si>
    <t>50.041930</t>
  </si>
  <si>
    <t>6.597027</t>
  </si>
  <si>
    <t>Kyritz</t>
  </si>
  <si>
    <t>52.942491</t>
  </si>
  <si>
    <t>12.390945</t>
  </si>
  <si>
    <t>Kyritz Am Bürgerpark</t>
  </si>
  <si>
    <t>52.949013</t>
  </si>
  <si>
    <t>12.389939</t>
  </si>
  <si>
    <t>Laaber</t>
  </si>
  <si>
    <t>49.070022</t>
  </si>
  <si>
    <t>11.884056</t>
  </si>
  <si>
    <t>Laaber Marktplatz</t>
  </si>
  <si>
    <t>49.065886</t>
  </si>
  <si>
    <t>11.885596</t>
  </si>
  <si>
    <t>Laage(Meckl)</t>
  </si>
  <si>
    <t>53.919599</t>
  </si>
  <si>
    <t>12.339608</t>
  </si>
  <si>
    <t>Laberweinting</t>
  </si>
  <si>
    <t>48.796839</t>
  </si>
  <si>
    <t>12.315237</t>
  </si>
  <si>
    <t>Ladenburg</t>
  </si>
  <si>
    <t>49.474242</t>
  </si>
  <si>
    <t>8.602803</t>
  </si>
  <si>
    <t>Lage(Lippe)</t>
  </si>
  <si>
    <t>51.991742</t>
  </si>
  <si>
    <t>8.801199</t>
  </si>
  <si>
    <t>Lagerlechfeld</t>
  </si>
  <si>
    <t>48.182949</t>
  </si>
  <si>
    <t>10.844197</t>
  </si>
  <si>
    <t>Lahntal-Sarnau</t>
  </si>
  <si>
    <t>50.871196</t>
  </si>
  <si>
    <t>8.756045</t>
  </si>
  <si>
    <t>Lahr(Schwarzw)</t>
  </si>
  <si>
    <t>48.340958</t>
  </si>
  <si>
    <t>7.835572</t>
  </si>
  <si>
    <t>Laineck</t>
  </si>
  <si>
    <t>49.959351</t>
  </si>
  <si>
    <t>11.615907</t>
  </si>
  <si>
    <t>Lalendorf</t>
  </si>
  <si>
    <t>53.755004</t>
  </si>
  <si>
    <t>12.386421</t>
  </si>
  <si>
    <t>Lalendorf Am Waldrand</t>
  </si>
  <si>
    <t>53.759991</t>
  </si>
  <si>
    <t>12.389405</t>
  </si>
  <si>
    <t>Lam</t>
  </si>
  <si>
    <t>49.191555</t>
  </si>
  <si>
    <t>13.051003</t>
  </si>
  <si>
    <t>Lambrecht(Pfalz)</t>
  </si>
  <si>
    <t>49.373336</t>
  </si>
  <si>
    <t>8.074391</t>
  </si>
  <si>
    <t>Lambsheim</t>
  </si>
  <si>
    <t>49.511863</t>
  </si>
  <si>
    <t>8.283476</t>
  </si>
  <si>
    <t>Lammersdorf</t>
  </si>
  <si>
    <t>50.631718</t>
  </si>
  <si>
    <t>6.272878</t>
  </si>
  <si>
    <t>Lampertheim</t>
  </si>
  <si>
    <t>49.598215</t>
  </si>
  <si>
    <t>8.478489</t>
  </si>
  <si>
    <t>Lampertsmühle-Otterbach</t>
  </si>
  <si>
    <t>49.483662</t>
  </si>
  <si>
    <t>7.729408</t>
  </si>
  <si>
    <t>Lampertswalde</t>
  </si>
  <si>
    <t>51.308629</t>
  </si>
  <si>
    <t>13.680854</t>
  </si>
  <si>
    <t>Lancken</t>
  </si>
  <si>
    <t>54.518032</t>
  </si>
  <si>
    <t>13.607885</t>
  </si>
  <si>
    <t>Lancken Neuer Friedhof</t>
  </si>
  <si>
    <t>54.514848</t>
  </si>
  <si>
    <t>13.611063</t>
  </si>
  <si>
    <t>Landau(Isar)</t>
  </si>
  <si>
    <t>48.682890</t>
  </si>
  <si>
    <t>12.695062</t>
  </si>
  <si>
    <t>Landau(Pfalz)Hbf</t>
  </si>
  <si>
    <t>49.197741</t>
  </si>
  <si>
    <t>8.126204</t>
  </si>
  <si>
    <t>Landau(Pfalz)Süd</t>
  </si>
  <si>
    <t>49.189165</t>
  </si>
  <si>
    <t>8.114176</t>
  </si>
  <si>
    <t>Landau(Pfalz)West</t>
  </si>
  <si>
    <t>49.195748</t>
  </si>
  <si>
    <t>8.107052</t>
  </si>
  <si>
    <t>Landsberg(b. Halle/Saale)</t>
  </si>
  <si>
    <t>51.532899</t>
  </si>
  <si>
    <t>12.166712</t>
  </si>
  <si>
    <t>Landsberg(b. Halle/Saale) Süd</t>
  </si>
  <si>
    <t>51.504396</t>
  </si>
  <si>
    <t>12.172315</t>
  </si>
  <si>
    <t>Landsberg(L)Schule</t>
  </si>
  <si>
    <t>48.054179</t>
  </si>
  <si>
    <t>10.869641</t>
  </si>
  <si>
    <t>Landsberg(Lech)</t>
  </si>
  <si>
    <t>48.047274</t>
  </si>
  <si>
    <t>10.871701</t>
  </si>
  <si>
    <t>Landshut(Bay)Hbf</t>
  </si>
  <si>
    <t>48.547492</t>
  </si>
  <si>
    <t>12.135930</t>
  </si>
  <si>
    <t>Landshut(Bay)Süd</t>
  </si>
  <si>
    <t>48.524269</t>
  </si>
  <si>
    <t>12.140504</t>
  </si>
  <si>
    <t>Landstuhl</t>
  </si>
  <si>
    <t>49.416287</t>
  </si>
  <si>
    <t>7.565931</t>
  </si>
  <si>
    <t>Landsweiler-Reden</t>
  </si>
  <si>
    <t>49.352246</t>
  </si>
  <si>
    <t>7.119316</t>
  </si>
  <si>
    <t>Lang Göns</t>
  </si>
  <si>
    <t>50.496920</t>
  </si>
  <si>
    <t>8.667054</t>
  </si>
  <si>
    <t>Langdorf</t>
  </si>
  <si>
    <t>49.020662</t>
  </si>
  <si>
    <t>13.161392</t>
  </si>
  <si>
    <t>Langebrück(Sachs)</t>
  </si>
  <si>
    <t>51.126751</t>
  </si>
  <si>
    <t>13.841072</t>
  </si>
  <si>
    <t>Langeln(Holst)</t>
  </si>
  <si>
    <t>53.791833</t>
  </si>
  <si>
    <t>9.862105</t>
  </si>
  <si>
    <t>Langelsheim</t>
  </si>
  <si>
    <t>51.930120</t>
  </si>
  <si>
    <t>10.343173</t>
  </si>
  <si>
    <t>Langen (b Bremerhaven)</t>
  </si>
  <si>
    <t>53.601940</t>
  </si>
  <si>
    <t>8.597014</t>
  </si>
  <si>
    <t>Langen(Hess)</t>
  </si>
  <si>
    <t>49.993612</t>
  </si>
  <si>
    <t>8.656787</t>
  </si>
  <si>
    <t>Langenargen</t>
  </si>
  <si>
    <t>47.599491</t>
  </si>
  <si>
    <t>9.544837</t>
  </si>
  <si>
    <t>Langenargen Hafen</t>
  </si>
  <si>
    <t>47.596104</t>
  </si>
  <si>
    <t>9.539273</t>
  </si>
  <si>
    <t>Langenau(Württ)</t>
  </si>
  <si>
    <t>48.493333</t>
  </si>
  <si>
    <t>10.125988</t>
  </si>
  <si>
    <t>Langenbach(Oberbay)</t>
  </si>
  <si>
    <t>48.438097</t>
  </si>
  <si>
    <t>11.852854</t>
  </si>
  <si>
    <t>Langenbrand</t>
  </si>
  <si>
    <t>48.702272</t>
  </si>
  <si>
    <t>8.355473</t>
  </si>
  <si>
    <t>Langendorf</t>
  </si>
  <si>
    <t>51.181451</t>
  </si>
  <si>
    <t>11.959322</t>
  </si>
  <si>
    <t>Langeneichstädt</t>
  </si>
  <si>
    <t>51.347150</t>
  </si>
  <si>
    <t>11.755908</t>
  </si>
  <si>
    <t>Langenfeld(Rhld)</t>
  </si>
  <si>
    <t>51.102677</t>
  </si>
  <si>
    <t>6.938278</t>
  </si>
  <si>
    <t>Langenfeld(Rhld)-Berghausen</t>
  </si>
  <si>
    <t>51.117510</t>
  </si>
  <si>
    <t>6.923684</t>
  </si>
  <si>
    <t>50.005707</t>
  </si>
  <si>
    <t>8.658565</t>
  </si>
  <si>
    <t>Langenhagen Mitte</t>
  </si>
  <si>
    <t>52.440279</t>
  </si>
  <si>
    <t>9.725427</t>
  </si>
  <si>
    <t>Langenhagen Pferdemarkt</t>
  </si>
  <si>
    <t>52.450993</t>
  </si>
  <si>
    <t>9.735882</t>
  </si>
  <si>
    <t>Langenhagen-Kaltenweide</t>
  </si>
  <si>
    <t>52.480085</t>
  </si>
  <si>
    <t>9.736342</t>
  </si>
  <si>
    <t>Langenhahn</t>
  </si>
  <si>
    <t>50.587535</t>
  </si>
  <si>
    <t>7.914633</t>
  </si>
  <si>
    <t>Langenhorn(Schlesw)</t>
  </si>
  <si>
    <t>54.685934</t>
  </si>
  <si>
    <t>8.946413</t>
  </si>
  <si>
    <t>Langenlonsheim</t>
  </si>
  <si>
    <t>49.901372</t>
  </si>
  <si>
    <t>7.899887</t>
  </si>
  <si>
    <t>Langenmoor</t>
  </si>
  <si>
    <t>53.772441</t>
  </si>
  <si>
    <t>9.663746</t>
  </si>
  <si>
    <t>Langenorla Ost</t>
  </si>
  <si>
    <t>50.730738</t>
  </si>
  <si>
    <t>11.592446</t>
  </si>
  <si>
    <t>Langenorla West</t>
  </si>
  <si>
    <t>50.741877</t>
  </si>
  <si>
    <t>11.579663</t>
  </si>
  <si>
    <t>Langenprozelten</t>
  </si>
  <si>
    <t>50.061572</t>
  </si>
  <si>
    <t>9.661384</t>
  </si>
  <si>
    <t>Langenselbold</t>
  </si>
  <si>
    <t>50.162068</t>
  </si>
  <si>
    <t>9.057682</t>
  </si>
  <si>
    <t>Langenstein</t>
  </si>
  <si>
    <t>51.860457</t>
  </si>
  <si>
    <t>10.979275</t>
  </si>
  <si>
    <t>Langensteinbach Bahnhof</t>
  </si>
  <si>
    <t>48.915256</t>
  </si>
  <si>
    <t>8.503120</t>
  </si>
  <si>
    <t>Langenwang(Schwab)</t>
  </si>
  <si>
    <t>47.436588</t>
  </si>
  <si>
    <t>10.276032</t>
  </si>
  <si>
    <t>Langenweddingen</t>
  </si>
  <si>
    <t>52.045554</t>
  </si>
  <si>
    <t>11.532404</t>
  </si>
  <si>
    <t>Langenwolmsdorf</t>
  </si>
  <si>
    <t>51.036251</t>
  </si>
  <si>
    <t>14.153669</t>
  </si>
  <si>
    <t>Langenwolmsdorf Mitte</t>
  </si>
  <si>
    <t>51.038605</t>
  </si>
  <si>
    <t>14.127331</t>
  </si>
  <si>
    <t>Langenzenn</t>
  </si>
  <si>
    <t>49.496943</t>
  </si>
  <si>
    <t>10.801856</t>
  </si>
  <si>
    <t>Langeoog</t>
  </si>
  <si>
    <t>53.724177</t>
  </si>
  <si>
    <t>7.494457</t>
  </si>
  <si>
    <t>Langerwehe</t>
  </si>
  <si>
    <t>50.817909</t>
  </si>
  <si>
    <t>6.353467</t>
  </si>
  <si>
    <t>Langhagen</t>
  </si>
  <si>
    <t>53.680936</t>
  </si>
  <si>
    <t>12.425217</t>
  </si>
  <si>
    <t>Langlau</t>
  </si>
  <si>
    <t>49.118743</t>
  </si>
  <si>
    <t>10.859352</t>
  </si>
  <si>
    <t>Langsdorf(Oberhess)</t>
  </si>
  <si>
    <t>50.494954</t>
  </si>
  <si>
    <t>8.856990</t>
  </si>
  <si>
    <t>Langwedel</t>
  </si>
  <si>
    <t>52.977881</t>
  </si>
  <si>
    <t>9.194981</t>
  </si>
  <si>
    <t>Langweid(Lech)</t>
  </si>
  <si>
    <t>48.490447</t>
  </si>
  <si>
    <t>10.847966</t>
  </si>
  <si>
    <t>Lathen</t>
  </si>
  <si>
    <t>52.860749</t>
  </si>
  <si>
    <t>7.322574</t>
  </si>
  <si>
    <t>Laubendorf</t>
  </si>
  <si>
    <t>49.494365</t>
  </si>
  <si>
    <t>10.752696</t>
  </si>
  <si>
    <t>Laubenheim(Nahe)</t>
  </si>
  <si>
    <t>49.918799</t>
  </si>
  <si>
    <t>7.897215</t>
  </si>
  <si>
    <t>Laucha(Unstrut)</t>
  </si>
  <si>
    <t>51.222058</t>
  </si>
  <si>
    <t>11.678442</t>
  </si>
  <si>
    <t>Lauchhammer</t>
  </si>
  <si>
    <t>51.474569</t>
  </si>
  <si>
    <t>13.743242</t>
  </si>
  <si>
    <t>Lauchheim</t>
  </si>
  <si>
    <t>48.868885</t>
  </si>
  <si>
    <t>10.236563</t>
  </si>
  <si>
    <t>Lauchringen</t>
  </si>
  <si>
    <t>47.629088</t>
  </si>
  <si>
    <t>8.322193</t>
  </si>
  <si>
    <t>Lauchringen West</t>
  </si>
  <si>
    <t>47.632775</t>
  </si>
  <si>
    <t>8.308102</t>
  </si>
  <si>
    <t>Lauda</t>
  </si>
  <si>
    <t>49.565385</t>
  </si>
  <si>
    <t>9.709512</t>
  </si>
  <si>
    <t>Laudenbach am Main</t>
  </si>
  <si>
    <t>49.742528</t>
  </si>
  <si>
    <t>9.179126</t>
  </si>
  <si>
    <t>Laudenbach(Bergstr)</t>
  </si>
  <si>
    <t>49.612076</t>
  </si>
  <si>
    <t>8.644539</t>
  </si>
  <si>
    <t>Laudenbach(Württ)</t>
  </si>
  <si>
    <t>49.455421</t>
  </si>
  <si>
    <t>9.923100</t>
  </si>
  <si>
    <t>Lauenbrück</t>
  </si>
  <si>
    <t>53.197030</t>
  </si>
  <si>
    <t>9.563710</t>
  </si>
  <si>
    <t>Lauenburg(Elbe)</t>
  </si>
  <si>
    <t>53.369629</t>
  </si>
  <si>
    <t>10.567973</t>
  </si>
  <si>
    <t>Lauenförde-Beverungen</t>
  </si>
  <si>
    <t>51.658470</t>
  </si>
  <si>
    <t>9.392667</t>
  </si>
  <si>
    <t>Lauenstein(Sachs)</t>
  </si>
  <si>
    <t>50.786565</t>
  </si>
  <si>
    <t>13.814398</t>
  </si>
  <si>
    <t>Lauf West</t>
  </si>
  <si>
    <t>49.501129</t>
  </si>
  <si>
    <t>11.278000</t>
  </si>
  <si>
    <t>Lauf(links Pegnitz)</t>
  </si>
  <si>
    <t>49.507097</t>
  </si>
  <si>
    <t>11.285976</t>
  </si>
  <si>
    <t>Lauf(rechts Pegnitz)</t>
  </si>
  <si>
    <t>49.512333</t>
  </si>
  <si>
    <t>11.277359</t>
  </si>
  <si>
    <t>Laufach</t>
  </si>
  <si>
    <t>50.010670</t>
  </si>
  <si>
    <t>9.277692</t>
  </si>
  <si>
    <t>Laufen(Oberbay)</t>
  </si>
  <si>
    <t>47.933653</t>
  </si>
  <si>
    <t>12.922363</t>
  </si>
  <si>
    <t>Laufen(Oberbayern) Gymnasium</t>
  </si>
  <si>
    <t>47.934327</t>
  </si>
  <si>
    <t>12.932489</t>
  </si>
  <si>
    <t>Laufen(Oberbayern) Mozartplatz</t>
  </si>
  <si>
    <t>47.934580</t>
  </si>
  <si>
    <t>12.928691</t>
  </si>
  <si>
    <t>Laufenburg(Baden)</t>
  </si>
  <si>
    <t>47.563408</t>
  </si>
  <si>
    <t>8.058312</t>
  </si>
  <si>
    <t>Laufenburg(Baden)Ost</t>
  </si>
  <si>
    <t>47.566163</t>
  </si>
  <si>
    <t>8.073691</t>
  </si>
  <si>
    <t>Lauffen(Neckar)</t>
  </si>
  <si>
    <t>49.076514</t>
  </si>
  <si>
    <t>9.146136</t>
  </si>
  <si>
    <t>Lauingen</t>
  </si>
  <si>
    <t>48.574566</t>
  </si>
  <si>
    <t>10.424966</t>
  </si>
  <si>
    <t>Laupheim Stadt</t>
  </si>
  <si>
    <t>48.233304</t>
  </si>
  <si>
    <t>9.878394</t>
  </si>
  <si>
    <t>Laupheim West</t>
  </si>
  <si>
    <t>48.231112</t>
  </si>
  <si>
    <t>9.848251</t>
  </si>
  <si>
    <t>Laurenburg(Lahn)</t>
  </si>
  <si>
    <t>50.329552</t>
  </si>
  <si>
    <t>7.905766</t>
  </si>
  <si>
    <t>Lauscha(Thür)</t>
  </si>
  <si>
    <t>50.473314</t>
  </si>
  <si>
    <t>11.160302</t>
  </si>
  <si>
    <t>Lausheim-Blumegg</t>
  </si>
  <si>
    <t>47.792619</t>
  </si>
  <si>
    <t>8.492805</t>
  </si>
  <si>
    <t>Laußnitz</t>
  </si>
  <si>
    <t>51.248250</t>
  </si>
  <si>
    <t>13.879653</t>
  </si>
  <si>
    <t>Lauta(Nl)</t>
  </si>
  <si>
    <t>51.447233</t>
  </si>
  <si>
    <t>14.093147</t>
  </si>
  <si>
    <t>Lautenbach(Baden)</t>
  </si>
  <si>
    <t>48.519483</t>
  </si>
  <si>
    <t>8.116067</t>
  </si>
  <si>
    <t>Lauter(Sachs)</t>
  </si>
  <si>
    <t>50.568051</t>
  </si>
  <si>
    <t>12.749028</t>
  </si>
  <si>
    <t>Lauterbach Mole</t>
  </si>
  <si>
    <t>54.342219</t>
  </si>
  <si>
    <t>13.503118</t>
  </si>
  <si>
    <t>Lauterbach(Hess)Nord</t>
  </si>
  <si>
    <t>50.643691</t>
  </si>
  <si>
    <t>9.407491</t>
  </si>
  <si>
    <t>Lauterbach(Rügen)</t>
  </si>
  <si>
    <t>54.345215</t>
  </si>
  <si>
    <t>13.500754</t>
  </si>
  <si>
    <t>Lauterbach-Steinbach</t>
  </si>
  <si>
    <t>51.175036</t>
  </si>
  <si>
    <t>12.619387</t>
  </si>
  <si>
    <t>Lauterbourg(fr)</t>
  </si>
  <si>
    <t>48.975292</t>
  </si>
  <si>
    <t>8.195538</t>
  </si>
  <si>
    <t>49.653709</t>
  </si>
  <si>
    <t>7.590710</t>
  </si>
  <si>
    <t>Lebach</t>
  </si>
  <si>
    <t>49.408332</t>
  </si>
  <si>
    <t>6.907231</t>
  </si>
  <si>
    <t>Lebach-Jabach</t>
  </si>
  <si>
    <t>49.407259</t>
  </si>
  <si>
    <t>6.891823</t>
  </si>
  <si>
    <t>Leese-Stolzenau</t>
  </si>
  <si>
    <t>52.509469</t>
  </si>
  <si>
    <t>9.110127</t>
  </si>
  <si>
    <t>Legden</t>
  </si>
  <si>
    <t>52.034933</t>
  </si>
  <si>
    <t>7.088505</t>
  </si>
  <si>
    <t>Legefeld</t>
  </si>
  <si>
    <t>50.926908</t>
  </si>
  <si>
    <t>11.288262</t>
  </si>
  <si>
    <t>Legelshurst</t>
  </si>
  <si>
    <t>48.558550</t>
  </si>
  <si>
    <t>7.913549</t>
  </si>
  <si>
    <t>Lehmen</t>
  </si>
  <si>
    <t>50.284746</t>
  </si>
  <si>
    <t>7.455230</t>
  </si>
  <si>
    <t>Lehndorf(Altenburg)</t>
  </si>
  <si>
    <t>50.937827</t>
  </si>
  <si>
    <t>12.425806</t>
  </si>
  <si>
    <t>Lehnheim</t>
  </si>
  <si>
    <t>50.606710</t>
  </si>
  <si>
    <t>8.992076</t>
  </si>
  <si>
    <t>Lehnitz</t>
  </si>
  <si>
    <t>52.741702</t>
  </si>
  <si>
    <t>13.263224</t>
  </si>
  <si>
    <t>Lehrte</t>
  </si>
  <si>
    <t>52.376722</t>
  </si>
  <si>
    <t>9.974599</t>
  </si>
  <si>
    <t>Lehrte Neues Zentrum</t>
  </si>
  <si>
    <t>52.376944</t>
  </si>
  <si>
    <t>9.976161</t>
  </si>
  <si>
    <t>Leichlingen</t>
  </si>
  <si>
    <t>51.107521</t>
  </si>
  <si>
    <t>7.005251</t>
  </si>
  <si>
    <t>Leiferde(b Gifhorn)</t>
  </si>
  <si>
    <t>52.456453</t>
  </si>
  <si>
    <t>10.427937</t>
  </si>
  <si>
    <t>Leimstruth</t>
  </si>
  <si>
    <t>50.990658</t>
  </si>
  <si>
    <t>8.312789</t>
  </si>
  <si>
    <t>Leinefelde</t>
  </si>
  <si>
    <t>51.388836</t>
  </si>
  <si>
    <t>10.328758</t>
  </si>
  <si>
    <t>Leinfelden</t>
  </si>
  <si>
    <t>48.696506</t>
  </si>
  <si>
    <t>9.142866</t>
  </si>
  <si>
    <t>Leingarten</t>
  </si>
  <si>
    <t>49.145064</t>
  </si>
  <si>
    <t>9.121611</t>
  </si>
  <si>
    <t>Leingarten Mitte</t>
  </si>
  <si>
    <t>49.145631</t>
  </si>
  <si>
    <t>9.112802</t>
  </si>
  <si>
    <t>Leingarten Ost</t>
  </si>
  <si>
    <t>49.144173</t>
  </si>
  <si>
    <t>9.130958</t>
  </si>
  <si>
    <t>Leingarten West</t>
  </si>
  <si>
    <t>49.145977</t>
  </si>
  <si>
    <t>9.105799</t>
  </si>
  <si>
    <t>Leipheim</t>
  </si>
  <si>
    <t>48.450171</t>
  </si>
  <si>
    <t>10.215369</t>
  </si>
  <si>
    <t>Leipzig Allee-Center</t>
  </si>
  <si>
    <t>51.319158</t>
  </si>
  <si>
    <t>12.291748</t>
  </si>
  <si>
    <t>Leipzig Anger-Crottendorf</t>
  </si>
  <si>
    <t>51.332435</t>
  </si>
  <si>
    <t>12.420511</t>
  </si>
  <si>
    <t>Leipzig Anger-Crottendorf (Ersatzverkehr)</t>
  </si>
  <si>
    <t>Leipzig Augustusplatz</t>
  </si>
  <si>
    <t>51.338878</t>
  </si>
  <si>
    <t>12.381469</t>
  </si>
  <si>
    <t>Leipzig Bayerischer Bahnhof</t>
  </si>
  <si>
    <t>51.329267</t>
  </si>
  <si>
    <t>12.381658</t>
  </si>
  <si>
    <t>Leipzig Coppiplatz</t>
  </si>
  <si>
    <t>51.367074</t>
  </si>
  <si>
    <t>12.366024</t>
  </si>
  <si>
    <t>Leipzig Deutsche Nationalbibliothek</t>
  </si>
  <si>
    <t>51.323470</t>
  </si>
  <si>
    <t>12.395115</t>
  </si>
  <si>
    <t>Leipzig Essener Straße</t>
  </si>
  <si>
    <t>51.376358</t>
  </si>
  <si>
    <t>12.396988</t>
  </si>
  <si>
    <t>Leipzig Grünauer Allee</t>
  </si>
  <si>
    <t>51.320905</t>
  </si>
  <si>
    <t>12.303006</t>
  </si>
  <si>
    <t>Leipzig Hbf</t>
  </si>
  <si>
    <t>51.345471</t>
  </si>
  <si>
    <t>12.382064</t>
  </si>
  <si>
    <t>Leipzig Hbf Ostseite</t>
  </si>
  <si>
    <t>51.343642</t>
  </si>
  <si>
    <t>12.382334</t>
  </si>
  <si>
    <t>Leipzig Karlsruher Str</t>
  </si>
  <si>
    <t>51.317236</t>
  </si>
  <si>
    <t>12.279271</t>
  </si>
  <si>
    <t>Leipzig Markt</t>
  </si>
  <si>
    <t>51.340640</t>
  </si>
  <si>
    <t>12.374612</t>
  </si>
  <si>
    <t>Leipzig MDR</t>
  </si>
  <si>
    <t>51.320067</t>
  </si>
  <si>
    <t>12.386318</t>
  </si>
  <si>
    <t>Leipzig Messe</t>
  </si>
  <si>
    <t>51.396145</t>
  </si>
  <si>
    <t>12.389278</t>
  </si>
  <si>
    <t>Leipzig Messeverwaltung</t>
  </si>
  <si>
    <t>Leipzig Miltitzer Allee</t>
  </si>
  <si>
    <t>51.315353</t>
  </si>
  <si>
    <t>12.267345</t>
  </si>
  <si>
    <t>Leipzig Mockau Post</t>
  </si>
  <si>
    <t>51.375197</t>
  </si>
  <si>
    <t>12.412717</t>
  </si>
  <si>
    <t>Leipzig Mockauer Straße</t>
  </si>
  <si>
    <t>51.373800</t>
  </si>
  <si>
    <t>12.412100</t>
  </si>
  <si>
    <t>Leipzig Möckernscher Markt</t>
  </si>
  <si>
    <t>51.369448</t>
  </si>
  <si>
    <t>12.338468</t>
  </si>
  <si>
    <t>Leipzig Nord</t>
  </si>
  <si>
    <t>51.364162</t>
  </si>
  <si>
    <t>12.401060</t>
  </si>
  <si>
    <t>Leipzig Olbrichtstraße</t>
  </si>
  <si>
    <t>51.369887</t>
  </si>
  <si>
    <t>12.353500</t>
  </si>
  <si>
    <t>Leipzig Roßplatz</t>
  </si>
  <si>
    <t>51.335388</t>
  </si>
  <si>
    <t>12.378512</t>
  </si>
  <si>
    <t>Leipzig S-Bahnhof Möckern</t>
  </si>
  <si>
    <t>51.365585</t>
  </si>
  <si>
    <t>12.351884</t>
  </si>
  <si>
    <t>Leipzig Slevogtstraße</t>
  </si>
  <si>
    <t>51.372944</t>
  </si>
  <si>
    <t>12.344416</t>
  </si>
  <si>
    <t>Leipzig Torgauer Platz</t>
  </si>
  <si>
    <t>51.345066</t>
  </si>
  <si>
    <t>12.414337</t>
  </si>
  <si>
    <t>Leipzig Völkerschlachtdenkmal</t>
  </si>
  <si>
    <t>51.318741</t>
  </si>
  <si>
    <t>12.406284</t>
  </si>
  <si>
    <t>Leipzig Werkstättenstraße</t>
  </si>
  <si>
    <t>51.340599</t>
  </si>
  <si>
    <t>12.456179</t>
  </si>
  <si>
    <t>Leipzig Wilhelm-Leuschner-Platz</t>
  </si>
  <si>
    <t>51.335396</t>
  </si>
  <si>
    <t>12.375394</t>
  </si>
  <si>
    <t>Leipzig/Halle Flughafen</t>
  </si>
  <si>
    <t>51.423338</t>
  </si>
  <si>
    <t>12.223426</t>
  </si>
  <si>
    <t>Leipzig-Connewitz</t>
  </si>
  <si>
    <t>51.300717</t>
  </si>
  <si>
    <t>12.386313</t>
  </si>
  <si>
    <t>Leipzig-Engelsdorf</t>
  </si>
  <si>
    <t>51.343946</t>
  </si>
  <si>
    <t>12.477634</t>
  </si>
  <si>
    <t>Leipzig-Gohlis</t>
  </si>
  <si>
    <t>51.362861</t>
  </si>
  <si>
    <t>12.374533</t>
  </si>
  <si>
    <t>Leipzig-Heiterblick</t>
  </si>
  <si>
    <t>51.369339</t>
  </si>
  <si>
    <t>12.459979</t>
  </si>
  <si>
    <t>Leipzig-Heiterblick Portitzer Allee</t>
  </si>
  <si>
    <t>51.367466</t>
  </si>
  <si>
    <t>12.460763</t>
  </si>
  <si>
    <t>Leipzig-Holzhausen</t>
  </si>
  <si>
    <t>51.306041</t>
  </si>
  <si>
    <t>12.461448</t>
  </si>
  <si>
    <t>Leipzig-Knauthain</t>
  </si>
  <si>
    <t>51.278181</t>
  </si>
  <si>
    <t>12.309095</t>
  </si>
  <si>
    <t>Leipzig-Leutzsch</t>
  </si>
  <si>
    <t>51.354001</t>
  </si>
  <si>
    <t>12.303738</t>
  </si>
  <si>
    <t>Leipzig-Liebertwolkwitz</t>
  </si>
  <si>
    <t>51.283970</t>
  </si>
  <si>
    <t>12.469248</t>
  </si>
  <si>
    <t>Leipzig-Lindenau</t>
  </si>
  <si>
    <t>51.333756</t>
  </si>
  <si>
    <t>12.321483</t>
  </si>
  <si>
    <t>Leipzig-Lützschena</t>
  </si>
  <si>
    <t>51.390057</t>
  </si>
  <si>
    <t>12.293091</t>
  </si>
  <si>
    <t>Leipzig-Miltitz</t>
  </si>
  <si>
    <t>51.325316</t>
  </si>
  <si>
    <t>12.255030</t>
  </si>
  <si>
    <t>Leipzig-Möckern</t>
  </si>
  <si>
    <t>51.364431</t>
  </si>
  <si>
    <t>12.352271</t>
  </si>
  <si>
    <t>Leipzig-Mölkau</t>
  </si>
  <si>
    <t>51.325238</t>
  </si>
  <si>
    <t>12.459820</t>
  </si>
  <si>
    <t>Leipzig-Paunsdorf</t>
  </si>
  <si>
    <t>51.344300</t>
  </si>
  <si>
    <t>12.444338</t>
  </si>
  <si>
    <t>Leipzig-Plagwitz</t>
  </si>
  <si>
    <t>51.328040</t>
  </si>
  <si>
    <t>12.322080</t>
  </si>
  <si>
    <t>Leipzig-Rückmarsdorf</t>
  </si>
  <si>
    <t>51.341871</t>
  </si>
  <si>
    <t>12.282668</t>
  </si>
  <si>
    <t>Leipzig-Sellerhausen</t>
  </si>
  <si>
    <t>51.345178</t>
  </si>
  <si>
    <t>12.424666</t>
  </si>
  <si>
    <t>Leipzig-Stötteritz</t>
  </si>
  <si>
    <t>51.324512</t>
  </si>
  <si>
    <t>12.411428</t>
  </si>
  <si>
    <t>Leipzig-Thekla</t>
  </si>
  <si>
    <t>51.371626</t>
  </si>
  <si>
    <t>12.430751</t>
  </si>
  <si>
    <t>Leipzig-Wahren</t>
  </si>
  <si>
    <t>51.380687</t>
  </si>
  <si>
    <t>12.321484</t>
  </si>
  <si>
    <t>Leisnig</t>
  </si>
  <si>
    <t>51.160325</t>
  </si>
  <si>
    <t>12.938389</t>
  </si>
  <si>
    <t>Leißling</t>
  </si>
  <si>
    <t>51.185484</t>
  </si>
  <si>
    <t>11.909824</t>
  </si>
  <si>
    <t>Leitstade</t>
  </si>
  <si>
    <t>53.169143</t>
  </si>
  <si>
    <t>10.912783</t>
  </si>
  <si>
    <t>Lembeck</t>
  </si>
  <si>
    <t>51.751244</t>
  </si>
  <si>
    <t>7.025480</t>
  </si>
  <si>
    <t>Lemförde</t>
  </si>
  <si>
    <t>52.460163</t>
  </si>
  <si>
    <t>8.361610</t>
  </si>
  <si>
    <t>Lemgo</t>
  </si>
  <si>
    <t>52.022400</t>
  </si>
  <si>
    <t>8.894696</t>
  </si>
  <si>
    <t>Lemgo-Lüttfeld</t>
  </si>
  <si>
    <t>52.020965</t>
  </si>
  <si>
    <t>8.910700</t>
  </si>
  <si>
    <t>Lemmie</t>
  </si>
  <si>
    <t>52.285104</t>
  </si>
  <si>
    <t>9.608572</t>
  </si>
  <si>
    <t>Lendringsen</t>
  </si>
  <si>
    <t>51.410398</t>
  </si>
  <si>
    <t>7.826617</t>
  </si>
  <si>
    <t>Lengede-Broistedt</t>
  </si>
  <si>
    <t>52.197022</t>
  </si>
  <si>
    <t>10.320695</t>
  </si>
  <si>
    <t>Lengefeld am Markt</t>
  </si>
  <si>
    <t>50.718969</t>
  </si>
  <si>
    <t>13.192469</t>
  </si>
  <si>
    <t>Lengefeld-Rauenstein</t>
  </si>
  <si>
    <t>50.730583</t>
  </si>
  <si>
    <t>13.202676</t>
  </si>
  <si>
    <t>Lengenfeld(Vogtl)</t>
  </si>
  <si>
    <t>50.573121</t>
  </si>
  <si>
    <t>12.373259</t>
  </si>
  <si>
    <t>Lengenwang</t>
  </si>
  <si>
    <t>47.697399</t>
  </si>
  <si>
    <t>10.601214</t>
  </si>
  <si>
    <t>Lengerich(Westf)</t>
  </si>
  <si>
    <t>52.175785</t>
  </si>
  <si>
    <t>7.878459</t>
  </si>
  <si>
    <t>Lenggries</t>
  </si>
  <si>
    <t>47.680395</t>
  </si>
  <si>
    <t>11.573539</t>
  </si>
  <si>
    <t>Lenglern</t>
  </si>
  <si>
    <t>51.588428</t>
  </si>
  <si>
    <t>9.871195</t>
  </si>
  <si>
    <t>51.104118</t>
  </si>
  <si>
    <t>8.071475</t>
  </si>
  <si>
    <t>Lennestadt-Grevenbrück</t>
  </si>
  <si>
    <t>51.141781</t>
  </si>
  <si>
    <t>8.017977</t>
  </si>
  <si>
    <t>Lennestadt-Meggen</t>
  </si>
  <si>
    <t>51.122453</t>
  </si>
  <si>
    <t>8.065778</t>
  </si>
  <si>
    <t>Lensahn</t>
  </si>
  <si>
    <t>54.219310</t>
  </si>
  <si>
    <t>10.890451</t>
  </si>
  <si>
    <t>Lentföhrden</t>
  </si>
  <si>
    <t>53.876909</t>
  </si>
  <si>
    <t>9.889835</t>
  </si>
  <si>
    <t>Leonberg</t>
  </si>
  <si>
    <t>48.799646</t>
  </si>
  <si>
    <t>9.003853</t>
  </si>
  <si>
    <t>Leopoldshafen Leopoldstr.</t>
  </si>
  <si>
    <t>49.097193</t>
  </si>
  <si>
    <t>8.401099</t>
  </si>
  <si>
    <t>Leopoldstal</t>
  </si>
  <si>
    <t>51.844497</t>
  </si>
  <si>
    <t>8.971182</t>
  </si>
  <si>
    <t>Leschede</t>
  </si>
  <si>
    <t>52.397644</t>
  </si>
  <si>
    <t>7.305961</t>
  </si>
  <si>
    <t>Letmathe</t>
  </si>
  <si>
    <t>51.362838</t>
  </si>
  <si>
    <t>7.618397</t>
  </si>
  <si>
    <t>Letmathe Dechenhöhle</t>
  </si>
  <si>
    <t>51.365465</t>
  </si>
  <si>
    <t>7.644154</t>
  </si>
  <si>
    <t>Letschin</t>
  </si>
  <si>
    <t>52.632725</t>
  </si>
  <si>
    <t>14.347447</t>
  </si>
  <si>
    <t>Lette(Kr Coesfeld)</t>
  </si>
  <si>
    <t>51.892495</t>
  </si>
  <si>
    <t>7.186998</t>
  </si>
  <si>
    <t>Letter</t>
  </si>
  <si>
    <t>52.393898</t>
  </si>
  <si>
    <t>9.639480</t>
  </si>
  <si>
    <t>Leubingen</t>
  </si>
  <si>
    <t>51.205099</t>
  </si>
  <si>
    <t>11.153320</t>
  </si>
  <si>
    <t>Leubsdorf(Rhein)</t>
  </si>
  <si>
    <t>50.547039</t>
  </si>
  <si>
    <t>7.286350</t>
  </si>
  <si>
    <t>Leubsdorf(Sachs)</t>
  </si>
  <si>
    <t>50.801850</t>
  </si>
  <si>
    <t>13.141310</t>
  </si>
  <si>
    <t>Leun/Braunfels</t>
  </si>
  <si>
    <t>50.539915</t>
  </si>
  <si>
    <t>8.366902</t>
  </si>
  <si>
    <t>Leuna Werke Nord</t>
  </si>
  <si>
    <t>51.320666</t>
  </si>
  <si>
    <t>12.000927</t>
  </si>
  <si>
    <t>Leuna Werke Süd</t>
  </si>
  <si>
    <t>51.306599</t>
  </si>
  <si>
    <t>12.006637</t>
  </si>
  <si>
    <t>Leutenberg</t>
  </si>
  <si>
    <t>50.564819</t>
  </si>
  <si>
    <t>11.447858</t>
  </si>
  <si>
    <t>Leuterschach</t>
  </si>
  <si>
    <t>47.745641</t>
  </si>
  <si>
    <t>10.581221</t>
  </si>
  <si>
    <t>Leutershausen-Wiedersbach</t>
  </si>
  <si>
    <t>49.294900</t>
  </si>
  <si>
    <t>10.440100</t>
  </si>
  <si>
    <t>Leutesdorf(Rhein)</t>
  </si>
  <si>
    <t>50.447682</t>
  </si>
  <si>
    <t>7.392067</t>
  </si>
  <si>
    <t>Leuthen(Cottbus)</t>
  </si>
  <si>
    <t>51.695079</t>
  </si>
  <si>
    <t>14.256108</t>
  </si>
  <si>
    <t>Leutkirch</t>
  </si>
  <si>
    <t>47.826167</t>
  </si>
  <si>
    <t>10.015836</t>
  </si>
  <si>
    <t>Leverkusen Chempark</t>
  </si>
  <si>
    <t>51.011409</t>
  </si>
  <si>
    <t>6.996675</t>
  </si>
  <si>
    <t>51.031514</t>
  </si>
  <si>
    <t>6.991661</t>
  </si>
  <si>
    <t>Leverkusen-Küppersteg</t>
  </si>
  <si>
    <t>51.045822</t>
  </si>
  <si>
    <t>6.988119</t>
  </si>
  <si>
    <t>Leverkusen-Manfort</t>
  </si>
  <si>
    <t>51.031058</t>
  </si>
  <si>
    <t>7.015178</t>
  </si>
  <si>
    <t>Leverkusen-Rheindorf</t>
  </si>
  <si>
    <t>51.064265</t>
  </si>
  <si>
    <t>6.963464</t>
  </si>
  <si>
    <t>Lich(Oberhess)</t>
  </si>
  <si>
    <t>50.514578</t>
  </si>
  <si>
    <t>8.821959</t>
  </si>
  <si>
    <t>Lichtenberg(Erzgeb)</t>
  </si>
  <si>
    <t>50.840179</t>
  </si>
  <si>
    <t>13.403754</t>
  </si>
  <si>
    <t>Lichtenfels</t>
  </si>
  <si>
    <t>50.146452</t>
  </si>
  <si>
    <t>11.059472</t>
  </si>
  <si>
    <t>Lichtenhain(a d Bergbahn)</t>
  </si>
  <si>
    <t>50.592084</t>
  </si>
  <si>
    <t>11.132371</t>
  </si>
  <si>
    <t>Lichtenstein Ernst-Schneller-Siedlung</t>
  </si>
  <si>
    <t>50.764466</t>
  </si>
  <si>
    <t>12.625858</t>
  </si>
  <si>
    <t>Lichtenstein Gewerbegebiet</t>
  </si>
  <si>
    <t>50.775285</t>
  </si>
  <si>
    <t>12.632105</t>
  </si>
  <si>
    <t>Lichtenstein Hartensteiner Straße</t>
  </si>
  <si>
    <t>50.746070</t>
  </si>
  <si>
    <t>12.636190</t>
  </si>
  <si>
    <t>Lichtenstein(Sachs)</t>
  </si>
  <si>
    <t>50.757677</t>
  </si>
  <si>
    <t>12.626412</t>
  </si>
  <si>
    <t>Lichtentanne(Sachs)</t>
  </si>
  <si>
    <t>50.699350</t>
  </si>
  <si>
    <t>12.419664</t>
  </si>
  <si>
    <t>Lichtentanne(Thür)</t>
  </si>
  <si>
    <t>50.524377</t>
  </si>
  <si>
    <t>11.481606</t>
  </si>
  <si>
    <t>Lichtenthal</t>
  </si>
  <si>
    <t>49.008762</t>
  </si>
  <si>
    <t>13.246466</t>
  </si>
  <si>
    <t>Liebenau(Bz Kassel)</t>
  </si>
  <si>
    <t>51.491841</t>
  </si>
  <si>
    <t>9.273958</t>
  </si>
  <si>
    <t>Liebenthal(Prignitz)</t>
  </si>
  <si>
    <t>53.151207</t>
  </si>
  <si>
    <t>12.393287</t>
  </si>
  <si>
    <t>Lieblos</t>
  </si>
  <si>
    <t>50.206784</t>
  </si>
  <si>
    <t>9.145968</t>
  </si>
  <si>
    <t>Liederbach</t>
  </si>
  <si>
    <t>50.118634</t>
  </si>
  <si>
    <t>8.486363</t>
  </si>
  <si>
    <t>Liederbach-Süd</t>
  </si>
  <si>
    <t>50.115419</t>
  </si>
  <si>
    <t>8.501678</t>
  </si>
  <si>
    <t>Lienheim</t>
  </si>
  <si>
    <t>47.573049</t>
  </si>
  <si>
    <t>8.376098</t>
  </si>
  <si>
    <t>Liessow Breesener Chaussee</t>
  </si>
  <si>
    <t>53.890199</t>
  </si>
  <si>
    <t>12.343677</t>
  </si>
  <si>
    <t>Lietzow B96</t>
  </si>
  <si>
    <t>54.480791</t>
  </si>
  <si>
    <t>13.506093</t>
  </si>
  <si>
    <t>Lietzow(Nauen)</t>
  </si>
  <si>
    <t>52.614890</t>
  </si>
  <si>
    <t>12.830026</t>
  </si>
  <si>
    <t>Lietzow(Rügen)</t>
  </si>
  <si>
    <t>54.480965</t>
  </si>
  <si>
    <t>13.510002</t>
  </si>
  <si>
    <t>Limbach(b Homburg,Saar)</t>
  </si>
  <si>
    <t>49.312148</t>
  </si>
  <si>
    <t>7.279127</t>
  </si>
  <si>
    <t>Limbach(Vogtl)</t>
  </si>
  <si>
    <t>50.587071</t>
  </si>
  <si>
    <t>12.253150</t>
  </si>
  <si>
    <t>Limbach(Vogtl) Markt</t>
  </si>
  <si>
    <t>50.587110</t>
  </si>
  <si>
    <t>12.253300</t>
  </si>
  <si>
    <t>Limburg Süd</t>
  </si>
  <si>
    <t>50.382498</t>
  </si>
  <si>
    <t>8.096112</t>
  </si>
  <si>
    <t>Limburg(Lahn)</t>
  </si>
  <si>
    <t>50.384119</t>
  </si>
  <si>
    <t>8.062342</t>
  </si>
  <si>
    <t>Limburg(Lahn) Bahnhof/Südseite</t>
  </si>
  <si>
    <t>Limburgerhof</t>
  </si>
  <si>
    <t>49.424273</t>
  </si>
  <si>
    <t>8.390747</t>
  </si>
  <si>
    <t>Limmritz(Sachs)</t>
  </si>
  <si>
    <t>51.117809</t>
  </si>
  <si>
    <t>13.049655</t>
  </si>
  <si>
    <t>Linda(Elster)</t>
  </si>
  <si>
    <t>51.853056</t>
  </si>
  <si>
    <t>13.085176</t>
  </si>
  <si>
    <t>Linda(Elster) Ort</t>
  </si>
  <si>
    <t>51.854132</t>
  </si>
  <si>
    <t>13.102363</t>
  </si>
  <si>
    <t>Lindach</t>
  </si>
  <si>
    <t>49.416918</t>
  </si>
  <si>
    <t>9.006460</t>
  </si>
  <si>
    <t>Lindau Hafen</t>
  </si>
  <si>
    <t>Lindau Insel (Bahnhofplatz)</t>
  </si>
  <si>
    <t>Lindau-Aeschach</t>
  </si>
  <si>
    <t>47.559620</t>
  </si>
  <si>
    <t>9.684660</t>
  </si>
  <si>
    <t>Lindau-Insel</t>
  </si>
  <si>
    <t>47.544341</t>
  </si>
  <si>
    <t>9.680469</t>
  </si>
  <si>
    <t>Lindau-Reutin</t>
  </si>
  <si>
    <t>47.552384</t>
  </si>
  <si>
    <t>9.703292</t>
  </si>
  <si>
    <t>Lindau-Reutin (Berliner Platz)</t>
  </si>
  <si>
    <t>Lindenberg(Mark)</t>
  </si>
  <si>
    <t>52.203625</t>
  </si>
  <si>
    <t>14.111705</t>
  </si>
  <si>
    <t>Lindenholzhausen</t>
  </si>
  <si>
    <t>50.377565</t>
  </si>
  <si>
    <t>8.133372</t>
  </si>
  <si>
    <t>Lindern</t>
  </si>
  <si>
    <t>50.996842</t>
  </si>
  <si>
    <t>6.207467</t>
  </si>
  <si>
    <t>Lindhorst(Schaumb-Lippe)</t>
  </si>
  <si>
    <t>52.354320</t>
  </si>
  <si>
    <t>9.288867</t>
  </si>
  <si>
    <t>Lindow(Mark)</t>
  </si>
  <si>
    <t>52.961586</t>
  </si>
  <si>
    <t>12.981417</t>
  </si>
  <si>
    <t>Lindwedel</t>
  </si>
  <si>
    <t>52.610943</t>
  </si>
  <si>
    <t>9.689022</t>
  </si>
  <si>
    <t>Lingen(Ems)</t>
  </si>
  <si>
    <t>52.519867</t>
  </si>
  <si>
    <t>7.321731</t>
  </si>
  <si>
    <t>Lingenfeld</t>
  </si>
  <si>
    <t>49.252584</t>
  </si>
  <si>
    <t>8.349523</t>
  </si>
  <si>
    <t>Linkenheim Rathaus</t>
  </si>
  <si>
    <t>49.123188</t>
  </si>
  <si>
    <t>8.408248</t>
  </si>
  <si>
    <t>Linnich Bhf</t>
  </si>
  <si>
    <t>50.982357</t>
  </si>
  <si>
    <t>6.276227</t>
  </si>
  <si>
    <t>Linnich-Tetz</t>
  </si>
  <si>
    <t>50.964215</t>
  </si>
  <si>
    <t>6.322882</t>
  </si>
  <si>
    <t>Linsburg</t>
  </si>
  <si>
    <t>52.600966</t>
  </si>
  <si>
    <t>9.325638</t>
  </si>
  <si>
    <t>Linsenhofen</t>
  </si>
  <si>
    <t>48.579867</t>
  </si>
  <si>
    <t>9.371531</t>
  </si>
  <si>
    <t>Linz(Rhein)</t>
  </si>
  <si>
    <t>50.569335</t>
  </si>
  <si>
    <t>7.276032</t>
  </si>
  <si>
    <t>Linz(Rhein) KD</t>
  </si>
  <si>
    <t>Lippborg-Heintrop</t>
  </si>
  <si>
    <t>51.658402</t>
  </si>
  <si>
    <t>8.032115</t>
  </si>
  <si>
    <t>Lippendorf Kraftwerk/Wendestelle</t>
  </si>
  <si>
    <t>51.179817</t>
  </si>
  <si>
    <t>12.371373</t>
  </si>
  <si>
    <t>Lippstadt</t>
  </si>
  <si>
    <t>51.670687</t>
  </si>
  <si>
    <t>8.348785</t>
  </si>
  <si>
    <t>Lispenhausen</t>
  </si>
  <si>
    <t>50.990247</t>
  </si>
  <si>
    <t>9.766787</t>
  </si>
  <si>
    <t>Lispenhausen Zur Wasserburg</t>
  </si>
  <si>
    <t>50.993715</t>
  </si>
  <si>
    <t>9.766772</t>
  </si>
  <si>
    <t>Lissendorf</t>
  </si>
  <si>
    <t>50.318489</t>
  </si>
  <si>
    <t>6.615158</t>
  </si>
  <si>
    <t>Listerscheid</t>
  </si>
  <si>
    <t>51.108143</t>
  </si>
  <si>
    <t>7.849495</t>
  </si>
  <si>
    <t>Löbau(Sachs)</t>
  </si>
  <si>
    <t>51.099447</t>
  </si>
  <si>
    <t>14.671941</t>
  </si>
  <si>
    <t>Lobstädt</t>
  </si>
  <si>
    <t>51.135997</t>
  </si>
  <si>
    <t>12.448732</t>
  </si>
  <si>
    <t>Loburg</t>
  </si>
  <si>
    <t>52.115798</t>
  </si>
  <si>
    <t>12.087432</t>
  </si>
  <si>
    <t>Löcherberg</t>
  </si>
  <si>
    <t>48.434667</t>
  </si>
  <si>
    <t>8.172248</t>
  </si>
  <si>
    <t>Lochham</t>
  </si>
  <si>
    <t>48.128247</t>
  </si>
  <si>
    <t>11.430890</t>
  </si>
  <si>
    <t>Löcknitz</t>
  </si>
  <si>
    <t>53.456100</t>
  </si>
  <si>
    <t>14.215417</t>
  </si>
  <si>
    <t>Lödingsen</t>
  </si>
  <si>
    <t>51.589196</t>
  </si>
  <si>
    <t>9.791027</t>
  </si>
  <si>
    <t>Lödingsen Lindenallee</t>
  </si>
  <si>
    <t>51.594562</t>
  </si>
  <si>
    <t>9.782362</t>
  </si>
  <si>
    <t>Löf</t>
  </si>
  <si>
    <t>50.230569</t>
  </si>
  <si>
    <t>7.443512</t>
  </si>
  <si>
    <t>Löffingen</t>
  </si>
  <si>
    <t>47.883332</t>
  </si>
  <si>
    <t>8.342070</t>
  </si>
  <si>
    <t>Lohgarten-Roth</t>
  </si>
  <si>
    <t>49.243567</t>
  </si>
  <si>
    <t>11.095950</t>
  </si>
  <si>
    <t>Lohhof</t>
  </si>
  <si>
    <t>48.287937</t>
  </si>
  <si>
    <t>11.580813</t>
  </si>
  <si>
    <t>Lohmen</t>
  </si>
  <si>
    <t>50.989060</t>
  </si>
  <si>
    <t>13.987904</t>
  </si>
  <si>
    <t>Löhnberg</t>
  </si>
  <si>
    <t>50.509654</t>
  </si>
  <si>
    <t>8.274636</t>
  </si>
  <si>
    <t>Lohne(Oldb)</t>
  </si>
  <si>
    <t>52.665326</t>
  </si>
  <si>
    <t>8.229292</t>
  </si>
  <si>
    <t>Löhne(Westf)</t>
  </si>
  <si>
    <t>52.196653</t>
  </si>
  <si>
    <t>8.713500</t>
  </si>
  <si>
    <t>Lohnweiler</t>
  </si>
  <si>
    <t>49.635682</t>
  </si>
  <si>
    <t>7.599712</t>
  </si>
  <si>
    <t>Lohr Bahnhof</t>
  </si>
  <si>
    <t>50.004409</t>
  </si>
  <si>
    <t>9.580715</t>
  </si>
  <si>
    <t>Lohsa</t>
  </si>
  <si>
    <t>51.374168</t>
  </si>
  <si>
    <t>14.404144</t>
  </si>
  <si>
    <t>Lohsa Ziegelteich</t>
  </si>
  <si>
    <t>51.385161</t>
  </si>
  <si>
    <t>14.406601</t>
  </si>
  <si>
    <t>Loitsch-Hohenleuben</t>
  </si>
  <si>
    <t>50.734031</t>
  </si>
  <si>
    <t>12.048284</t>
  </si>
  <si>
    <t>Lollar</t>
  </si>
  <si>
    <t>50.647869</t>
  </si>
  <si>
    <t>8.701553</t>
  </si>
  <si>
    <t>Löningen EFH</t>
  </si>
  <si>
    <t>52.736444</t>
  </si>
  <si>
    <t>7.758898</t>
  </si>
  <si>
    <t>Lonsee</t>
  </si>
  <si>
    <t>48.544967</t>
  </si>
  <si>
    <t>9.917377</t>
  </si>
  <si>
    <t>Loppenhausen</t>
  </si>
  <si>
    <t>48.162511</t>
  </si>
  <si>
    <t>10.390907</t>
  </si>
  <si>
    <t>Lorch(Rhein)</t>
  </si>
  <si>
    <t>50.040300</t>
  </si>
  <si>
    <t>7.812843</t>
  </si>
  <si>
    <t>Lorch(Rhein) KD</t>
  </si>
  <si>
    <t>Lorch(Württ)</t>
  </si>
  <si>
    <t>48.797906</t>
  </si>
  <si>
    <t>9.695761</t>
  </si>
  <si>
    <t>Lorchhausen</t>
  </si>
  <si>
    <t>50.054693</t>
  </si>
  <si>
    <t>7.780455</t>
  </si>
  <si>
    <t>Lörrach Dammstraße</t>
  </si>
  <si>
    <t>47.597713</t>
  </si>
  <si>
    <t>7.655224</t>
  </si>
  <si>
    <t>Lörrach Hbf</t>
  </si>
  <si>
    <t>47.613801</t>
  </si>
  <si>
    <t>7.665303</t>
  </si>
  <si>
    <t>Lörrach Museum/Burghof</t>
  </si>
  <si>
    <t>47.607745</t>
  </si>
  <si>
    <t>7.661175</t>
  </si>
  <si>
    <t>Lörrach Schwarzwaldstraße</t>
  </si>
  <si>
    <t>47.624425</t>
  </si>
  <si>
    <t>7.672486</t>
  </si>
  <si>
    <t>Lörrach-Brombach/Hauingen</t>
  </si>
  <si>
    <t>47.637611</t>
  </si>
  <si>
    <t>7.695207</t>
  </si>
  <si>
    <t>Lörrach-Haagen/Messe</t>
  </si>
  <si>
    <t>47.633233</t>
  </si>
  <si>
    <t>7.680893</t>
  </si>
  <si>
    <t>Lörrach-Stetten</t>
  </si>
  <si>
    <t>47.601418</t>
  </si>
  <si>
    <t>7.659032</t>
  </si>
  <si>
    <t>Lorsbach</t>
  </si>
  <si>
    <t>50.114890</t>
  </si>
  <si>
    <t>8.422853</t>
  </si>
  <si>
    <t>Lorsch</t>
  </si>
  <si>
    <t>49.659093</t>
  </si>
  <si>
    <t>8.566262</t>
  </si>
  <si>
    <t>Lörzenbach-Fahrenbach</t>
  </si>
  <si>
    <t>49.638851</t>
  </si>
  <si>
    <t>8.764628</t>
  </si>
  <si>
    <t>Losheim (Saar)</t>
  </si>
  <si>
    <t>49.506299</t>
  </si>
  <si>
    <t>6.745380</t>
  </si>
  <si>
    <t>Loßburg-Rodt</t>
  </si>
  <si>
    <t>48.418026</t>
  </si>
  <si>
    <t>8.453094</t>
  </si>
  <si>
    <t>Lößnitz Hospitalkirche</t>
  </si>
  <si>
    <t>50.620507</t>
  </si>
  <si>
    <t>12.734137</t>
  </si>
  <si>
    <t>Lößnitz ob Bf</t>
  </si>
  <si>
    <t>50.624873</t>
  </si>
  <si>
    <t>12.748769</t>
  </si>
  <si>
    <t>Lößnitz unt Bf</t>
  </si>
  <si>
    <t>50.611108</t>
  </si>
  <si>
    <t>12.724460</t>
  </si>
  <si>
    <t>Lößnitzgrund</t>
  </si>
  <si>
    <t>51.121277</t>
  </si>
  <si>
    <t>13.653908</t>
  </si>
  <si>
    <t>Lottschesee</t>
  </si>
  <si>
    <t>52.815398</t>
  </si>
  <si>
    <t>13.498501</t>
  </si>
  <si>
    <t>Lövenich</t>
  </si>
  <si>
    <t>50.942932</t>
  </si>
  <si>
    <t>6.834440</t>
  </si>
  <si>
    <t>Löwenberg Am Sonnenhügel</t>
  </si>
  <si>
    <t>52.899368</t>
  </si>
  <si>
    <t>13.159669</t>
  </si>
  <si>
    <t>Löwenberg Kirche</t>
  </si>
  <si>
    <t>52.898802</t>
  </si>
  <si>
    <t>13.152445</t>
  </si>
  <si>
    <t>Löwenberg(Mark)</t>
  </si>
  <si>
    <t>52.896801</t>
  </si>
  <si>
    <t>13.190055</t>
  </si>
  <si>
    <t>Löwental</t>
  </si>
  <si>
    <t>47.661430</t>
  </si>
  <si>
    <t>9.499387</t>
  </si>
  <si>
    <t>Loxstedt</t>
  </si>
  <si>
    <t>53.474653</t>
  </si>
  <si>
    <t>8.654301</t>
  </si>
  <si>
    <t>Lübbecke(Westf)</t>
  </si>
  <si>
    <t>52.306341</t>
  </si>
  <si>
    <t>8.605732</t>
  </si>
  <si>
    <t>51.939737</t>
  </si>
  <si>
    <t>13.877182</t>
  </si>
  <si>
    <t>Lübbenau(Spreewald)</t>
  </si>
  <si>
    <t>51.862169</t>
  </si>
  <si>
    <t>13.960900</t>
  </si>
  <si>
    <t>Lübberstedt</t>
  </si>
  <si>
    <t>53.343358</t>
  </si>
  <si>
    <t>8.785104</t>
  </si>
  <si>
    <t>Lübeck Flughafen</t>
  </si>
  <si>
    <t>53.804465</t>
  </si>
  <si>
    <t>10.697352</t>
  </si>
  <si>
    <t>53.867547</t>
  </si>
  <si>
    <t>10.669821</t>
  </si>
  <si>
    <t>Lübeck Hochschulstadtteil</t>
  </si>
  <si>
    <t>53.830770</t>
  </si>
  <si>
    <t>10.688946</t>
  </si>
  <si>
    <t>Lübeck St Jürgen</t>
  </si>
  <si>
    <t>53.842321</t>
  </si>
  <si>
    <t>10.702942</t>
  </si>
  <si>
    <t>Lübeck-Dänischburg Grenzweg</t>
  </si>
  <si>
    <t>53.913070</t>
  </si>
  <si>
    <t>10.740765</t>
  </si>
  <si>
    <t>Lübeck-Dänischburg IKEA</t>
  </si>
  <si>
    <t>53.911202</t>
  </si>
  <si>
    <t>10.735581</t>
  </si>
  <si>
    <t>Lübeck-Kücknitz</t>
  </si>
  <si>
    <t>53.924952</t>
  </si>
  <si>
    <t>10.818890</t>
  </si>
  <si>
    <t>Lübeck-Moisling</t>
  </si>
  <si>
    <t>53.836800</t>
  </si>
  <si>
    <t>10.629500</t>
  </si>
  <si>
    <t>Lübeck-Travem. Skandinavienkai</t>
  </si>
  <si>
    <t>53.950787</t>
  </si>
  <si>
    <t>10.854029</t>
  </si>
  <si>
    <t>Lübeck-Travemünde Hafen</t>
  </si>
  <si>
    <t>53.958759</t>
  </si>
  <si>
    <t>10.865587</t>
  </si>
  <si>
    <t>Lübeck-Travemünde Strand</t>
  </si>
  <si>
    <t>53.964795</t>
  </si>
  <si>
    <t>10.875604</t>
  </si>
  <si>
    <t>Lüblow(Meckl)</t>
  </si>
  <si>
    <t>53.418637</t>
  </si>
  <si>
    <t>11.460084</t>
  </si>
  <si>
    <t>Lubolz</t>
  </si>
  <si>
    <t>51.962416</t>
  </si>
  <si>
    <t>13.821351</t>
  </si>
  <si>
    <t>Lübs(Magdeburg)</t>
  </si>
  <si>
    <t>52.020211</t>
  </si>
  <si>
    <t>11.935170</t>
  </si>
  <si>
    <t>Lübstorf</t>
  </si>
  <si>
    <t>53.728881</t>
  </si>
  <si>
    <t>11.411316</t>
  </si>
  <si>
    <t>Lübstorf Schule</t>
  </si>
  <si>
    <t>53.729361</t>
  </si>
  <si>
    <t>11.407113</t>
  </si>
  <si>
    <t>Lübz</t>
  </si>
  <si>
    <t>53.466802</t>
  </si>
  <si>
    <t>12.025536</t>
  </si>
  <si>
    <t>Luckaitztal</t>
  </si>
  <si>
    <t>51.685047</t>
  </si>
  <si>
    <t>14.001704</t>
  </si>
  <si>
    <t>Luckaitztal Buchwäldchen Ortsmitte</t>
  </si>
  <si>
    <t>51.691919</t>
  </si>
  <si>
    <t>14.006515</t>
  </si>
  <si>
    <t>Luckaitztal Muckwar Gasthaus</t>
  </si>
  <si>
    <t>51.684631</t>
  </si>
  <si>
    <t>14.025364</t>
  </si>
  <si>
    <t>Luckau Krankenhaus</t>
  </si>
  <si>
    <t>51.854827</t>
  </si>
  <si>
    <t>13.704350</t>
  </si>
  <si>
    <t>Luckau-Uckro</t>
  </si>
  <si>
    <t>51.852121</t>
  </si>
  <si>
    <t>13.607840</t>
  </si>
  <si>
    <t>Luckenau</t>
  </si>
  <si>
    <t>51.093993</t>
  </si>
  <si>
    <t>12.077902</t>
  </si>
  <si>
    <t>Luckenwalde</t>
  </si>
  <si>
    <t>52.090590</t>
  </si>
  <si>
    <t>13.160409</t>
  </si>
  <si>
    <t>Luckenwalde Bahnhof (Berliner Platz)</t>
  </si>
  <si>
    <t>52.090510</t>
  </si>
  <si>
    <t>13.159400</t>
  </si>
  <si>
    <t>Lüdenscheid</t>
  </si>
  <si>
    <t>51.220352</t>
  </si>
  <si>
    <t>7.628717</t>
  </si>
  <si>
    <t>Lüdenscheid-Brügge</t>
  </si>
  <si>
    <t>51.207920</t>
  </si>
  <si>
    <t>7.571086</t>
  </si>
  <si>
    <t>Lüdersdorf(Meckl)</t>
  </si>
  <si>
    <t>53.832924</t>
  </si>
  <si>
    <t>10.815143</t>
  </si>
  <si>
    <t>Ludersheim</t>
  </si>
  <si>
    <t>49.392166</t>
  </si>
  <si>
    <t>11.323856</t>
  </si>
  <si>
    <t>Lüdinghausen</t>
  </si>
  <si>
    <t>51.762386</t>
  </si>
  <si>
    <t>7.431312</t>
  </si>
  <si>
    <t>Ludwigsau-Friedlos</t>
  </si>
  <si>
    <t>50.896879</t>
  </si>
  <si>
    <t>9.743325</t>
  </si>
  <si>
    <t>Ludwigsau-Friedlos Raiffeisenbank</t>
  </si>
  <si>
    <t>50.899060</t>
  </si>
  <si>
    <t>9.745690</t>
  </si>
  <si>
    <t>Ludwigsburg</t>
  </si>
  <si>
    <t>48.891862</t>
  </si>
  <si>
    <t>9.185420</t>
  </si>
  <si>
    <t>Ludwigschorgast</t>
  </si>
  <si>
    <t>50.121624</t>
  </si>
  <si>
    <t>11.557252</t>
  </si>
  <si>
    <t>Ludwigsfelde</t>
  </si>
  <si>
    <t>52.298098</t>
  </si>
  <si>
    <t>13.267319</t>
  </si>
  <si>
    <t>Ludwigsfelde-Struveshof</t>
  </si>
  <si>
    <t>52.317181</t>
  </si>
  <si>
    <t>13.232152</t>
  </si>
  <si>
    <t>Ludwigshafen BASF Süd (Tor 7/Tor 1)</t>
  </si>
  <si>
    <t>49.493140</t>
  </si>
  <si>
    <t>8.435993</t>
  </si>
  <si>
    <t>Ludwigshafen Rathaus</t>
  </si>
  <si>
    <t>49.484784</t>
  </si>
  <si>
    <t>8.443692</t>
  </si>
  <si>
    <t>Ludwigshafen(Bodensee)</t>
  </si>
  <si>
    <t>47.815614</t>
  </si>
  <si>
    <t>9.053050</t>
  </si>
  <si>
    <t>Ludwigshafen(Rh)Hbf</t>
  </si>
  <si>
    <t>49.476529</t>
  </si>
  <si>
    <t>8.433042</t>
  </si>
  <si>
    <t>Ludwigshafen(Rhein) BASF Mitte</t>
  </si>
  <si>
    <t>49.510012</t>
  </si>
  <si>
    <t>8.432052</t>
  </si>
  <si>
    <t>Ludwigshafen(Rhein) BASF Nord</t>
  </si>
  <si>
    <t>49.519954</t>
  </si>
  <si>
    <t>8.427878</t>
  </si>
  <si>
    <t>Ludwigshafen(Rhein) BASF Süd</t>
  </si>
  <si>
    <t>49.494006</t>
  </si>
  <si>
    <t>8.438885</t>
  </si>
  <si>
    <t>49.479005</t>
  </si>
  <si>
    <t>8.452152</t>
  </si>
  <si>
    <t>Ludwigshafen(Rhein) Oppau</t>
  </si>
  <si>
    <t>49.519378</t>
  </si>
  <si>
    <t>8.409691</t>
  </si>
  <si>
    <t>Ludwigshafen-Mundenheim</t>
  </si>
  <si>
    <t>49.461572</t>
  </si>
  <si>
    <t>8.421092</t>
  </si>
  <si>
    <t>Ludwigshafen-Oggersheim</t>
  </si>
  <si>
    <t>49.493188</t>
  </si>
  <si>
    <t>8.381523</t>
  </si>
  <si>
    <t>Ludwigshafen-Rheingönheim</t>
  </si>
  <si>
    <t>49.447471</t>
  </si>
  <si>
    <t>8.409493</t>
  </si>
  <si>
    <t>Ludwigshöhe</t>
  </si>
  <si>
    <t>49.499569</t>
  </si>
  <si>
    <t>11.248783</t>
  </si>
  <si>
    <t>Ludwigslust</t>
  </si>
  <si>
    <t>53.334671</t>
  </si>
  <si>
    <t>11.494491</t>
  </si>
  <si>
    <t>Ludwigslust Industriegelände</t>
  </si>
  <si>
    <t>53.310324</t>
  </si>
  <si>
    <t>11.509760</t>
  </si>
  <si>
    <t>Ludwigslust Sporthalle</t>
  </si>
  <si>
    <t>Ludwigsstadt</t>
  </si>
  <si>
    <t>50.486583</t>
  </si>
  <si>
    <t>11.382989</t>
  </si>
  <si>
    <t>Ludwigsthal</t>
  </si>
  <si>
    <t>49.059599</t>
  </si>
  <si>
    <t>13.237815</t>
  </si>
  <si>
    <t>Lügde</t>
  </si>
  <si>
    <t>51.959294</t>
  </si>
  <si>
    <t>9.250830</t>
  </si>
  <si>
    <t>Luhe</t>
  </si>
  <si>
    <t>49.579920</t>
  </si>
  <si>
    <t>12.139463</t>
  </si>
  <si>
    <t>Luhe-Wildenau</t>
  </si>
  <si>
    <t>49.598731</t>
  </si>
  <si>
    <t>12.126909</t>
  </si>
  <si>
    <t>Luisenthal(Saar)</t>
  </si>
  <si>
    <t>49.249595</t>
  </si>
  <si>
    <t>6.904214</t>
  </si>
  <si>
    <t>Lunden</t>
  </si>
  <si>
    <t>54.331231</t>
  </si>
  <si>
    <t>9.030746</t>
  </si>
  <si>
    <t>53.249656</t>
  </si>
  <si>
    <t>10.419890</t>
  </si>
  <si>
    <t>51.617129</t>
  </si>
  <si>
    <t>7.529485</t>
  </si>
  <si>
    <t>Lünen-Preußen</t>
  </si>
  <si>
    <t>51.588150</t>
  </si>
  <si>
    <t>7.539692</t>
  </si>
  <si>
    <t>Lünern</t>
  </si>
  <si>
    <t>51.543370</t>
  </si>
  <si>
    <t>7.760771</t>
  </si>
  <si>
    <t>Lunestedt</t>
  </si>
  <si>
    <t>53.439084</t>
  </si>
  <si>
    <t>8.735085</t>
  </si>
  <si>
    <t>Lüssow Ortsmitte</t>
  </si>
  <si>
    <t>53.838926</t>
  </si>
  <si>
    <t>12.142110</t>
  </si>
  <si>
    <t>Lüssow(Meckl)</t>
  </si>
  <si>
    <t>53.843724</t>
  </si>
  <si>
    <t>12.137860</t>
  </si>
  <si>
    <t>51.518314</t>
  </si>
  <si>
    <t>11.550880</t>
  </si>
  <si>
    <t>Lutherstadt Wittenberg Altstadt</t>
  </si>
  <si>
    <t>51.863767</t>
  </si>
  <si>
    <t>12.641431</t>
  </si>
  <si>
    <t>Lutherstadt Wittenberg Hbf</t>
  </si>
  <si>
    <t>51.867811</t>
  </si>
  <si>
    <t>12.662285</t>
  </si>
  <si>
    <t>Lutherstadt Wittenberg-Labetz</t>
  </si>
  <si>
    <t>51.871456</t>
  </si>
  <si>
    <t>12.694192</t>
  </si>
  <si>
    <t>Lutherstadt Wittenberg-Piesteritz</t>
  </si>
  <si>
    <t>51.871862</t>
  </si>
  <si>
    <t>12.596775</t>
  </si>
  <si>
    <t>Lütjenburg</t>
  </si>
  <si>
    <t>54.293025</t>
  </si>
  <si>
    <t>10.601060</t>
  </si>
  <si>
    <t>Lutten</t>
  </si>
  <si>
    <t>52.768181</t>
  </si>
  <si>
    <t>8.343977</t>
  </si>
  <si>
    <t>Lütter</t>
  </si>
  <si>
    <t>50.480867</t>
  </si>
  <si>
    <t>9.765486</t>
  </si>
  <si>
    <t>Lutum</t>
  </si>
  <si>
    <t>51.982349</t>
  </si>
  <si>
    <t>7.226440</t>
  </si>
  <si>
    <t>Lützel</t>
  </si>
  <si>
    <t>50.967045</t>
  </si>
  <si>
    <t>8.174364</t>
  </si>
  <si>
    <t>Lützow</t>
  </si>
  <si>
    <t>53.655968</t>
  </si>
  <si>
    <t>11.180430</t>
  </si>
  <si>
    <t>Lychen Apotheke</t>
  </si>
  <si>
    <t>53.211682</t>
  </si>
  <si>
    <t>13.303766</t>
  </si>
  <si>
    <t>Lychen Markt</t>
  </si>
  <si>
    <t>53.210423</t>
  </si>
  <si>
    <t>13.315589</t>
  </si>
  <si>
    <t>Lychen Retzower Weg</t>
  </si>
  <si>
    <t>53.213341</t>
  </si>
  <si>
    <t>13.297737</t>
  </si>
  <si>
    <t>Lychen Schlüßhof</t>
  </si>
  <si>
    <t>53.209705</t>
  </si>
  <si>
    <t>13.275789</t>
  </si>
  <si>
    <t>Maasbüll(b Niebüll)</t>
  </si>
  <si>
    <t>54.754450</t>
  </si>
  <si>
    <t>8.812742</t>
  </si>
  <si>
    <t>Machern(Sachs)</t>
  </si>
  <si>
    <t>51.357628</t>
  </si>
  <si>
    <t>12.627757</t>
  </si>
  <si>
    <t>Magdeburg Hasselbachplatz</t>
  </si>
  <si>
    <t>52.130511</t>
  </si>
  <si>
    <t>11.626963</t>
  </si>
  <si>
    <t>Magdeburg Herrenkrug</t>
  </si>
  <si>
    <t>52.145450</t>
  </si>
  <si>
    <t>11.676379</t>
  </si>
  <si>
    <t>Magdeburg SKET Industriepark</t>
  </si>
  <si>
    <t>52.097545</t>
  </si>
  <si>
    <t>11.638277</t>
  </si>
  <si>
    <t>Magdeburg Südost</t>
  </si>
  <si>
    <t>52.070190</t>
  </si>
  <si>
    <t>11.669977</t>
  </si>
  <si>
    <t>Magdeburg-Buckau</t>
  </si>
  <si>
    <t>52.109204</t>
  </si>
  <si>
    <t>11.630040</t>
  </si>
  <si>
    <t>Magdeburg-Eichenweiler</t>
  </si>
  <si>
    <t>52.166448</t>
  </si>
  <si>
    <t>11.657982</t>
  </si>
  <si>
    <t>Magdeburg-Neustadt</t>
  </si>
  <si>
    <t>52.148843</t>
  </si>
  <si>
    <t>11.641703</t>
  </si>
  <si>
    <t>Magdeburg-Rothensee</t>
  </si>
  <si>
    <t>52.186756</t>
  </si>
  <si>
    <t>11.647915</t>
  </si>
  <si>
    <t>Magdeburg-Salbke</t>
  </si>
  <si>
    <t>52.080745</t>
  </si>
  <si>
    <t>11.656447</t>
  </si>
  <si>
    <t>Magdeburg-Sudenburg</t>
  </si>
  <si>
    <t>52.120426</t>
  </si>
  <si>
    <t>11.597136</t>
  </si>
  <si>
    <t>Mägdesprung</t>
  </si>
  <si>
    <t>51.670375</t>
  </si>
  <si>
    <t>11.132653</t>
  </si>
  <si>
    <t>Mägerkingen</t>
  </si>
  <si>
    <t>48.287800</t>
  </si>
  <si>
    <t>9.222604</t>
  </si>
  <si>
    <t>Magstadt</t>
  </si>
  <si>
    <t>48.736138</t>
  </si>
  <si>
    <t>8.965308</t>
  </si>
  <si>
    <t>Mahlow</t>
  </si>
  <si>
    <t>52.360540</t>
  </si>
  <si>
    <t>13.407932</t>
  </si>
  <si>
    <t>Mahlwinkel</t>
  </si>
  <si>
    <t>52.393730</t>
  </si>
  <si>
    <t>11.788824</t>
  </si>
  <si>
    <t>Maichingen</t>
  </si>
  <si>
    <t>48.721950</t>
  </si>
  <si>
    <t>8.969779</t>
  </si>
  <si>
    <t>Maichingen Nord</t>
  </si>
  <si>
    <t>48.727379</t>
  </si>
  <si>
    <t>8.979411</t>
  </si>
  <si>
    <t>Maikammer-Kirrweiler</t>
  </si>
  <si>
    <t>49.305580</t>
  </si>
  <si>
    <t>8.147177</t>
  </si>
  <si>
    <t>Mainaschaff</t>
  </si>
  <si>
    <t>49.982405</t>
  </si>
  <si>
    <t>9.085739</t>
  </si>
  <si>
    <t>Mainau(Bodensee)</t>
  </si>
  <si>
    <t>47.705717</t>
  </si>
  <si>
    <t>9.201527</t>
  </si>
  <si>
    <t>Mainhausen Zellhausen</t>
  </si>
  <si>
    <t>50.015702</t>
  </si>
  <si>
    <t>8.969994</t>
  </si>
  <si>
    <t>Mainleus</t>
  </si>
  <si>
    <t>50.099812</t>
  </si>
  <si>
    <t>11.379525</t>
  </si>
  <si>
    <t>Mainroth</t>
  </si>
  <si>
    <t>50.120661</t>
  </si>
  <si>
    <t>11.319285</t>
  </si>
  <si>
    <t>Maintal Ost</t>
  </si>
  <si>
    <t>50.142340</t>
  </si>
  <si>
    <t>8.836714</t>
  </si>
  <si>
    <t>Maintal West</t>
  </si>
  <si>
    <t>50.140987</t>
  </si>
  <si>
    <t>8.805296</t>
  </si>
  <si>
    <t>50.001117</t>
  </si>
  <si>
    <t>8.258720</t>
  </si>
  <si>
    <t>Mainz KD</t>
  </si>
  <si>
    <t>Mainz Nord</t>
  </si>
  <si>
    <t>50.020066</t>
  </si>
  <si>
    <t>8.246852</t>
  </si>
  <si>
    <t>49.993465</t>
  </si>
  <si>
    <t>8.277565</t>
  </si>
  <si>
    <t>Mainz Waggonfabrik</t>
  </si>
  <si>
    <t>50.014915</t>
  </si>
  <si>
    <t>8.235108</t>
  </si>
  <si>
    <t>Mainz-Bischofsheim</t>
  </si>
  <si>
    <t>49.993226</t>
  </si>
  <si>
    <t>8.357500</t>
  </si>
  <si>
    <t>Mainz-Gonsenheim</t>
  </si>
  <si>
    <t>49.997756</t>
  </si>
  <si>
    <t>8.214478</t>
  </si>
  <si>
    <t>Mainz-Gustavsburg</t>
  </si>
  <si>
    <t>49.994319</t>
  </si>
  <si>
    <t>8.314197</t>
  </si>
  <si>
    <t>Mainz-Kastel</t>
  </si>
  <si>
    <t>50.006580</t>
  </si>
  <si>
    <t>8.283174</t>
  </si>
  <si>
    <t>Mainz-Laubenheim</t>
  </si>
  <si>
    <t>49.961233</t>
  </si>
  <si>
    <t>8.314183</t>
  </si>
  <si>
    <t>Mainz-Marienborn</t>
  </si>
  <si>
    <t>49.960165</t>
  </si>
  <si>
    <t>8.222902</t>
  </si>
  <si>
    <t>Mainz-Mombach</t>
  </si>
  <si>
    <t>50.022775</t>
  </si>
  <si>
    <t>8.229370</t>
  </si>
  <si>
    <t>Maisach</t>
  </si>
  <si>
    <t>48.214147</t>
  </si>
  <si>
    <t>11.256393</t>
  </si>
  <si>
    <t>Malchin</t>
  </si>
  <si>
    <t>53.743417</t>
  </si>
  <si>
    <t>12.761041</t>
  </si>
  <si>
    <t>Malching(Oberbay)</t>
  </si>
  <si>
    <t>48.215450</t>
  </si>
  <si>
    <t>11.219064</t>
  </si>
  <si>
    <t>Malchow Krebssee</t>
  </si>
  <si>
    <t>53.490842</t>
  </si>
  <si>
    <t>12.388926</t>
  </si>
  <si>
    <t>Malk Göhren</t>
  </si>
  <si>
    <t>53.206911</t>
  </si>
  <si>
    <t>11.376504</t>
  </si>
  <si>
    <t>Mallersdorf</t>
  </si>
  <si>
    <t>48.768098</t>
  </si>
  <si>
    <t>12.256898</t>
  </si>
  <si>
    <t>Malliß</t>
  </si>
  <si>
    <t>53.212826</t>
  </si>
  <si>
    <t>11.326861</t>
  </si>
  <si>
    <t>Malmsheim</t>
  </si>
  <si>
    <t>48.771875</t>
  </si>
  <si>
    <t>8.905224</t>
  </si>
  <si>
    <t>Malsch</t>
  </si>
  <si>
    <t>48.889506</t>
  </si>
  <si>
    <t>8.323585</t>
  </si>
  <si>
    <t>Malsch Süd</t>
  </si>
  <si>
    <t>48.887535</t>
  </si>
  <si>
    <t>8.315875</t>
  </si>
  <si>
    <t>Malsfeld</t>
  </si>
  <si>
    <t>51.097605</t>
  </si>
  <si>
    <t>9.534833</t>
  </si>
  <si>
    <t>Malsfeld-Beiseförth</t>
  </si>
  <si>
    <t>51.083076</t>
  </si>
  <si>
    <t>9.553130</t>
  </si>
  <si>
    <t>Malsfeld-Beiseförth Mühlenplatz</t>
  </si>
  <si>
    <t>51.079760</t>
  </si>
  <si>
    <t>9.545660</t>
  </si>
  <si>
    <t>Malter</t>
  </si>
  <si>
    <t>50.923595</t>
  </si>
  <si>
    <t>13.654343</t>
  </si>
  <si>
    <t>Mammendorf</t>
  </si>
  <si>
    <t>48.216826</t>
  </si>
  <si>
    <t>11.174618</t>
  </si>
  <si>
    <t>Mandern</t>
  </si>
  <si>
    <t>51.125543</t>
  </si>
  <si>
    <t>9.206155</t>
  </si>
  <si>
    <t>Manebach</t>
  </si>
  <si>
    <t>50.680291</t>
  </si>
  <si>
    <t>10.862501</t>
  </si>
  <si>
    <t>Manndorf</t>
  </si>
  <si>
    <t>50.038395</t>
  </si>
  <si>
    <t>10.834224</t>
  </si>
  <si>
    <t>Mannheim ARENA/Maimarkt</t>
  </si>
  <si>
    <t>49.459966</t>
  </si>
  <si>
    <t>8.515928</t>
  </si>
  <si>
    <t>Mannheim Handelshafen/Jungbusch</t>
  </si>
  <si>
    <t>49.492623</t>
  </si>
  <si>
    <t>8.453917</t>
  </si>
  <si>
    <t>Mannheim Hbf (Ersatzverkehr)</t>
  </si>
  <si>
    <t>Mannheim-Friedrichsfeld Süd</t>
  </si>
  <si>
    <t>49.438144</t>
  </si>
  <si>
    <t>8.572382</t>
  </si>
  <si>
    <t>Mannheim-Käfertal</t>
  </si>
  <si>
    <t>49.501558</t>
  </si>
  <si>
    <t>8.503772</t>
  </si>
  <si>
    <t>Mannheim-Luzenberg</t>
  </si>
  <si>
    <t>49.517201</t>
  </si>
  <si>
    <t>8.477775</t>
  </si>
  <si>
    <t>Mannheim-Neckarau</t>
  </si>
  <si>
    <t>49.455545</t>
  </si>
  <si>
    <t>8.494792</t>
  </si>
  <si>
    <t>Mannheim-Neckarstadt</t>
  </si>
  <si>
    <t>49.503633</t>
  </si>
  <si>
    <t>8.459566</t>
  </si>
  <si>
    <t>Mannheim-Rheinau</t>
  </si>
  <si>
    <t>49.424091</t>
  </si>
  <si>
    <t>8.534944</t>
  </si>
  <si>
    <t>Mannheim-Seckenheim</t>
  </si>
  <si>
    <t>49.451266</t>
  </si>
  <si>
    <t>8.538440</t>
  </si>
  <si>
    <t>Mannheim-Waldhof</t>
  </si>
  <si>
    <t>49.525661</t>
  </si>
  <si>
    <t>8.482603</t>
  </si>
  <si>
    <t>Mansfeld(Südharz)</t>
  </si>
  <si>
    <t>51.600325</t>
  </si>
  <si>
    <t>11.452086</t>
  </si>
  <si>
    <t>Marbach Ost (Villingen-Schwenningen)</t>
  </si>
  <si>
    <t>48.033721</t>
  </si>
  <si>
    <t>8.475990</t>
  </si>
  <si>
    <t>Marbach West(Villingen-Schwenningen)</t>
  </si>
  <si>
    <t>48.031286</t>
  </si>
  <si>
    <t>8.469154</t>
  </si>
  <si>
    <t>Marbach(b Münsingen)</t>
  </si>
  <si>
    <t>48.383716</t>
  </si>
  <si>
    <t>9.422304</t>
  </si>
  <si>
    <t>Marbach(Neckar)</t>
  </si>
  <si>
    <t>48.943709</t>
  </si>
  <si>
    <t>9.264624</t>
  </si>
  <si>
    <t>Marbach-Grafeneck</t>
  </si>
  <si>
    <t>48.395856</t>
  </si>
  <si>
    <t>9.431171</t>
  </si>
  <si>
    <t>Marbeck-Heiden</t>
  </si>
  <si>
    <t>51.809404</t>
  </si>
  <si>
    <t>6.906067</t>
  </si>
  <si>
    <t>Marburg Süd</t>
  </si>
  <si>
    <t>50.794467</t>
  </si>
  <si>
    <t>8.762431</t>
  </si>
  <si>
    <t>Marburg(Lahn)</t>
  </si>
  <si>
    <t>50.819272</t>
  </si>
  <si>
    <t>8.775014</t>
  </si>
  <si>
    <t>Margertshausen Bf</t>
  </si>
  <si>
    <t>48.314633</t>
  </si>
  <si>
    <t>10.710733</t>
  </si>
  <si>
    <t>Maria Rain</t>
  </si>
  <si>
    <t>47.632552</t>
  </si>
  <si>
    <t>10.480275</t>
  </si>
  <si>
    <t>Marienau</t>
  </si>
  <si>
    <t>52.104950</t>
  </si>
  <si>
    <t>9.572550</t>
  </si>
  <si>
    <t>Marienborn</t>
  </si>
  <si>
    <t>52.197904</t>
  </si>
  <si>
    <t>11.123269</t>
  </si>
  <si>
    <t>Marienfeld(Westf)</t>
  </si>
  <si>
    <t>51.950091</t>
  </si>
  <si>
    <t>8.278885</t>
  </si>
  <si>
    <t>Marienhafe</t>
  </si>
  <si>
    <t>53.519236</t>
  </si>
  <si>
    <t>7.274360</t>
  </si>
  <si>
    <t>Marienhafe Bahnhof</t>
  </si>
  <si>
    <t>53.520460</t>
  </si>
  <si>
    <t>7.272413</t>
  </si>
  <si>
    <t>Marienheide</t>
  </si>
  <si>
    <t>51.081123</t>
  </si>
  <si>
    <t>7.531982</t>
  </si>
  <si>
    <t>Markdorf(Baden)</t>
  </si>
  <si>
    <t>47.716657</t>
  </si>
  <si>
    <t>9.388770</t>
  </si>
  <si>
    <t>Marke</t>
  </si>
  <si>
    <t>51.740630</t>
  </si>
  <si>
    <t>12.257222</t>
  </si>
  <si>
    <t>Marke Ort</t>
  </si>
  <si>
    <t>51.725961</t>
  </si>
  <si>
    <t>12.249144</t>
  </si>
  <si>
    <t>Markelfingen</t>
  </si>
  <si>
    <t>47.739020</t>
  </si>
  <si>
    <t>9.003409</t>
  </si>
  <si>
    <t>Markelsheim</t>
  </si>
  <si>
    <t>49.478264</t>
  </si>
  <si>
    <t>9.835418</t>
  </si>
  <si>
    <t>Markersbach(Erzgeb)</t>
  </si>
  <si>
    <t>50.534556</t>
  </si>
  <si>
    <t>12.860290</t>
  </si>
  <si>
    <t>Markkleeberg</t>
  </si>
  <si>
    <t>51.279029</t>
  </si>
  <si>
    <t>12.372615</t>
  </si>
  <si>
    <t>Markkleeberg Mitte</t>
  </si>
  <si>
    <t>51.280182</t>
  </si>
  <si>
    <t>12.369742</t>
  </si>
  <si>
    <t>Markkleeberg Nord</t>
  </si>
  <si>
    <t>51.287998</t>
  </si>
  <si>
    <t>12.372204</t>
  </si>
  <si>
    <t>Markkleeberg-Gaschwitz</t>
  </si>
  <si>
    <t>51.249899</t>
  </si>
  <si>
    <t>12.379146</t>
  </si>
  <si>
    <t>Markkleeberg-Großstädteln</t>
  </si>
  <si>
    <t>51.262469</t>
  </si>
  <si>
    <t>12.376329</t>
  </si>
  <si>
    <t>Markranstädt</t>
  </si>
  <si>
    <t>51.307180</t>
  </si>
  <si>
    <t>12.224760</t>
  </si>
  <si>
    <t>Marksuhl</t>
  </si>
  <si>
    <t>50.908350</t>
  </si>
  <si>
    <t>10.224589</t>
  </si>
  <si>
    <t>Markt Bibart</t>
  </si>
  <si>
    <t>49.646089</t>
  </si>
  <si>
    <t>10.425466</t>
  </si>
  <si>
    <t>Markt Erlbach</t>
  </si>
  <si>
    <t>49.492675</t>
  </si>
  <si>
    <t>10.658449</t>
  </si>
  <si>
    <t>Markt Indersdorf</t>
  </si>
  <si>
    <t>48.352391</t>
  </si>
  <si>
    <t>11.378446</t>
  </si>
  <si>
    <t>Markt Schwaben</t>
  </si>
  <si>
    <t>48.193606</t>
  </si>
  <si>
    <t>11.862093</t>
  </si>
  <si>
    <t>Markt Wald Bf</t>
  </si>
  <si>
    <t>48.146733</t>
  </si>
  <si>
    <t>10.593985</t>
  </si>
  <si>
    <t>Marktbreit</t>
  </si>
  <si>
    <t>49.663804</t>
  </si>
  <si>
    <t>10.146092</t>
  </si>
  <si>
    <t>Marktl</t>
  </si>
  <si>
    <t>48.256695</t>
  </si>
  <si>
    <t>12.852478</t>
  </si>
  <si>
    <t>Marktleuthen</t>
  </si>
  <si>
    <t>50.130803</t>
  </si>
  <si>
    <t>12.013170</t>
  </si>
  <si>
    <t>Marktoberdorf</t>
  </si>
  <si>
    <t>47.779215</t>
  </si>
  <si>
    <t>10.614230</t>
  </si>
  <si>
    <t>Marktoberdorf Nord</t>
  </si>
  <si>
    <t>47.789652</t>
  </si>
  <si>
    <t>10.615529</t>
  </si>
  <si>
    <t>Marktoberdorf Schule</t>
  </si>
  <si>
    <t>47.774099</t>
  </si>
  <si>
    <t>10.609997</t>
  </si>
  <si>
    <t>Marktredwitz</t>
  </si>
  <si>
    <t>50.004596</t>
  </si>
  <si>
    <t>12.082583</t>
  </si>
  <si>
    <t>Marktschorgast</t>
  </si>
  <si>
    <t>50.090794</t>
  </si>
  <si>
    <t>11.653530</t>
  </si>
  <si>
    <t>Marl Mitte</t>
  </si>
  <si>
    <t>51.653837</t>
  </si>
  <si>
    <t>7.099575</t>
  </si>
  <si>
    <t>Marl-Hamm</t>
  </si>
  <si>
    <t>51.682972</t>
  </si>
  <si>
    <t>7.131422</t>
  </si>
  <si>
    <t>Marlishausen</t>
  </si>
  <si>
    <t>50.819504</t>
  </si>
  <si>
    <t>11.010056</t>
  </si>
  <si>
    <t>Marl-Sinsen</t>
  </si>
  <si>
    <t>51.667748</t>
  </si>
  <si>
    <t>7.173482</t>
  </si>
  <si>
    <t>Marnheim</t>
  </si>
  <si>
    <t>49.623021</t>
  </si>
  <si>
    <t>8.039141</t>
  </si>
  <si>
    <t>Marquardt</t>
  </si>
  <si>
    <t>52.458881</t>
  </si>
  <si>
    <t>12.971627</t>
  </si>
  <si>
    <t>Marquardt Schule</t>
  </si>
  <si>
    <t>52.461109</t>
  </si>
  <si>
    <t>12.963972</t>
  </si>
  <si>
    <t>Marsberg</t>
  </si>
  <si>
    <t>51.462889</t>
  </si>
  <si>
    <t>8.854904</t>
  </si>
  <si>
    <t>Marstetten-Aitrach</t>
  </si>
  <si>
    <t>47.943559</t>
  </si>
  <si>
    <t>10.080171</t>
  </si>
  <si>
    <t>Martensdorf</t>
  </si>
  <si>
    <t>54.300918</t>
  </si>
  <si>
    <t>12.930252</t>
  </si>
  <si>
    <t>Martensdorf B105</t>
  </si>
  <si>
    <t>54.300861</t>
  </si>
  <si>
    <t>12.929901</t>
  </si>
  <si>
    <t>Martinlamitz</t>
  </si>
  <si>
    <t>50.215527</t>
  </si>
  <si>
    <t>11.950515</t>
  </si>
  <si>
    <t>Martinroda</t>
  </si>
  <si>
    <t>50.733145</t>
  </si>
  <si>
    <t>10.880943</t>
  </si>
  <si>
    <t>Martinroda Ort</t>
  </si>
  <si>
    <t>50.725250</t>
  </si>
  <si>
    <t>10.887805</t>
  </si>
  <si>
    <t>Martinstein</t>
  </si>
  <si>
    <t>49.803978</t>
  </si>
  <si>
    <t>7.536625</t>
  </si>
  <si>
    <t>Martinszell(Allgäu)</t>
  </si>
  <si>
    <t>47.629407</t>
  </si>
  <si>
    <t>10.273885</t>
  </si>
  <si>
    <t>Marxgrün</t>
  </si>
  <si>
    <t>50.354978</t>
  </si>
  <si>
    <t>11.686568</t>
  </si>
  <si>
    <t>Marxzell</t>
  </si>
  <si>
    <t>48.863328</t>
  </si>
  <si>
    <t>8.447351</t>
  </si>
  <si>
    <t>Marzling</t>
  </si>
  <si>
    <t>48.410401</t>
  </si>
  <si>
    <t>11.800108</t>
  </si>
  <si>
    <t>53.403815</t>
  </si>
  <si>
    <t>10.065662</t>
  </si>
  <si>
    <t>Maselheim</t>
  </si>
  <si>
    <t>48.133249</t>
  </si>
  <si>
    <t>9.877614</t>
  </si>
  <si>
    <t>Massen</t>
  </si>
  <si>
    <t>51.541776</t>
  </si>
  <si>
    <t>7.643711</t>
  </si>
  <si>
    <t>Massing</t>
  </si>
  <si>
    <t>48.394006</t>
  </si>
  <si>
    <t>12.608166</t>
  </si>
  <si>
    <t>Matzenbach</t>
  </si>
  <si>
    <t>49.494378</t>
  </si>
  <si>
    <t>7.456080</t>
  </si>
  <si>
    <t>Matzing</t>
  </si>
  <si>
    <t>47.935527</t>
  </si>
  <si>
    <t>12.592390</t>
  </si>
  <si>
    <t>Maubach</t>
  </si>
  <si>
    <t>48.926218</t>
  </si>
  <si>
    <t>9.419540</t>
  </si>
  <si>
    <t>Mauer(b Heidelberg)</t>
  </si>
  <si>
    <t>49.335802</t>
  </si>
  <si>
    <t>8.795545</t>
  </si>
  <si>
    <t>Maulbronn Stadt/Kloster</t>
  </si>
  <si>
    <t>48.996933</t>
  </si>
  <si>
    <t>8.803726</t>
  </si>
  <si>
    <t>Maulbronn West</t>
  </si>
  <si>
    <t>48.983671</t>
  </si>
  <si>
    <t>8.781788</t>
  </si>
  <si>
    <t>Maulburg</t>
  </si>
  <si>
    <t>47.644374</t>
  </si>
  <si>
    <t>7.780662</t>
  </si>
  <si>
    <t>Mausheim</t>
  </si>
  <si>
    <t>49.120147</t>
  </si>
  <si>
    <t>11.768138</t>
  </si>
  <si>
    <t>Mauthaus</t>
  </si>
  <si>
    <t>50.323404</t>
  </si>
  <si>
    <t>11.494502</t>
  </si>
  <si>
    <t>Maxau</t>
  </si>
  <si>
    <t>49.035966</t>
  </si>
  <si>
    <t>8.307736</t>
  </si>
  <si>
    <t>Maxhütte-Haidhof</t>
  </si>
  <si>
    <t>49.198019</t>
  </si>
  <si>
    <t>12.107818</t>
  </si>
  <si>
    <t>Maximilian Park</t>
  </si>
  <si>
    <t>51.683834</t>
  </si>
  <si>
    <t>7.885058</t>
  </si>
  <si>
    <t>Maximiliansau Eisenbahnstraße</t>
  </si>
  <si>
    <t>49.037212</t>
  </si>
  <si>
    <t>8.298350</t>
  </si>
  <si>
    <t>Maximiliansau West</t>
  </si>
  <si>
    <t>49.038934</t>
  </si>
  <si>
    <t>8.291797</t>
  </si>
  <si>
    <t>Maximiliansau-Im Rüsten</t>
  </si>
  <si>
    <t>49.034880</t>
  </si>
  <si>
    <t>8.279421</t>
  </si>
  <si>
    <t>Mayen Neutor</t>
  </si>
  <si>
    <t>50.327002</t>
  </si>
  <si>
    <t>7.224165</t>
  </si>
  <si>
    <t>Mayen Ost</t>
  </si>
  <si>
    <t>50.329594</t>
  </si>
  <si>
    <t>7.238939</t>
  </si>
  <si>
    <t>Mayen West</t>
  </si>
  <si>
    <t>50.328373</t>
  </si>
  <si>
    <t>7.213894</t>
  </si>
  <si>
    <t>Mayschoß</t>
  </si>
  <si>
    <t>50.517233</t>
  </si>
  <si>
    <t>7.020463</t>
  </si>
  <si>
    <t>50.591367</t>
  </si>
  <si>
    <t>6.642296</t>
  </si>
  <si>
    <t>Mechterstädt</t>
  </si>
  <si>
    <t>50.943778</t>
  </si>
  <si>
    <t>10.521367</t>
  </si>
  <si>
    <t>Meckelfeld</t>
  </si>
  <si>
    <t>53.424380</t>
  </si>
  <si>
    <t>10.029711</t>
  </si>
  <si>
    <t>Meckenbeuren</t>
  </si>
  <si>
    <t>47.699760</t>
  </si>
  <si>
    <t>9.558393</t>
  </si>
  <si>
    <t>Meckenheim Industriepark</t>
  </si>
  <si>
    <t>50.643651</t>
  </si>
  <si>
    <t>7.027184</t>
  </si>
  <si>
    <t>Meckenheim Kottenforst</t>
  </si>
  <si>
    <t>50.662412</t>
  </si>
  <si>
    <t>7.022683</t>
  </si>
  <si>
    <t>Meckenheim(Bz Köln)</t>
  </si>
  <si>
    <t>50.627446</t>
  </si>
  <si>
    <t>7.014757</t>
  </si>
  <si>
    <t>Meckesheim</t>
  </si>
  <si>
    <t>49.320658</t>
  </si>
  <si>
    <t>8.812836</t>
  </si>
  <si>
    <t>Medewitz(Mark)</t>
  </si>
  <si>
    <t>52.060706</t>
  </si>
  <si>
    <t>12.391829</t>
  </si>
  <si>
    <t>Meeder</t>
  </si>
  <si>
    <t>50.315656</t>
  </si>
  <si>
    <t>10.906842</t>
  </si>
  <si>
    <t>Meerane</t>
  </si>
  <si>
    <t>50.850621</t>
  </si>
  <si>
    <t>12.457584</t>
  </si>
  <si>
    <t>Meerbusch-Osterath</t>
  </si>
  <si>
    <t>51.269017</t>
  </si>
  <si>
    <t>6.625981</t>
  </si>
  <si>
    <t>Meersburg(Bodensee)</t>
  </si>
  <si>
    <t>47.692162</t>
  </si>
  <si>
    <t>9.272623</t>
  </si>
  <si>
    <t>Meeschensee</t>
  </si>
  <si>
    <t>53.754222</t>
  </si>
  <si>
    <t>9.979630</t>
  </si>
  <si>
    <t>Mehltheuer</t>
  </si>
  <si>
    <t>50.544312</t>
  </si>
  <si>
    <t>12.037091</t>
  </si>
  <si>
    <t>Mehrhoog</t>
  </si>
  <si>
    <t>51.738965</t>
  </si>
  <si>
    <t>6.518250</t>
  </si>
  <si>
    <t>Meine</t>
  </si>
  <si>
    <t>52.381353</t>
  </si>
  <si>
    <t>10.535812</t>
  </si>
  <si>
    <t>Meinersdorf Rathaus</t>
  </si>
  <si>
    <t>50.719049</t>
  </si>
  <si>
    <t>12.883946</t>
  </si>
  <si>
    <t>Meinersdorf(Erzgeb)</t>
  </si>
  <si>
    <t>50.723006</t>
  </si>
  <si>
    <t>12.888175</t>
  </si>
  <si>
    <t>Meinersen</t>
  </si>
  <si>
    <t>52.449188</t>
  </si>
  <si>
    <t>10.321114</t>
  </si>
  <si>
    <t>Meinerzhagen</t>
  </si>
  <si>
    <t>51.108144</t>
  </si>
  <si>
    <t>7.634116</t>
  </si>
  <si>
    <t>Meinsdorf</t>
  </si>
  <si>
    <t>51.903191</t>
  </si>
  <si>
    <t>12.256369</t>
  </si>
  <si>
    <t>Meisdorf</t>
  </si>
  <si>
    <t>51.725714</t>
  </si>
  <si>
    <t>11.294529</t>
  </si>
  <si>
    <t>Meißen</t>
  </si>
  <si>
    <t>51.162957</t>
  </si>
  <si>
    <t>13.482522</t>
  </si>
  <si>
    <t>Meißen Altstadt</t>
  </si>
  <si>
    <t>51.159084</t>
  </si>
  <si>
    <t>13.473095</t>
  </si>
  <si>
    <t>Meißen Triebischtal</t>
  </si>
  <si>
    <t>51.152472</t>
  </si>
  <si>
    <t>13.462529</t>
  </si>
  <si>
    <t>Meitingen</t>
  </si>
  <si>
    <t>48.545997</t>
  </si>
  <si>
    <t>10.848050</t>
  </si>
  <si>
    <t>Meitzendorf</t>
  </si>
  <si>
    <t>52.209394</t>
  </si>
  <si>
    <t>11.558967</t>
  </si>
  <si>
    <t>Melbach</t>
  </si>
  <si>
    <t>50.378891</t>
  </si>
  <si>
    <t>8.811518</t>
  </si>
  <si>
    <t>Melbeck-Embsen</t>
  </si>
  <si>
    <t>53.181591</t>
  </si>
  <si>
    <t>10.371102</t>
  </si>
  <si>
    <t>Melchow</t>
  </si>
  <si>
    <t>52.774871</t>
  </si>
  <si>
    <t>13.694375</t>
  </si>
  <si>
    <t>Melchow Bahnübergang</t>
  </si>
  <si>
    <t>52.775240</t>
  </si>
  <si>
    <t>13.696002</t>
  </si>
  <si>
    <t>Meldorf</t>
  </si>
  <si>
    <t>54.087771</t>
  </si>
  <si>
    <t>9.080085</t>
  </si>
  <si>
    <t>Melle</t>
  </si>
  <si>
    <t>52.209257</t>
  </si>
  <si>
    <t>8.343221</t>
  </si>
  <si>
    <t>Mellenbach-Glasbach</t>
  </si>
  <si>
    <t>50.603250</t>
  </si>
  <si>
    <t>11.110281</t>
  </si>
  <si>
    <t>Mellendorf</t>
  </si>
  <si>
    <t>52.548199</t>
  </si>
  <si>
    <t>9.744501</t>
  </si>
  <si>
    <t>Mellingen(Thür)</t>
  </si>
  <si>
    <t>50.950094</t>
  </si>
  <si>
    <t>11.394318</t>
  </si>
  <si>
    <t>Mellrichstadt Bf</t>
  </si>
  <si>
    <t>50.424782</t>
  </si>
  <si>
    <t>10.307039</t>
  </si>
  <si>
    <t>Melsdorf</t>
  </si>
  <si>
    <t>54.312754</t>
  </si>
  <si>
    <t>10.030830</t>
  </si>
  <si>
    <t>Melsungen</t>
  </si>
  <si>
    <t>51.126002</t>
  </si>
  <si>
    <t>9.546079</t>
  </si>
  <si>
    <t>Melsungen Bartenwetzerbrücke</t>
  </si>
  <si>
    <t>51.132177</t>
  </si>
  <si>
    <t>9.548839</t>
  </si>
  <si>
    <t>Melsungen-Röhrenfurth</t>
  </si>
  <si>
    <t>51.154377</t>
  </si>
  <si>
    <t>9.548372</t>
  </si>
  <si>
    <t>Melsungen-Röhrenfurth Mitte</t>
  </si>
  <si>
    <t>51.155560</t>
  </si>
  <si>
    <t>9.547178</t>
  </si>
  <si>
    <t>Melsungen-Schwarzenberg</t>
  </si>
  <si>
    <t>51.146207</t>
  </si>
  <si>
    <t>9.561110</t>
  </si>
  <si>
    <t>Memmingen</t>
  </si>
  <si>
    <t>47.985581</t>
  </si>
  <si>
    <t>10.186853</t>
  </si>
  <si>
    <t>Menden(Rheinl)</t>
  </si>
  <si>
    <t>50.779917</t>
  </si>
  <si>
    <t>7.149549</t>
  </si>
  <si>
    <t>Menden(Sauerland)</t>
  </si>
  <si>
    <t>51.435271</t>
  </si>
  <si>
    <t>7.792084</t>
  </si>
  <si>
    <t>Menden(Sauerland)Süd</t>
  </si>
  <si>
    <t>51.428333</t>
  </si>
  <si>
    <t>7.807804</t>
  </si>
  <si>
    <t>50.369658</t>
  </si>
  <si>
    <t>7.291007</t>
  </si>
  <si>
    <t>Mendig von-Reth-Platz</t>
  </si>
  <si>
    <t>Mengen</t>
  </si>
  <si>
    <t>48.053515</t>
  </si>
  <si>
    <t>9.336619</t>
  </si>
  <si>
    <t>Mengeringhausen</t>
  </si>
  <si>
    <t>51.360204</t>
  </si>
  <si>
    <t>8.989763</t>
  </si>
  <si>
    <t>Mengersgereuth-Hämmern</t>
  </si>
  <si>
    <t>50.392892</t>
  </si>
  <si>
    <t>11.118299</t>
  </si>
  <si>
    <t>Mengersgereuth-Hämmern Ost</t>
  </si>
  <si>
    <t>50.389471</t>
  </si>
  <si>
    <t>11.127745</t>
  </si>
  <si>
    <t>Menningen-Leitishofen</t>
  </si>
  <si>
    <t>48.006730</t>
  </si>
  <si>
    <t>9.160945</t>
  </si>
  <si>
    <t>Menzingen(Baden)</t>
  </si>
  <si>
    <t>49.136233</t>
  </si>
  <si>
    <t>8.775067</t>
  </si>
  <si>
    <t>Meppen</t>
  </si>
  <si>
    <t>52.696021</t>
  </si>
  <si>
    <t>7.298015</t>
  </si>
  <si>
    <t>Merching</t>
  </si>
  <si>
    <t>48.245769</t>
  </si>
  <si>
    <t>10.979397</t>
  </si>
  <si>
    <t>Merchweiler</t>
  </si>
  <si>
    <t>49.356029</t>
  </si>
  <si>
    <t>7.065547</t>
  </si>
  <si>
    <t>Mering</t>
  </si>
  <si>
    <t>48.262698</t>
  </si>
  <si>
    <t>10.988291</t>
  </si>
  <si>
    <t>Mering-St Afra</t>
  </si>
  <si>
    <t>48.274282</t>
  </si>
  <si>
    <t>10.971202</t>
  </si>
  <si>
    <t>Merklingen - Schwäbische Alb</t>
  </si>
  <si>
    <t>48.521160</t>
  </si>
  <si>
    <t>9.740877</t>
  </si>
  <si>
    <t>Mersch(Westf)</t>
  </si>
  <si>
    <t>51.762112</t>
  </si>
  <si>
    <t>7.737412</t>
  </si>
  <si>
    <t>Merseburg Bergmannsring</t>
  </si>
  <si>
    <t>51.337371</t>
  </si>
  <si>
    <t>11.989651</t>
  </si>
  <si>
    <t>51.356889</t>
  </si>
  <si>
    <t>11.990551</t>
  </si>
  <si>
    <t>Merten(Sieg)</t>
  </si>
  <si>
    <t>50.770480</t>
  </si>
  <si>
    <t>7.385657</t>
  </si>
  <si>
    <t>Mertesheim</t>
  </si>
  <si>
    <t>49.569195</t>
  </si>
  <si>
    <t>8.133923</t>
  </si>
  <si>
    <t>Mertingen Bahnhof</t>
  </si>
  <si>
    <t>48.660971</t>
  </si>
  <si>
    <t>10.824752</t>
  </si>
  <si>
    <t>Merzenich</t>
  </si>
  <si>
    <t>50.840032</t>
  </si>
  <si>
    <t>6.518051</t>
  </si>
  <si>
    <t>49.436419</t>
  </si>
  <si>
    <t>6.634192</t>
  </si>
  <si>
    <t>Merzig(Saar) Ost</t>
  </si>
  <si>
    <t>49.445896</t>
  </si>
  <si>
    <t>6.651132</t>
  </si>
  <si>
    <t>Merzig(Saar) Stadtmitte</t>
  </si>
  <si>
    <t>49.443478</t>
  </si>
  <si>
    <t>6.635226</t>
  </si>
  <si>
    <t>Mesch Neue Mühle</t>
  </si>
  <si>
    <t>52.263840</t>
  </si>
  <si>
    <t>8.520849</t>
  </si>
  <si>
    <t>Meschede</t>
  </si>
  <si>
    <t>51.349603</t>
  </si>
  <si>
    <t>8.279053</t>
  </si>
  <si>
    <t>Meßdorf</t>
  </si>
  <si>
    <t>52.709899</t>
  </si>
  <si>
    <t>11.546771</t>
  </si>
  <si>
    <t>Messel</t>
  </si>
  <si>
    <t>49.921785</t>
  </si>
  <si>
    <t>8.746587</t>
  </si>
  <si>
    <t>Messinghausen</t>
  </si>
  <si>
    <t>51.393192</t>
  </si>
  <si>
    <t>8.679775</t>
  </si>
  <si>
    <t>Meßkirch</t>
  </si>
  <si>
    <t>47.995276</t>
  </si>
  <si>
    <t>9.116188</t>
  </si>
  <si>
    <t>Metelen Land</t>
  </si>
  <si>
    <t>52.162494</t>
  </si>
  <si>
    <t>7.254173</t>
  </si>
  <si>
    <t>Mettenheim</t>
  </si>
  <si>
    <t>49.739906</t>
  </si>
  <si>
    <t>8.334166</t>
  </si>
  <si>
    <t>Mettlach</t>
  </si>
  <si>
    <t>49.495476</t>
  </si>
  <si>
    <t>6.598315</t>
  </si>
  <si>
    <t>Mettmann Stadtwald</t>
  </si>
  <si>
    <t>51.251019</t>
  </si>
  <si>
    <t>6.986951</t>
  </si>
  <si>
    <t>Mettmann Zentrum</t>
  </si>
  <si>
    <t>51.248656</t>
  </si>
  <si>
    <t>6.979813</t>
  </si>
  <si>
    <t>Metzingen(Württ)</t>
  </si>
  <si>
    <t>48.539725</t>
  </si>
  <si>
    <t>9.290156</t>
  </si>
  <si>
    <t>Metzingen-Neuhausen</t>
  </si>
  <si>
    <t>48.532647</t>
  </si>
  <si>
    <t>9.307106</t>
  </si>
  <si>
    <t>Meuselbach-Schwarzmühle</t>
  </si>
  <si>
    <t>50.581412</t>
  </si>
  <si>
    <t>11.079214</t>
  </si>
  <si>
    <t>Meyenburg</t>
  </si>
  <si>
    <t>53.311096</t>
  </si>
  <si>
    <t>12.247161</t>
  </si>
  <si>
    <t>Michelau(Oberfr)</t>
  </si>
  <si>
    <t>50.154980</t>
  </si>
  <si>
    <t>11.116245</t>
  </si>
  <si>
    <t>Michelau(Württ)</t>
  </si>
  <si>
    <t>48.861708</t>
  </si>
  <si>
    <t>9.535570</t>
  </si>
  <si>
    <t>Michelaubrück</t>
  </si>
  <si>
    <t>50.116712</t>
  </si>
  <si>
    <t>9.767679</t>
  </si>
  <si>
    <t>Michelbach(Unterfr)</t>
  </si>
  <si>
    <t>50.099814</t>
  </si>
  <si>
    <t>9.104496</t>
  </si>
  <si>
    <t>49.684858</t>
  </si>
  <si>
    <t>9.001453</t>
  </si>
  <si>
    <t>Michendorf</t>
  </si>
  <si>
    <t>52.316344</t>
  </si>
  <si>
    <t>13.030688</t>
  </si>
  <si>
    <t>Miedelsbach-Steinenberg</t>
  </si>
  <si>
    <t>48.843620</t>
  </si>
  <si>
    <t>9.539130</t>
  </si>
  <si>
    <t>Miesbach</t>
  </si>
  <si>
    <t>47.790829</t>
  </si>
  <si>
    <t>11.830816</t>
  </si>
  <si>
    <t>Miesenbach</t>
  </si>
  <si>
    <t>49.456368</t>
  </si>
  <si>
    <t>7.548373</t>
  </si>
  <si>
    <t>Miesenheim</t>
  </si>
  <si>
    <t>50.404043</t>
  </si>
  <si>
    <t>7.407598</t>
  </si>
  <si>
    <t>Mieste</t>
  </si>
  <si>
    <t>52.483750</t>
  </si>
  <si>
    <t>11.204771</t>
  </si>
  <si>
    <t>Miesterhorst</t>
  </si>
  <si>
    <t>52.466251</t>
  </si>
  <si>
    <t>11.120178</t>
  </si>
  <si>
    <t>Millingen(b Rees)</t>
  </si>
  <si>
    <t>51.809457</t>
  </si>
  <si>
    <t>6.400012</t>
  </si>
  <si>
    <t>Millingen(b Rheinb)</t>
  </si>
  <si>
    <t>51.560154</t>
  </si>
  <si>
    <t>6.556373</t>
  </si>
  <si>
    <t>Milmersdorf</t>
  </si>
  <si>
    <t>53.099216</t>
  </si>
  <si>
    <t>13.637310</t>
  </si>
  <si>
    <t>Miltach</t>
  </si>
  <si>
    <t>49.163962</t>
  </si>
  <si>
    <t>12.768300</t>
  </si>
  <si>
    <t>Miltenberg</t>
  </si>
  <si>
    <t>49.706481</t>
  </si>
  <si>
    <t>9.248467</t>
  </si>
  <si>
    <t>Miltern</t>
  </si>
  <si>
    <t>52.563344</t>
  </si>
  <si>
    <t>11.936624</t>
  </si>
  <si>
    <t>Miltitz-Roitzschen</t>
  </si>
  <si>
    <t>51.106325</t>
  </si>
  <si>
    <t>13.417131</t>
  </si>
  <si>
    <t>Miltzow</t>
  </si>
  <si>
    <t>54.200949</t>
  </si>
  <si>
    <t>13.197458</t>
  </si>
  <si>
    <t>Mimberg</t>
  </si>
  <si>
    <t>49.352868</t>
  </si>
  <si>
    <t>11.274054</t>
  </si>
  <si>
    <t>Mindelaltheim</t>
  </si>
  <si>
    <t>48.455978</t>
  </si>
  <si>
    <t>10.407905</t>
  </si>
  <si>
    <t>Mindelheim</t>
  </si>
  <si>
    <t>48.044917</t>
  </si>
  <si>
    <t>10.501626</t>
  </si>
  <si>
    <t>Minden(Westf)</t>
  </si>
  <si>
    <t>52.290138</t>
  </si>
  <si>
    <t>8.934728</t>
  </si>
  <si>
    <t>Mirow</t>
  </si>
  <si>
    <t>53.270430</t>
  </si>
  <si>
    <t>12.820759</t>
  </si>
  <si>
    <t>Mistorf</t>
  </si>
  <si>
    <t>53.880497</t>
  </si>
  <si>
    <t>12.123044</t>
  </si>
  <si>
    <t>Mistorf Ort</t>
  </si>
  <si>
    <t>53.881667</t>
  </si>
  <si>
    <t>12.143525</t>
  </si>
  <si>
    <t>Mittel Gründau</t>
  </si>
  <si>
    <t>50.230798</t>
  </si>
  <si>
    <t>9.119818</t>
  </si>
  <si>
    <t>Mittelherwigsdorf</t>
  </si>
  <si>
    <t>50.922794</t>
  </si>
  <si>
    <t>14.741280</t>
  </si>
  <si>
    <t>Mittelherwigsdorf Gütchen</t>
  </si>
  <si>
    <t>50.916230</t>
  </si>
  <si>
    <t>14.759911</t>
  </si>
  <si>
    <t>Mittelneufnach Bf</t>
  </si>
  <si>
    <t>48.176411</t>
  </si>
  <si>
    <t>10.598127</t>
  </si>
  <si>
    <t>Mitteloelsnitz</t>
  </si>
  <si>
    <t>50.718034</t>
  </si>
  <si>
    <t>12.706730</t>
  </si>
  <si>
    <t>Mittelschmalkalden</t>
  </si>
  <si>
    <t>50.717714</t>
  </si>
  <si>
    <t>10.400055</t>
  </si>
  <si>
    <t>Mittelsinn</t>
  </si>
  <si>
    <t>50.191195</t>
  </si>
  <si>
    <t>9.623423</t>
  </si>
  <si>
    <t>Mittenwald</t>
  </si>
  <si>
    <t>47.440030</t>
  </si>
  <si>
    <t>11.265705</t>
  </si>
  <si>
    <t>Mittenwald Dekan-Karl-Platz</t>
  </si>
  <si>
    <t>47.438648</t>
  </si>
  <si>
    <t>11.260382</t>
  </si>
  <si>
    <t>Mittenwald(Gr)</t>
  </si>
  <si>
    <t>Mittergars</t>
  </si>
  <si>
    <t>48.150161</t>
  </si>
  <si>
    <t>12.332990</t>
  </si>
  <si>
    <t>50.987545</t>
  </si>
  <si>
    <t>12.959863</t>
  </si>
  <si>
    <t>Mixdorf</t>
  </si>
  <si>
    <t>52.197780</t>
  </si>
  <si>
    <t>14.394802</t>
  </si>
  <si>
    <t>Mochenwangen</t>
  </si>
  <si>
    <t>47.872571</t>
  </si>
  <si>
    <t>9.637901</t>
  </si>
  <si>
    <t>Möckern(Magdeburg)</t>
  </si>
  <si>
    <t>52.142959</t>
  </si>
  <si>
    <t>11.951666</t>
  </si>
  <si>
    <t>Möckmühl</t>
  </si>
  <si>
    <t>49.321107</t>
  </si>
  <si>
    <t>9.357979</t>
  </si>
  <si>
    <t>Mockrehna</t>
  </si>
  <si>
    <t>51.505606</t>
  </si>
  <si>
    <t>12.819504</t>
  </si>
  <si>
    <t>Moers</t>
  </si>
  <si>
    <t>51.451147</t>
  </si>
  <si>
    <t>6.641535</t>
  </si>
  <si>
    <t>Mögelin</t>
  </si>
  <si>
    <t>52.560089</t>
  </si>
  <si>
    <t>12.329815</t>
  </si>
  <si>
    <t>Mögglingen(Gmünd)</t>
  </si>
  <si>
    <t>48.824645</t>
  </si>
  <si>
    <t>9.958017</t>
  </si>
  <si>
    <t>Möhringen Bahnhof</t>
  </si>
  <si>
    <t>47.958151</t>
  </si>
  <si>
    <t>8.770796</t>
  </si>
  <si>
    <t>Möhringen Rathaus</t>
  </si>
  <si>
    <t>47.957237</t>
  </si>
  <si>
    <t>8.763373</t>
  </si>
  <si>
    <t>Moidentin</t>
  </si>
  <si>
    <t>53.806071</t>
  </si>
  <si>
    <t>11.481918</t>
  </si>
  <si>
    <t>Moidentin Dorf</t>
  </si>
  <si>
    <t>53.821201</t>
  </si>
  <si>
    <t>11.485261</t>
  </si>
  <si>
    <t>Mölln(Lauenb)</t>
  </si>
  <si>
    <t>53.624414</t>
  </si>
  <si>
    <t>10.683209</t>
  </si>
  <si>
    <t>Mölln(Meckl)</t>
  </si>
  <si>
    <t>53.585939</t>
  </si>
  <si>
    <t>13.084507</t>
  </si>
  <si>
    <t>Mömbris-Mensengesäß</t>
  </si>
  <si>
    <t>50.070309</t>
  </si>
  <si>
    <t>9.166218</t>
  </si>
  <si>
    <t>Mömbris-Strötzbach</t>
  </si>
  <si>
    <t>50.079471</t>
  </si>
  <si>
    <t>9.156228</t>
  </si>
  <si>
    <t>Monbach-Neuhausen</t>
  </si>
  <si>
    <t>48.799166</t>
  </si>
  <si>
    <t>8.728328</t>
  </si>
  <si>
    <t>Mönchengladbach Hbf</t>
  </si>
  <si>
    <t>51.196583</t>
  </si>
  <si>
    <t>6.446111</t>
  </si>
  <si>
    <t>Mönchengladbach-Genhausen</t>
  </si>
  <si>
    <t>51.148081</t>
  </si>
  <si>
    <t>6.329040</t>
  </si>
  <si>
    <t>Mönchengladbach-Lürrip</t>
  </si>
  <si>
    <t>51.199625</t>
  </si>
  <si>
    <t>6.472428</t>
  </si>
  <si>
    <t>Mönchengladbach-Rheindahlen</t>
  </si>
  <si>
    <t>51.150712</t>
  </si>
  <si>
    <t>6.357894</t>
  </si>
  <si>
    <t>Mönchhagen</t>
  </si>
  <si>
    <t>54.143570</t>
  </si>
  <si>
    <t>12.225336</t>
  </si>
  <si>
    <t>Mönchhagen B105/Oberdorf/Unterdorf</t>
  </si>
  <si>
    <t>54.147996</t>
  </si>
  <si>
    <t>12.227199</t>
  </si>
  <si>
    <t>Mönchröden</t>
  </si>
  <si>
    <t>50.302227</t>
  </si>
  <si>
    <t>11.057613</t>
  </si>
  <si>
    <t>Monreal</t>
  </si>
  <si>
    <t>50.296357</t>
  </si>
  <si>
    <t>7.153055</t>
  </si>
  <si>
    <t>Monschau</t>
  </si>
  <si>
    <t>50.564863</t>
  </si>
  <si>
    <t>6.234234</t>
  </si>
  <si>
    <t>Monsheim</t>
  </si>
  <si>
    <t>49.633666</t>
  </si>
  <si>
    <t>8.208162</t>
  </si>
  <si>
    <t>Montabaur</t>
  </si>
  <si>
    <t>50.444834</t>
  </si>
  <si>
    <t>7.825333</t>
  </si>
  <si>
    <t>Monzingen</t>
  </si>
  <si>
    <t>49.793466</t>
  </si>
  <si>
    <t>7.588673</t>
  </si>
  <si>
    <t>Moorbekhalle</t>
  </si>
  <si>
    <t>53.717155</t>
  </si>
  <si>
    <t>9.991744</t>
  </si>
  <si>
    <t>Moosbachtal</t>
  </si>
  <si>
    <t>49.165954</t>
  </si>
  <si>
    <t>7.754959</t>
  </si>
  <si>
    <t>Moosburg</t>
  </si>
  <si>
    <t>48.470330</t>
  </si>
  <si>
    <t>11.930382</t>
  </si>
  <si>
    <t>Moosrain</t>
  </si>
  <si>
    <t>47.767574</t>
  </si>
  <si>
    <t>11.720550</t>
  </si>
  <si>
    <t>Mörfelden</t>
  </si>
  <si>
    <t>49.979000</t>
  </si>
  <si>
    <t>8.565384</t>
  </si>
  <si>
    <t>Möringen(Altm)</t>
  </si>
  <si>
    <t>52.581661</t>
  </si>
  <si>
    <t>11.748849</t>
  </si>
  <si>
    <t>Moritzburg</t>
  </si>
  <si>
    <t>51.155587</t>
  </si>
  <si>
    <t>13.683435</t>
  </si>
  <si>
    <t>Mörlenbach</t>
  </si>
  <si>
    <t>49.597299</t>
  </si>
  <si>
    <t>8.730987</t>
  </si>
  <si>
    <t>Morlesau</t>
  </si>
  <si>
    <t>50.117146</t>
  </si>
  <si>
    <t>9.799066</t>
  </si>
  <si>
    <t>Morsum</t>
  </si>
  <si>
    <t>54.872142</t>
  </si>
  <si>
    <t>8.432464</t>
  </si>
  <si>
    <t>Morsum Bahnhof, Sylt</t>
  </si>
  <si>
    <t>54.872021</t>
  </si>
  <si>
    <t>8.431976</t>
  </si>
  <si>
    <t>Mosbach West</t>
  </si>
  <si>
    <t>49.346770</t>
  </si>
  <si>
    <t>9.134042</t>
  </si>
  <si>
    <t>Mosbach(Baden)</t>
  </si>
  <si>
    <t>49.352560</t>
  </si>
  <si>
    <t>9.143655</t>
  </si>
  <si>
    <t>Mosbach-Neckarelz</t>
  </si>
  <si>
    <t>49.348484</t>
  </si>
  <si>
    <t>9.113093</t>
  </si>
  <si>
    <t>Mosel</t>
  </si>
  <si>
    <t>50.783598</t>
  </si>
  <si>
    <t>12.481399</t>
  </si>
  <si>
    <t>Moselkern</t>
  </si>
  <si>
    <t>50.195483</t>
  </si>
  <si>
    <t>7.371357</t>
  </si>
  <si>
    <t>Möser</t>
  </si>
  <si>
    <t>52.218981</t>
  </si>
  <si>
    <t>11.784620</t>
  </si>
  <si>
    <t>Mössingen</t>
  </si>
  <si>
    <t>48.404037</t>
  </si>
  <si>
    <t>9.046391</t>
  </si>
  <si>
    <t>48.806806</t>
  </si>
  <si>
    <t>10.597832</t>
  </si>
  <si>
    <t>Mücheln(Geiseltal)</t>
  </si>
  <si>
    <t>51.307641</t>
  </si>
  <si>
    <t>11.804437</t>
  </si>
  <si>
    <t>Mücheln(Geiseltal) Stadt</t>
  </si>
  <si>
    <t>51.303855</t>
  </si>
  <si>
    <t>11.813771</t>
  </si>
  <si>
    <t>Mücka</t>
  </si>
  <si>
    <t>51.319529</t>
  </si>
  <si>
    <t>14.708179</t>
  </si>
  <si>
    <t>Mücka Schule</t>
  </si>
  <si>
    <t>51.315091</t>
  </si>
  <si>
    <t>14.703529</t>
  </si>
  <si>
    <t>Mücke(Hess)</t>
  </si>
  <si>
    <t>50.617100</t>
  </si>
  <si>
    <t>9.029035</t>
  </si>
  <si>
    <t>Müden(Mosel)</t>
  </si>
  <si>
    <t>50.184860</t>
  </si>
  <si>
    <t>7.339393</t>
  </si>
  <si>
    <t>Mudersbach</t>
  </si>
  <si>
    <t>50.827476</t>
  </si>
  <si>
    <t>7.951651</t>
  </si>
  <si>
    <t>Mügeln Bf</t>
  </si>
  <si>
    <t>51.236462</t>
  </si>
  <si>
    <t>13.059797</t>
  </si>
  <si>
    <t>Muggensturm</t>
  </si>
  <si>
    <t>48.876666</t>
  </si>
  <si>
    <t>8.273716</t>
  </si>
  <si>
    <t>Muggensturm Badesee</t>
  </si>
  <si>
    <t>48.879996</t>
  </si>
  <si>
    <t>8.286613</t>
  </si>
  <si>
    <t>Mühlacker</t>
  </si>
  <si>
    <t>48.953192</t>
  </si>
  <si>
    <t>8.846101</t>
  </si>
  <si>
    <t>Mühlacker Rößlesweg</t>
  </si>
  <si>
    <t>48.956340</t>
  </si>
  <si>
    <t>8.860143</t>
  </si>
  <si>
    <t>Mühlacker Steuler</t>
  </si>
  <si>
    <t>48.955129</t>
  </si>
  <si>
    <t>8.862346</t>
  </si>
  <si>
    <t>Mühlanger</t>
  </si>
  <si>
    <t>51.855712</t>
  </si>
  <si>
    <t>12.748212</t>
  </si>
  <si>
    <t>Mühlbach(Pirna)</t>
  </si>
  <si>
    <t>50.914118</t>
  </si>
  <si>
    <t>13.818784</t>
  </si>
  <si>
    <t>Mühldorf(Oberbay)</t>
  </si>
  <si>
    <t>48.248208</t>
  </si>
  <si>
    <t>12.519638</t>
  </si>
  <si>
    <t>Mühlen(b Horb)</t>
  </si>
  <si>
    <t>48.449941</t>
  </si>
  <si>
    <t>8.726802</t>
  </si>
  <si>
    <t>Mühlen(Oldb)</t>
  </si>
  <si>
    <t>52.619692</t>
  </si>
  <si>
    <t>8.208512</t>
  </si>
  <si>
    <t>Mühlenbeck-Mönchmühle</t>
  </si>
  <si>
    <t>52.654605</t>
  </si>
  <si>
    <t>13.386844</t>
  </si>
  <si>
    <t>Mühlhausen(b Engen)</t>
  </si>
  <si>
    <t>47.813630</t>
  </si>
  <si>
    <t>8.804252</t>
  </si>
  <si>
    <t>Mühlhausen(Thür)</t>
  </si>
  <si>
    <t>51.209193</t>
  </si>
  <si>
    <t>10.474041</t>
  </si>
  <si>
    <t>Mühlheim(b Tuttlingen)</t>
  </si>
  <si>
    <t>48.029212</t>
  </si>
  <si>
    <t>8.885643</t>
  </si>
  <si>
    <t>Mühlheim(Main)</t>
  </si>
  <si>
    <t>50.119187</t>
  </si>
  <si>
    <t>8.837922</t>
  </si>
  <si>
    <t>Mühlheim(Main)-Dietesheim</t>
  </si>
  <si>
    <t>50.120422</t>
  </si>
  <si>
    <t>8.858175</t>
  </si>
  <si>
    <t>Mühlingen-Zoznegg</t>
  </si>
  <si>
    <t>47.903461</t>
  </si>
  <si>
    <t>9.027468</t>
  </si>
  <si>
    <t>Mühlstetten</t>
  </si>
  <si>
    <t>49.151491</t>
  </si>
  <si>
    <t>11.007960</t>
  </si>
  <si>
    <t>Mühltal</t>
  </si>
  <si>
    <t>49.832203</t>
  </si>
  <si>
    <t>8.703318</t>
  </si>
  <si>
    <t>Muhr am See</t>
  </si>
  <si>
    <t>49.154360</t>
  </si>
  <si>
    <t>10.720493</t>
  </si>
  <si>
    <t>Mühringen</t>
  </si>
  <si>
    <t>48.419884</t>
  </si>
  <si>
    <t>8.759939</t>
  </si>
  <si>
    <t>Mulda(Sachs)</t>
  </si>
  <si>
    <t>50.808999</t>
  </si>
  <si>
    <t>13.413153</t>
  </si>
  <si>
    <t>Muldenberg</t>
  </si>
  <si>
    <t>50.425194</t>
  </si>
  <si>
    <t>12.397350</t>
  </si>
  <si>
    <t>Muldenberg Floßplatz</t>
  </si>
  <si>
    <t>50.415690</t>
  </si>
  <si>
    <t>12.399034</t>
  </si>
  <si>
    <t>Muldenhütten</t>
  </si>
  <si>
    <t>50.905685</t>
  </si>
  <si>
    <t>13.388804</t>
  </si>
  <si>
    <t>Muldenstein</t>
  </si>
  <si>
    <t>51.667787</t>
  </si>
  <si>
    <t>12.354047</t>
  </si>
  <si>
    <t>Mülheim(Ruhr)Hbf</t>
  </si>
  <si>
    <t>51.431342</t>
  </si>
  <si>
    <t>6.886510</t>
  </si>
  <si>
    <t>Mülheim(Ruhr)Styrum</t>
  </si>
  <si>
    <t>51.449203</t>
  </si>
  <si>
    <t>6.852636</t>
  </si>
  <si>
    <t>Mülheim(Ruhr)West</t>
  </si>
  <si>
    <t>51.439654</t>
  </si>
  <si>
    <t>6.871404</t>
  </si>
  <si>
    <t>Mülheim-Kärlich</t>
  </si>
  <si>
    <t>50.402613</t>
  </si>
  <si>
    <t>7.508780</t>
  </si>
  <si>
    <t>Müllheim im Markgräflerland</t>
  </si>
  <si>
    <t>47.809743</t>
  </si>
  <si>
    <t>7.599332</t>
  </si>
  <si>
    <t>Müllrose</t>
  </si>
  <si>
    <t>52.242046</t>
  </si>
  <si>
    <t>14.434246</t>
  </si>
  <si>
    <t>Müllrose Markt</t>
  </si>
  <si>
    <t>52.245751</t>
  </si>
  <si>
    <t>14.414015</t>
  </si>
  <si>
    <t>Mulsum-Essel</t>
  </si>
  <si>
    <t>53.498745</t>
  </si>
  <si>
    <t>9.307073</t>
  </si>
  <si>
    <t>50.189043</t>
  </si>
  <si>
    <t>11.790667</t>
  </si>
  <si>
    <t>Müncheberg(Mark)</t>
  </si>
  <si>
    <t>52.524727</t>
  </si>
  <si>
    <t>14.100332</t>
  </si>
  <si>
    <t>Münchehof(Harz)</t>
  </si>
  <si>
    <t>51.848306</t>
  </si>
  <si>
    <t>10.188654</t>
  </si>
  <si>
    <t>München Donnersbergerbrücke</t>
  </si>
  <si>
    <t>48.142623</t>
  </si>
  <si>
    <t>11.536537</t>
  </si>
  <si>
    <t>München Flughafen Besucherpark</t>
  </si>
  <si>
    <t>48.352095</t>
  </si>
  <si>
    <t>11.764185</t>
  </si>
  <si>
    <t>München Flughafen Terminal</t>
  </si>
  <si>
    <t>48.353728</t>
  </si>
  <si>
    <t>11.785970</t>
  </si>
  <si>
    <t>München Hackerbrücke</t>
  </si>
  <si>
    <t>48.141969</t>
  </si>
  <si>
    <t>11.548572</t>
  </si>
  <si>
    <t>München Harras</t>
  </si>
  <si>
    <t>48.117747</t>
  </si>
  <si>
    <t>11.536311</t>
  </si>
  <si>
    <t>München Hbf</t>
  </si>
  <si>
    <t>48.140232</t>
  </si>
  <si>
    <t>11.558335</t>
  </si>
  <si>
    <t>München Heimeranplatz</t>
  </si>
  <si>
    <t>48.132961</t>
  </si>
  <si>
    <t>11.531500</t>
  </si>
  <si>
    <t>München Hirschgarten</t>
  </si>
  <si>
    <t>48.143540</t>
  </si>
  <si>
    <t>11.519245</t>
  </si>
  <si>
    <t>München Isartor</t>
  </si>
  <si>
    <t>48.134202</t>
  </si>
  <si>
    <t>11.583234</t>
  </si>
  <si>
    <t>München Karlsplatz</t>
  </si>
  <si>
    <t>48.139452</t>
  </si>
  <si>
    <t>11.565619</t>
  </si>
  <si>
    <t>München Leienfelsstr.</t>
  </si>
  <si>
    <t>48.154538</t>
  </si>
  <si>
    <t>11.428524</t>
  </si>
  <si>
    <t>München Lenbachplatz</t>
  </si>
  <si>
    <t>München Leuchtenbergring</t>
  </si>
  <si>
    <t>48.134250</t>
  </si>
  <si>
    <t>11.615986</t>
  </si>
  <si>
    <t>48.137048</t>
  </si>
  <si>
    <t>11.575386</t>
  </si>
  <si>
    <t>München Odeonsplatz</t>
  </si>
  <si>
    <t>48.142946</t>
  </si>
  <si>
    <t>11.577816</t>
  </si>
  <si>
    <t>München Ost</t>
  </si>
  <si>
    <t>48.127440</t>
  </si>
  <si>
    <t>11.604971</t>
  </si>
  <si>
    <t>München Rosenheimer Platz</t>
  </si>
  <si>
    <t>48.129168</t>
  </si>
  <si>
    <t>11.593049</t>
  </si>
  <si>
    <t>München Siemenswerke</t>
  </si>
  <si>
    <t>48.094503</t>
  </si>
  <si>
    <t>11.532799</t>
  </si>
  <si>
    <t>München St.Martin-Str.</t>
  </si>
  <si>
    <t>48.118543</t>
  </si>
  <si>
    <t>11.595785</t>
  </si>
  <si>
    <t>München(Bad Berka)</t>
  </si>
  <si>
    <t>50.870051</t>
  </si>
  <si>
    <t>11.254596</t>
  </si>
  <si>
    <t>München-Allach</t>
  </si>
  <si>
    <t>48.189932</t>
  </si>
  <si>
    <t>11.468036</t>
  </si>
  <si>
    <t>München-Aubing</t>
  </si>
  <si>
    <t>48.155968</t>
  </si>
  <si>
    <t>11.413309</t>
  </si>
  <si>
    <t>München-Berg am Laim</t>
  </si>
  <si>
    <t>48.134001</t>
  </si>
  <si>
    <t>11.633295</t>
  </si>
  <si>
    <t>München-Daglfing</t>
  </si>
  <si>
    <t>48.149622</t>
  </si>
  <si>
    <t>11.649330</t>
  </si>
  <si>
    <t>München-Englschalking</t>
  </si>
  <si>
    <t>48.156915</t>
  </si>
  <si>
    <t>11.648335</t>
  </si>
  <si>
    <t>48.197811</t>
  </si>
  <si>
    <t>11.525924</t>
  </si>
  <si>
    <t>München-Fasangarten</t>
  </si>
  <si>
    <t>48.092746</t>
  </si>
  <si>
    <t>11.606009</t>
  </si>
  <si>
    <t>München-Feldmoching</t>
  </si>
  <si>
    <t>48.213813</t>
  </si>
  <si>
    <t>11.541318</t>
  </si>
  <si>
    <t>München-Freiham</t>
  </si>
  <si>
    <t>48.140000</t>
  </si>
  <si>
    <t>11.410112</t>
  </si>
  <si>
    <t>München-Giesing</t>
  </si>
  <si>
    <t>48.110803</t>
  </si>
  <si>
    <t>11.596346</t>
  </si>
  <si>
    <t>München-Johanneskirchen</t>
  </si>
  <si>
    <t>48.167638</t>
  </si>
  <si>
    <t>11.646058</t>
  </si>
  <si>
    <t>München-Karlsfeld</t>
  </si>
  <si>
    <t>48.211179</t>
  </si>
  <si>
    <t>11.459568</t>
  </si>
  <si>
    <t>München-Laim</t>
  </si>
  <si>
    <t>48.144371</t>
  </si>
  <si>
    <t>11.503669</t>
  </si>
  <si>
    <t>München-Langwied</t>
  </si>
  <si>
    <t>48.163112</t>
  </si>
  <si>
    <t>11.432508</t>
  </si>
  <si>
    <t>München-Lochhausen</t>
  </si>
  <si>
    <t>48.176505</t>
  </si>
  <si>
    <t>11.407895</t>
  </si>
  <si>
    <t>München-Mittersendling</t>
  </si>
  <si>
    <t>48.107824</t>
  </si>
  <si>
    <t>11.536354</t>
  </si>
  <si>
    <t>München-Moosach</t>
  </si>
  <si>
    <t>48.180258</t>
  </si>
  <si>
    <t>11.506237</t>
  </si>
  <si>
    <t>München-Neuaubing</t>
  </si>
  <si>
    <t>48.141706</t>
  </si>
  <si>
    <t>11.422197</t>
  </si>
  <si>
    <t>München-Neuperlach Süd</t>
  </si>
  <si>
    <t>48.088685</t>
  </si>
  <si>
    <t>11.645175</t>
  </si>
  <si>
    <t>München-Obermenzing</t>
  </si>
  <si>
    <t>48.164223</t>
  </si>
  <si>
    <t>11.478117</t>
  </si>
  <si>
    <t>München-Pasing</t>
  </si>
  <si>
    <t>48.149852</t>
  </si>
  <si>
    <t>11.461872</t>
  </si>
  <si>
    <t>München-Perlach</t>
  </si>
  <si>
    <t>48.093426</t>
  </si>
  <si>
    <t>11.631208</t>
  </si>
  <si>
    <t>München-Riem</t>
  </si>
  <si>
    <t>48.143983</t>
  </si>
  <si>
    <t>11.678049</t>
  </si>
  <si>
    <t>München-Solln</t>
  </si>
  <si>
    <t>48.079921</t>
  </si>
  <si>
    <t>11.526954</t>
  </si>
  <si>
    <t>München-Trudering</t>
  </si>
  <si>
    <t>48.126066</t>
  </si>
  <si>
    <t>11.663375</t>
  </si>
  <si>
    <t>München-Untermenzing</t>
  </si>
  <si>
    <t>48.177673</t>
  </si>
  <si>
    <t>11.472792</t>
  </si>
  <si>
    <t>München-Westkreuz</t>
  </si>
  <si>
    <t>48.149026</t>
  </si>
  <si>
    <t>11.443940</t>
  </si>
  <si>
    <t>Münchhausen</t>
  </si>
  <si>
    <t>50.963623</t>
  </si>
  <si>
    <t>8.717247</t>
  </si>
  <si>
    <t>Münchingen</t>
  </si>
  <si>
    <t>48.855236</t>
  </si>
  <si>
    <t>9.096218</t>
  </si>
  <si>
    <t>Münchingen Rührberg</t>
  </si>
  <si>
    <t>48.849796</t>
  </si>
  <si>
    <t>9.095853</t>
  </si>
  <si>
    <t>Münchsmünster</t>
  </si>
  <si>
    <t>48.758693</t>
  </si>
  <si>
    <t>11.688439</t>
  </si>
  <si>
    <t>Münchweiler(Alsenz)</t>
  </si>
  <si>
    <t>49.550606</t>
  </si>
  <si>
    <t>7.887939</t>
  </si>
  <si>
    <t>Münchweiler(Rodalb)</t>
  </si>
  <si>
    <t>49.221355</t>
  </si>
  <si>
    <t>7.700417</t>
  </si>
  <si>
    <t>Munderkingen</t>
  </si>
  <si>
    <t>48.237872</t>
  </si>
  <si>
    <t>9.645671</t>
  </si>
  <si>
    <t>Münnerstadt</t>
  </si>
  <si>
    <t>50.250078</t>
  </si>
  <si>
    <t>10.188634</t>
  </si>
  <si>
    <t>Münsingen</t>
  </si>
  <si>
    <t>48.409213</t>
  </si>
  <si>
    <t>9.490144</t>
  </si>
  <si>
    <t>Münster(Hessen)</t>
  </si>
  <si>
    <t>49.923514</t>
  </si>
  <si>
    <t>8.853717</t>
  </si>
  <si>
    <t>Munster(Örtze)</t>
  </si>
  <si>
    <t>52.993312</t>
  </si>
  <si>
    <t>10.096487</t>
  </si>
  <si>
    <t>Münster(W)Zentrum Nord</t>
  </si>
  <si>
    <t>51.984320</t>
  </si>
  <si>
    <t>7.638470</t>
  </si>
  <si>
    <t>51.956566</t>
  </si>
  <si>
    <t>7.635715</t>
  </si>
  <si>
    <t>Münster-Albachten</t>
  </si>
  <si>
    <t>51.914576</t>
  </si>
  <si>
    <t>7.528197</t>
  </si>
  <si>
    <t>Münster-Amelsbüren</t>
  </si>
  <si>
    <t>51.883662</t>
  </si>
  <si>
    <t>7.598897</t>
  </si>
  <si>
    <t>Münster-Häger</t>
  </si>
  <si>
    <t>52.022062</t>
  </si>
  <si>
    <t>7.562341</t>
  </si>
  <si>
    <t>Münster-Hiltrup</t>
  </si>
  <si>
    <t>51.904755</t>
  </si>
  <si>
    <t>7.654281</t>
  </si>
  <si>
    <t>Münster-Mecklenbeck</t>
  </si>
  <si>
    <t>Münster-Roxel</t>
  </si>
  <si>
    <t>51.946411</t>
  </si>
  <si>
    <t>7.526126</t>
  </si>
  <si>
    <t>Münster-Sarmsheim</t>
  </si>
  <si>
    <t>49.947388</t>
  </si>
  <si>
    <t>7.898033</t>
  </si>
  <si>
    <t>Münster-Sprakel</t>
  </si>
  <si>
    <t>52.041513</t>
  </si>
  <si>
    <t>7.619982</t>
  </si>
  <si>
    <t>Münstertal(Schwarzwald)</t>
  </si>
  <si>
    <t>47.855074</t>
  </si>
  <si>
    <t>7.781217</t>
  </si>
  <si>
    <t>Münzesheim</t>
  </si>
  <si>
    <t>49.126080</t>
  </si>
  <si>
    <t>8.716007</t>
  </si>
  <si>
    <t>Münzesheim Ost</t>
  </si>
  <si>
    <t>49.121492</t>
  </si>
  <si>
    <t>8.726215</t>
  </si>
  <si>
    <t>Murg(Baden)</t>
  </si>
  <si>
    <t>47.553452</t>
  </si>
  <si>
    <t>8.018725</t>
  </si>
  <si>
    <t>Mürlenbach</t>
  </si>
  <si>
    <t>50.148782</t>
  </si>
  <si>
    <t>6.601548</t>
  </si>
  <si>
    <t>Murnau</t>
  </si>
  <si>
    <t>47.682266</t>
  </si>
  <si>
    <t>11.192628</t>
  </si>
  <si>
    <t>Murnau Ort</t>
  </si>
  <si>
    <t>47.678834</t>
  </si>
  <si>
    <t>11.195660</t>
  </si>
  <si>
    <t>Murrhardt</t>
  </si>
  <si>
    <t>48.982757</t>
  </si>
  <si>
    <t>9.577770</t>
  </si>
  <si>
    <t>Mußbach</t>
  </si>
  <si>
    <t>49.371960</t>
  </si>
  <si>
    <t>8.168529</t>
  </si>
  <si>
    <t>Müssen</t>
  </si>
  <si>
    <t>53.499464</t>
  </si>
  <si>
    <t>10.561128</t>
  </si>
  <si>
    <t>Nabburg</t>
  </si>
  <si>
    <t>49.447167</t>
  </si>
  <si>
    <t>12.180701</t>
  </si>
  <si>
    <t>Nachterstedt-Hoym</t>
  </si>
  <si>
    <t>51.802908</t>
  </si>
  <si>
    <t>11.333025</t>
  </si>
  <si>
    <t>Nackenheim</t>
  </si>
  <si>
    <t>49.919106</t>
  </si>
  <si>
    <t>8.341885</t>
  </si>
  <si>
    <t>Nagold</t>
  </si>
  <si>
    <t>48.555286</t>
  </si>
  <si>
    <t>8.727820</t>
  </si>
  <si>
    <t>Nagold Stadtmitte</t>
  </si>
  <si>
    <t>48.551275</t>
  </si>
  <si>
    <t>8.728502</t>
  </si>
  <si>
    <t>Nagold-Iselshausen</t>
  </si>
  <si>
    <t>48.531533</t>
  </si>
  <si>
    <t>8.725961</t>
  </si>
  <si>
    <t>Nagold-Steinberg</t>
  </si>
  <si>
    <t>48.541994</t>
  </si>
  <si>
    <t>8.732717</t>
  </si>
  <si>
    <t>Naila</t>
  </si>
  <si>
    <t>50.329636</t>
  </si>
  <si>
    <t>11.712200</t>
  </si>
  <si>
    <t>Namborn</t>
  </si>
  <si>
    <t>49.523922</t>
  </si>
  <si>
    <t>7.146277</t>
  </si>
  <si>
    <t>Namedy</t>
  </si>
  <si>
    <t>50.457146</t>
  </si>
  <si>
    <t>7.361768</t>
  </si>
  <si>
    <t>Nammen-Bad</t>
  </si>
  <si>
    <t>52.259681</t>
  </si>
  <si>
    <t>8.977854</t>
  </si>
  <si>
    <t>Narsdorf</t>
  </si>
  <si>
    <t>51.009141</t>
  </si>
  <si>
    <t>12.713023</t>
  </si>
  <si>
    <t>Nassau(Erzgeb)</t>
  </si>
  <si>
    <t>50.769601</t>
  </si>
  <si>
    <t>13.485766</t>
  </si>
  <si>
    <t>Nassau(Lahn)</t>
  </si>
  <si>
    <t>50.311480</t>
  </si>
  <si>
    <t>7.800691</t>
  </si>
  <si>
    <t>Nassenbeuren</t>
  </si>
  <si>
    <t>48.078066</t>
  </si>
  <si>
    <t>10.503797</t>
  </si>
  <si>
    <t>Nassenheide</t>
  </si>
  <si>
    <t>52.816919</t>
  </si>
  <si>
    <t>13.239198</t>
  </si>
  <si>
    <t>Nassenheide B96/Teerofener Weg</t>
  </si>
  <si>
    <t>52.811410</t>
  </si>
  <si>
    <t>13.223912</t>
  </si>
  <si>
    <t>Nassenheide Kirche</t>
  </si>
  <si>
    <t>52.815664</t>
  </si>
  <si>
    <t>13.215638</t>
  </si>
  <si>
    <t>Natrup-Hagen</t>
  </si>
  <si>
    <t>52.209849</t>
  </si>
  <si>
    <t>7.910752</t>
  </si>
  <si>
    <t>Nauen</t>
  </si>
  <si>
    <t>52.612696</t>
  </si>
  <si>
    <t>12.885559</t>
  </si>
  <si>
    <t>Nauen Fontaneweg</t>
  </si>
  <si>
    <t>52.608413</t>
  </si>
  <si>
    <t>12.865219</t>
  </si>
  <si>
    <t>Nauen Umspannwerk</t>
  </si>
  <si>
    <t>52.611878</t>
  </si>
  <si>
    <t>12.846756</t>
  </si>
  <si>
    <t>Nauen Zentrum</t>
  </si>
  <si>
    <t>52.605411</t>
  </si>
  <si>
    <t>12.879787</t>
  </si>
  <si>
    <t>Nauendorf(Saalkr)</t>
  </si>
  <si>
    <t>51.608833</t>
  </si>
  <si>
    <t>11.884262</t>
  </si>
  <si>
    <t>Nauheim(b Gr.Gerau)</t>
  </si>
  <si>
    <t>49.942137</t>
  </si>
  <si>
    <t>8.449929</t>
  </si>
  <si>
    <t>Naumburg(Saale)Ost</t>
  </si>
  <si>
    <t>51.155525</t>
  </si>
  <si>
    <t>11.823895</t>
  </si>
  <si>
    <t>Naumburg-Roßbach</t>
  </si>
  <si>
    <t>51.170649</t>
  </si>
  <si>
    <t>11.779530</t>
  </si>
  <si>
    <t>Naunhof</t>
  </si>
  <si>
    <t>51.277086</t>
  </si>
  <si>
    <t>12.594242</t>
  </si>
  <si>
    <t>Neanderthal</t>
  </si>
  <si>
    <t>51.227820</t>
  </si>
  <si>
    <t>6.953250</t>
  </si>
  <si>
    <t>Nebitzschen</t>
  </si>
  <si>
    <t>51.239187</t>
  </si>
  <si>
    <t>13.015741</t>
  </si>
  <si>
    <t>Nebra</t>
  </si>
  <si>
    <t>51.283440</t>
  </si>
  <si>
    <t>11.570126</t>
  </si>
  <si>
    <t>Nechlin</t>
  </si>
  <si>
    <t>53.440927</t>
  </si>
  <si>
    <t>13.902880</t>
  </si>
  <si>
    <t>Neckarbischofsheim Helmhof</t>
  </si>
  <si>
    <t>49.278376</t>
  </si>
  <si>
    <t>8.995621</t>
  </si>
  <si>
    <t>Neckarbischofsheim Nord</t>
  </si>
  <si>
    <t>49.307098</t>
  </si>
  <si>
    <t>8.942274</t>
  </si>
  <si>
    <t>Neckarbischofsheim Stadt</t>
  </si>
  <si>
    <t>49.296035</t>
  </si>
  <si>
    <t>8.963686</t>
  </si>
  <si>
    <t>Neckarburken</t>
  </si>
  <si>
    <t>49.378205</t>
  </si>
  <si>
    <t>9.163236</t>
  </si>
  <si>
    <t>Neckargemünd</t>
  </si>
  <si>
    <t>49.393678</t>
  </si>
  <si>
    <t>8.788425</t>
  </si>
  <si>
    <t>Neckargemünd Altstadt</t>
  </si>
  <si>
    <t>49.392391</t>
  </si>
  <si>
    <t>8.802954</t>
  </si>
  <si>
    <t>Neckargemünd Schwimmbad/B37</t>
  </si>
  <si>
    <t>49.395189</t>
  </si>
  <si>
    <t>8.808570</t>
  </si>
  <si>
    <t>Neckargerach</t>
  </si>
  <si>
    <t>49.397906</t>
  </si>
  <si>
    <t>9.074704</t>
  </si>
  <si>
    <t>Neckarhausen bei Neckarsteinach</t>
  </si>
  <si>
    <t>49.416954</t>
  </si>
  <si>
    <t>8.879703</t>
  </si>
  <si>
    <t>Neckarsteinach</t>
  </si>
  <si>
    <t>49.404909</t>
  </si>
  <si>
    <t>8.841429</t>
  </si>
  <si>
    <t>Neckarsulm</t>
  </si>
  <si>
    <t>49.189000</t>
  </si>
  <si>
    <t>9.219788</t>
  </si>
  <si>
    <t>Neckarsulm Mitte</t>
  </si>
  <si>
    <t>49.193077</t>
  </si>
  <si>
    <t>9.222717</t>
  </si>
  <si>
    <t>Neckarsulm Nord</t>
  </si>
  <si>
    <t>49.202096</t>
  </si>
  <si>
    <t>9.228679</t>
  </si>
  <si>
    <t>Neckarsulm Süd</t>
  </si>
  <si>
    <t>49.180328</t>
  </si>
  <si>
    <t>9.220743</t>
  </si>
  <si>
    <t>Neckarzimmern</t>
  </si>
  <si>
    <t>49.316897</t>
  </si>
  <si>
    <t>9.137015</t>
  </si>
  <si>
    <t>Nedlitz</t>
  </si>
  <si>
    <t>52.072170</t>
  </si>
  <si>
    <t>12.224197</t>
  </si>
  <si>
    <t>Neef</t>
  </si>
  <si>
    <t>50.091053</t>
  </si>
  <si>
    <t>7.139418</t>
  </si>
  <si>
    <t>Neetze</t>
  </si>
  <si>
    <t>53.269789</t>
  </si>
  <si>
    <t>10.626113</t>
  </si>
  <si>
    <t>Neetzendorf</t>
  </si>
  <si>
    <t>53.163784</t>
  </si>
  <si>
    <t>10.760576</t>
  </si>
  <si>
    <t>Neetzka</t>
  </si>
  <si>
    <t>53.533518</t>
  </si>
  <si>
    <t>13.500838</t>
  </si>
  <si>
    <t>Neheim-Hüsten</t>
  </si>
  <si>
    <t>51.438003</t>
  </si>
  <si>
    <t>7.970066</t>
  </si>
  <si>
    <t>Nehren</t>
  </si>
  <si>
    <t>48.423954</t>
  </si>
  <si>
    <t>9.066880</t>
  </si>
  <si>
    <t>Neidenfels</t>
  </si>
  <si>
    <t>49.386201</t>
  </si>
  <si>
    <t>8.045236</t>
  </si>
  <si>
    <t>Neidenstein</t>
  </si>
  <si>
    <t>49.320237</t>
  </si>
  <si>
    <t>8.890152</t>
  </si>
  <si>
    <t>Neinstedt</t>
  </si>
  <si>
    <t>51.752368</t>
  </si>
  <si>
    <t>11.084893</t>
  </si>
  <si>
    <t>Neißemünde-Wellmitz Bahnhof</t>
  </si>
  <si>
    <t>52.066023</t>
  </si>
  <si>
    <t>14.713377</t>
  </si>
  <si>
    <t>Nellmersbach</t>
  </si>
  <si>
    <t>48.903368</t>
  </si>
  <si>
    <t>9.415401</t>
  </si>
  <si>
    <t>Nemmenich</t>
  </si>
  <si>
    <t>50.688051</t>
  </si>
  <si>
    <t>6.681466</t>
  </si>
  <si>
    <t>Nemsdorf-Göhrendorf</t>
  </si>
  <si>
    <t>51.357774</t>
  </si>
  <si>
    <t>11.660646</t>
  </si>
  <si>
    <t>Nemsdorf-Göhrendorf Verwaltung</t>
  </si>
  <si>
    <t>51.358233</t>
  </si>
  <si>
    <t>11.664690</t>
  </si>
  <si>
    <t>Nendingen(b Tuttlingen)</t>
  </si>
  <si>
    <t>48.009425</t>
  </si>
  <si>
    <t>8.853908</t>
  </si>
  <si>
    <t>Nennhausen</t>
  </si>
  <si>
    <t>52.599910</t>
  </si>
  <si>
    <t>12.502790</t>
  </si>
  <si>
    <t>Nennhausen Schule</t>
  </si>
  <si>
    <t>52.603551</t>
  </si>
  <si>
    <t>12.499468</t>
  </si>
  <si>
    <t>Nennig</t>
  </si>
  <si>
    <t>49.538738</t>
  </si>
  <si>
    <t>6.375851</t>
  </si>
  <si>
    <t>Nennigmühle</t>
  </si>
  <si>
    <t>50.691091</t>
  </si>
  <si>
    <t>13.253168</t>
  </si>
  <si>
    <t>Nenzingen</t>
  </si>
  <si>
    <t>47.841348</t>
  </si>
  <si>
    <t>8.964728</t>
  </si>
  <si>
    <t>Nersingen</t>
  </si>
  <si>
    <t>48.430141</t>
  </si>
  <si>
    <t>10.118003</t>
  </si>
  <si>
    <t>Neschwitz Dorfschänke</t>
  </si>
  <si>
    <t>51.269731</t>
  </si>
  <si>
    <t>14.329191</t>
  </si>
  <si>
    <t>Nesselwang</t>
  </si>
  <si>
    <t>47.623944</t>
  </si>
  <si>
    <t>10.504419</t>
  </si>
  <si>
    <t>Neßmersiel Hafen</t>
  </si>
  <si>
    <t>53.683346</t>
  </si>
  <si>
    <t>7.360353</t>
  </si>
  <si>
    <t>Nettersheim</t>
  </si>
  <si>
    <t>50.490648</t>
  </si>
  <si>
    <t>6.629541</t>
  </si>
  <si>
    <t>Netzeband</t>
  </si>
  <si>
    <t>52.995556</t>
  </si>
  <si>
    <t>12.628103</t>
  </si>
  <si>
    <t>Netzeband Kirche</t>
  </si>
  <si>
    <t>52.997097</t>
  </si>
  <si>
    <t>12.635169</t>
  </si>
  <si>
    <t>Netzkater</t>
  </si>
  <si>
    <t>51.602659</t>
  </si>
  <si>
    <t>10.790001</t>
  </si>
  <si>
    <t>Netzschkau</t>
  </si>
  <si>
    <t>50.611404</t>
  </si>
  <si>
    <t>12.244275</t>
  </si>
  <si>
    <t>Netzschkau Markt</t>
  </si>
  <si>
    <t>50.613202</t>
  </si>
  <si>
    <t>12.249044</t>
  </si>
  <si>
    <t>Neu Neetze</t>
  </si>
  <si>
    <t>53.286225</t>
  </si>
  <si>
    <t>10.663314</t>
  </si>
  <si>
    <t>Neu Pudagla</t>
  </si>
  <si>
    <t>54.000336</t>
  </si>
  <si>
    <t>14.065198</t>
  </si>
  <si>
    <t>Neu St Jürgen</t>
  </si>
  <si>
    <t>53.255475</t>
  </si>
  <si>
    <t>8.958919</t>
  </si>
  <si>
    <t>Neu Wokern</t>
  </si>
  <si>
    <t>53.760033</t>
  </si>
  <si>
    <t>12.500916</t>
  </si>
  <si>
    <t>Neu Wulmstorf</t>
  </si>
  <si>
    <t>53.473046</t>
  </si>
  <si>
    <t>9.788432</t>
  </si>
  <si>
    <t>Neu-Anspach</t>
  </si>
  <si>
    <t>50.300962</t>
  </si>
  <si>
    <t>8.514730</t>
  </si>
  <si>
    <t>Neubäu</t>
  </si>
  <si>
    <t>49.239861</t>
  </si>
  <si>
    <t>12.436474</t>
  </si>
  <si>
    <t>Neubiberg</t>
  </si>
  <si>
    <t>48.075847</t>
  </si>
  <si>
    <t>11.660222</t>
  </si>
  <si>
    <t>Neubrandenburg</t>
  </si>
  <si>
    <t>53.561831</t>
  </si>
  <si>
    <t>13.261465</t>
  </si>
  <si>
    <t>49.606066</t>
  </si>
  <si>
    <t>7.172701</t>
  </si>
  <si>
    <t>Neubukow</t>
  </si>
  <si>
    <t>54.030779</t>
  </si>
  <si>
    <t>11.677763</t>
  </si>
  <si>
    <t>Neuburg(Donau)</t>
  </si>
  <si>
    <t>48.727218</t>
  </si>
  <si>
    <t>11.178370</t>
  </si>
  <si>
    <t>Neuburg(Kammel)</t>
  </si>
  <si>
    <t>48.302854</t>
  </si>
  <si>
    <t>10.365641</t>
  </si>
  <si>
    <t>Neuburg(Rhein)</t>
  </si>
  <si>
    <t>48.992129</t>
  </si>
  <si>
    <t>8.238217</t>
  </si>
  <si>
    <t>Neudenau</t>
  </si>
  <si>
    <t>49.288558</t>
  </si>
  <si>
    <t>9.272064</t>
  </si>
  <si>
    <t>Neudietendorf</t>
  </si>
  <si>
    <t>50.913898</t>
  </si>
  <si>
    <t>10.909685</t>
  </si>
  <si>
    <t>Neudorf Gasthof Kaiserhof</t>
  </si>
  <si>
    <t>50.480211</t>
  </si>
  <si>
    <t>12.974252</t>
  </si>
  <si>
    <t>Neudorf Gasthof Quelle</t>
  </si>
  <si>
    <t>50.495260</t>
  </si>
  <si>
    <t>12.973839</t>
  </si>
  <si>
    <t>Neudorf(Erzgeb)</t>
  </si>
  <si>
    <t>50.478030</t>
  </si>
  <si>
    <t>12.974040</t>
  </si>
  <si>
    <t>Neue Schenke</t>
  </si>
  <si>
    <t>50.875388</t>
  </si>
  <si>
    <t>11.637630</t>
  </si>
  <si>
    <t>Neu-Edingen/Friedrichsfeld</t>
  </si>
  <si>
    <t>49.448670</t>
  </si>
  <si>
    <t>8.580125</t>
  </si>
  <si>
    <t>Neuenburg(Baden)</t>
  </si>
  <si>
    <t>47.811483</t>
  </si>
  <si>
    <t>7.562756</t>
  </si>
  <si>
    <t>Neuenburg(Baden)(Gr)</t>
  </si>
  <si>
    <t>Neuenbürg(Enz)</t>
  </si>
  <si>
    <t>48.849056</t>
  </si>
  <si>
    <t>8.600745</t>
  </si>
  <si>
    <t>Neuenbürg(Enz) Freibad</t>
  </si>
  <si>
    <t>48.836942</t>
  </si>
  <si>
    <t>8.590330</t>
  </si>
  <si>
    <t>Neuenbürg(Enz) Süd</t>
  </si>
  <si>
    <t>48.844572</t>
  </si>
  <si>
    <t>8.598864</t>
  </si>
  <si>
    <t>Neuenbürg(Enz)-Rotenbach Eyachbrücke</t>
  </si>
  <si>
    <t>48.817200</t>
  </si>
  <si>
    <t>8.577871</t>
  </si>
  <si>
    <t>Neuendettelsau</t>
  </si>
  <si>
    <t>49.282675</t>
  </si>
  <si>
    <t>10.782372</t>
  </si>
  <si>
    <t>Neuendorf(Hiddensee)</t>
  </si>
  <si>
    <t>54.524597</t>
  </si>
  <si>
    <t>13.092209</t>
  </si>
  <si>
    <t>Neuenhagen(b Berlin)</t>
  </si>
  <si>
    <t>52.520758</t>
  </si>
  <si>
    <t>13.700421</t>
  </si>
  <si>
    <t>Neuenhaus</t>
  </si>
  <si>
    <t>52.501900</t>
  </si>
  <si>
    <t>6.969980</t>
  </si>
  <si>
    <t>Neuenhaus Süd</t>
  </si>
  <si>
    <t>52.487100</t>
  </si>
  <si>
    <t>6.984050</t>
  </si>
  <si>
    <t>Neuenkirchen(Oldb)</t>
  </si>
  <si>
    <t>52.508434</t>
  </si>
  <si>
    <t>8.059574</t>
  </si>
  <si>
    <t>Neuenmarkt-Wirsberg</t>
  </si>
  <si>
    <t>50.093676</t>
  </si>
  <si>
    <t>11.581061</t>
  </si>
  <si>
    <t>Neuenrade</t>
  </si>
  <si>
    <t>51.284773</t>
  </si>
  <si>
    <t>7.794390</t>
  </si>
  <si>
    <t>Neuenstein</t>
  </si>
  <si>
    <t>49.206134</t>
  </si>
  <si>
    <t>9.583919</t>
  </si>
  <si>
    <t>Neufahrn(b Freising)</t>
  </si>
  <si>
    <t>48.321636</t>
  </si>
  <si>
    <t>11.661261</t>
  </si>
  <si>
    <t>Neufahrn(Niederbay)</t>
  </si>
  <si>
    <t>48.729884</t>
  </si>
  <si>
    <t>12.190460</t>
  </si>
  <si>
    <t>Neuffen</t>
  </si>
  <si>
    <t>48.558556</t>
  </si>
  <si>
    <t>9.374079</t>
  </si>
  <si>
    <t>Neufra(Hohenz)</t>
  </si>
  <si>
    <t>48.246147</t>
  </si>
  <si>
    <t>9.186292</t>
  </si>
  <si>
    <t>Neugersdorf</t>
  </si>
  <si>
    <t>50.986636</t>
  </si>
  <si>
    <t>14.611635</t>
  </si>
  <si>
    <t>Neugilching</t>
  </si>
  <si>
    <t>48.098966</t>
  </si>
  <si>
    <t>11.288666</t>
  </si>
  <si>
    <t>Neuharlingersiel</t>
  </si>
  <si>
    <t>53.700958</t>
  </si>
  <si>
    <t>7.702526</t>
  </si>
  <si>
    <t>Neuharlingersiel Anleger</t>
  </si>
  <si>
    <t>53.701819</t>
  </si>
  <si>
    <t>7.703348</t>
  </si>
  <si>
    <t>Neuhaus am Rennweg</t>
  </si>
  <si>
    <t>50.506543</t>
  </si>
  <si>
    <t>11.136691</t>
  </si>
  <si>
    <t>Neuhaus(Pegnitz)</t>
  </si>
  <si>
    <t>49.626653</t>
  </si>
  <si>
    <t>11.551709</t>
  </si>
  <si>
    <t>Neuhausen Bad Bf</t>
  </si>
  <si>
    <t>47.682615</t>
  </si>
  <si>
    <t>8.612186</t>
  </si>
  <si>
    <t>Neuhausen(Cottbus)</t>
  </si>
  <si>
    <t>51.687030</t>
  </si>
  <si>
    <t>14.412660</t>
  </si>
  <si>
    <t>Neuhaus-Igelshieb</t>
  </si>
  <si>
    <t>50.501051</t>
  </si>
  <si>
    <t>11.146107</t>
  </si>
  <si>
    <t>Neuhof(b Zossen)</t>
  </si>
  <si>
    <t>52.139674</t>
  </si>
  <si>
    <t>13.479582</t>
  </si>
  <si>
    <t>Neuhof(Kr Fulda)</t>
  </si>
  <si>
    <t>50.454341</t>
  </si>
  <si>
    <t>9.620322</t>
  </si>
  <si>
    <t>Neu-Isenburg</t>
  </si>
  <si>
    <t>50.053052</t>
  </si>
  <si>
    <t>8.665609</t>
  </si>
  <si>
    <t>Neukieritzsch</t>
  </si>
  <si>
    <t>51.150774</t>
  </si>
  <si>
    <t>12.412836</t>
  </si>
  <si>
    <t>Neukirch(Lausitz)Ost</t>
  </si>
  <si>
    <t>51.090750</t>
  </si>
  <si>
    <t>14.322047</t>
  </si>
  <si>
    <t>Neukirch(Lausitz)West</t>
  </si>
  <si>
    <t>51.084298</t>
  </si>
  <si>
    <t>14.270656</t>
  </si>
  <si>
    <t>Neukirchen(b Sulzb)</t>
  </si>
  <si>
    <t>49.524326</t>
  </si>
  <si>
    <t>11.619540</t>
  </si>
  <si>
    <t>Neukirchen(Inn)</t>
  </si>
  <si>
    <t>48.517679</t>
  </si>
  <si>
    <t>13.370103</t>
  </si>
  <si>
    <t>Neukirchen-Klaffenbach</t>
  </si>
  <si>
    <t>50.771031</t>
  </si>
  <si>
    <t>12.893604</t>
  </si>
  <si>
    <t>Neukirchen-Wyhra</t>
  </si>
  <si>
    <t>51.087846</t>
  </si>
  <si>
    <t>12.533536</t>
  </si>
  <si>
    <t>Neukirchen-Wyhra An der Schanze</t>
  </si>
  <si>
    <t>51.083656</t>
  </si>
  <si>
    <t>12.528164</t>
  </si>
  <si>
    <t>Neukloster(Kr Stade)</t>
  </si>
  <si>
    <t>53.481257</t>
  </si>
  <si>
    <t>9.639721</t>
  </si>
  <si>
    <t>Neulußheim</t>
  </si>
  <si>
    <t>49.292199</t>
  </si>
  <si>
    <t>8.530075</t>
  </si>
  <si>
    <t>Neumark(Sachs)</t>
  </si>
  <si>
    <t>50.660171</t>
  </si>
  <si>
    <t>12.352828</t>
  </si>
  <si>
    <t>Neumarkt(Oberpf)</t>
  </si>
  <si>
    <t>49.273221</t>
  </si>
  <si>
    <t>11.456987</t>
  </si>
  <si>
    <t>Neumarkt-St Veit</t>
  </si>
  <si>
    <t>48.361318</t>
  </si>
  <si>
    <t>12.503075</t>
  </si>
  <si>
    <t>Neumühle(Elster)</t>
  </si>
  <si>
    <t>50.702132</t>
  </si>
  <si>
    <t>12.169837</t>
  </si>
  <si>
    <t>Neumühle(Elster) Knottengrund</t>
  </si>
  <si>
    <t>50.703983</t>
  </si>
  <si>
    <t>12.175519</t>
  </si>
  <si>
    <t>Neumünster</t>
  </si>
  <si>
    <t>54.075752</t>
  </si>
  <si>
    <t>9.979816</t>
  </si>
  <si>
    <t>Neumünster Parkplatz Post</t>
  </si>
  <si>
    <t>54.075604</t>
  </si>
  <si>
    <t>9.978219</t>
  </si>
  <si>
    <t>Neumünster Stadtwald</t>
  </si>
  <si>
    <t>54.083430</t>
  </si>
  <si>
    <t>9.962863</t>
  </si>
  <si>
    <t>Neumünster Süd AKN</t>
  </si>
  <si>
    <t>54.059815</t>
  </si>
  <si>
    <t>9.983042</t>
  </si>
  <si>
    <t>Neundorf(Anh)</t>
  </si>
  <si>
    <t>51.824698</t>
  </si>
  <si>
    <t>11.593760</t>
  </si>
  <si>
    <t>Neunhofen</t>
  </si>
  <si>
    <t>50.724345</t>
  </si>
  <si>
    <t>11.714440</t>
  </si>
  <si>
    <t>Neunkirch</t>
  </si>
  <si>
    <t>47.689151</t>
  </si>
  <si>
    <t>8.495384</t>
  </si>
  <si>
    <t>Neunkirchen a Sand</t>
  </si>
  <si>
    <t>49.520405</t>
  </si>
  <si>
    <t>11.322050</t>
  </si>
  <si>
    <t>Neunkirchen(Kr Siegen)</t>
  </si>
  <si>
    <t>50.784701</t>
  </si>
  <si>
    <t>8.006101</t>
  </si>
  <si>
    <t>49.353291</t>
  </si>
  <si>
    <t>7.176655</t>
  </si>
  <si>
    <t>Neunkirchen(Saar)-Wellesweiler</t>
  </si>
  <si>
    <t>49.349560</t>
  </si>
  <si>
    <t>7.226787</t>
  </si>
  <si>
    <t>Neuoelsnitz</t>
  </si>
  <si>
    <t>50.719514</t>
  </si>
  <si>
    <t>12.723437</t>
  </si>
  <si>
    <t>Neuötting</t>
  </si>
  <si>
    <t>48.261158</t>
  </si>
  <si>
    <t>12.690432</t>
  </si>
  <si>
    <t>Neupetershain</t>
  </si>
  <si>
    <t>51.606324</t>
  </si>
  <si>
    <t>14.161703</t>
  </si>
  <si>
    <t>Neuruppin Pfarrkirche</t>
  </si>
  <si>
    <t>52.926480</t>
  </si>
  <si>
    <t>12.807469</t>
  </si>
  <si>
    <t>Neuruppin Rheinsberger Tor</t>
  </si>
  <si>
    <t>52.929570</t>
  </si>
  <si>
    <t>12.810799</t>
  </si>
  <si>
    <t>Neuruppin West</t>
  </si>
  <si>
    <t>52.926244</t>
  </si>
  <si>
    <t>12.793888</t>
  </si>
  <si>
    <t>Neusalza-Spremberg</t>
  </si>
  <si>
    <t>51.034251</t>
  </si>
  <si>
    <t>14.526247</t>
  </si>
  <si>
    <t>Neusäß</t>
  </si>
  <si>
    <t>48.394392</t>
  </si>
  <si>
    <t>10.833520</t>
  </si>
  <si>
    <t>Neuses(b Kronach)</t>
  </si>
  <si>
    <t>50.217153</t>
  </si>
  <si>
    <t>11.306843</t>
  </si>
  <si>
    <t>Neusorg</t>
  </si>
  <si>
    <t>49.933844</t>
  </si>
  <si>
    <t>11.971987</t>
  </si>
  <si>
    <t>Neusörnewitz</t>
  </si>
  <si>
    <t>51.147553</t>
  </si>
  <si>
    <t>13.552767</t>
  </si>
  <si>
    <t>Neuss Allerheiligen</t>
  </si>
  <si>
    <t>51.142466</t>
  </si>
  <si>
    <t>6.756793</t>
  </si>
  <si>
    <t>Neuss Am Kaiser</t>
  </si>
  <si>
    <t>6.697529</t>
  </si>
  <si>
    <t>Neuss Hbf</t>
  </si>
  <si>
    <t>51.204351</t>
  </si>
  <si>
    <t>6.684527</t>
  </si>
  <si>
    <t>Neuss Hbf Theodor-Heuss-Platz Taxistände</t>
  </si>
  <si>
    <t>51.204033</t>
  </si>
  <si>
    <t>6.685366</t>
  </si>
  <si>
    <t>Neuss Rheinparkcenter</t>
  </si>
  <si>
    <t>51.206175</t>
  </si>
  <si>
    <t>6.717153</t>
  </si>
  <si>
    <t>Neuss Süd</t>
  </si>
  <si>
    <t>51.185784</t>
  </si>
  <si>
    <t>6.690290</t>
  </si>
  <si>
    <t>Neustadt am Rübenberge</t>
  </si>
  <si>
    <t>52.503325</t>
  </si>
  <si>
    <t>9.455277</t>
  </si>
  <si>
    <t>Neustadt(Aisch)Bahnhof</t>
  </si>
  <si>
    <t>49.576876</t>
  </si>
  <si>
    <t>10.588032</t>
  </si>
  <si>
    <t>Neustadt(Aisch)Mitte</t>
  </si>
  <si>
    <t>49.574202</t>
  </si>
  <si>
    <t>10.609306</t>
  </si>
  <si>
    <t>Neustadt(b Coburg)</t>
  </si>
  <si>
    <t>50.332813</t>
  </si>
  <si>
    <t>11.121391</t>
  </si>
  <si>
    <t>Neustadt(Donau)</t>
  </si>
  <si>
    <t>48.800185</t>
  </si>
  <si>
    <t>11.763297</t>
  </si>
  <si>
    <t>Neustadt(Dosse)</t>
  </si>
  <si>
    <t>52.852677</t>
  </si>
  <si>
    <t>12.450667</t>
  </si>
  <si>
    <t>54.104002</t>
  </si>
  <si>
    <t>10.808490</t>
  </si>
  <si>
    <t>Neustadt(Kr Marburg)</t>
  </si>
  <si>
    <t>50.850447</t>
  </si>
  <si>
    <t>9.120643</t>
  </si>
  <si>
    <t>Neustadt(Orla)</t>
  </si>
  <si>
    <t>50.734790</t>
  </si>
  <si>
    <t>11.757621</t>
  </si>
  <si>
    <t>Neustadt(Sachs)</t>
  </si>
  <si>
    <t>51.021385</t>
  </si>
  <si>
    <t>14.213246</t>
  </si>
  <si>
    <t>Neustadt(Schwarzw)</t>
  </si>
  <si>
    <t>47.910543</t>
  </si>
  <si>
    <t>8.210558</t>
  </si>
  <si>
    <t>Neustadt(Waldnaab)</t>
  </si>
  <si>
    <t>49.725918</t>
  </si>
  <si>
    <t>12.168337</t>
  </si>
  <si>
    <t>Neustadt(Weinstr) Süd</t>
  </si>
  <si>
    <t>49.341553</t>
  </si>
  <si>
    <t>8.157061</t>
  </si>
  <si>
    <t>Neustadt-Böbig</t>
  </si>
  <si>
    <t>49.354245</t>
  </si>
  <si>
    <t>8.158313</t>
  </si>
  <si>
    <t>Neustadt-Glewe</t>
  </si>
  <si>
    <t>53.377640</t>
  </si>
  <si>
    <t>11.593779</t>
  </si>
  <si>
    <t>Neustadt-Hohenacker</t>
  </si>
  <si>
    <t>48.859312</t>
  </si>
  <si>
    <t>9.324715</t>
  </si>
  <si>
    <t>Neustift(b Passau)</t>
  </si>
  <si>
    <t>48.566815</t>
  </si>
  <si>
    <t>13.394415</t>
  </si>
  <si>
    <t>Neustrelitz Hbf</t>
  </si>
  <si>
    <t>53.359255</t>
  </si>
  <si>
    <t>13.074603</t>
  </si>
  <si>
    <t>Neutrebbin</t>
  </si>
  <si>
    <t>52.676327</t>
  </si>
  <si>
    <t>14.237036</t>
  </si>
  <si>
    <t>Neutrebbin Denkmal</t>
  </si>
  <si>
    <t>52.664024</t>
  </si>
  <si>
    <t>14.225841</t>
  </si>
  <si>
    <t>50.431466</t>
  </si>
  <si>
    <t>7.473132</t>
  </si>
  <si>
    <t>Neuwirtshaus(Porscheplatz)</t>
  </si>
  <si>
    <t>48.833847</t>
  </si>
  <si>
    <t>9.151960</t>
  </si>
  <si>
    <t>Neuzelle</t>
  </si>
  <si>
    <t>52.098797</t>
  </si>
  <si>
    <t>14.648866</t>
  </si>
  <si>
    <t>Nidda</t>
  </si>
  <si>
    <t>50.411276</t>
  </si>
  <si>
    <t>8.999197</t>
  </si>
  <si>
    <t>Nidderau</t>
  </si>
  <si>
    <t>50.230826</t>
  </si>
  <si>
    <t>8.880233</t>
  </si>
  <si>
    <t>Nidderau-Eichen</t>
  </si>
  <si>
    <t>50.255947</t>
  </si>
  <si>
    <t>8.917491</t>
  </si>
  <si>
    <t>Nidderau-Windecken</t>
  </si>
  <si>
    <t>50.225003</t>
  </si>
  <si>
    <t>8.875676</t>
  </si>
  <si>
    <t>Nideggen-Brück</t>
  </si>
  <si>
    <t>50.689754</t>
  </si>
  <si>
    <t>6.465780</t>
  </si>
  <si>
    <t>Niebüll</t>
  </si>
  <si>
    <t>54.789605</t>
  </si>
  <si>
    <t>8.834572</t>
  </si>
  <si>
    <t>Niebüll Autoverladung</t>
  </si>
  <si>
    <t>54.784560</t>
  </si>
  <si>
    <t>8.835786</t>
  </si>
  <si>
    <t>Niebüll neg</t>
  </si>
  <si>
    <t>54.789550</t>
  </si>
  <si>
    <t>8.832959</t>
  </si>
  <si>
    <t>Niedaltdorf</t>
  </si>
  <si>
    <t>49.343539</t>
  </si>
  <si>
    <t>6.594053</t>
  </si>
  <si>
    <t>Nieder Flörsheim-Dalsheim</t>
  </si>
  <si>
    <t>49.656901</t>
  </si>
  <si>
    <t>8.204274</t>
  </si>
  <si>
    <t>Nieder Olm</t>
  </si>
  <si>
    <t>49.905529</t>
  </si>
  <si>
    <t>8.204960</t>
  </si>
  <si>
    <t>Nieder Wöllstadt</t>
  </si>
  <si>
    <t>50.280297</t>
  </si>
  <si>
    <t>8.767573</t>
  </si>
  <si>
    <t>Niederarnbach</t>
  </si>
  <si>
    <t>48.651066</t>
  </si>
  <si>
    <t>11.331516</t>
  </si>
  <si>
    <t>Niederau</t>
  </si>
  <si>
    <t>51.176094</t>
  </si>
  <si>
    <t>13.560417</t>
  </si>
  <si>
    <t>Niederau-Tuchmühle</t>
  </si>
  <si>
    <t>50.764071</t>
  </si>
  <si>
    <t>6.488009</t>
  </si>
  <si>
    <t>Niederbiegen</t>
  </si>
  <si>
    <t>47.830626</t>
  </si>
  <si>
    <t>9.620958</t>
  </si>
  <si>
    <t>Niederbobritzsch</t>
  </si>
  <si>
    <t>50.901389</t>
  </si>
  <si>
    <t>13.440637</t>
  </si>
  <si>
    <t>Niederbobritzsch Goldener Löwe</t>
  </si>
  <si>
    <t>50.898567</t>
  </si>
  <si>
    <t>13.434029</t>
  </si>
  <si>
    <t>Niederbrechen</t>
  </si>
  <si>
    <t>50.359598</t>
  </si>
  <si>
    <t>8.159856</t>
  </si>
  <si>
    <t>Niederdollendorf</t>
  </si>
  <si>
    <t>50.695078</t>
  </si>
  <si>
    <t>7.180977</t>
  </si>
  <si>
    <t>Niederdorf(Erzgeb)</t>
  </si>
  <si>
    <t>50.728308</t>
  </si>
  <si>
    <t>12.782341</t>
  </si>
  <si>
    <t>Niederdorfelden</t>
  </si>
  <si>
    <t>50.193166</t>
  </si>
  <si>
    <t>8.809034</t>
  </si>
  <si>
    <t>Niederdreisbach</t>
  </si>
  <si>
    <t>50.755516</t>
  </si>
  <si>
    <t>7.922511</t>
  </si>
  <si>
    <t>Niederdresselndorf</t>
  </si>
  <si>
    <t>50.721212</t>
  </si>
  <si>
    <t>8.136394</t>
  </si>
  <si>
    <t>Niedererbach</t>
  </si>
  <si>
    <t>50.425075</t>
  </si>
  <si>
    <t>7.976870</t>
  </si>
  <si>
    <t>Niederfinow</t>
  </si>
  <si>
    <t>52.830668</t>
  </si>
  <si>
    <t>13.928948</t>
  </si>
  <si>
    <t>Niedergörsdorf</t>
  </si>
  <si>
    <t>51.967930</t>
  </si>
  <si>
    <t>12.978931</t>
  </si>
  <si>
    <t>Niederhadamar</t>
  </si>
  <si>
    <t>50.432760</t>
  </si>
  <si>
    <t>8.037069</t>
  </si>
  <si>
    <t>Niederhadamar Süd</t>
  </si>
  <si>
    <t>50.432978</t>
  </si>
  <si>
    <t>8.033855</t>
  </si>
  <si>
    <t>Niederheimbach</t>
  </si>
  <si>
    <t>50.036013</t>
  </si>
  <si>
    <t>7.805505</t>
  </si>
  <si>
    <t>Niederhöchstadt</t>
  </si>
  <si>
    <t>50.154198</t>
  </si>
  <si>
    <t>8.547237</t>
  </si>
  <si>
    <t>Niederhövels</t>
  </si>
  <si>
    <t>50.786291</t>
  </si>
  <si>
    <t>7.788525</t>
  </si>
  <si>
    <t>Niederjosbach</t>
  </si>
  <si>
    <t>50.149807</t>
  </si>
  <si>
    <t>8.351017</t>
  </si>
  <si>
    <t>Niederkaufungen Bahnhof, Kaufungen</t>
  </si>
  <si>
    <t>51.283220</t>
  </si>
  <si>
    <t>9.607791</t>
  </si>
  <si>
    <t>Niederkaufungen Mitte, Kaufungen</t>
  </si>
  <si>
    <t>51.284211</t>
  </si>
  <si>
    <t>9.601731</t>
  </si>
  <si>
    <t>Niederkaufungen Rieckswiesen, Kaufungen</t>
  </si>
  <si>
    <t>51.284563</t>
  </si>
  <si>
    <t>9.614061</t>
  </si>
  <si>
    <t>Niederlahnstein</t>
  </si>
  <si>
    <t>50.316390</t>
  </si>
  <si>
    <t>7.599503</t>
  </si>
  <si>
    <t>Niederlehme</t>
  </si>
  <si>
    <t>52.301976</t>
  </si>
  <si>
    <t>13.652526</t>
  </si>
  <si>
    <t>Niederlindhart</t>
  </si>
  <si>
    <t>48.762512</t>
  </si>
  <si>
    <t>12.237846</t>
  </si>
  <si>
    <t>Niederlinxweiler</t>
  </si>
  <si>
    <t>49.432201</t>
  </si>
  <si>
    <t>7.160695</t>
  </si>
  <si>
    <t>Niederlosheim</t>
  </si>
  <si>
    <t>49.504128</t>
  </si>
  <si>
    <t>6.780069</t>
  </si>
  <si>
    <t>Niedermarschacht</t>
  </si>
  <si>
    <t>53.413968</t>
  </si>
  <si>
    <t>10.366294</t>
  </si>
  <si>
    <t>Niedermittlau</t>
  </si>
  <si>
    <t>50.178609</t>
  </si>
  <si>
    <t>9.109264</t>
  </si>
  <si>
    <t>Niedermohr</t>
  </si>
  <si>
    <t>49.458429</t>
  </si>
  <si>
    <t>7.471588</t>
  </si>
  <si>
    <t>Niederndodeleben</t>
  </si>
  <si>
    <t>52.129976</t>
  </si>
  <si>
    <t>11.502663</t>
  </si>
  <si>
    <t>Niedernhausen(Taunus)</t>
  </si>
  <si>
    <t>50.159697</t>
  </si>
  <si>
    <t>8.312879</t>
  </si>
  <si>
    <t>Niederoderwitz</t>
  </si>
  <si>
    <t>50.952300</t>
  </si>
  <si>
    <t>14.724414</t>
  </si>
  <si>
    <t>Niederoderwitz Kretscham</t>
  </si>
  <si>
    <t>50.952292</t>
  </si>
  <si>
    <t>14.727155</t>
  </si>
  <si>
    <t>Nieder-Ohmen</t>
  </si>
  <si>
    <t>50.644967</t>
  </si>
  <si>
    <t>9.034133</t>
  </si>
  <si>
    <t>Niederpöllnitz</t>
  </si>
  <si>
    <t>50.766360</t>
  </si>
  <si>
    <t>11.957080</t>
  </si>
  <si>
    <t>Niederraunau</t>
  </si>
  <si>
    <t>48.221344</t>
  </si>
  <si>
    <t>10.374503</t>
  </si>
  <si>
    <t>Niederroth</t>
  </si>
  <si>
    <t>48.320935</t>
  </si>
  <si>
    <t>11.390041</t>
  </si>
  <si>
    <t>Niedersachswerfen</t>
  </si>
  <si>
    <t>51.545067</t>
  </si>
  <si>
    <t>10.763890</t>
  </si>
  <si>
    <t>Niedersachswerfen Herkulesmarkt</t>
  </si>
  <si>
    <t>51.542165</t>
  </si>
  <si>
    <t>10.768553</t>
  </si>
  <si>
    <t>Niedersachswerfen Ilfelder Straße</t>
  </si>
  <si>
    <t>51.560674</t>
  </si>
  <si>
    <t>10.769898</t>
  </si>
  <si>
    <t>Niedersachswerfen Ost</t>
  </si>
  <si>
    <t>51.549439</t>
  </si>
  <si>
    <t>10.768731</t>
  </si>
  <si>
    <t>Niederscheld(Dillkr)Süd</t>
  </si>
  <si>
    <t>50.717731</t>
  </si>
  <si>
    <t>8.303300</t>
  </si>
  <si>
    <t>Niederschelden</t>
  </si>
  <si>
    <t>50.839248</t>
  </si>
  <si>
    <t>7.965509</t>
  </si>
  <si>
    <t>Niederschelden Nord</t>
  </si>
  <si>
    <t>50.844187</t>
  </si>
  <si>
    <t>7.970657</t>
  </si>
  <si>
    <t>Niederschlag</t>
  </si>
  <si>
    <t>50.463964</t>
  </si>
  <si>
    <t>13.014418</t>
  </si>
  <si>
    <t>Niederschlottwitz</t>
  </si>
  <si>
    <t>50.889578</t>
  </si>
  <si>
    <t>13.810979</t>
  </si>
  <si>
    <t>Niederschmalkalden</t>
  </si>
  <si>
    <t>50.716724</t>
  </si>
  <si>
    <t>10.375907</t>
  </si>
  <si>
    <t>Niederselters</t>
  </si>
  <si>
    <t>50.332544</t>
  </si>
  <si>
    <t>8.229980</t>
  </si>
  <si>
    <t>Niederspier</t>
  </si>
  <si>
    <t>51.290103</t>
  </si>
  <si>
    <t>10.848231</t>
  </si>
  <si>
    <t>Niederspier Ort</t>
  </si>
  <si>
    <t>51.288507</t>
  </si>
  <si>
    <t>10.845115</t>
  </si>
  <si>
    <t>Niedersteinbach</t>
  </si>
  <si>
    <t>50.086596</t>
  </si>
  <si>
    <t>9.148562</t>
  </si>
  <si>
    <t>Niederstetten</t>
  </si>
  <si>
    <t>49.403573</t>
  </si>
  <si>
    <t>9.915079</t>
  </si>
  <si>
    <t>Niederstotzingen</t>
  </si>
  <si>
    <t>48.532604</t>
  </si>
  <si>
    <t>10.236460</t>
  </si>
  <si>
    <t>Niederstriegis</t>
  </si>
  <si>
    <t>51.083407</t>
  </si>
  <si>
    <t>13.150575</t>
  </si>
  <si>
    <t>Niedertrebra</t>
  </si>
  <si>
    <t>51.064343</t>
  </si>
  <si>
    <t>11.579246</t>
  </si>
  <si>
    <t>Niederwalgern</t>
  </si>
  <si>
    <t>50.736598</t>
  </si>
  <si>
    <t>8.708379</t>
  </si>
  <si>
    <t>Niederwalluf</t>
  </si>
  <si>
    <t>50.036901</t>
  </si>
  <si>
    <t>8.159312</t>
  </si>
  <si>
    <t>Niederwartha</t>
  </si>
  <si>
    <t>51.094632</t>
  </si>
  <si>
    <t>13.605922</t>
  </si>
  <si>
    <t>Niederweimar</t>
  </si>
  <si>
    <t>50.756743</t>
  </si>
  <si>
    <t>8.733820</t>
  </si>
  <si>
    <t>Niederwiesa</t>
  </si>
  <si>
    <t>50.862616</t>
  </si>
  <si>
    <t>13.022852</t>
  </si>
  <si>
    <t>Niederwillingen</t>
  </si>
  <si>
    <t>50.775457</t>
  </si>
  <si>
    <t>11.038709</t>
  </si>
  <si>
    <t>Niederwinden</t>
  </si>
  <si>
    <t>48.139706</t>
  </si>
  <si>
    <t>8.023083</t>
  </si>
  <si>
    <t>Niederwürschnitz</t>
  </si>
  <si>
    <t>50.718224</t>
  </si>
  <si>
    <t>12.754106</t>
  </si>
  <si>
    <t>Niederzeuzheim</t>
  </si>
  <si>
    <t>50.468225</t>
  </si>
  <si>
    <t>8.039687</t>
  </si>
  <si>
    <t>Niederzeuzheim Ortsmitte</t>
  </si>
  <si>
    <t>50.469717</t>
  </si>
  <si>
    <t>8.037488</t>
  </si>
  <si>
    <t>Niederzissen</t>
  </si>
  <si>
    <t>50.461225</t>
  </si>
  <si>
    <t>7.223197</t>
  </si>
  <si>
    <t>Niederzwönitz</t>
  </si>
  <si>
    <t>50.646191</t>
  </si>
  <si>
    <t>12.822130</t>
  </si>
  <si>
    <t>Niefern</t>
  </si>
  <si>
    <t>48.920159</t>
  </si>
  <si>
    <t>8.769520</t>
  </si>
  <si>
    <t>Niemberg</t>
  </si>
  <si>
    <t>51.552062</t>
  </si>
  <si>
    <t>12.099869</t>
  </si>
  <si>
    <t>Niemberg Alte Gärtnerei</t>
  </si>
  <si>
    <t>51.550838</t>
  </si>
  <si>
    <t>12.095043</t>
  </si>
  <si>
    <t>Nienburg(Saale)</t>
  </si>
  <si>
    <t>51.837951</t>
  </si>
  <si>
    <t>11.761533</t>
  </si>
  <si>
    <t>Nienburg(Weser)</t>
  </si>
  <si>
    <t>52.645566</t>
  </si>
  <si>
    <t>9.217753</t>
  </si>
  <si>
    <t>Nienhagen(Halberst)</t>
  </si>
  <si>
    <t>51.951204</t>
  </si>
  <si>
    <t>11.170056</t>
  </si>
  <si>
    <t>49.872002</t>
  </si>
  <si>
    <t>8.342810</t>
  </si>
  <si>
    <t>Niesky</t>
  </si>
  <si>
    <t>51.298736</t>
  </si>
  <si>
    <t>14.831897</t>
  </si>
  <si>
    <t>Nieukerk</t>
  </si>
  <si>
    <t>51.458081</t>
  </si>
  <si>
    <t>6.375586</t>
  </si>
  <si>
    <t>Nievenheim</t>
  </si>
  <si>
    <t>51.123717</t>
  </si>
  <si>
    <t>6.782117</t>
  </si>
  <si>
    <t>Nievern</t>
  </si>
  <si>
    <t>50.337385</t>
  </si>
  <si>
    <t>7.681876</t>
  </si>
  <si>
    <t>Niklashausen</t>
  </si>
  <si>
    <t>49.701699</t>
  </si>
  <si>
    <t>9.613916</t>
  </si>
  <si>
    <t>Nimburg(Baden)</t>
  </si>
  <si>
    <t>48.105715</t>
  </si>
  <si>
    <t>7.760140</t>
  </si>
  <si>
    <t>Nistertal-Bad Marienberg</t>
  </si>
  <si>
    <t>50.632114</t>
  </si>
  <si>
    <t>7.900580</t>
  </si>
  <si>
    <t>Nittel</t>
  </si>
  <si>
    <t>49.654264</t>
  </si>
  <si>
    <t>6.440942</t>
  </si>
  <si>
    <t>Nöbdenitz</t>
  </si>
  <si>
    <t>50.878906</t>
  </si>
  <si>
    <t>12.280657</t>
  </si>
  <si>
    <t>Nohen</t>
  </si>
  <si>
    <t>49.639648</t>
  </si>
  <si>
    <t>7.242085</t>
  </si>
  <si>
    <t>Nohfelden</t>
  </si>
  <si>
    <t>49.585688</t>
  </si>
  <si>
    <t>7.139443</t>
  </si>
  <si>
    <t>Nohra(Weimar)</t>
  </si>
  <si>
    <t>50.969222</t>
  </si>
  <si>
    <t>11.267304</t>
  </si>
  <si>
    <t>Nohra(Wipper)</t>
  </si>
  <si>
    <t>51.443037</t>
  </si>
  <si>
    <t>10.698478</t>
  </si>
  <si>
    <t>Nonnenhorn</t>
  </si>
  <si>
    <t>47.575118</t>
  </si>
  <si>
    <t>9.612676</t>
  </si>
  <si>
    <t>Nonnenhorn Hafen</t>
  </si>
  <si>
    <t>47.574608</t>
  </si>
  <si>
    <t>9.605870</t>
  </si>
  <si>
    <t>Norddeich</t>
  </si>
  <si>
    <t>53.621579</t>
  </si>
  <si>
    <t>7.160824</t>
  </si>
  <si>
    <t>53.624315</t>
  </si>
  <si>
    <t>7.158806</t>
  </si>
  <si>
    <t>Norden</t>
  </si>
  <si>
    <t>53.588196</t>
  </si>
  <si>
    <t>7.218913</t>
  </si>
  <si>
    <t>Nordendorf</t>
  </si>
  <si>
    <t>48.593434</t>
  </si>
  <si>
    <t>10.837306</t>
  </si>
  <si>
    <t>Nordenham</t>
  </si>
  <si>
    <t>53.483811</t>
  </si>
  <si>
    <t>8.487392</t>
  </si>
  <si>
    <t>Norderney</t>
  </si>
  <si>
    <t>53.697776</t>
  </si>
  <si>
    <t>7.164203</t>
  </si>
  <si>
    <t>Norderstedt Mitte</t>
  </si>
  <si>
    <t>53.707687</t>
  </si>
  <si>
    <t>9.992378</t>
  </si>
  <si>
    <t>Nordhalben Bf</t>
  </si>
  <si>
    <t>50.368359</t>
  </si>
  <si>
    <t>11.517838</t>
  </si>
  <si>
    <t>Nordhastedt</t>
  </si>
  <si>
    <t>54.168970</t>
  </si>
  <si>
    <t>9.180298</t>
  </si>
  <si>
    <t>Nordhausen</t>
  </si>
  <si>
    <t>51.492920</t>
  </si>
  <si>
    <t>10.789249</t>
  </si>
  <si>
    <t>Nordhausen Bahnhofsplatz</t>
  </si>
  <si>
    <t>Nordhausen Hesseröder Straße</t>
  </si>
  <si>
    <t>51.502839</t>
  </si>
  <si>
    <t>10.777132</t>
  </si>
  <si>
    <t>Nordhausen Nord</t>
  </si>
  <si>
    <t>51.493979</t>
  </si>
  <si>
    <t>10.787882</t>
  </si>
  <si>
    <t>Nordhausen Ricarda-Huch-Straße</t>
  </si>
  <si>
    <t>51.514545</t>
  </si>
  <si>
    <t>10.780935</t>
  </si>
  <si>
    <t>Nordhausen Schurzfell</t>
  </si>
  <si>
    <t>51.522650</t>
  </si>
  <si>
    <t>10.775989</t>
  </si>
  <si>
    <t>Nordhausen-Altentor</t>
  </si>
  <si>
    <t>51.508043</t>
  </si>
  <si>
    <t>10.778952</t>
  </si>
  <si>
    <t>Nordhausen-Krimderode</t>
  </si>
  <si>
    <t>51.528531</t>
  </si>
  <si>
    <t>10.773972</t>
  </si>
  <si>
    <t>Nordhausen-Salza</t>
  </si>
  <si>
    <t>51.515111</t>
  </si>
  <si>
    <t>10.773140</t>
  </si>
  <si>
    <t>Nordheim v. d. Rhön</t>
  </si>
  <si>
    <t>50.477217</t>
  </si>
  <si>
    <t>10.180723</t>
  </si>
  <si>
    <t>Nordheim(Württ)</t>
  </si>
  <si>
    <t>49.109384</t>
  </si>
  <si>
    <t>9.148811</t>
  </si>
  <si>
    <t>Nordholz</t>
  </si>
  <si>
    <t>53.778743</t>
  </si>
  <si>
    <t>8.621370</t>
  </si>
  <si>
    <t>Nordhorn</t>
  </si>
  <si>
    <t>52.429883</t>
  </si>
  <si>
    <t>7.064799</t>
  </si>
  <si>
    <t>Nordhorn-Blanke</t>
  </si>
  <si>
    <t>52.417000</t>
  </si>
  <si>
    <t>7.074770</t>
  </si>
  <si>
    <t>48.850841</t>
  </si>
  <si>
    <t>10.497863</t>
  </si>
  <si>
    <t>Nordstemmen</t>
  </si>
  <si>
    <t>52.167549</t>
  </si>
  <si>
    <t>9.790943</t>
  </si>
  <si>
    <t>Nordstrand(b Husum)</t>
  </si>
  <si>
    <t>54.497341</t>
  </si>
  <si>
    <t>8.807477</t>
  </si>
  <si>
    <t>Nordwalde</t>
  </si>
  <si>
    <t>52.077392</t>
  </si>
  <si>
    <t>7.461641</t>
  </si>
  <si>
    <t>Norf</t>
  </si>
  <si>
    <t>51.160412</t>
  </si>
  <si>
    <t>6.731645</t>
  </si>
  <si>
    <t>Norheim</t>
  </si>
  <si>
    <t>49.808807</t>
  </si>
  <si>
    <t>7.812291</t>
  </si>
  <si>
    <t>Norsingen</t>
  </si>
  <si>
    <t>47.939061</t>
  </si>
  <si>
    <t>7.726066</t>
  </si>
  <si>
    <t>Nörten-Hardenberg</t>
  </si>
  <si>
    <t>51.628184</t>
  </si>
  <si>
    <t>9.933096</t>
  </si>
  <si>
    <t>Northeim(Han)</t>
  </si>
  <si>
    <t>51.703139</t>
  </si>
  <si>
    <t>9.986618</t>
  </si>
  <si>
    <t>Nortorf</t>
  </si>
  <si>
    <t>54.167327</t>
  </si>
  <si>
    <t>9.851689</t>
  </si>
  <si>
    <t>Nörvenich-Binsfeld</t>
  </si>
  <si>
    <t>50.794970</t>
  </si>
  <si>
    <t>6.533342</t>
  </si>
  <si>
    <t>Nörvenich-Rommelsheim</t>
  </si>
  <si>
    <t>50.782607</t>
  </si>
  <si>
    <t>6.547316</t>
  </si>
  <si>
    <t>Nossen</t>
  </si>
  <si>
    <t>51.060916</t>
  </si>
  <si>
    <t>13.293259</t>
  </si>
  <si>
    <t>Nossentin</t>
  </si>
  <si>
    <t>53.521594</t>
  </si>
  <si>
    <t>12.452177</t>
  </si>
  <si>
    <t>Nottuln-Appelhülsen</t>
  </si>
  <si>
    <t>51.892139</t>
  </si>
  <si>
    <t>7.426334</t>
  </si>
  <si>
    <t>Nufringen</t>
  </si>
  <si>
    <t>48.620132</t>
  </si>
  <si>
    <t>8.889825</t>
  </si>
  <si>
    <t>Nünchritz</t>
  </si>
  <si>
    <t>51.302649</t>
  </si>
  <si>
    <t>13.391970</t>
  </si>
  <si>
    <t>Nürnberg Flughafen</t>
  </si>
  <si>
    <t>49.493986</t>
  </si>
  <si>
    <t>11.078240</t>
  </si>
  <si>
    <t>Nürnberg Frankenstadion</t>
  </si>
  <si>
    <t>49.430795</t>
  </si>
  <si>
    <t>11.130044</t>
  </si>
  <si>
    <t>Nürnberg Frankenstadion Sonderbahnsteig</t>
  </si>
  <si>
    <t>Nürnberg Hauptbahnhof</t>
  </si>
  <si>
    <t>49.445616</t>
  </si>
  <si>
    <t>11.082989</t>
  </si>
  <si>
    <t>Nürnberg Herrnhütte</t>
  </si>
  <si>
    <t>49.478521</t>
  </si>
  <si>
    <t>11.109923</t>
  </si>
  <si>
    <t>Nürnberg Hohe Marter</t>
  </si>
  <si>
    <t>49.429206</t>
  </si>
  <si>
    <t>11.044095</t>
  </si>
  <si>
    <t>Nürnberg Nordost</t>
  </si>
  <si>
    <t>49.473975</t>
  </si>
  <si>
    <t>11.106115</t>
  </si>
  <si>
    <t>Nürnberg Nordostbahnhof</t>
  </si>
  <si>
    <t>49.472451</t>
  </si>
  <si>
    <t>11.104542</t>
  </si>
  <si>
    <t>Nürnberg Opernhaus</t>
  </si>
  <si>
    <t>Nürnberg Ost</t>
  </si>
  <si>
    <t>49.463811</t>
  </si>
  <si>
    <t>11.120885</t>
  </si>
  <si>
    <t>Nürnberg Ostring</t>
  </si>
  <si>
    <t>49.454129</t>
  </si>
  <si>
    <t>11.119935</t>
  </si>
  <si>
    <t>Nürnberg Plärrer</t>
  </si>
  <si>
    <t>Nürnberg Rathenauplatz</t>
  </si>
  <si>
    <t>49.457003</t>
  </si>
  <si>
    <t>11.089469</t>
  </si>
  <si>
    <t>Nürnberg Rennweg</t>
  </si>
  <si>
    <t>49.460927</t>
  </si>
  <si>
    <t>11.093134</t>
  </si>
  <si>
    <t>Nürnberg Röthenbach</t>
  </si>
  <si>
    <t>49.420915</t>
  </si>
  <si>
    <t>11.031923</t>
  </si>
  <si>
    <t>Nürnberg Rothenburger Str.</t>
  </si>
  <si>
    <t>49.445400</t>
  </si>
  <si>
    <t>11.055338</t>
  </si>
  <si>
    <t>49.444710</t>
  </si>
  <si>
    <t>11.055431</t>
  </si>
  <si>
    <t>Nürnberg Schoppershof</t>
  </si>
  <si>
    <t>49.464745</t>
  </si>
  <si>
    <t>11.100491</t>
  </si>
  <si>
    <t>Nürnberg Schweinau</t>
  </si>
  <si>
    <t>49.434201</t>
  </si>
  <si>
    <t>11.048245</t>
  </si>
  <si>
    <t>Nürnberg St. Leonhard</t>
  </si>
  <si>
    <t>49.439009</t>
  </si>
  <si>
    <t>11.049988</t>
  </si>
  <si>
    <t>Nürnberg Wöhrder Wiese</t>
  </si>
  <si>
    <t>Nürnberg Ziegelstein</t>
  </si>
  <si>
    <t>49.484959</t>
  </si>
  <si>
    <t>11.105216</t>
  </si>
  <si>
    <t>Nürnberg-Dürrenhof</t>
  </si>
  <si>
    <t>49.448039</t>
  </si>
  <si>
    <t>11.097530</t>
  </si>
  <si>
    <t>Nürnberg-Dutzendteich</t>
  </si>
  <si>
    <t>49.437070</t>
  </si>
  <si>
    <t>11.117378</t>
  </si>
  <si>
    <t>Nürnberg-Eibach</t>
  </si>
  <si>
    <t>49.409605</t>
  </si>
  <si>
    <t>11.047751</t>
  </si>
  <si>
    <t>Nürnberg-Erlenstegen</t>
  </si>
  <si>
    <t>49.472061</t>
  </si>
  <si>
    <t>11.137293</t>
  </si>
  <si>
    <t>Nürnberg-Gleißhammer</t>
  </si>
  <si>
    <t>49.444458</t>
  </si>
  <si>
    <t>11.111354</t>
  </si>
  <si>
    <t>Nürnberg-Laufamholz</t>
  </si>
  <si>
    <t>49.462948</t>
  </si>
  <si>
    <t>11.168477</t>
  </si>
  <si>
    <t>Nürnberg-Mögeldorf</t>
  </si>
  <si>
    <t>49.459213</t>
  </si>
  <si>
    <t>11.133866</t>
  </si>
  <si>
    <t>Nürnberg-Rehhof</t>
  </si>
  <si>
    <t>49.462625</t>
  </si>
  <si>
    <t>11.154754</t>
  </si>
  <si>
    <t>Nürnberg-Reichelsdorf</t>
  </si>
  <si>
    <t>49.382114</t>
  </si>
  <si>
    <t>11.038857</t>
  </si>
  <si>
    <t>Nürnberg-Sandreuth</t>
  </si>
  <si>
    <t>49.429585</t>
  </si>
  <si>
    <t>11.054650</t>
  </si>
  <si>
    <t>Nürnberg-Schweinau</t>
  </si>
  <si>
    <t>49.434377</t>
  </si>
  <si>
    <t>11.045403</t>
  </si>
  <si>
    <t>Nürnberg-Stein</t>
  </si>
  <si>
    <t>49.425552</t>
  </si>
  <si>
    <t>11.018171</t>
  </si>
  <si>
    <t>Nürnberg-Steinbühl</t>
  </si>
  <si>
    <t>49.442836</t>
  </si>
  <si>
    <t>11.068200</t>
  </si>
  <si>
    <t>Nürtingen</t>
  </si>
  <si>
    <t>48.628066</t>
  </si>
  <si>
    <t>9.342802</t>
  </si>
  <si>
    <t>Nürtingen-Roßdorf</t>
  </si>
  <si>
    <t>48.608573</t>
  </si>
  <si>
    <t>9.345713</t>
  </si>
  <si>
    <t>Nürtingen-Vorstadt</t>
  </si>
  <si>
    <t>48.620334</t>
  </si>
  <si>
    <t>9.340072</t>
  </si>
  <si>
    <t>Nützen</t>
  </si>
  <si>
    <t>53.863663</t>
  </si>
  <si>
    <t>9.916749</t>
  </si>
  <si>
    <t>Ober Ramstadt</t>
  </si>
  <si>
    <t>49.832049</t>
  </si>
  <si>
    <t>8.743744</t>
  </si>
  <si>
    <t>Oberachern</t>
  </si>
  <si>
    <t>48.614099</t>
  </si>
  <si>
    <t>8.079251</t>
  </si>
  <si>
    <t>Oberachern Bindfadenfabrik</t>
  </si>
  <si>
    <t>48.603464</t>
  </si>
  <si>
    <t>8.093268</t>
  </si>
  <si>
    <t>Oberaichen</t>
  </si>
  <si>
    <t>48.705193</t>
  </si>
  <si>
    <t>9.127335</t>
  </si>
  <si>
    <t>Oberammergau</t>
  </si>
  <si>
    <t>47.599545</t>
  </si>
  <si>
    <t>11.057078</t>
  </si>
  <si>
    <t>Oberasbach</t>
  </si>
  <si>
    <t>49.416210</t>
  </si>
  <si>
    <t>10.963200</t>
  </si>
  <si>
    <t>Oberau</t>
  </si>
  <si>
    <t>47.559273</t>
  </si>
  <si>
    <t>11.139272</t>
  </si>
  <si>
    <t>Oberaudorf</t>
  </si>
  <si>
    <t>47.652790</t>
  </si>
  <si>
    <t>12.175262</t>
  </si>
  <si>
    <t>Oberbettingen-Hillesheim</t>
  </si>
  <si>
    <t>50.282929</t>
  </si>
  <si>
    <t>6.638337</t>
  </si>
  <si>
    <t>49.710162</t>
  </si>
  <si>
    <t>6.511634</t>
  </si>
  <si>
    <t>Oberbimbach</t>
  </si>
  <si>
    <t>50.577011</t>
  </si>
  <si>
    <t>9.564232</t>
  </si>
  <si>
    <t>Oberboihingen</t>
  </si>
  <si>
    <t>48.648158</t>
  </si>
  <si>
    <t>9.364337</t>
  </si>
  <si>
    <t>Oberbrechen</t>
  </si>
  <si>
    <t>50.354498</t>
  </si>
  <si>
    <t>8.187801</t>
  </si>
  <si>
    <t>Obercarsdorf</t>
  </si>
  <si>
    <t>50.860248</t>
  </si>
  <si>
    <t>13.665174</t>
  </si>
  <si>
    <t>Oberdachstetten</t>
  </si>
  <si>
    <t>49.418079</t>
  </si>
  <si>
    <t>10.423118</t>
  </si>
  <si>
    <t>Oberderdingen-Flehingen</t>
  </si>
  <si>
    <t>49.083968</t>
  </si>
  <si>
    <t>8.775007</t>
  </si>
  <si>
    <t>Oberelchingen</t>
  </si>
  <si>
    <t>48.447573</t>
  </si>
  <si>
    <t>10.083024</t>
  </si>
  <si>
    <t>Oberelsungen</t>
  </si>
  <si>
    <t>51.376323</t>
  </si>
  <si>
    <t>9.250929</t>
  </si>
  <si>
    <t>Obererbach</t>
  </si>
  <si>
    <t>50.719911</t>
  </si>
  <si>
    <t>7.659393</t>
  </si>
  <si>
    <t>Oberesslingen</t>
  </si>
  <si>
    <t>48.729876</t>
  </si>
  <si>
    <t>9.327267</t>
  </si>
  <si>
    <t>Oberferrieden</t>
  </si>
  <si>
    <t>49.331477</t>
  </si>
  <si>
    <t>11.333429</t>
  </si>
  <si>
    <t>Obergimpern</t>
  </si>
  <si>
    <t>49.255404</t>
  </si>
  <si>
    <t>9.044019</t>
  </si>
  <si>
    <t>Obergries</t>
  </si>
  <si>
    <t>47.707537</t>
  </si>
  <si>
    <t>11.563533</t>
  </si>
  <si>
    <t>Obergriesbach</t>
  </si>
  <si>
    <t>48.421926</t>
  </si>
  <si>
    <t>11.079760</t>
  </si>
  <si>
    <t>Obergrunstedt</t>
  </si>
  <si>
    <t>50.955595</t>
  </si>
  <si>
    <t>11.270746</t>
  </si>
  <si>
    <t>Oberhaid</t>
  </si>
  <si>
    <t>49.929468</t>
  </si>
  <si>
    <t>10.817637</t>
  </si>
  <si>
    <t>Oberharmersbach Dorf</t>
  </si>
  <si>
    <t>48.373308</t>
  </si>
  <si>
    <t>8.124407</t>
  </si>
  <si>
    <t>Oberharmersbach-Riersbach</t>
  </si>
  <si>
    <t>48.380789</t>
  </si>
  <si>
    <t>8.140512</t>
  </si>
  <si>
    <t>Oberhausen Hbf</t>
  </si>
  <si>
    <t>51.474878</t>
  </si>
  <si>
    <t>6.851588</t>
  </si>
  <si>
    <t>Oberhausen-Holten</t>
  </si>
  <si>
    <t>51.534574</t>
  </si>
  <si>
    <t>6.810455</t>
  </si>
  <si>
    <t>Oberhausen-Osterfeld Süd</t>
  </si>
  <si>
    <t>51.499889</t>
  </si>
  <si>
    <t>6.885134</t>
  </si>
  <si>
    <t>Oberhausen-Sterkrade</t>
  </si>
  <si>
    <t>51.512086</t>
  </si>
  <si>
    <t>6.843543</t>
  </si>
  <si>
    <t>Oberhof(Thür) Stadt</t>
  </si>
  <si>
    <t>50.706613</t>
  </si>
  <si>
    <t>10.724571</t>
  </si>
  <si>
    <t>Oberholz</t>
  </si>
  <si>
    <t>51.257796</t>
  </si>
  <si>
    <t>12.506422</t>
  </si>
  <si>
    <t>Oberjoch Grenzwiesbahn</t>
  </si>
  <si>
    <t>47.519971</t>
  </si>
  <si>
    <t>10.425364</t>
  </si>
  <si>
    <t>Oberkaufungen Bahnhof, Kaufungen</t>
  </si>
  <si>
    <t>51.287046</t>
  </si>
  <si>
    <t>9.636522</t>
  </si>
  <si>
    <t>Oberkaufungen DRK-Klinik, Kaufungen</t>
  </si>
  <si>
    <t>51.283596</t>
  </si>
  <si>
    <t>9.639238</t>
  </si>
  <si>
    <t>Oberkaufungen Gesamtschule, Kaufungen</t>
  </si>
  <si>
    <t>51.282487</t>
  </si>
  <si>
    <t>9.619792</t>
  </si>
  <si>
    <t>Oberkaufungen Mitte, Kaufungen</t>
  </si>
  <si>
    <t>51.285191</t>
  </si>
  <si>
    <t>9.629731</t>
  </si>
  <si>
    <t>Oberkirch</t>
  </si>
  <si>
    <t>48.529031</t>
  </si>
  <si>
    <t>8.076890</t>
  </si>
  <si>
    <t>Oberkirch-Köhlersiedlung</t>
  </si>
  <si>
    <t>48.524845</t>
  </si>
  <si>
    <t>8.089437</t>
  </si>
  <si>
    <t>Oberkochen</t>
  </si>
  <si>
    <t>48.782359</t>
  </si>
  <si>
    <t>10.107654</t>
  </si>
  <si>
    <t>Oberkotzau</t>
  </si>
  <si>
    <t>50.266389</t>
  </si>
  <si>
    <t>11.932204</t>
  </si>
  <si>
    <t>Oberkrozingen</t>
  </si>
  <si>
    <t>47.910557</t>
  </si>
  <si>
    <t>7.715884</t>
  </si>
  <si>
    <t>Oberlahnstein KD</t>
  </si>
  <si>
    <t>Oberlauscha</t>
  </si>
  <si>
    <t>50.484953</t>
  </si>
  <si>
    <t>11.156265</t>
  </si>
  <si>
    <t>Oberlenningen</t>
  </si>
  <si>
    <t>48.554385</t>
  </si>
  <si>
    <t>9.470774</t>
  </si>
  <si>
    <t>Oberlichtenau</t>
  </si>
  <si>
    <t>50.907914</t>
  </si>
  <si>
    <t>12.959276</t>
  </si>
  <si>
    <t>Oberlindhart</t>
  </si>
  <si>
    <t>48.755409</t>
  </si>
  <si>
    <t>12.217908</t>
  </si>
  <si>
    <t>Oberlinxweiler</t>
  </si>
  <si>
    <t>49.450707</t>
  </si>
  <si>
    <t>7.151116</t>
  </si>
  <si>
    <t>Obermaubach</t>
  </si>
  <si>
    <t>50.713986</t>
  </si>
  <si>
    <t>6.446967</t>
  </si>
  <si>
    <t>Obermohr</t>
  </si>
  <si>
    <t>49.456253</t>
  </si>
  <si>
    <t>7.501412</t>
  </si>
  <si>
    <t>Obernau</t>
  </si>
  <si>
    <t>49.934537</t>
  </si>
  <si>
    <t>9.136088</t>
  </si>
  <si>
    <t>Obernburg-Elsenfeld</t>
  </si>
  <si>
    <t>49.840738</t>
  </si>
  <si>
    <t>9.154222</t>
  </si>
  <si>
    <t>Oberndorf(Neckar)</t>
  </si>
  <si>
    <t>48.295669</t>
  </si>
  <si>
    <t>8.575514</t>
  </si>
  <si>
    <t>Oberndorf(Wittgenstein)</t>
  </si>
  <si>
    <t>50.952239</t>
  </si>
  <si>
    <t>8.300167</t>
  </si>
  <si>
    <t>Oberneuschönberg</t>
  </si>
  <si>
    <t>50.646285</t>
  </si>
  <si>
    <t>13.394752</t>
  </si>
  <si>
    <t>Obernhof(Lahn)</t>
  </si>
  <si>
    <t>50.315944</t>
  </si>
  <si>
    <t>7.853004</t>
  </si>
  <si>
    <t>Oberoderwitz</t>
  </si>
  <si>
    <t>50.966427</t>
  </si>
  <si>
    <t>14.708464</t>
  </si>
  <si>
    <t>Oberoderwitz Oberdorf</t>
  </si>
  <si>
    <t>50.973831</t>
  </si>
  <si>
    <t>14.678718</t>
  </si>
  <si>
    <t>Oberottmarshausen</t>
  </si>
  <si>
    <t>48.235868</t>
  </si>
  <si>
    <t>10.851834</t>
  </si>
  <si>
    <t>Oberöwisheim</t>
  </si>
  <si>
    <t>49.140060</t>
  </si>
  <si>
    <t>8.686232</t>
  </si>
  <si>
    <t>Oberröblingen</t>
  </si>
  <si>
    <t>51.441136</t>
  </si>
  <si>
    <t>11.297069</t>
  </si>
  <si>
    <t>Oberrohn</t>
  </si>
  <si>
    <t>50.849861</t>
  </si>
  <si>
    <t>10.214108</t>
  </si>
  <si>
    <t>Oberrothenbach</t>
  </si>
  <si>
    <t>50.763883</t>
  </si>
  <si>
    <t>12.475776</t>
  </si>
  <si>
    <t>Oberrotweil</t>
  </si>
  <si>
    <t>48.089842</t>
  </si>
  <si>
    <t>7.620899</t>
  </si>
  <si>
    <t>Oberschefflenz</t>
  </si>
  <si>
    <t>49.416925</t>
  </si>
  <si>
    <t>9.278850</t>
  </si>
  <si>
    <t>Oberschleißheim</t>
  </si>
  <si>
    <t>48.257226</t>
  </si>
  <si>
    <t>11.557830</t>
  </si>
  <si>
    <t>Oberschlottwitz</t>
  </si>
  <si>
    <t>50.870550</t>
  </si>
  <si>
    <t>13.814493</t>
  </si>
  <si>
    <t>Obersdorf</t>
  </si>
  <si>
    <t>52.536966</t>
  </si>
  <si>
    <t>14.167862</t>
  </si>
  <si>
    <t>Obersinn</t>
  </si>
  <si>
    <t>50.209019</t>
  </si>
  <si>
    <t>9.617798</t>
  </si>
  <si>
    <t>Oberspier B4</t>
  </si>
  <si>
    <t>51.312911</t>
  </si>
  <si>
    <t>10.855513</t>
  </si>
  <si>
    <t>Oberstaufen</t>
  </si>
  <si>
    <t>47.554206</t>
  </si>
  <si>
    <t>10.025285</t>
  </si>
  <si>
    <t>47.411032</t>
  </si>
  <si>
    <t>10.278097</t>
  </si>
  <si>
    <t>Obertraubling</t>
  </si>
  <si>
    <t>48.967537</t>
  </si>
  <si>
    <t>12.169996</t>
  </si>
  <si>
    <t>Obertshausen(Kr Of)</t>
  </si>
  <si>
    <t>50.072226</t>
  </si>
  <si>
    <t>8.853417</t>
  </si>
  <si>
    <t>Obertsrot</t>
  </si>
  <si>
    <t>48.745806</t>
  </si>
  <si>
    <t>8.347530</t>
  </si>
  <si>
    <t>Oberursel(Taunus)</t>
  </si>
  <si>
    <t>50.199423</t>
  </si>
  <si>
    <t>8.589409</t>
  </si>
  <si>
    <t>Oberursel-Stierstadt</t>
  </si>
  <si>
    <t>50.185688</t>
  </si>
  <si>
    <t>8.584694</t>
  </si>
  <si>
    <t>Oberursel-Weißkirchen/Steinbach</t>
  </si>
  <si>
    <t>50.173246</t>
  </si>
  <si>
    <t>8.586918</t>
  </si>
  <si>
    <t>Obervogelgesang</t>
  </si>
  <si>
    <t>50.949797</t>
  </si>
  <si>
    <t>13.989919</t>
  </si>
  <si>
    <t>Oberweimar</t>
  </si>
  <si>
    <t>50.965934</t>
  </si>
  <si>
    <t>11.354874</t>
  </si>
  <si>
    <t>Oberweißbach-Deesbach</t>
  </si>
  <si>
    <t>50.579239</t>
  </si>
  <si>
    <t>11.135521</t>
  </si>
  <si>
    <t>Oberwerrn</t>
  </si>
  <si>
    <t>50.070342</t>
  </si>
  <si>
    <t>10.153804</t>
  </si>
  <si>
    <t>50.104460</t>
  </si>
  <si>
    <t>7.731542</t>
  </si>
  <si>
    <t>Oberwesel KD</t>
  </si>
  <si>
    <t>Ober-Widdersheim</t>
  </si>
  <si>
    <t>50.429557</t>
  </si>
  <si>
    <t>8.933878</t>
  </si>
  <si>
    <t>Oberwinden</t>
  </si>
  <si>
    <t>48.152529</t>
  </si>
  <si>
    <t>8.044583</t>
  </si>
  <si>
    <t>Oberwinter</t>
  </si>
  <si>
    <t>50.611196</t>
  </si>
  <si>
    <t>7.207796</t>
  </si>
  <si>
    <t>Oberzell</t>
  </si>
  <si>
    <t>47.751727</t>
  </si>
  <si>
    <t>9.574475</t>
  </si>
  <si>
    <t>Oberzissen</t>
  </si>
  <si>
    <t>50.455137</t>
  </si>
  <si>
    <t>7.200310</t>
  </si>
  <si>
    <t>Obing</t>
  </si>
  <si>
    <t>47.998779</t>
  </si>
  <si>
    <t>12.403156</t>
  </si>
  <si>
    <t>50.603622</t>
  </si>
  <si>
    <t>11.133784</t>
  </si>
  <si>
    <t>Ochenbruck</t>
  </si>
  <si>
    <t>49.362839</t>
  </si>
  <si>
    <t>11.253831</t>
  </si>
  <si>
    <t>Ochsenfurt</t>
  </si>
  <si>
    <t>49.663043</t>
  </si>
  <si>
    <t>10.071776</t>
  </si>
  <si>
    <t>Ochsenhausen</t>
  </si>
  <si>
    <t>48.071069</t>
  </si>
  <si>
    <t>9.947367</t>
  </si>
  <si>
    <t>Ochtmersleben</t>
  </si>
  <si>
    <t>52.144442</t>
  </si>
  <si>
    <t>11.381105</t>
  </si>
  <si>
    <t>Ochtrup</t>
  </si>
  <si>
    <t>52.201616</t>
  </si>
  <si>
    <t>7.184036</t>
  </si>
  <si>
    <t>Ockenheim</t>
  </si>
  <si>
    <t>49.950552</t>
  </si>
  <si>
    <t>7.965441</t>
  </si>
  <si>
    <t>Odenheim Bf</t>
  </si>
  <si>
    <t>49.179020</t>
  </si>
  <si>
    <t>8.746388</t>
  </si>
  <si>
    <t>Odenheim West</t>
  </si>
  <si>
    <t>49.182272</t>
  </si>
  <si>
    <t>8.736492</t>
  </si>
  <si>
    <t>Oderin</t>
  </si>
  <si>
    <t>52.074916</t>
  </si>
  <si>
    <t>13.726923</t>
  </si>
  <si>
    <t>Oebisfelde</t>
  </si>
  <si>
    <t>52.439275</t>
  </si>
  <si>
    <t>10.983852</t>
  </si>
  <si>
    <t>Oederan</t>
  </si>
  <si>
    <t>50.857222</t>
  </si>
  <si>
    <t>13.174791</t>
  </si>
  <si>
    <t>Oegeln</t>
  </si>
  <si>
    <t>52.172728</t>
  </si>
  <si>
    <t>14.270870</t>
  </si>
  <si>
    <t>Oehna</t>
  </si>
  <si>
    <t>51.933050</t>
  </si>
  <si>
    <t>13.048201</t>
  </si>
  <si>
    <t>Oelde</t>
  </si>
  <si>
    <t>51.829112</t>
  </si>
  <si>
    <t>8.142599</t>
  </si>
  <si>
    <t>Oelsnitz Bahnhofstraße</t>
  </si>
  <si>
    <t>Oelsnitz(Erzgeb)</t>
  </si>
  <si>
    <t>50.734178</t>
  </si>
  <si>
    <t>12.693933</t>
  </si>
  <si>
    <t>Oelsnitz(Vogtl)</t>
  </si>
  <si>
    <t>50.413230</t>
  </si>
  <si>
    <t>12.159000</t>
  </si>
  <si>
    <t>Oerel</t>
  </si>
  <si>
    <t>53.494156</t>
  </si>
  <si>
    <t>9.032470</t>
  </si>
  <si>
    <t>Oerlenbach</t>
  </si>
  <si>
    <t>50.143278</t>
  </si>
  <si>
    <t>10.130921</t>
  </si>
  <si>
    <t>Oerlinghausen</t>
  </si>
  <si>
    <t>51.978774</t>
  </si>
  <si>
    <t>8.666016</t>
  </si>
  <si>
    <t>Oertzenhof</t>
  </si>
  <si>
    <t>53.518083</t>
  </si>
  <si>
    <t>13.573119</t>
  </si>
  <si>
    <t>Oesede</t>
  </si>
  <si>
    <t>52.208729</t>
  </si>
  <si>
    <t>8.064317</t>
  </si>
  <si>
    <t>Oestrich-Winkel</t>
  </si>
  <si>
    <t>50.002659</t>
  </si>
  <si>
    <t>8.018900</t>
  </si>
  <si>
    <t>Oettingen(Bay)</t>
  </si>
  <si>
    <t>48.945050</t>
  </si>
  <si>
    <t>10.600122</t>
  </si>
  <si>
    <t>Oeventrop</t>
  </si>
  <si>
    <t>51.392020</t>
  </si>
  <si>
    <t>8.132081</t>
  </si>
  <si>
    <t>Offenau</t>
  </si>
  <si>
    <t>49.246414</t>
  </si>
  <si>
    <t>9.165293</t>
  </si>
  <si>
    <t>Offenbach(Main) Kaiserlei</t>
  </si>
  <si>
    <t>50.105246</t>
  </si>
  <si>
    <t>8.738471</t>
  </si>
  <si>
    <t>Offenbach(Main) Ledermuseum</t>
  </si>
  <si>
    <t>50.105989</t>
  </si>
  <si>
    <t>8.750485</t>
  </si>
  <si>
    <t>Offenbach(Main) Marktplatz</t>
  </si>
  <si>
    <t>50.105855</t>
  </si>
  <si>
    <t>8.763633</t>
  </si>
  <si>
    <t>Offenbach(Main)Hbf</t>
  </si>
  <si>
    <t>50.099264</t>
  </si>
  <si>
    <t>8.760743</t>
  </si>
  <si>
    <t>Offenbach(Main)Ost</t>
  </si>
  <si>
    <t>50.102711</t>
  </si>
  <si>
    <t>8.784424</t>
  </si>
  <si>
    <t>Offenbach-Bieber</t>
  </si>
  <si>
    <t>50.090421</t>
  </si>
  <si>
    <t>8.808589</t>
  </si>
  <si>
    <t>Offenbach-Waldhof</t>
  </si>
  <si>
    <t>50.081691</t>
  </si>
  <si>
    <t>8.828938</t>
  </si>
  <si>
    <t>Offenburg Kreisschulzentrum</t>
  </si>
  <si>
    <t>48.459784</t>
  </si>
  <si>
    <t>7.955192</t>
  </si>
  <si>
    <t>Offenhausen</t>
  </si>
  <si>
    <t>48.399628</t>
  </si>
  <si>
    <t>9.370292</t>
  </si>
  <si>
    <t>Offensen(Kr North)</t>
  </si>
  <si>
    <t>51.588886</t>
  </si>
  <si>
    <t>9.679817</t>
  </si>
  <si>
    <t>Offingen</t>
  </si>
  <si>
    <t>48.481846</t>
  </si>
  <si>
    <t>10.376003</t>
  </si>
  <si>
    <t>Oftersheim</t>
  </si>
  <si>
    <t>49.373505</t>
  </si>
  <si>
    <t>8.579013</t>
  </si>
  <si>
    <t>Ohlstadt</t>
  </si>
  <si>
    <t>47.634091</t>
  </si>
  <si>
    <t>11.218066</t>
  </si>
  <si>
    <t>Öhningen</t>
  </si>
  <si>
    <t>47.652098</t>
  </si>
  <si>
    <t>8.894311</t>
  </si>
  <si>
    <t>Öhringen Hbf</t>
  </si>
  <si>
    <t>49.203214</t>
  </si>
  <si>
    <t>9.502705</t>
  </si>
  <si>
    <t>Öhringen West</t>
  </si>
  <si>
    <t>49.200140</t>
  </si>
  <si>
    <t>9.485804</t>
  </si>
  <si>
    <t>Öhringen-Cappel</t>
  </si>
  <si>
    <t>49.201961</t>
  </si>
  <si>
    <t>9.526919</t>
  </si>
  <si>
    <t>Okarben</t>
  </si>
  <si>
    <t>50.252664</t>
  </si>
  <si>
    <t>8.753350</t>
  </si>
  <si>
    <t>Oker</t>
  </si>
  <si>
    <t>51.904879</t>
  </si>
  <si>
    <t>10.478146</t>
  </si>
  <si>
    <t>Olbernhau</t>
  </si>
  <si>
    <t>50.656255</t>
  </si>
  <si>
    <t>13.336774</t>
  </si>
  <si>
    <t>Olbernhau West</t>
  </si>
  <si>
    <t>50.660248</t>
  </si>
  <si>
    <t>13.320757</t>
  </si>
  <si>
    <t>Olbernhau-Grünthal</t>
  </si>
  <si>
    <t>50.649844</t>
  </si>
  <si>
    <t>13.364854</t>
  </si>
  <si>
    <t>Olbersdorf Niederdorf</t>
  </si>
  <si>
    <t>50.881175</t>
  </si>
  <si>
    <t>14.781219</t>
  </si>
  <si>
    <t>Olbersdorf Oberdorf</t>
  </si>
  <si>
    <t>50.871548</t>
  </si>
  <si>
    <t>14.767724</t>
  </si>
  <si>
    <t>Olbersleben-Ellersleben</t>
  </si>
  <si>
    <t>51.143969</t>
  </si>
  <si>
    <t>11.333224</t>
  </si>
  <si>
    <t>Ölbronn Hindenburgstr.</t>
  </si>
  <si>
    <t>48.981817</t>
  </si>
  <si>
    <t>8.750633</t>
  </si>
  <si>
    <t>Ölbronn-Dürrn</t>
  </si>
  <si>
    <t>48.985810</t>
  </si>
  <si>
    <t>8.753677</t>
  </si>
  <si>
    <t>Olching</t>
  </si>
  <si>
    <t>48.209995</t>
  </si>
  <si>
    <t>11.335602</t>
  </si>
  <si>
    <t>Oldenburg(Holst)</t>
  </si>
  <si>
    <t>54.283824</t>
  </si>
  <si>
    <t>10.882838</t>
  </si>
  <si>
    <t>Oldenburg(Oldb)Hbf</t>
  </si>
  <si>
    <t>53.144323</t>
  </si>
  <si>
    <t>8.222713</t>
  </si>
  <si>
    <t>Oldenburg-Wechloy</t>
  </si>
  <si>
    <t>53.151804</t>
  </si>
  <si>
    <t>8.178156</t>
  </si>
  <si>
    <t>Oldenbüttel</t>
  </si>
  <si>
    <t>53.283432</t>
  </si>
  <si>
    <t>8.810466</t>
  </si>
  <si>
    <t>Oldentrup</t>
  </si>
  <si>
    <t>52.010279</t>
  </si>
  <si>
    <t>8.590814</t>
  </si>
  <si>
    <t>Olpe</t>
  </si>
  <si>
    <t>51.027738</t>
  </si>
  <si>
    <t>7.841447</t>
  </si>
  <si>
    <t>Olsberg</t>
  </si>
  <si>
    <t>51.360495</t>
  </si>
  <si>
    <t>8.484206</t>
  </si>
  <si>
    <t>Olsbrücken</t>
  </si>
  <si>
    <t>49.538071</t>
  </si>
  <si>
    <t>7.652759</t>
  </si>
  <si>
    <t>Opladen</t>
  </si>
  <si>
    <t>51.066175</t>
  </si>
  <si>
    <t>7.008775</t>
  </si>
  <si>
    <t>Oppenau</t>
  </si>
  <si>
    <t>48.471999</t>
  </si>
  <si>
    <t>8.159761</t>
  </si>
  <si>
    <t>Oppenheim</t>
  </si>
  <si>
    <t>49.857560</t>
  </si>
  <si>
    <t>8.358078</t>
  </si>
  <si>
    <t>Oppenweiler(Württ)</t>
  </si>
  <si>
    <t>48.981518</t>
  </si>
  <si>
    <t>9.462785</t>
  </si>
  <si>
    <t>Oppurg</t>
  </si>
  <si>
    <t>50.706107</t>
  </si>
  <si>
    <t>11.651138</t>
  </si>
  <si>
    <t>Oranienbaum(Anh)</t>
  </si>
  <si>
    <t>51.800919</t>
  </si>
  <si>
    <t>12.390405</t>
  </si>
  <si>
    <t>Oranienburg</t>
  </si>
  <si>
    <t>52.753653</t>
  </si>
  <si>
    <t>13.249613</t>
  </si>
  <si>
    <t>Oranienburg (S)</t>
  </si>
  <si>
    <t>52.753711</t>
  </si>
  <si>
    <t>13.249072</t>
  </si>
  <si>
    <t>Orlamünde</t>
  </si>
  <si>
    <t>50.775661</t>
  </si>
  <si>
    <t>11.544899</t>
  </si>
  <si>
    <t>Orschweier</t>
  </si>
  <si>
    <t>48.274192</t>
  </si>
  <si>
    <t>7.790281</t>
  </si>
  <si>
    <t>Orthopädische Klinik, Hessisch Lichtenau</t>
  </si>
  <si>
    <t>51.209915</t>
  </si>
  <si>
    <t>9.709415</t>
  </si>
  <si>
    <t>Ortrand</t>
  </si>
  <si>
    <t>51.373633</t>
  </si>
  <si>
    <t>13.764948</t>
  </si>
  <si>
    <t>Oschatz</t>
  </si>
  <si>
    <t>51.311740</t>
  </si>
  <si>
    <t>13.104056</t>
  </si>
  <si>
    <t>Oschersleben(Bode)</t>
  </si>
  <si>
    <t>52.030726</t>
  </si>
  <si>
    <t>11.226840</t>
  </si>
  <si>
    <t>Osnabrück Altstadt</t>
  </si>
  <si>
    <t>52.280935</t>
  </si>
  <si>
    <t>8.045902</t>
  </si>
  <si>
    <t>Osnabrück Halle Gartlage (EV)</t>
  </si>
  <si>
    <t>52.283255</t>
  </si>
  <si>
    <t>8.067158</t>
  </si>
  <si>
    <t>Osnabrück Hbf</t>
  </si>
  <si>
    <t>52.272851</t>
  </si>
  <si>
    <t>8.061781</t>
  </si>
  <si>
    <t>Osnabrück-Sutthausen</t>
  </si>
  <si>
    <t>52.231807</t>
  </si>
  <si>
    <t>8.021413</t>
  </si>
  <si>
    <t>Oßmannstedt</t>
  </si>
  <si>
    <t>51.019087</t>
  </si>
  <si>
    <t>11.425298</t>
  </si>
  <si>
    <t>Ostbevern</t>
  </si>
  <si>
    <t>52.070117</t>
  </si>
  <si>
    <t>7.809287</t>
  </si>
  <si>
    <t>Osterburg</t>
  </si>
  <si>
    <t>52.787668</t>
  </si>
  <si>
    <t>11.760386</t>
  </si>
  <si>
    <t>Osterburken</t>
  </si>
  <si>
    <t>49.429657</t>
  </si>
  <si>
    <t>9.422692</t>
  </si>
  <si>
    <t>Osterhof</t>
  </si>
  <si>
    <t>54.159331</t>
  </si>
  <si>
    <t>8.894218</t>
  </si>
  <si>
    <t>Osterhofen(Nby)</t>
  </si>
  <si>
    <t>48.695474</t>
  </si>
  <si>
    <t>13.018705</t>
  </si>
  <si>
    <t>Osterhofen(Oberbay)</t>
  </si>
  <si>
    <t>47.687655</t>
  </si>
  <si>
    <t>11.986881</t>
  </si>
  <si>
    <t>Osterholz-Scharmbeck</t>
  </si>
  <si>
    <t>53.222776</t>
  </si>
  <si>
    <t>8.797434</t>
  </si>
  <si>
    <t>Ostermünchen</t>
  </si>
  <si>
    <t>47.942148</t>
  </si>
  <si>
    <t>12.041588</t>
  </si>
  <si>
    <t>Osterode am Harz Leege</t>
  </si>
  <si>
    <t>51.717059</t>
  </si>
  <si>
    <t>10.273027</t>
  </si>
  <si>
    <t>Osterode am Harz Mitte</t>
  </si>
  <si>
    <t>51.726038</t>
  </si>
  <si>
    <t>10.245443</t>
  </si>
  <si>
    <t>Ostersode</t>
  </si>
  <si>
    <t>53.314658</t>
  </si>
  <si>
    <t>8.975377</t>
  </si>
  <si>
    <t>Osterspai</t>
  </si>
  <si>
    <t>50.245071</t>
  </si>
  <si>
    <t>7.615074</t>
  </si>
  <si>
    <t>Osterstedt</t>
  </si>
  <si>
    <t>54.102219</t>
  </si>
  <si>
    <t>9.575455</t>
  </si>
  <si>
    <t>Osterteich</t>
  </si>
  <si>
    <t>51.720614</t>
  </si>
  <si>
    <t>11.160691</t>
  </si>
  <si>
    <t>Osterwald</t>
  </si>
  <si>
    <t>52.097344</t>
  </si>
  <si>
    <t>9.636544</t>
  </si>
  <si>
    <t>Osterweddingen</t>
  </si>
  <si>
    <t>52.049135</t>
  </si>
  <si>
    <t>11.575921</t>
  </si>
  <si>
    <t>Ostheim v Rhön</t>
  </si>
  <si>
    <t>50.455926</t>
  </si>
  <si>
    <t>10.231621</t>
  </si>
  <si>
    <t>Ostheim(b Butzbach)</t>
  </si>
  <si>
    <t>50.406466</t>
  </si>
  <si>
    <t>8.675299</t>
  </si>
  <si>
    <t>Ostheim(Kr Hanau)</t>
  </si>
  <si>
    <t>50.219100</t>
  </si>
  <si>
    <t>8.903381</t>
  </si>
  <si>
    <t>49.705423</t>
  </si>
  <si>
    <t>8.325988</t>
  </si>
  <si>
    <t>Ostrach Bahnhof</t>
  </si>
  <si>
    <t>47.946586</t>
  </si>
  <si>
    <t>9.379116</t>
  </si>
  <si>
    <t>Ostrau</t>
  </si>
  <si>
    <t>51.200294</t>
  </si>
  <si>
    <t>13.166405</t>
  </si>
  <si>
    <t>Ostrau Post</t>
  </si>
  <si>
    <t>51.200850</t>
  </si>
  <si>
    <t>13.162100</t>
  </si>
  <si>
    <t>Ostritz Bahnhof</t>
  </si>
  <si>
    <t>51.016038</t>
  </si>
  <si>
    <t>14.937912</t>
  </si>
  <si>
    <t>Ostritz Stadt Dresden</t>
  </si>
  <si>
    <t>51.018032</t>
  </si>
  <si>
    <t>14.930407</t>
  </si>
  <si>
    <t>Ostseebad Ahrenshoop Mitte</t>
  </si>
  <si>
    <t>54.378635</t>
  </si>
  <si>
    <t>12.417680</t>
  </si>
  <si>
    <t>Ostseebad Binz</t>
  </si>
  <si>
    <t>54.404819</t>
  </si>
  <si>
    <t>13.600507</t>
  </si>
  <si>
    <t>Ostseebad Binz Bahnhof (Dollahner Str)</t>
  </si>
  <si>
    <t>Ostseebad Dierhagen(Darß)</t>
  </si>
  <si>
    <t>54.290418</t>
  </si>
  <si>
    <t>12.353103</t>
  </si>
  <si>
    <t>Ostseebad Kühlungsborn Friedhof</t>
  </si>
  <si>
    <t>54.142046</t>
  </si>
  <si>
    <t>11.771849</t>
  </si>
  <si>
    <t>Ostseebad Kühlungsborn Mitte</t>
  </si>
  <si>
    <t>54.141615</t>
  </si>
  <si>
    <t>11.753440</t>
  </si>
  <si>
    <t>Ostseebad Kühlungsborn Neue Reihe</t>
  </si>
  <si>
    <t>54.142971</t>
  </si>
  <si>
    <t>11.742683</t>
  </si>
  <si>
    <t>Ostseebad Kühlungsborn Ost</t>
  </si>
  <si>
    <t>54.147563</t>
  </si>
  <si>
    <t>11.759827</t>
  </si>
  <si>
    <t>Ostseebad Kühlungsborn West</t>
  </si>
  <si>
    <t>54.146496</t>
  </si>
  <si>
    <t>11.727167</t>
  </si>
  <si>
    <t>Ostseebad Zingst Zentrum</t>
  </si>
  <si>
    <t>54.433700</t>
  </si>
  <si>
    <t>12.686200</t>
  </si>
  <si>
    <t>Ötigheim</t>
  </si>
  <si>
    <t>48.888526</t>
  </si>
  <si>
    <t>8.240582</t>
  </si>
  <si>
    <t>Ötisheim</t>
  </si>
  <si>
    <t>48.966571</t>
  </si>
  <si>
    <t>8.813508</t>
  </si>
  <si>
    <t>Ottenau</t>
  </si>
  <si>
    <t>48.792877</t>
  </si>
  <si>
    <t>8.338314</t>
  </si>
  <si>
    <t>Ottendorf(Mittweida)</t>
  </si>
  <si>
    <t>50.935117</t>
  </si>
  <si>
    <t>12.952856</t>
  </si>
  <si>
    <t>Ottendorf-Okrilla Hp</t>
  </si>
  <si>
    <t>51.186677</t>
  </si>
  <si>
    <t>13.835955</t>
  </si>
  <si>
    <t>Ottendorf-Okrilla Nord</t>
  </si>
  <si>
    <t>51.197069</t>
  </si>
  <si>
    <t>13.835113</t>
  </si>
  <si>
    <t>Ottendorf-Okrilla Süd</t>
  </si>
  <si>
    <t>51.177968</t>
  </si>
  <si>
    <t>13.824915</t>
  </si>
  <si>
    <t>Ottenhöfen</t>
  </si>
  <si>
    <t>48.566867</t>
  </si>
  <si>
    <t>8.151041</t>
  </si>
  <si>
    <t>Ottenhöfen West</t>
  </si>
  <si>
    <t>48.567873</t>
  </si>
  <si>
    <t>8.142636</t>
  </si>
  <si>
    <t>Ottenhofen(Oberbay)</t>
  </si>
  <si>
    <t>48.218134</t>
  </si>
  <si>
    <t>11.879385</t>
  </si>
  <si>
    <t>Ottenhofen-Bergel</t>
  </si>
  <si>
    <t>49.455790</t>
  </si>
  <si>
    <t>10.355976</t>
  </si>
  <si>
    <t>Ottensoos</t>
  </si>
  <si>
    <t>49.507750</t>
  </si>
  <si>
    <t>11.339683</t>
  </si>
  <si>
    <t>Otterfing</t>
  </si>
  <si>
    <t>47.911387</t>
  </si>
  <si>
    <t>11.682121</t>
  </si>
  <si>
    <t>Otterndorf</t>
  </si>
  <si>
    <t>53.805984</t>
  </si>
  <si>
    <t>8.893989</t>
  </si>
  <si>
    <t>Ottersberg(Han)</t>
  </si>
  <si>
    <t>53.096853</t>
  </si>
  <si>
    <t>9.133150</t>
  </si>
  <si>
    <t>Otterwisch</t>
  </si>
  <si>
    <t>51.200328</t>
  </si>
  <si>
    <t>12.601793</t>
  </si>
  <si>
    <t>Otting</t>
  </si>
  <si>
    <t>47.928710</t>
  </si>
  <si>
    <t>12.703593</t>
  </si>
  <si>
    <t>Otting-Weilheim</t>
  </si>
  <si>
    <t>48.880872</t>
  </si>
  <si>
    <t>10.818935</t>
  </si>
  <si>
    <t>Ottobeuren</t>
  </si>
  <si>
    <t>47.944168</t>
  </si>
  <si>
    <t>10.307136</t>
  </si>
  <si>
    <t>Ottobrunn</t>
  </si>
  <si>
    <t>48.063692</t>
  </si>
  <si>
    <t>11.677795</t>
  </si>
  <si>
    <t>Ottweiler(Saar)</t>
  </si>
  <si>
    <t>49.402337</t>
  </si>
  <si>
    <t>7.166133</t>
  </si>
  <si>
    <t>Otzberg Lengfeld</t>
  </si>
  <si>
    <t>49.839453</t>
  </si>
  <si>
    <t>8.902737</t>
  </si>
  <si>
    <t>Otze</t>
  </si>
  <si>
    <t>52.487617</t>
  </si>
  <si>
    <t>10.017114</t>
  </si>
  <si>
    <t>Otzing</t>
  </si>
  <si>
    <t>48.763815</t>
  </si>
  <si>
    <t>12.806368</t>
  </si>
  <si>
    <t>Ovelgünne</t>
  </si>
  <si>
    <t>52.141807</t>
  </si>
  <si>
    <t>11.269430</t>
  </si>
  <si>
    <t>Overath</t>
  </si>
  <si>
    <t>50.932730</t>
  </si>
  <si>
    <t>7.288817</t>
  </si>
  <si>
    <t>Owen(Teck)</t>
  </si>
  <si>
    <t>48.586996</t>
  </si>
  <si>
    <t>9.447760</t>
  </si>
  <si>
    <t>Owschlag</t>
  </si>
  <si>
    <t>54.392595</t>
  </si>
  <si>
    <t>9.590516</t>
  </si>
  <si>
    <t>Oy-Mittelberg</t>
  </si>
  <si>
    <t>47.646152</t>
  </si>
  <si>
    <t>10.458131</t>
  </si>
  <si>
    <t>Paderborn Hbf</t>
  </si>
  <si>
    <t>51.712979</t>
  </si>
  <si>
    <t>8.740505</t>
  </si>
  <si>
    <t>Paderborn Kasseler Tor</t>
  </si>
  <si>
    <t>51.716161</t>
  </si>
  <si>
    <t>8.761260</t>
  </si>
  <si>
    <t>Paderborn Nord</t>
  </si>
  <si>
    <t>51.728070</t>
  </si>
  <si>
    <t>8.758954</t>
  </si>
  <si>
    <t>Paderborn-Schloss Neuhaus</t>
  </si>
  <si>
    <t>51.749379</t>
  </si>
  <si>
    <t>8.720845</t>
  </si>
  <si>
    <t>Paderborn-Sennelager</t>
  </si>
  <si>
    <t>51.770240</t>
  </si>
  <si>
    <t>8.713704</t>
  </si>
  <si>
    <t>Paffendorf</t>
  </si>
  <si>
    <t>50.961691</t>
  </si>
  <si>
    <t>6.606998</t>
  </si>
  <si>
    <t>Paindorf</t>
  </si>
  <si>
    <t>48.442680</t>
  </si>
  <si>
    <t>11.487263</t>
  </si>
  <si>
    <t>Palzem</t>
  </si>
  <si>
    <t>49.565064</t>
  </si>
  <si>
    <t>6.371926</t>
  </si>
  <si>
    <t>Pankofen</t>
  </si>
  <si>
    <t>48.799641</t>
  </si>
  <si>
    <t>12.899425</t>
  </si>
  <si>
    <t>Pansdorf</t>
  </si>
  <si>
    <t>53.981034</t>
  </si>
  <si>
    <t>10.703056</t>
  </si>
  <si>
    <t>Papenburg(Ems)</t>
  </si>
  <si>
    <t>53.089706</t>
  </si>
  <si>
    <t>7.386708</t>
  </si>
  <si>
    <t>Papendorf</t>
  </si>
  <si>
    <t>54.036604</t>
  </si>
  <si>
    <t>12.137318</t>
  </si>
  <si>
    <t>Papendorf Schule</t>
  </si>
  <si>
    <t>54.035076</t>
  </si>
  <si>
    <t>12.133380</t>
  </si>
  <si>
    <t>Papierfabrik Industriestraße, Kaufungen</t>
  </si>
  <si>
    <t>51.289181</t>
  </si>
  <si>
    <t>9.571278</t>
  </si>
  <si>
    <t>Papierfabrik, Kaufungen</t>
  </si>
  <si>
    <t>51.290762</t>
  </si>
  <si>
    <t>9.563238</t>
  </si>
  <si>
    <t>Papiermühle(Stadtr)</t>
  </si>
  <si>
    <t>50.885314</t>
  </si>
  <si>
    <t>11.790181</t>
  </si>
  <si>
    <t>Pappenheim</t>
  </si>
  <si>
    <t>48.926405</t>
  </si>
  <si>
    <t>10.964028</t>
  </si>
  <si>
    <t>Parchim</t>
  </si>
  <si>
    <t>53.430320</t>
  </si>
  <si>
    <t>11.831265</t>
  </si>
  <si>
    <t>Parkentin</t>
  </si>
  <si>
    <t>54.081256</t>
  </si>
  <si>
    <t>11.978983</t>
  </si>
  <si>
    <t>Parkentin Stegekamp</t>
  </si>
  <si>
    <t>54.081977</t>
  </si>
  <si>
    <t>11.977840</t>
  </si>
  <si>
    <t>Parsberg</t>
  </si>
  <si>
    <t>49.164355</t>
  </si>
  <si>
    <t>11.723355</t>
  </si>
  <si>
    <t>Partenstein</t>
  </si>
  <si>
    <t>50.038379</t>
  </si>
  <si>
    <t>9.523990</t>
  </si>
  <si>
    <t>Pasewalk</t>
  </si>
  <si>
    <t>53.515353</t>
  </si>
  <si>
    <t>13.988875</t>
  </si>
  <si>
    <t>Pasewalk Ost</t>
  </si>
  <si>
    <t>53.509570</t>
  </si>
  <si>
    <t>14.009312</t>
  </si>
  <si>
    <t>Passau Hbf</t>
  </si>
  <si>
    <t>48.573632</t>
  </si>
  <si>
    <t>13.450776</t>
  </si>
  <si>
    <t>Passow(Meckl)</t>
  </si>
  <si>
    <t>53.508018</t>
  </si>
  <si>
    <t>12.053749</t>
  </si>
  <si>
    <t>Passow(Uckermark)</t>
  </si>
  <si>
    <t>53.148702</t>
  </si>
  <si>
    <t>14.101370</t>
  </si>
  <si>
    <t>Patersdorf</t>
  </si>
  <si>
    <t>49.013394</t>
  </si>
  <si>
    <t>12.993409</t>
  </si>
  <si>
    <t>Paulinenaue</t>
  </si>
  <si>
    <t>52.675892</t>
  </si>
  <si>
    <t>12.713270</t>
  </si>
  <si>
    <t>Paulinzella</t>
  </si>
  <si>
    <t>50.701106</t>
  </si>
  <si>
    <t>11.105960</t>
  </si>
  <si>
    <t>Pechbrunn</t>
  </si>
  <si>
    <t>49.969536</t>
  </si>
  <si>
    <t>12.165956</t>
  </si>
  <si>
    <t>Peenemünde</t>
  </si>
  <si>
    <t>54.138762</t>
  </si>
  <si>
    <t>13.773084</t>
  </si>
  <si>
    <t>Pegau</t>
  </si>
  <si>
    <t>51.165966</t>
  </si>
  <si>
    <t>12.241046</t>
  </si>
  <si>
    <t>Pegnitz</t>
  </si>
  <si>
    <t>49.758708</t>
  </si>
  <si>
    <t>11.547597</t>
  </si>
  <si>
    <t>Peine</t>
  </si>
  <si>
    <t>52.318942</t>
  </si>
  <si>
    <t>10.232145</t>
  </si>
  <si>
    <t>Peiß</t>
  </si>
  <si>
    <t>47.960102</t>
  </si>
  <si>
    <t>11.776595</t>
  </si>
  <si>
    <t>Peißen</t>
  </si>
  <si>
    <t>51.500814</t>
  </si>
  <si>
    <t>12.059642</t>
  </si>
  <si>
    <t>Peißenberg</t>
  </si>
  <si>
    <t>47.797496</t>
  </si>
  <si>
    <t>11.060279</t>
  </si>
  <si>
    <t>Peißenberg Nord</t>
  </si>
  <si>
    <t>47.815680</t>
  </si>
  <si>
    <t>11.077304</t>
  </si>
  <si>
    <t>Peiting Nord</t>
  </si>
  <si>
    <t>47.801565</t>
  </si>
  <si>
    <t>10.926670</t>
  </si>
  <si>
    <t>Peiting Ost</t>
  </si>
  <si>
    <t>47.792955</t>
  </si>
  <si>
    <t>10.936692</t>
  </si>
  <si>
    <t>Peitz Ost</t>
  </si>
  <si>
    <t>51.843979</t>
  </si>
  <si>
    <t>14.449422</t>
  </si>
  <si>
    <t>Pellworm</t>
  </si>
  <si>
    <t>54.501691</t>
  </si>
  <si>
    <t>8.700497</t>
  </si>
  <si>
    <t>Penig</t>
  </si>
  <si>
    <t>50.934071</t>
  </si>
  <si>
    <t>12.695617</t>
  </si>
  <si>
    <t>Penzberg</t>
  </si>
  <si>
    <t>47.749249</t>
  </si>
  <si>
    <t>11.371875</t>
  </si>
  <si>
    <t>Perkam</t>
  </si>
  <si>
    <t>48.857554</t>
  </si>
  <si>
    <t>12.437388</t>
  </si>
  <si>
    <t>Perl</t>
  </si>
  <si>
    <t>49.473163</t>
  </si>
  <si>
    <t>6.369321</t>
  </si>
  <si>
    <t>Perleberg</t>
  </si>
  <si>
    <t>53.071255</t>
  </si>
  <si>
    <t>11.852322</t>
  </si>
  <si>
    <t>Pessin</t>
  </si>
  <si>
    <t>52.642523</t>
  </si>
  <si>
    <t>12.667242</t>
  </si>
  <si>
    <t>Petergrube</t>
  </si>
  <si>
    <t>51.098402</t>
  </si>
  <si>
    <t>12.503348</t>
  </si>
  <si>
    <t>Petersaurach</t>
  </si>
  <si>
    <t>49.303656</t>
  </si>
  <si>
    <t>10.745433</t>
  </si>
  <si>
    <t>Petersaurach Nord</t>
  </si>
  <si>
    <t>49.318401</t>
  </si>
  <si>
    <t>10.739097</t>
  </si>
  <si>
    <t>Petershagen Nord</t>
  </si>
  <si>
    <t>52.528904</t>
  </si>
  <si>
    <t>13.789381</t>
  </si>
  <si>
    <t>Petershagen(Uckermark) Dorf</t>
  </si>
  <si>
    <t>53.244288</t>
  </si>
  <si>
    <t>14.250908</t>
  </si>
  <si>
    <t>Petershagen-Lahde</t>
  </si>
  <si>
    <t>52.368032</t>
  </si>
  <si>
    <t>9.009813</t>
  </si>
  <si>
    <t>Petershain</t>
  </si>
  <si>
    <t>51.316536</t>
  </si>
  <si>
    <t>14.751237</t>
  </si>
  <si>
    <t>Petershausen(Obb)</t>
  </si>
  <si>
    <t>48.413450</t>
  </si>
  <si>
    <t>11.469881</t>
  </si>
  <si>
    <t>Petersroda</t>
  </si>
  <si>
    <t>51.569958</t>
  </si>
  <si>
    <t>12.285349</t>
  </si>
  <si>
    <t>Pfaffenhain</t>
  </si>
  <si>
    <t>50.750047</t>
  </si>
  <si>
    <t>12.822874</t>
  </si>
  <si>
    <t>Pfaffenhausen</t>
  </si>
  <si>
    <t>48.117794</t>
  </si>
  <si>
    <t>10.451825</t>
  </si>
  <si>
    <t>Pfaffenhofen(Ilm)</t>
  </si>
  <si>
    <t>48.522433</t>
  </si>
  <si>
    <t>11.511884</t>
  </si>
  <si>
    <t>Pfäffingen</t>
  </si>
  <si>
    <t>48.532167</t>
  </si>
  <si>
    <t>8.964701</t>
  </si>
  <si>
    <t>Pfalzel</t>
  </si>
  <si>
    <t>49.780319</t>
  </si>
  <si>
    <t>6.683020</t>
  </si>
  <si>
    <t>Pfarrkirchen</t>
  </si>
  <si>
    <t>48.429195</t>
  </si>
  <si>
    <t>12.938169</t>
  </si>
  <si>
    <t>Pflaumloch</t>
  </si>
  <si>
    <t>48.849030</t>
  </si>
  <si>
    <t>10.436925</t>
  </si>
  <si>
    <t>Pforzheim Hbf</t>
  </si>
  <si>
    <t>48.894152</t>
  </si>
  <si>
    <t>8.703099</t>
  </si>
  <si>
    <t>Pforzheim Maihälden</t>
  </si>
  <si>
    <t>48.893391</t>
  </si>
  <si>
    <t>8.678158</t>
  </si>
  <si>
    <t>Pforzheim-Weißenstein</t>
  </si>
  <si>
    <t>48.865147</t>
  </si>
  <si>
    <t>8.676449</t>
  </si>
  <si>
    <t>Pfraundorf(Inn)</t>
  </si>
  <si>
    <t>47.804161</t>
  </si>
  <si>
    <t>12.118643</t>
  </si>
  <si>
    <t>Pfreimd</t>
  </si>
  <si>
    <t>49.485791</t>
  </si>
  <si>
    <t>12.167453</t>
  </si>
  <si>
    <t>Pfronten-Ried</t>
  </si>
  <si>
    <t>47.583591</t>
  </si>
  <si>
    <t>10.561026</t>
  </si>
  <si>
    <t>Pfronten-Steinach</t>
  </si>
  <si>
    <t>47.566111</t>
  </si>
  <si>
    <t>10.574572</t>
  </si>
  <si>
    <t>Pfronten-Weißbach</t>
  </si>
  <si>
    <t>47.595701</t>
  </si>
  <si>
    <t>10.557736</t>
  </si>
  <si>
    <t>Pfullendorf</t>
  </si>
  <si>
    <t>47.922880</t>
  </si>
  <si>
    <t>9.255728</t>
  </si>
  <si>
    <t>Pfungstadt</t>
  </si>
  <si>
    <t>49.806223</t>
  </si>
  <si>
    <t>8.607033</t>
  </si>
  <si>
    <t>Philippsburg Alter Messplatz</t>
  </si>
  <si>
    <t>49.239192</t>
  </si>
  <si>
    <t>8.461067</t>
  </si>
  <si>
    <t>Philippsburg Marktplatz</t>
  </si>
  <si>
    <t>49.236794</t>
  </si>
  <si>
    <t>8.454129</t>
  </si>
  <si>
    <t>Philippsburg Schulzentrum</t>
  </si>
  <si>
    <t>49.235300</t>
  </si>
  <si>
    <t>8.461481</t>
  </si>
  <si>
    <t>Philippsburg(Baden)</t>
  </si>
  <si>
    <t>49.231621</t>
  </si>
  <si>
    <t>8.454023</t>
  </si>
  <si>
    <t>Philippshagen</t>
  </si>
  <si>
    <t>54.347662</t>
  </si>
  <si>
    <t>13.707042</t>
  </si>
  <si>
    <t>Philippsheim</t>
  </si>
  <si>
    <t>49.953435</t>
  </si>
  <si>
    <t>6.625693</t>
  </si>
  <si>
    <t>Piding</t>
  </si>
  <si>
    <t>47.759543</t>
  </si>
  <si>
    <t>12.911530</t>
  </si>
  <si>
    <t>Pillgram</t>
  </si>
  <si>
    <t>52.336898</t>
  </si>
  <si>
    <t>14.398532</t>
  </si>
  <si>
    <t>Pinneberg</t>
  </si>
  <si>
    <t>53.655179</t>
  </si>
  <si>
    <t>9.797608</t>
  </si>
  <si>
    <t>Pinnow(Uckermark)</t>
  </si>
  <si>
    <t>53.065342</t>
  </si>
  <si>
    <t>14.088742</t>
  </si>
  <si>
    <t>Pinzberg</t>
  </si>
  <si>
    <t>49.698809</t>
  </si>
  <si>
    <t>11.097096</t>
  </si>
  <si>
    <t>Pirk</t>
  </si>
  <si>
    <t>50.427529</t>
  </si>
  <si>
    <t>12.076281</t>
  </si>
  <si>
    <t>Pirmasens Hbf</t>
  </si>
  <si>
    <t>49.205645</t>
  </si>
  <si>
    <t>7.598432</t>
  </si>
  <si>
    <t>Pirmasens Nord</t>
  </si>
  <si>
    <t>49.259218</t>
  </si>
  <si>
    <t>7.604401</t>
  </si>
  <si>
    <t>Pirna</t>
  </si>
  <si>
    <t>50.962623</t>
  </si>
  <si>
    <t>13.928881</t>
  </si>
  <si>
    <t>Pirna-Copitz</t>
  </si>
  <si>
    <t>50.968110</t>
  </si>
  <si>
    <t>13.933872</t>
  </si>
  <si>
    <t>Pirna-Copitz Nord</t>
  </si>
  <si>
    <t>50.977611</t>
  </si>
  <si>
    <t>13.935361</t>
  </si>
  <si>
    <t>Pirna-Copitz Nord Heinrich-Heine-Str.</t>
  </si>
  <si>
    <t>50.974167</t>
  </si>
  <si>
    <t>13.940080</t>
  </si>
  <si>
    <t>Pirna-Copitz Schulstraße</t>
  </si>
  <si>
    <t>50.968564</t>
  </si>
  <si>
    <t>13.934648</t>
  </si>
  <si>
    <t>Pittenhart</t>
  </si>
  <si>
    <t>47.986762</t>
  </si>
  <si>
    <t>12.376341</t>
  </si>
  <si>
    <t>Plaaz</t>
  </si>
  <si>
    <t>53.840457</t>
  </si>
  <si>
    <t>12.337716</t>
  </si>
  <si>
    <t>Placht Weiler</t>
  </si>
  <si>
    <t>53.144626</t>
  </si>
  <si>
    <t>13.463550</t>
  </si>
  <si>
    <t>Plaidt</t>
  </si>
  <si>
    <t>50.395204</t>
  </si>
  <si>
    <t>7.393638</t>
  </si>
  <si>
    <t>Planegg</t>
  </si>
  <si>
    <t>48.105303</t>
  </si>
  <si>
    <t>11.413556</t>
  </si>
  <si>
    <t>Plate(Meckl)</t>
  </si>
  <si>
    <t>53.553205</t>
  </si>
  <si>
    <t>11.507024</t>
  </si>
  <si>
    <t>Plattling</t>
  </si>
  <si>
    <t>48.779619</t>
  </si>
  <si>
    <t>12.863940</t>
  </si>
  <si>
    <t>Plau am See Bahnhof</t>
  </si>
  <si>
    <t>53.460456</t>
  </si>
  <si>
    <t>12.255952</t>
  </si>
  <si>
    <t>Plaue(Thür)</t>
  </si>
  <si>
    <t>50.778393</t>
  </si>
  <si>
    <t>10.908698</t>
  </si>
  <si>
    <t>Plauen(Vogtl) Mitte</t>
  </si>
  <si>
    <t>50.492914</t>
  </si>
  <si>
    <t>12.147660</t>
  </si>
  <si>
    <t>Plauen(Vogtl) ob Bf</t>
  </si>
  <si>
    <t>50.506163</t>
  </si>
  <si>
    <t>12.129419</t>
  </si>
  <si>
    <t>Plauen(Vogtl)-Straßberg</t>
  </si>
  <si>
    <t>50.480212</t>
  </si>
  <si>
    <t>12.092312</t>
  </si>
  <si>
    <t>Plauen(Vogtl)West</t>
  </si>
  <si>
    <t>50.494412</t>
  </si>
  <si>
    <t>12.113439</t>
  </si>
  <si>
    <t>Pleinfeld</t>
  </si>
  <si>
    <t>49.106108</t>
  </si>
  <si>
    <t>10.977166</t>
  </si>
  <si>
    <t>Plessa</t>
  </si>
  <si>
    <t>51.470851</t>
  </si>
  <si>
    <t>13.616847</t>
  </si>
  <si>
    <t>Plettenberg</t>
  </si>
  <si>
    <t>51.231930</t>
  </si>
  <si>
    <t>7.868913</t>
  </si>
  <si>
    <t>48.713080</t>
  </si>
  <si>
    <t>9.410810</t>
  </si>
  <si>
    <t>Plön</t>
  </si>
  <si>
    <t>54.159479</t>
  </si>
  <si>
    <t>10.422562</t>
  </si>
  <si>
    <t>Plüderhausen</t>
  </si>
  <si>
    <t>48.796684</t>
  </si>
  <si>
    <t>9.595853</t>
  </si>
  <si>
    <t>Plüschow</t>
  </si>
  <si>
    <t>53.837064</t>
  </si>
  <si>
    <t>11.285845</t>
  </si>
  <si>
    <t>Pockau-Lengefeld</t>
  </si>
  <si>
    <t>50.707174</t>
  </si>
  <si>
    <t>13.226793</t>
  </si>
  <si>
    <t>Pocking</t>
  </si>
  <si>
    <t>48.406222</t>
  </si>
  <si>
    <t>13.313164</t>
  </si>
  <si>
    <t>Pogeez</t>
  </si>
  <si>
    <t>53.753887</t>
  </si>
  <si>
    <t>10.728643</t>
  </si>
  <si>
    <t>Poggenhagen</t>
  </si>
  <si>
    <t>52.467307</t>
  </si>
  <si>
    <t>9.453972</t>
  </si>
  <si>
    <t>Poikam</t>
  </si>
  <si>
    <t>48.931508</t>
  </si>
  <si>
    <t>12.013836</t>
  </si>
  <si>
    <t>Poing</t>
  </si>
  <si>
    <t>48.171329</t>
  </si>
  <si>
    <t>11.809438</t>
  </si>
  <si>
    <t>Pölchow</t>
  </si>
  <si>
    <t>54.011031</t>
  </si>
  <si>
    <t>12.121127</t>
  </si>
  <si>
    <t>Pölchow Ort</t>
  </si>
  <si>
    <t>54.009208</t>
  </si>
  <si>
    <t>12.097809</t>
  </si>
  <si>
    <t>Pölling</t>
  </si>
  <si>
    <t>49.288282</t>
  </si>
  <si>
    <t>11.413685</t>
  </si>
  <si>
    <t>Pöllwitz</t>
  </si>
  <si>
    <t>50.628021</t>
  </si>
  <si>
    <t>12.024164</t>
  </si>
  <si>
    <t>Pommelsbrunn</t>
  </si>
  <si>
    <t>49.501463</t>
  </si>
  <si>
    <t>11.513615</t>
  </si>
  <si>
    <t>Pommern(Mosel)</t>
  </si>
  <si>
    <t>50.169298</t>
  </si>
  <si>
    <t>7.269607</t>
  </si>
  <si>
    <t>Pommritz</t>
  </si>
  <si>
    <t>51.159015</t>
  </si>
  <si>
    <t>14.574700</t>
  </si>
  <si>
    <t>Ponitz</t>
  </si>
  <si>
    <t>50.857778</t>
  </si>
  <si>
    <t>12.416664</t>
  </si>
  <si>
    <t>Ponitz Schlosshof</t>
  </si>
  <si>
    <t>50.856886</t>
  </si>
  <si>
    <t>12.423177</t>
  </si>
  <si>
    <t>Pönitz(Holst)</t>
  </si>
  <si>
    <t>54.045654</t>
  </si>
  <si>
    <t>10.671157</t>
  </si>
  <si>
    <t>Pönitz(Leipzig)</t>
  </si>
  <si>
    <t>51.408536</t>
  </si>
  <si>
    <t>12.514432</t>
  </si>
  <si>
    <t>Poppenhausen</t>
  </si>
  <si>
    <t>50.100477</t>
  </si>
  <si>
    <t>10.138786</t>
  </si>
  <si>
    <t>Porschdorf(Pirna)</t>
  </si>
  <si>
    <t>50.943184</t>
  </si>
  <si>
    <t>14.138576</t>
  </si>
  <si>
    <t>Porstendorf</t>
  </si>
  <si>
    <t>50.976993</t>
  </si>
  <si>
    <t>11.645489</t>
  </si>
  <si>
    <t>Porta Westfalica</t>
  </si>
  <si>
    <t>52.243423</t>
  </si>
  <si>
    <t>8.920253</t>
  </si>
  <si>
    <t>Porz(Rhein)</t>
  </si>
  <si>
    <t>50.882907</t>
  </si>
  <si>
    <t>7.064724</t>
  </si>
  <si>
    <t>Porz(Rhein) KD</t>
  </si>
  <si>
    <t>Porz-Wahn</t>
  </si>
  <si>
    <t>50.858133</t>
  </si>
  <si>
    <t>7.079266</t>
  </si>
  <si>
    <t>Posewald</t>
  </si>
  <si>
    <t>54.368107</t>
  </si>
  <si>
    <t>13.528412</t>
  </si>
  <si>
    <t>Pösing</t>
  </si>
  <si>
    <t>49.229146</t>
  </si>
  <si>
    <t>12.542900</t>
  </si>
  <si>
    <t>Possenhofen</t>
  </si>
  <si>
    <t>47.961960</t>
  </si>
  <si>
    <t>11.306475</t>
  </si>
  <si>
    <t>Pößneck ob Bf</t>
  </si>
  <si>
    <t>50.690293</t>
  </si>
  <si>
    <t>11.588338</t>
  </si>
  <si>
    <t>Pößneck unt Bf</t>
  </si>
  <si>
    <t>50.700536</t>
  </si>
  <si>
    <t>11.606872</t>
  </si>
  <si>
    <t>Postbauer-Heng</t>
  </si>
  <si>
    <t>49.308921</t>
  </si>
  <si>
    <t>11.358849</t>
  </si>
  <si>
    <t>Potsdam Charlottenhof</t>
  </si>
  <si>
    <t>52.392800</t>
  </si>
  <si>
    <t>13.036496</t>
  </si>
  <si>
    <t>Potsdam Griebnitzsee</t>
  </si>
  <si>
    <t>52.394432</t>
  </si>
  <si>
    <t>13.128727</t>
  </si>
  <si>
    <t>Potsdam Griebnitzsee (S)</t>
  </si>
  <si>
    <t>52.394472</t>
  </si>
  <si>
    <t>13.128941</t>
  </si>
  <si>
    <t>52.391509</t>
  </si>
  <si>
    <t>13.066703</t>
  </si>
  <si>
    <t>Potsdam Hbf (S)</t>
  </si>
  <si>
    <t>52.391859</t>
  </si>
  <si>
    <t>13.066714</t>
  </si>
  <si>
    <t>Potsdam Medienstadt Babelsberg</t>
  </si>
  <si>
    <t>52.382659</t>
  </si>
  <si>
    <t>13.122284</t>
  </si>
  <si>
    <t>Potsdam Park Sanssouci</t>
  </si>
  <si>
    <t>52.394108</t>
  </si>
  <si>
    <t>13.014512</t>
  </si>
  <si>
    <t>Potsdam Pirschheide</t>
  </si>
  <si>
    <t>52.372667</t>
  </si>
  <si>
    <t>13.011243</t>
  </si>
  <si>
    <t>Potsdam-Babelsberg</t>
  </si>
  <si>
    <t>52.391391</t>
  </si>
  <si>
    <t>13.092871</t>
  </si>
  <si>
    <t>Potsdam-Rehbrücke</t>
  </si>
  <si>
    <t>52.358298</t>
  </si>
  <si>
    <t>13.098232</t>
  </si>
  <si>
    <t>Pracht-Niederhausen Brunnenplatz</t>
  </si>
  <si>
    <t>50.768500</t>
  </si>
  <si>
    <t>7.644820</t>
  </si>
  <si>
    <t>Praest</t>
  </si>
  <si>
    <t>51.821862</t>
  </si>
  <si>
    <t>6.345534</t>
  </si>
  <si>
    <t>Pratau</t>
  </si>
  <si>
    <t>51.843256</t>
  </si>
  <si>
    <t>12.635964</t>
  </si>
  <si>
    <t>Preetz</t>
  </si>
  <si>
    <t>54.233941</t>
  </si>
  <si>
    <t>10.275752</t>
  </si>
  <si>
    <t>Premnitz Bergstr</t>
  </si>
  <si>
    <t>52.533812</t>
  </si>
  <si>
    <t>12.330428</t>
  </si>
  <si>
    <t>Premnitz Nord</t>
  </si>
  <si>
    <t>52.535968</t>
  </si>
  <si>
    <t>12.333494</t>
  </si>
  <si>
    <t>Premnitz Zentrum</t>
  </si>
  <si>
    <t>52.529136</t>
  </si>
  <si>
    <t>12.343138</t>
  </si>
  <si>
    <t>Prenzlau</t>
  </si>
  <si>
    <t>53.321608</t>
  </si>
  <si>
    <t>13.866532</t>
  </si>
  <si>
    <t>Pressath</t>
  </si>
  <si>
    <t>49.764070</t>
  </si>
  <si>
    <t>11.939142</t>
  </si>
  <si>
    <t>Pressig-Rothenkirchen</t>
  </si>
  <si>
    <t>50.348838</t>
  </si>
  <si>
    <t>11.310824</t>
  </si>
  <si>
    <t>Pretzfeld</t>
  </si>
  <si>
    <t>49.757306</t>
  </si>
  <si>
    <t>11.170051</t>
  </si>
  <si>
    <t>Pretzfeld Am Backofen</t>
  </si>
  <si>
    <t>49.755262</t>
  </si>
  <si>
    <t>11.173445</t>
  </si>
  <si>
    <t>Pretzier(Altm)</t>
  </si>
  <si>
    <t>52.836436</t>
  </si>
  <si>
    <t>11.264540</t>
  </si>
  <si>
    <t>Pretzsch</t>
  </si>
  <si>
    <t>51.718010</t>
  </si>
  <si>
    <t>12.787814</t>
  </si>
  <si>
    <t>Priemerburg</t>
  </si>
  <si>
    <t>53.795979</t>
  </si>
  <si>
    <t>12.223022</t>
  </si>
  <si>
    <t>Prien am Chiemsee</t>
  </si>
  <si>
    <t>47.855513</t>
  </si>
  <si>
    <t>12.346615</t>
  </si>
  <si>
    <t>Priestewitz</t>
  </si>
  <si>
    <t>51.250602</t>
  </si>
  <si>
    <t>13.509120</t>
  </si>
  <si>
    <t>Priort</t>
  </si>
  <si>
    <t>52.516367</t>
  </si>
  <si>
    <t>12.971374</t>
  </si>
  <si>
    <t>Priort Am Obstgarten</t>
  </si>
  <si>
    <t>52.519516</t>
  </si>
  <si>
    <t>12.979967</t>
  </si>
  <si>
    <t>Prisdorf</t>
  </si>
  <si>
    <t>53.675291</t>
  </si>
  <si>
    <t>9.760216</t>
  </si>
  <si>
    <t>Prittitz</t>
  </si>
  <si>
    <t>51.158410</t>
  </si>
  <si>
    <t>11.937331</t>
  </si>
  <si>
    <t>Pritzerbe</t>
  </si>
  <si>
    <t>52.499581</t>
  </si>
  <si>
    <t>12.458652</t>
  </si>
  <si>
    <t>Pritzier</t>
  </si>
  <si>
    <t>53.364971</t>
  </si>
  <si>
    <t>11.083560</t>
  </si>
  <si>
    <t>Pritzwalk</t>
  </si>
  <si>
    <t>53.145759</t>
  </si>
  <si>
    <t>12.184518</t>
  </si>
  <si>
    <t>Pritzwalk Hainholz</t>
  </si>
  <si>
    <t>53.170082</t>
  </si>
  <si>
    <t>12.205920</t>
  </si>
  <si>
    <t>Pritzwalk West</t>
  </si>
  <si>
    <t>53.144610</t>
  </si>
  <si>
    <t>12.164263</t>
  </si>
  <si>
    <t>50.528231</t>
  </si>
  <si>
    <t>11.383568</t>
  </si>
  <si>
    <t>Prödel</t>
  </si>
  <si>
    <t>52.037640</t>
  </si>
  <si>
    <t>11.913342</t>
  </si>
  <si>
    <t>Profen</t>
  </si>
  <si>
    <t>51.130458</t>
  </si>
  <si>
    <t>12.210933</t>
  </si>
  <si>
    <t>Prora</t>
  </si>
  <si>
    <t>54.444986</t>
  </si>
  <si>
    <t>13.564057</t>
  </si>
  <si>
    <t>Prora Fundgrube/L29</t>
  </si>
  <si>
    <t>54.441483</t>
  </si>
  <si>
    <t>13.565578</t>
  </si>
  <si>
    <t>Prora Nord</t>
  </si>
  <si>
    <t>54.442130</t>
  </si>
  <si>
    <t>13.566612</t>
  </si>
  <si>
    <t>Prora Ost</t>
  </si>
  <si>
    <t>54.430060</t>
  </si>
  <si>
    <t>13.574515</t>
  </si>
  <si>
    <t>Prösen</t>
  </si>
  <si>
    <t>51.435058</t>
  </si>
  <si>
    <t>13.488394</t>
  </si>
  <si>
    <t>Prösen Markt</t>
  </si>
  <si>
    <t>51.429765</t>
  </si>
  <si>
    <t>13.493501</t>
  </si>
  <si>
    <t>Prösen Ost</t>
  </si>
  <si>
    <t>51.425299</t>
  </si>
  <si>
    <t>13.500532</t>
  </si>
  <si>
    <t>Prösen Schleusenhaus</t>
  </si>
  <si>
    <t>51.421962</t>
  </si>
  <si>
    <t>13.471628</t>
  </si>
  <si>
    <t>Prösen West</t>
  </si>
  <si>
    <t>51.424671</t>
  </si>
  <si>
    <t>13.469716</t>
  </si>
  <si>
    <t>Prosselsheim</t>
  </si>
  <si>
    <t>49.864518</t>
  </si>
  <si>
    <t>10.123567</t>
  </si>
  <si>
    <t>Puchheim</t>
  </si>
  <si>
    <t>48.172179</t>
  </si>
  <si>
    <t>11.353061</t>
  </si>
  <si>
    <t>Pulheim</t>
  </si>
  <si>
    <t>50.998043</t>
  </si>
  <si>
    <t>6.797051</t>
  </si>
  <si>
    <t>Pullach</t>
  </si>
  <si>
    <t>48.058980</t>
  </si>
  <si>
    <t>11.521848</t>
  </si>
  <si>
    <t>Pulling(b Freising)</t>
  </si>
  <si>
    <t>48.363390</t>
  </si>
  <si>
    <t>11.707084</t>
  </si>
  <si>
    <t>Pulsnitz</t>
  </si>
  <si>
    <t>51.188162</t>
  </si>
  <si>
    <t>14.013795</t>
  </si>
  <si>
    <t>Pulsnitz Süd</t>
  </si>
  <si>
    <t>51.179733</t>
  </si>
  <si>
    <t>14.007719</t>
  </si>
  <si>
    <t>Puschendorf</t>
  </si>
  <si>
    <t>49.520762</t>
  </si>
  <si>
    <t>10.828177</t>
  </si>
  <si>
    <t>Putbus</t>
  </si>
  <si>
    <t>54.356764</t>
  </si>
  <si>
    <t>13.480970</t>
  </si>
  <si>
    <t>Putlitz</t>
  </si>
  <si>
    <t>53.243971</t>
  </si>
  <si>
    <t>12.047527</t>
  </si>
  <si>
    <t>Puttgarden</t>
  </si>
  <si>
    <t>54.500370</t>
  </si>
  <si>
    <t>11.226721</t>
  </si>
  <si>
    <t>Putzkau</t>
  </si>
  <si>
    <t>51.103124</t>
  </si>
  <si>
    <t>14.235770</t>
  </si>
  <si>
    <t>Quadrath-Ichendorf</t>
  </si>
  <si>
    <t>50.937777</t>
  </si>
  <si>
    <t>6.686533</t>
  </si>
  <si>
    <t>Quakenbrück</t>
  </si>
  <si>
    <t>52.673943</t>
  </si>
  <si>
    <t>7.947819</t>
  </si>
  <si>
    <t>Quedlinburg</t>
  </si>
  <si>
    <t>51.785268</t>
  </si>
  <si>
    <t>11.153001</t>
  </si>
  <si>
    <t>Quedlinburg-Quarmbeck</t>
  </si>
  <si>
    <t>51.753029</t>
  </si>
  <si>
    <t>11.126402</t>
  </si>
  <si>
    <t>Quelle</t>
  </si>
  <si>
    <t>52.000487</t>
  </si>
  <si>
    <t>8.460768</t>
  </si>
  <si>
    <t>Quelle-Kupferheide</t>
  </si>
  <si>
    <t>51.994101</t>
  </si>
  <si>
    <t>8.476397</t>
  </si>
  <si>
    <t>Quendorf</t>
  </si>
  <si>
    <t>52.338473</t>
  </si>
  <si>
    <t>7.172055</t>
  </si>
  <si>
    <t>Querfurt</t>
  </si>
  <si>
    <t>51.386919</t>
  </si>
  <si>
    <t>11.603697</t>
  </si>
  <si>
    <t>Querfurt West</t>
  </si>
  <si>
    <t>51.379814</t>
  </si>
  <si>
    <t>11.587538</t>
  </si>
  <si>
    <t>Quickborn</t>
  </si>
  <si>
    <t>53.731130</t>
  </si>
  <si>
    <t>9.904759</t>
  </si>
  <si>
    <t>Quickborner Straße</t>
  </si>
  <si>
    <t>53.734426</t>
  </si>
  <si>
    <t>9.989818</t>
  </si>
  <si>
    <t>Quierschied</t>
  </si>
  <si>
    <t>49.324855</t>
  </si>
  <si>
    <t>7.059386</t>
  </si>
  <si>
    <t>Quint</t>
  </si>
  <si>
    <t>49.825988</t>
  </si>
  <si>
    <t>6.704697</t>
  </si>
  <si>
    <t>Rabber</t>
  </si>
  <si>
    <t>52.310298</t>
  </si>
  <si>
    <t>8.404207</t>
  </si>
  <si>
    <t>Rabenau</t>
  </si>
  <si>
    <t>50.963227</t>
  </si>
  <si>
    <t>13.634875</t>
  </si>
  <si>
    <t>Rackith(Elbe)</t>
  </si>
  <si>
    <t>51.802679</t>
  </si>
  <si>
    <t>12.680739</t>
  </si>
  <si>
    <t>Rackwitz(Leipzig)</t>
  </si>
  <si>
    <t>51.440318</t>
  </si>
  <si>
    <t>12.375130</t>
  </si>
  <si>
    <t>Radbruch</t>
  </si>
  <si>
    <t>53.317873</t>
  </si>
  <si>
    <t>10.289618</t>
  </si>
  <si>
    <t>Raddusch</t>
  </si>
  <si>
    <t>51.815858</t>
  </si>
  <si>
    <t>14.032354</t>
  </si>
  <si>
    <t>Raddusch Abzweig L49</t>
  </si>
  <si>
    <t>51.813978</t>
  </si>
  <si>
    <t>14.025226</t>
  </si>
  <si>
    <t>Raddusch Ortsmitte</t>
  </si>
  <si>
    <t>51.818239</t>
  </si>
  <si>
    <t>14.038927</t>
  </si>
  <si>
    <t>Radeberg</t>
  </si>
  <si>
    <t>51.111752</t>
  </si>
  <si>
    <t>13.912539</t>
  </si>
  <si>
    <t>51.098294</t>
  </si>
  <si>
    <t>13.680163</t>
  </si>
  <si>
    <t>Radebeul-Kötzschenbroda</t>
  </si>
  <si>
    <t>51.107615</t>
  </si>
  <si>
    <t>13.628693</t>
  </si>
  <si>
    <t>Radebeul-Naundorf</t>
  </si>
  <si>
    <t>51.110336</t>
  </si>
  <si>
    <t>13.599101</t>
  </si>
  <si>
    <t>Radebeul-Weintraube</t>
  </si>
  <si>
    <t>51.103125</t>
  </si>
  <si>
    <t>13.655748</t>
  </si>
  <si>
    <t>Radebeul-Zitzschewig</t>
  </si>
  <si>
    <t>51.114512</t>
  </si>
  <si>
    <t>13.606680</t>
  </si>
  <si>
    <t>Radeburg</t>
  </si>
  <si>
    <t>51.209880</t>
  </si>
  <si>
    <t>13.727718</t>
  </si>
  <si>
    <t>Radersdorf</t>
  </si>
  <si>
    <t>48.514419</t>
  </si>
  <si>
    <t>11.162269</t>
  </si>
  <si>
    <t>Radis</t>
  </si>
  <si>
    <t>51.754704</t>
  </si>
  <si>
    <t>12.504183</t>
  </si>
  <si>
    <t>Radldorf(Niederbay)</t>
  </si>
  <si>
    <t>48.874666</t>
  </si>
  <si>
    <t>12.443070</t>
  </si>
  <si>
    <t>Radolfzell</t>
  </si>
  <si>
    <t>47.735873</t>
  </si>
  <si>
    <t>8.968984</t>
  </si>
  <si>
    <t>Radolfzell Fähre</t>
  </si>
  <si>
    <t>47.735100</t>
  </si>
  <si>
    <t>8.969331</t>
  </si>
  <si>
    <t>Raguhn</t>
  </si>
  <si>
    <t>51.708391</t>
  </si>
  <si>
    <t>12.270894</t>
  </si>
  <si>
    <t>Rahden</t>
  </si>
  <si>
    <t>52.432902</t>
  </si>
  <si>
    <t>8.623836</t>
  </si>
  <si>
    <t>Rain</t>
  </si>
  <si>
    <t>48.696179</t>
  </si>
  <si>
    <t>10.927514</t>
  </si>
  <si>
    <t>Raindorf</t>
  </si>
  <si>
    <t>49.504262</t>
  </si>
  <si>
    <t>10.845990</t>
  </si>
  <si>
    <t>Raisdorf</t>
  </si>
  <si>
    <t>54.280937</t>
  </si>
  <si>
    <t>10.243694</t>
  </si>
  <si>
    <t>Raisting</t>
  </si>
  <si>
    <t>47.912076</t>
  </si>
  <si>
    <t>11.114165</t>
  </si>
  <si>
    <t>Raitersaich</t>
  </si>
  <si>
    <t>49.374898</t>
  </si>
  <si>
    <t>10.843549</t>
  </si>
  <si>
    <t>Rakow</t>
  </si>
  <si>
    <t>54.048156</t>
  </si>
  <si>
    <t>13.045942</t>
  </si>
  <si>
    <t>Rakow Alte Schule</t>
  </si>
  <si>
    <t>54.047630</t>
  </si>
  <si>
    <t>13.048397</t>
  </si>
  <si>
    <t>Rambin(Rügen)</t>
  </si>
  <si>
    <t>54.353429</t>
  </si>
  <si>
    <t>13.207813</t>
  </si>
  <si>
    <t>Ramerberg</t>
  </si>
  <si>
    <t>48.019640</t>
  </si>
  <si>
    <t>12.146704</t>
  </si>
  <si>
    <t>Ramerberg Ortsmitte</t>
  </si>
  <si>
    <t>48.017634</t>
  </si>
  <si>
    <t>12.143101</t>
  </si>
  <si>
    <t>Rammelsbach</t>
  </si>
  <si>
    <t>49.542131</t>
  </si>
  <si>
    <t>7.444075</t>
  </si>
  <si>
    <t>Rammingen(Bay)</t>
  </si>
  <si>
    <t>48.052438</t>
  </si>
  <si>
    <t>10.589788</t>
  </si>
  <si>
    <t>Rammingen(Württ)</t>
  </si>
  <si>
    <t>48.512386</t>
  </si>
  <si>
    <t>10.190860</t>
  </si>
  <si>
    <t>Ramsau b.Berchtesgaden Abzw Auzinger</t>
  </si>
  <si>
    <t>47.601752</t>
  </si>
  <si>
    <t>12.846890</t>
  </si>
  <si>
    <t>Ramsau b.Berchtesgaden Hängebrücke</t>
  </si>
  <si>
    <t>47.580250</t>
  </si>
  <si>
    <t>12.811523</t>
  </si>
  <si>
    <t>Ramsau b.Berchtesgaden Ragertalm</t>
  </si>
  <si>
    <t>47.583932</t>
  </si>
  <si>
    <t>12.822830</t>
  </si>
  <si>
    <t>Ramsbach Birkhof</t>
  </si>
  <si>
    <t>48.488339</t>
  </si>
  <si>
    <t>8.145670</t>
  </si>
  <si>
    <t>Ramsbach Höfle</t>
  </si>
  <si>
    <t>48.494864</t>
  </si>
  <si>
    <t>8.139361</t>
  </si>
  <si>
    <t>Ramsberg</t>
  </si>
  <si>
    <t>49.111841</t>
  </si>
  <si>
    <t>10.925378</t>
  </si>
  <si>
    <t>Ramsen</t>
  </si>
  <si>
    <t>49.535187</t>
  </si>
  <si>
    <t>8.022562</t>
  </si>
  <si>
    <t>Ramsenthal</t>
  </si>
  <si>
    <t>50.007928</t>
  </si>
  <si>
    <t>11.593334</t>
  </si>
  <si>
    <t>Ramstein</t>
  </si>
  <si>
    <t>49.448755</t>
  </si>
  <si>
    <t>7.556715</t>
  </si>
  <si>
    <t>Rangendingen</t>
  </si>
  <si>
    <t>48.381115</t>
  </si>
  <si>
    <t>8.893859</t>
  </si>
  <si>
    <t>Rangsdorf</t>
  </si>
  <si>
    <t>52.293948</t>
  </si>
  <si>
    <t>13.430890</t>
  </si>
  <si>
    <t>Ranstadt</t>
  </si>
  <si>
    <t>50.356730</t>
  </si>
  <si>
    <t>8.983134</t>
  </si>
  <si>
    <t>Raschau(Schwarzenb)</t>
  </si>
  <si>
    <t>50.533955</t>
  </si>
  <si>
    <t>12.841740</t>
  </si>
  <si>
    <t>Rastatt</t>
  </si>
  <si>
    <t>48.860483</t>
  </si>
  <si>
    <t>8.215623</t>
  </si>
  <si>
    <t>Rastatt Beinle</t>
  </si>
  <si>
    <t>48.852148</t>
  </si>
  <si>
    <t>8.225065</t>
  </si>
  <si>
    <t>Rastede</t>
  </si>
  <si>
    <t>53.244600</t>
  </si>
  <si>
    <t>8.191011</t>
  </si>
  <si>
    <t>Rastow</t>
  </si>
  <si>
    <t>53.458156</t>
  </si>
  <si>
    <t>11.430859</t>
  </si>
  <si>
    <t>Rathenow</t>
  </si>
  <si>
    <t>52.599640</t>
  </si>
  <si>
    <t>12.354840</t>
  </si>
  <si>
    <t>Rathenow Bammer Lstr</t>
  </si>
  <si>
    <t>52.603243</t>
  </si>
  <si>
    <t>12.361832</t>
  </si>
  <si>
    <t>Rathenow Waldschloss</t>
  </si>
  <si>
    <t>52.603740</t>
  </si>
  <si>
    <t>12.351673</t>
  </si>
  <si>
    <t>Rathenow Weinberg</t>
  </si>
  <si>
    <t>52.602739</t>
  </si>
  <si>
    <t>12.336720</t>
  </si>
  <si>
    <t>Rathmannsdorf(Kr Pirna)</t>
  </si>
  <si>
    <t>50.927042</t>
  </si>
  <si>
    <t>14.130838</t>
  </si>
  <si>
    <t>Ratingen Ost</t>
  </si>
  <si>
    <t>51.295185</t>
  </si>
  <si>
    <t>6.863562</t>
  </si>
  <si>
    <t>Ratzeburg</t>
  </si>
  <si>
    <t>53.698215</t>
  </si>
  <si>
    <t>10.740633</t>
  </si>
  <si>
    <t>Rätzlingen</t>
  </si>
  <si>
    <t>52.409035</t>
  </si>
  <si>
    <t>11.123409</t>
  </si>
  <si>
    <t>Raubling</t>
  </si>
  <si>
    <t>47.788506</t>
  </si>
  <si>
    <t>12.110149</t>
  </si>
  <si>
    <t>Rauenstein(Thür)</t>
  </si>
  <si>
    <t>50.412253</t>
  </si>
  <si>
    <t>11.047486</t>
  </si>
  <si>
    <t>Raumland-Markhausen</t>
  </si>
  <si>
    <t>51.033954</t>
  </si>
  <si>
    <t>8.368242</t>
  </si>
  <si>
    <t>Raumünzach</t>
  </si>
  <si>
    <t>48.644846</t>
  </si>
  <si>
    <t>8.351408</t>
  </si>
  <si>
    <t>Raun</t>
  </si>
  <si>
    <t>50.259879</t>
  </si>
  <si>
    <t>12.293245</t>
  </si>
  <si>
    <t>Raunheim</t>
  </si>
  <si>
    <t>50.009715</t>
  </si>
  <si>
    <t>8.454604</t>
  </si>
  <si>
    <t>Ravensburg</t>
  </si>
  <si>
    <t>47.784481</t>
  </si>
  <si>
    <t>9.606100</t>
  </si>
  <si>
    <t>Rebdorf-Hofmühle</t>
  </si>
  <si>
    <t>48.892226</t>
  </si>
  <si>
    <t>11.169512</t>
  </si>
  <si>
    <t>Rechenberg</t>
  </si>
  <si>
    <t>50.733931</t>
  </si>
  <si>
    <t>13.559902</t>
  </si>
  <si>
    <t>Rechenberg Schule</t>
  </si>
  <si>
    <t>50.737100</t>
  </si>
  <si>
    <t>13.543867</t>
  </si>
  <si>
    <t>Rechtenstein</t>
  </si>
  <si>
    <t>48.240009</t>
  </si>
  <si>
    <t>9.551309</t>
  </si>
  <si>
    <t>Rechterfeld</t>
  </si>
  <si>
    <t>52.838685</t>
  </si>
  <si>
    <t>8.391291</t>
  </si>
  <si>
    <t>Reckendorf</t>
  </si>
  <si>
    <t>50.019394</t>
  </si>
  <si>
    <t>10.834038</t>
  </si>
  <si>
    <t>Reckendorf Ortsmitte</t>
  </si>
  <si>
    <t>50.019601</t>
  </si>
  <si>
    <t>10.826879</t>
  </si>
  <si>
    <t>Reckendorf-Laimbach</t>
  </si>
  <si>
    <t>50.033926</t>
  </si>
  <si>
    <t>10.825531</t>
  </si>
  <si>
    <t>Reckenfeld</t>
  </si>
  <si>
    <t>52.133696</t>
  </si>
  <si>
    <t>7.564753</t>
  </si>
  <si>
    <t>51.616359</t>
  </si>
  <si>
    <t>7.203490</t>
  </si>
  <si>
    <t>Recklinghausen Süd</t>
  </si>
  <si>
    <t>51.562965</t>
  </si>
  <si>
    <t>7.195754</t>
  </si>
  <si>
    <t>Reckweilerhof</t>
  </si>
  <si>
    <t>49.606914</t>
  </si>
  <si>
    <t>7.609127</t>
  </si>
  <si>
    <t>Reddelich</t>
  </si>
  <si>
    <t>54.085241</t>
  </si>
  <si>
    <t>11.849531</t>
  </si>
  <si>
    <t>Reddelich Gaststätte</t>
  </si>
  <si>
    <t>54.086375</t>
  </si>
  <si>
    <t>11.849756</t>
  </si>
  <si>
    <t>Rednitzhembach</t>
  </si>
  <si>
    <t>49.303895</t>
  </si>
  <si>
    <t>11.063742</t>
  </si>
  <si>
    <t>Redwitz(Rodach)</t>
  </si>
  <si>
    <t>50.168831</t>
  </si>
  <si>
    <t>11.207288</t>
  </si>
  <si>
    <t>Regen</t>
  </si>
  <si>
    <t>48.968625</t>
  </si>
  <si>
    <t>13.136465</t>
  </si>
  <si>
    <t>Regensburg-Burgweinting</t>
  </si>
  <si>
    <t>48.990725</t>
  </si>
  <si>
    <t>12.146486</t>
  </si>
  <si>
    <t>Regensburg-Prüfening</t>
  </si>
  <si>
    <t>49.012057</t>
  </si>
  <si>
    <t>12.049297</t>
  </si>
  <si>
    <t>Regenstauf</t>
  </si>
  <si>
    <t>49.122157</t>
  </si>
  <si>
    <t>12.125142</t>
  </si>
  <si>
    <t>Regis-Breitingen</t>
  </si>
  <si>
    <t>51.083548</t>
  </si>
  <si>
    <t>12.426039</t>
  </si>
  <si>
    <t>Rehau</t>
  </si>
  <si>
    <t>50.250556</t>
  </si>
  <si>
    <t>12.032457</t>
  </si>
  <si>
    <t>Rehfeld(Falkenberg)</t>
  </si>
  <si>
    <t>51.579726</t>
  </si>
  <si>
    <t>13.153331</t>
  </si>
  <si>
    <t>Rehfelde</t>
  </si>
  <si>
    <t>52.528418</t>
  </si>
  <si>
    <t>13.922803</t>
  </si>
  <si>
    <t>Rehna</t>
  </si>
  <si>
    <t>53.774263</t>
  </si>
  <si>
    <t>11.049747</t>
  </si>
  <si>
    <t>Rehweiler</t>
  </si>
  <si>
    <t>49.485160</t>
  </si>
  <si>
    <t>7.440581</t>
  </si>
  <si>
    <t>Reichelsdorfer Keller</t>
  </si>
  <si>
    <t>49.368136</t>
  </si>
  <si>
    <t>11.040214</t>
  </si>
  <si>
    <t>Reichelsheim(Wett)</t>
  </si>
  <si>
    <t>50.360054</t>
  </si>
  <si>
    <t>8.874641</t>
  </si>
  <si>
    <t>Reichenau(Baden)</t>
  </si>
  <si>
    <t>47.689346</t>
  </si>
  <si>
    <t>9.125961</t>
  </si>
  <si>
    <t>Reichenbach(b. Ettlingen)</t>
  </si>
  <si>
    <t>48.920482</t>
  </si>
  <si>
    <t>8.479553</t>
  </si>
  <si>
    <t>Reichenbach(Fils)</t>
  </si>
  <si>
    <t>48.707971</t>
  </si>
  <si>
    <t>9.463733</t>
  </si>
  <si>
    <t>Reichenbach(Oberlausitz)</t>
  </si>
  <si>
    <t>51.135568</t>
  </si>
  <si>
    <t>14.796387</t>
  </si>
  <si>
    <t>Reichenbach(Vogtl) ob Bf</t>
  </si>
  <si>
    <t>50.627777</t>
  </si>
  <si>
    <t>12.293120</t>
  </si>
  <si>
    <t>Reichenberg(Unterfr)</t>
  </si>
  <si>
    <t>49.731129</t>
  </si>
  <si>
    <t>9.912890</t>
  </si>
  <si>
    <t>Reichenschwand</t>
  </si>
  <si>
    <t>49.514970</t>
  </si>
  <si>
    <t>11.373441</t>
  </si>
  <si>
    <t>Reichersbeuern</t>
  </si>
  <si>
    <t>47.774638</t>
  </si>
  <si>
    <t>11.635984</t>
  </si>
  <si>
    <t>Reichertshausen(Ilm)</t>
  </si>
  <si>
    <t>48.471197</t>
  </si>
  <si>
    <t>11.510203</t>
  </si>
  <si>
    <t>Reichertshofen(Schwab) Bf</t>
  </si>
  <si>
    <t>48.198513</t>
  </si>
  <si>
    <t>10.598236</t>
  </si>
  <si>
    <t>Reicholzheim</t>
  </si>
  <si>
    <t>49.728514</t>
  </si>
  <si>
    <t>9.527543</t>
  </si>
  <si>
    <t>Reifland-Wünschendorf</t>
  </si>
  <si>
    <t>50.739925</t>
  </si>
  <si>
    <t>13.194704</t>
  </si>
  <si>
    <t>Reihen</t>
  </si>
  <si>
    <t>49.216431</t>
  </si>
  <si>
    <t>8.920591</t>
  </si>
  <si>
    <t>Reil</t>
  </si>
  <si>
    <t>50.025169</t>
  </si>
  <si>
    <t>7.112949</t>
  </si>
  <si>
    <t>Reilsheim</t>
  </si>
  <si>
    <t>49.353966</t>
  </si>
  <si>
    <t>8.778836</t>
  </si>
  <si>
    <t>Reinbek</t>
  </si>
  <si>
    <t>53.508395</t>
  </si>
  <si>
    <t>10.253335</t>
  </si>
  <si>
    <t>Reinfeld(Holst)</t>
  </si>
  <si>
    <t>53.830430</t>
  </si>
  <si>
    <t>10.494537</t>
  </si>
  <si>
    <t>Reinhardsbrunn-Friedrichroda</t>
  </si>
  <si>
    <t>50.863498</t>
  </si>
  <si>
    <t>10.562728</t>
  </si>
  <si>
    <t>Reinheim(Odenw)</t>
  </si>
  <si>
    <t>49.829806</t>
  </si>
  <si>
    <t>8.835689</t>
  </si>
  <si>
    <t>Reinsbüttel</t>
  </si>
  <si>
    <t>54.181206</t>
  </si>
  <si>
    <t>8.906647</t>
  </si>
  <si>
    <t>Reinsdorf(Artern)</t>
  </si>
  <si>
    <t>51.342270</t>
  </si>
  <si>
    <t>11.286051</t>
  </si>
  <si>
    <t>Reinsdorf(bei Nebra)</t>
  </si>
  <si>
    <t>51.297997</t>
  </si>
  <si>
    <t>11.601464</t>
  </si>
  <si>
    <t>Reinstetten</t>
  </si>
  <si>
    <t>48.109047</t>
  </si>
  <si>
    <t>9.939810</t>
  </si>
  <si>
    <t>Reisen(Hess)</t>
  </si>
  <si>
    <t>49.577970</t>
  </si>
  <si>
    <t>8.720015</t>
  </si>
  <si>
    <t>Reiskirchen(Kr Gi)</t>
  </si>
  <si>
    <t>50.597997</t>
  </si>
  <si>
    <t>8.830701</t>
  </si>
  <si>
    <t>Reit im Winkl Moarhaus</t>
  </si>
  <si>
    <t>47.672774</t>
  </si>
  <si>
    <t>12.458593</t>
  </si>
  <si>
    <t>Reit im Winkl Rathaus</t>
  </si>
  <si>
    <t>47.677375</t>
  </si>
  <si>
    <t>12.469875</t>
  </si>
  <si>
    <t>Reken</t>
  </si>
  <si>
    <t>51.801846</t>
  </si>
  <si>
    <t>7.049956</t>
  </si>
  <si>
    <t>Reken-Klein Reken</t>
  </si>
  <si>
    <t>51.787037</t>
  </si>
  <si>
    <t>7.035198</t>
  </si>
  <si>
    <t>Reken-Maria Veen</t>
  </si>
  <si>
    <t>51.839266</t>
  </si>
  <si>
    <t>7.098167</t>
  </si>
  <si>
    <t>Remagen</t>
  </si>
  <si>
    <t>50.577003</t>
  </si>
  <si>
    <t>7.230270</t>
  </si>
  <si>
    <t>Remagen KD</t>
  </si>
  <si>
    <t>Remscheid Hbf</t>
  </si>
  <si>
    <t>51.177235</t>
  </si>
  <si>
    <t>7.199983</t>
  </si>
  <si>
    <t>Remscheid-Güldenwerth</t>
  </si>
  <si>
    <t>51.169198</t>
  </si>
  <si>
    <t>7.163030</t>
  </si>
  <si>
    <t>Remscheid-Lennep</t>
  </si>
  <si>
    <t>51.190724</t>
  </si>
  <si>
    <t>7.252833</t>
  </si>
  <si>
    <t>Remscheid-Lüttringhausen</t>
  </si>
  <si>
    <t>51.215323</t>
  </si>
  <si>
    <t>7.242728</t>
  </si>
  <si>
    <t>Renchen</t>
  </si>
  <si>
    <t>48.592660</t>
  </si>
  <si>
    <t>8.007138</t>
  </si>
  <si>
    <t>Rendsburg</t>
  </si>
  <si>
    <t>54.302262</t>
  </si>
  <si>
    <t>9.671134</t>
  </si>
  <si>
    <t>Renningen</t>
  </si>
  <si>
    <t>48.775121</t>
  </si>
  <si>
    <t>8.932350</t>
  </si>
  <si>
    <t>Renningen Süd</t>
  </si>
  <si>
    <t>48.762674</t>
  </si>
  <si>
    <t>8.932027</t>
  </si>
  <si>
    <t>Rennsteig</t>
  </si>
  <si>
    <t>50.615249</t>
  </si>
  <si>
    <t>10.835138</t>
  </si>
  <si>
    <t>Rentrisch</t>
  </si>
  <si>
    <t>49.259770</t>
  </si>
  <si>
    <t>7.079065</t>
  </si>
  <si>
    <t>Rentweinsdorf</t>
  </si>
  <si>
    <t>50.060094</t>
  </si>
  <si>
    <t>10.814205</t>
  </si>
  <si>
    <t>Rentweinsdorf Ortsmitte</t>
  </si>
  <si>
    <t>50.063498</t>
  </si>
  <si>
    <t>10.800175</t>
  </si>
  <si>
    <t>Rentwertshausen</t>
  </si>
  <si>
    <t>50.455159</t>
  </si>
  <si>
    <t>10.432284</t>
  </si>
  <si>
    <t>Rentzschmühle</t>
  </si>
  <si>
    <t>50.575007</t>
  </si>
  <si>
    <t>12.157813</t>
  </si>
  <si>
    <t>Rerik(Meckl)</t>
  </si>
  <si>
    <t>54.106286</t>
  </si>
  <si>
    <t>11.619765</t>
  </si>
  <si>
    <t>Rethen(Leine)</t>
  </si>
  <si>
    <t>52.285807</t>
  </si>
  <si>
    <t>9.819496</t>
  </si>
  <si>
    <t>Retzbach-Zellingen</t>
  </si>
  <si>
    <t>49.905152</t>
  </si>
  <si>
    <t>9.814214</t>
  </si>
  <si>
    <t>Retzow Feuerwehr</t>
  </si>
  <si>
    <t>52.624529</t>
  </si>
  <si>
    <t>12.684697</t>
  </si>
  <si>
    <t>Retzow Pessiner Weg</t>
  </si>
  <si>
    <t>52.627542</t>
  </si>
  <si>
    <t>12.684455</t>
  </si>
  <si>
    <t>Reurieth</t>
  </si>
  <si>
    <t>50.459791</t>
  </si>
  <si>
    <t>10.653519</t>
  </si>
  <si>
    <t>Reußen</t>
  </si>
  <si>
    <t>51.503201</t>
  </si>
  <si>
    <t>12.134346</t>
  </si>
  <si>
    <t>Reuterstadt Stavenhagen</t>
  </si>
  <si>
    <t>53.706919</t>
  </si>
  <si>
    <t>12.914200</t>
  </si>
  <si>
    <t>Reuth(b Erbendorf)</t>
  </si>
  <si>
    <t>49.840039</t>
  </si>
  <si>
    <t>12.118438</t>
  </si>
  <si>
    <t>Reuth(b Plauen,Vogtl)</t>
  </si>
  <si>
    <t>50.475859</t>
  </si>
  <si>
    <t>11.954337</t>
  </si>
  <si>
    <t>Reutlingen Hbf</t>
  </si>
  <si>
    <t>48.496079</t>
  </si>
  <si>
    <t>9.209116</t>
  </si>
  <si>
    <t>Reutlingen West</t>
  </si>
  <si>
    <t>48.492613</t>
  </si>
  <si>
    <t>9.201850</t>
  </si>
  <si>
    <t>Reutlingen-Betzingen</t>
  </si>
  <si>
    <t>48.496210</t>
  </si>
  <si>
    <t>9.175442</t>
  </si>
  <si>
    <t>Reutlingen-Sondelfingen</t>
  </si>
  <si>
    <t>48.515132</t>
  </si>
  <si>
    <t>9.236915</t>
  </si>
  <si>
    <t>Rhade</t>
  </si>
  <si>
    <t>51.751270</t>
  </si>
  <si>
    <t>6.948091</t>
  </si>
  <si>
    <t>Rheda-Wiedenbrück</t>
  </si>
  <si>
    <t>51.857023</t>
  </si>
  <si>
    <t>8.286650</t>
  </si>
  <si>
    <t>Rheinbach</t>
  </si>
  <si>
    <t>50.629213</t>
  </si>
  <si>
    <t>6.947513</t>
  </si>
  <si>
    <t>Rheinbach Römerkanal</t>
  </si>
  <si>
    <t>50.628284</t>
  </si>
  <si>
    <t>6.967911</t>
  </si>
  <si>
    <t>Rheinberg(Rheinl)</t>
  </si>
  <si>
    <t>51.542382</t>
  </si>
  <si>
    <t>6.591944</t>
  </si>
  <si>
    <t>Rheinbrohl</t>
  </si>
  <si>
    <t>50.489493</t>
  </si>
  <si>
    <t>7.333427</t>
  </si>
  <si>
    <t>Rheine</t>
  </si>
  <si>
    <t>52.276299</t>
  </si>
  <si>
    <t>7.434255</t>
  </si>
  <si>
    <t>Rheine-Mesum</t>
  </si>
  <si>
    <t>52.223134</t>
  </si>
  <si>
    <t>7.485613</t>
  </si>
  <si>
    <t>Rheinfelden(Baden)</t>
  </si>
  <si>
    <t>47.556923</t>
  </si>
  <si>
    <t>7.784209</t>
  </si>
  <si>
    <t>Rheinhausen</t>
  </si>
  <si>
    <t>51.393507</t>
  </si>
  <si>
    <t>6.706484</t>
  </si>
  <si>
    <t>Rheinhausen Ost</t>
  </si>
  <si>
    <t>51.401873</t>
  </si>
  <si>
    <t>6.724108</t>
  </si>
  <si>
    <t>Rheinsberg(Mark)</t>
  </si>
  <si>
    <t>53.092858</t>
  </si>
  <si>
    <t>12.899993</t>
  </si>
  <si>
    <t>Rheinsheim</t>
  </si>
  <si>
    <t>49.229061</t>
  </si>
  <si>
    <t>8.415648</t>
  </si>
  <si>
    <t>Rheinsheim Schule</t>
  </si>
  <si>
    <t>49.232649</t>
  </si>
  <si>
    <t>8.409661</t>
  </si>
  <si>
    <t>Rheinweiler</t>
  </si>
  <si>
    <t>47.709532</t>
  </si>
  <si>
    <t>7.531643</t>
  </si>
  <si>
    <t>Rheinzabern Alte Römerstraße</t>
  </si>
  <si>
    <t>49.109366</t>
  </si>
  <si>
    <t>8.273057</t>
  </si>
  <si>
    <t>Rheinzabern Bf</t>
  </si>
  <si>
    <t>49.119537</t>
  </si>
  <si>
    <t>8.274166</t>
  </si>
  <si>
    <t>Rheinzabern Rappengasse</t>
  </si>
  <si>
    <t>49.114836</t>
  </si>
  <si>
    <t>8.273291</t>
  </si>
  <si>
    <t>Rhens</t>
  </si>
  <si>
    <t>50.281519</t>
  </si>
  <si>
    <t>7.620484</t>
  </si>
  <si>
    <t>Rheydt Hbf</t>
  </si>
  <si>
    <t>51.163027</t>
  </si>
  <si>
    <t>6.439564</t>
  </si>
  <si>
    <t>Rheydt-Odenkirchen</t>
  </si>
  <si>
    <t>51.137847</t>
  </si>
  <si>
    <t>6.446169</t>
  </si>
  <si>
    <t>Rhinsmühlen</t>
  </si>
  <si>
    <t>52.659467</t>
  </si>
  <si>
    <t>12.499082</t>
  </si>
  <si>
    <t>Rhöndorf</t>
  </si>
  <si>
    <t>50.657876</t>
  </si>
  <si>
    <t>7.210214</t>
  </si>
  <si>
    <t>Rhöndorf Bahnhof</t>
  </si>
  <si>
    <t>50.657447</t>
  </si>
  <si>
    <t>7.209805</t>
  </si>
  <si>
    <t>Ribbeck</t>
  </si>
  <si>
    <t>52.624435</t>
  </si>
  <si>
    <t>12.751611</t>
  </si>
  <si>
    <t>Ribnitz-Damgarten Ost</t>
  </si>
  <si>
    <t>54.251016</t>
  </si>
  <si>
    <t>12.487015</t>
  </si>
  <si>
    <t>Ribnitz-Damgarten Ost Friedhof</t>
  </si>
  <si>
    <t>54.251036</t>
  </si>
  <si>
    <t>12.482395</t>
  </si>
  <si>
    <t>Ribnitz-Damgarten West</t>
  </si>
  <si>
    <t>54.239176</t>
  </si>
  <si>
    <t>12.436965</t>
  </si>
  <si>
    <t>Richen(b Eppingen)</t>
  </si>
  <si>
    <t>49.167846</t>
  </si>
  <si>
    <t>8.936554</t>
  </si>
  <si>
    <t>Rickling</t>
  </si>
  <si>
    <t>53.999058</t>
  </si>
  <si>
    <t>10.168318</t>
  </si>
  <si>
    <t>Ried</t>
  </si>
  <si>
    <t>50.459238</t>
  </si>
  <si>
    <t>9.769765</t>
  </si>
  <si>
    <t>Riederau</t>
  </si>
  <si>
    <t>47.982581</t>
  </si>
  <si>
    <t>11.097153</t>
  </si>
  <si>
    <t>Riedlingen</t>
  </si>
  <si>
    <t>48.149576</t>
  </si>
  <si>
    <t>9.484980</t>
  </si>
  <si>
    <t>Riedrode</t>
  </si>
  <si>
    <t>49.647488</t>
  </si>
  <si>
    <t>8.495950</t>
  </si>
  <si>
    <t>Riedstadt-Goddelau</t>
  </si>
  <si>
    <t>49.833230</t>
  </si>
  <si>
    <t>8.489187</t>
  </si>
  <si>
    <t>Riedstadt-Wolfskehlen</t>
  </si>
  <si>
    <t>49.853937</t>
  </si>
  <si>
    <t>8.493098</t>
  </si>
  <si>
    <t>Riedstadt-Wolfskehlen Friedhof</t>
  </si>
  <si>
    <t>49.854353</t>
  </si>
  <si>
    <t>8.497321</t>
  </si>
  <si>
    <t>Riegel am Kaiserstuhl Ort</t>
  </si>
  <si>
    <t>48.154146</t>
  </si>
  <si>
    <t>7.749704</t>
  </si>
  <si>
    <t>Riegel-Malterdingen</t>
  </si>
  <si>
    <t>48.151969</t>
  </si>
  <si>
    <t>7.770850</t>
  </si>
  <si>
    <t>Riegel-Malterdingen (SWEG)</t>
  </si>
  <si>
    <t>48.152039</t>
  </si>
  <si>
    <t>7.770145</t>
  </si>
  <si>
    <t>Riehen</t>
  </si>
  <si>
    <t>47.583157</t>
  </si>
  <si>
    <t>7.652014</t>
  </si>
  <si>
    <t>Riehen Niederholz</t>
  </si>
  <si>
    <t>47.569463</t>
  </si>
  <si>
    <t>7.633470</t>
  </si>
  <si>
    <t>Rieneck</t>
  </si>
  <si>
    <t>50.091664</t>
  </si>
  <si>
    <t>9.664138</t>
  </si>
  <si>
    <t>Rieschweiler</t>
  </si>
  <si>
    <t>49.244994</t>
  </si>
  <si>
    <t>7.507610</t>
  </si>
  <si>
    <t>Rieseby</t>
  </si>
  <si>
    <t>54.541358</t>
  </si>
  <si>
    <t>9.820489</t>
  </si>
  <si>
    <t>Rieseby Schleibrücke Süd</t>
  </si>
  <si>
    <t>54.582386</t>
  </si>
  <si>
    <t>9.821100</t>
  </si>
  <si>
    <t>Rieste</t>
  </si>
  <si>
    <t>52.484720</t>
  </si>
  <si>
    <t>8.010613</t>
  </si>
  <si>
    <t>Riestedt</t>
  </si>
  <si>
    <t>51.484021</t>
  </si>
  <si>
    <t>11.379856</t>
  </si>
  <si>
    <t>Rietheim(Württ)</t>
  </si>
  <si>
    <t>48.039008</t>
  </si>
  <si>
    <t>8.782636</t>
  </si>
  <si>
    <t>Rietschen</t>
  </si>
  <si>
    <t>51.398838</t>
  </si>
  <si>
    <t>14.783843</t>
  </si>
  <si>
    <t>Rimbach</t>
  </si>
  <si>
    <t>49.627348</t>
  </si>
  <si>
    <t>8.757296</t>
  </si>
  <si>
    <t>Rimbach Schulzentrum</t>
  </si>
  <si>
    <t>49.622300</t>
  </si>
  <si>
    <t>8.753640</t>
  </si>
  <si>
    <t>Ringleben-Gebesee</t>
  </si>
  <si>
    <t>51.104096</t>
  </si>
  <si>
    <t>10.957993</t>
  </si>
  <si>
    <t>Ringsheim/Europa-Park</t>
  </si>
  <si>
    <t>48.248726</t>
  </si>
  <si>
    <t>7.773037</t>
  </si>
  <si>
    <t>Rinkerode</t>
  </si>
  <si>
    <t>51.844383</t>
  </si>
  <si>
    <t>7.689387</t>
  </si>
  <si>
    <t>Rinklingen</t>
  </si>
  <si>
    <t>49.036667</t>
  </si>
  <si>
    <t>8.673646</t>
  </si>
  <si>
    <t>Rinnthal</t>
  </si>
  <si>
    <t>49.217075</t>
  </si>
  <si>
    <t>7.927918</t>
  </si>
  <si>
    <t>Rinteln</t>
  </si>
  <si>
    <t>52.198936</t>
  </si>
  <si>
    <t>9.077815</t>
  </si>
  <si>
    <t>Rippberg</t>
  </si>
  <si>
    <t>49.624722</t>
  </si>
  <si>
    <t>9.291189</t>
  </si>
  <si>
    <t>Ritschenhausen</t>
  </si>
  <si>
    <t>50.512863</t>
  </si>
  <si>
    <t>10.429506</t>
  </si>
  <si>
    <t>Ritterhude</t>
  </si>
  <si>
    <t>53.183633</t>
  </si>
  <si>
    <t>8.753889</t>
  </si>
  <si>
    <t>Röblingen am See</t>
  </si>
  <si>
    <t>51.462603</t>
  </si>
  <si>
    <t>11.668535</t>
  </si>
  <si>
    <t>Rochlitz(Sachs)</t>
  </si>
  <si>
    <t>51.055704</t>
  </si>
  <si>
    <t>12.793422</t>
  </si>
  <si>
    <t>Rockenhausen</t>
  </si>
  <si>
    <t>49.628385</t>
  </si>
  <si>
    <t>7.817270</t>
  </si>
  <si>
    <t>Rodalben</t>
  </si>
  <si>
    <t>49.238949</t>
  </si>
  <si>
    <t>7.632768</t>
  </si>
  <si>
    <t>Rodenbach(b Hanau)</t>
  </si>
  <si>
    <t>50.147071</t>
  </si>
  <si>
    <t>9.012153</t>
  </si>
  <si>
    <t>Rodenbach(Dillkr)</t>
  </si>
  <si>
    <t>50.773991</t>
  </si>
  <si>
    <t>8.205263</t>
  </si>
  <si>
    <t>Rodenkirchen(Oldb)</t>
  </si>
  <si>
    <t>53.399841</t>
  </si>
  <si>
    <t>8.454794</t>
  </si>
  <si>
    <t>Rödental</t>
  </si>
  <si>
    <t>50.288366</t>
  </si>
  <si>
    <t>11.031308</t>
  </si>
  <si>
    <t>Rödental Mitte</t>
  </si>
  <si>
    <t>50.295736</t>
  </si>
  <si>
    <t>11.050672</t>
  </si>
  <si>
    <t>49.973622</t>
  </si>
  <si>
    <t>8.828961</t>
  </si>
  <si>
    <t>Rödermark-Urberach</t>
  </si>
  <si>
    <t>49.975137</t>
  </si>
  <si>
    <t>8.798159</t>
  </si>
  <si>
    <t>Rodewisch</t>
  </si>
  <si>
    <t>50.528653</t>
  </si>
  <si>
    <t>12.395337</t>
  </si>
  <si>
    <t>Rodgau-Dudenhofen</t>
  </si>
  <si>
    <t>50.010661</t>
  </si>
  <si>
    <t>8.884482</t>
  </si>
  <si>
    <t>Rodgau-Hainhausen</t>
  </si>
  <si>
    <t>50.039137</t>
  </si>
  <si>
    <t>8.875816</t>
  </si>
  <si>
    <t>Rodgau-Jügesheim</t>
  </si>
  <si>
    <t>50.025956</t>
  </si>
  <si>
    <t>8.878919</t>
  </si>
  <si>
    <t>Rodgau-Nieder Roden</t>
  </si>
  <si>
    <t>49.996974</t>
  </si>
  <si>
    <t>8.870071</t>
  </si>
  <si>
    <t>Rodgau-Rollwald</t>
  </si>
  <si>
    <t>49.987985</t>
  </si>
  <si>
    <t>8.846545</t>
  </si>
  <si>
    <t>Rodgau-Weiskirchen</t>
  </si>
  <si>
    <t>50.052573</t>
  </si>
  <si>
    <t>8.877828</t>
  </si>
  <si>
    <t>Rodheim v d Höhe</t>
  </si>
  <si>
    <t>50.267604</t>
  </si>
  <si>
    <t>8.695803</t>
  </si>
  <si>
    <t>Roding</t>
  </si>
  <si>
    <t>49.214480</t>
  </si>
  <si>
    <t>12.515740</t>
  </si>
  <si>
    <t>Rodleben</t>
  </si>
  <si>
    <t>51.897486</t>
  </si>
  <si>
    <t>12.217290</t>
  </si>
  <si>
    <t>Rödlitz-Hohndorf</t>
  </si>
  <si>
    <t>50.742252</t>
  </si>
  <si>
    <t>12.654033</t>
  </si>
  <si>
    <t>Roetgen</t>
  </si>
  <si>
    <t>50.648144</t>
  </si>
  <si>
    <t>6.184321</t>
  </si>
  <si>
    <t>Roggentin</t>
  </si>
  <si>
    <t>54.073494</t>
  </si>
  <si>
    <t>12.213086</t>
  </si>
  <si>
    <t>Rohr(Thür)</t>
  </si>
  <si>
    <t>50.571588</t>
  </si>
  <si>
    <t>10.515839</t>
  </si>
  <si>
    <t>Rohrbach(Ilm)</t>
  </si>
  <si>
    <t>48.606579</t>
  </si>
  <si>
    <t>11.573333</t>
  </si>
  <si>
    <t>Rohrbach(Oberbay)</t>
  </si>
  <si>
    <t>48.298159</t>
  </si>
  <si>
    <t>12.551407</t>
  </si>
  <si>
    <t>Rohrbach(Oberbay) Schoßbach</t>
  </si>
  <si>
    <t>48.284194</t>
  </si>
  <si>
    <t>12.556278</t>
  </si>
  <si>
    <t>Rohrbach(Pfalz)</t>
  </si>
  <si>
    <t>49.138017</t>
  </si>
  <si>
    <t>8.141520</t>
  </si>
  <si>
    <t>Rohrbach(Saar)</t>
  </si>
  <si>
    <t>49.276737</t>
  </si>
  <si>
    <t>7.157395</t>
  </si>
  <si>
    <t>Rohrdorf(Oberbay)</t>
  </si>
  <si>
    <t>47.798095</t>
  </si>
  <si>
    <t>12.173701</t>
  </si>
  <si>
    <t>Rohrenfeld</t>
  </si>
  <si>
    <t>48.721311</t>
  </si>
  <si>
    <t>11.258674</t>
  </si>
  <si>
    <t>Röhrmoos</t>
  </si>
  <si>
    <t>48.333318</t>
  </si>
  <si>
    <t>11.444770</t>
  </si>
  <si>
    <t>Röhrnbach</t>
  </si>
  <si>
    <t>48.737053</t>
  </si>
  <si>
    <t>13.526134</t>
  </si>
  <si>
    <t>Roigheim</t>
  </si>
  <si>
    <t>49.360833</t>
  </si>
  <si>
    <t>9.341831</t>
  </si>
  <si>
    <t>Roisdorf</t>
  </si>
  <si>
    <t>50.753181</t>
  </si>
  <si>
    <t>7.016140</t>
  </si>
  <si>
    <t>Roitzsch(Bitterf)</t>
  </si>
  <si>
    <t>51.570655</t>
  </si>
  <si>
    <t>12.263188</t>
  </si>
  <si>
    <t>Rolandseck</t>
  </si>
  <si>
    <t>50.631426</t>
  </si>
  <si>
    <t>7.206881</t>
  </si>
  <si>
    <t>Rolandseck Bahnhof/Fähre</t>
  </si>
  <si>
    <t>50.630630</t>
  </si>
  <si>
    <t>7.208430</t>
  </si>
  <si>
    <t>Rollhofen</t>
  </si>
  <si>
    <t>49.543716</t>
  </si>
  <si>
    <t>11.335524</t>
  </si>
  <si>
    <t>Rommelshausen</t>
  </si>
  <si>
    <t>48.815540</t>
  </si>
  <si>
    <t>9.319344</t>
  </si>
  <si>
    <t>Rommerskirchen</t>
  </si>
  <si>
    <t>51.039933</t>
  </si>
  <si>
    <t>6.699590</t>
  </si>
  <si>
    <t>Romrod Kirche</t>
  </si>
  <si>
    <t>50.713850</t>
  </si>
  <si>
    <t>9.219002</t>
  </si>
  <si>
    <t>Ronneburg(Thür)</t>
  </si>
  <si>
    <t>50.859555</t>
  </si>
  <si>
    <t>12.181720</t>
  </si>
  <si>
    <t>Ronnenberg</t>
  </si>
  <si>
    <t>52.323073</t>
  </si>
  <si>
    <t>9.651786</t>
  </si>
  <si>
    <t>Ronnenberg Bauernwiesenweg</t>
  </si>
  <si>
    <t>52.321879</t>
  </si>
  <si>
    <t>9.651471</t>
  </si>
  <si>
    <t>Ronshausen</t>
  </si>
  <si>
    <t>50.946016</t>
  </si>
  <si>
    <t>9.854425</t>
  </si>
  <si>
    <t>Rönshausen</t>
  </si>
  <si>
    <t>50.478461</t>
  </si>
  <si>
    <t>9.743398</t>
  </si>
  <si>
    <t>Röntgental</t>
  </si>
  <si>
    <t>52.648798</t>
  </si>
  <si>
    <t>13.513799</t>
  </si>
  <si>
    <t>Rosbach v d Höhe</t>
  </si>
  <si>
    <t>50.298339</t>
  </si>
  <si>
    <t>8.700984</t>
  </si>
  <si>
    <t>Rosbach(Sieg)</t>
  </si>
  <si>
    <t>50.796768</t>
  </si>
  <si>
    <t>7.608767</t>
  </si>
  <si>
    <t>Rosenau(b Grafenau)</t>
  </si>
  <si>
    <t>48.874132</t>
  </si>
  <si>
    <t>13.408466</t>
  </si>
  <si>
    <t>Rosenberg(Baden)</t>
  </si>
  <si>
    <t>49.457583</t>
  </si>
  <si>
    <t>9.471425</t>
  </si>
  <si>
    <t>Rosendahl-Holtwick</t>
  </si>
  <si>
    <t>51.998391</t>
  </si>
  <si>
    <t>7.122568</t>
  </si>
  <si>
    <t>Rosenheim</t>
  </si>
  <si>
    <t>47.850018</t>
  </si>
  <si>
    <t>12.119202</t>
  </si>
  <si>
    <t>Rosenheim Aicherpark</t>
  </si>
  <si>
    <t>47.851651</t>
  </si>
  <si>
    <t>12.089467</t>
  </si>
  <si>
    <t>Rosenheim Hochschule</t>
  </si>
  <si>
    <t>47.866304</t>
  </si>
  <si>
    <t>12.104178</t>
  </si>
  <si>
    <t>Rosenheim Hochschule/FOS</t>
  </si>
  <si>
    <t>47.867314</t>
  </si>
  <si>
    <t>12.106712</t>
  </si>
  <si>
    <t>Rosenwinkel</t>
  </si>
  <si>
    <t>53.038194</t>
  </si>
  <si>
    <t>12.343197</t>
  </si>
  <si>
    <t>Röslau</t>
  </si>
  <si>
    <t>50.075097</t>
  </si>
  <si>
    <t>11.994091</t>
  </si>
  <si>
    <t>Rösrath</t>
  </si>
  <si>
    <t>50.901549</t>
  </si>
  <si>
    <t>7.182662</t>
  </si>
  <si>
    <t>Rösrath-Stümpen</t>
  </si>
  <si>
    <t>50.898665</t>
  </si>
  <si>
    <t>7.159270</t>
  </si>
  <si>
    <t>Roßbach(Pfalz)</t>
  </si>
  <si>
    <t>49.572112</t>
  </si>
  <si>
    <t>7.623254</t>
  </si>
  <si>
    <t>Roßla</t>
  </si>
  <si>
    <t>51.462881</t>
  </si>
  <si>
    <t>11.065487</t>
  </si>
  <si>
    <t>Roßlau(Elbe)</t>
  </si>
  <si>
    <t>51.884612</t>
  </si>
  <si>
    <t>12.237262</t>
  </si>
  <si>
    <t>Roßleben</t>
  </si>
  <si>
    <t>51.297859</t>
  </si>
  <si>
    <t>11.436302</t>
  </si>
  <si>
    <t>Roßtal</t>
  </si>
  <si>
    <t>49.400694</t>
  </si>
  <si>
    <t>10.898632</t>
  </si>
  <si>
    <t>Roßtal Wegbrücke</t>
  </si>
  <si>
    <t>49.395018</t>
  </si>
  <si>
    <t>10.885598</t>
  </si>
  <si>
    <t>Roßwein</t>
  </si>
  <si>
    <t>51.060596</t>
  </si>
  <si>
    <t>13.185125</t>
  </si>
  <si>
    <t>Rostock Hbf</t>
  </si>
  <si>
    <t>54.078246</t>
  </si>
  <si>
    <t>12.131079</t>
  </si>
  <si>
    <t>Rostock Hbf Süd (Albrecht-Kossel-Platz)</t>
  </si>
  <si>
    <t>54.077234</t>
  </si>
  <si>
    <t>12.129637</t>
  </si>
  <si>
    <t>Rostock Holbeinplatz</t>
  </si>
  <si>
    <t>54.093300</t>
  </si>
  <si>
    <t>12.099466</t>
  </si>
  <si>
    <t>Rostock Parkstraße</t>
  </si>
  <si>
    <t>54.085243</t>
  </si>
  <si>
    <t>12.107890</t>
  </si>
  <si>
    <t>Rostock Seehafen Nord</t>
  </si>
  <si>
    <t>54.142054</t>
  </si>
  <si>
    <t>12.111999</t>
  </si>
  <si>
    <t>Rostock Thierfelder Campus Südstadt</t>
  </si>
  <si>
    <t>54.074483</t>
  </si>
  <si>
    <t>12.103705</t>
  </si>
  <si>
    <t>Rostock Thierfelder Str.</t>
  </si>
  <si>
    <t>54.077877</t>
  </si>
  <si>
    <t>12.099910</t>
  </si>
  <si>
    <t>Rostock-Bramow</t>
  </si>
  <si>
    <t>54.101746</t>
  </si>
  <si>
    <t>12.090548</t>
  </si>
  <si>
    <t>Rostock-Evershagen</t>
  </si>
  <si>
    <t>54.123552</t>
  </si>
  <si>
    <t>12.068507</t>
  </si>
  <si>
    <t>Rostock-Kassebohm</t>
  </si>
  <si>
    <t>54.079425</t>
  </si>
  <si>
    <t>12.163316</t>
  </si>
  <si>
    <t>Rostock-Kassebohm Weißes Kreuz</t>
  </si>
  <si>
    <t>54.081328</t>
  </si>
  <si>
    <t>12.159967</t>
  </si>
  <si>
    <t>Rostock-Lichtenhagen</t>
  </si>
  <si>
    <t>54.152403</t>
  </si>
  <si>
    <t>12.070866</t>
  </si>
  <si>
    <t>Rostock-Lichtenhagen An der Stadtautobahn</t>
  </si>
  <si>
    <t>54.152422</t>
  </si>
  <si>
    <t>12.068881</t>
  </si>
  <si>
    <t>Rostock-Lütten Klein</t>
  </si>
  <si>
    <t>54.138222</t>
  </si>
  <si>
    <t>12.064985</t>
  </si>
  <si>
    <t>Rostock-Marienehe</t>
  </si>
  <si>
    <t>54.111774</t>
  </si>
  <si>
    <t>12.080072</t>
  </si>
  <si>
    <t>Rostock-Marienehe An der Jägerbäk</t>
  </si>
  <si>
    <t>54.110589</t>
  </si>
  <si>
    <t>12.080325</t>
  </si>
  <si>
    <t>Rostock-Torfbrücke</t>
  </si>
  <si>
    <t>54.241758</t>
  </si>
  <si>
    <t>12.227735</t>
  </si>
  <si>
    <t>Röt</t>
  </si>
  <si>
    <t>48.555465</t>
  </si>
  <si>
    <t>8.397356</t>
  </si>
  <si>
    <t>Rot am See</t>
  </si>
  <si>
    <t>49.249393</t>
  </si>
  <si>
    <t>10.030336</t>
  </si>
  <si>
    <t>Rötenbach(Baden)</t>
  </si>
  <si>
    <t>47.892830</t>
  </si>
  <si>
    <t>8.290057</t>
  </si>
  <si>
    <t>Rotenbach(Enz)</t>
  </si>
  <si>
    <t>48.830163</t>
  </si>
  <si>
    <t>8.578903</t>
  </si>
  <si>
    <t>Rotenburg a.d. Fulda</t>
  </si>
  <si>
    <t>50.997855</t>
  </si>
  <si>
    <t>9.733344</t>
  </si>
  <si>
    <t>Rotenburg(Wümme)</t>
  </si>
  <si>
    <t>53.112349</t>
  </si>
  <si>
    <t>9.390098</t>
  </si>
  <si>
    <t>Rotenhain</t>
  </si>
  <si>
    <t>50.601621</t>
  </si>
  <si>
    <t>7.893375</t>
  </si>
  <si>
    <t>Rötgesbüttel</t>
  </si>
  <si>
    <t>52.413526</t>
  </si>
  <si>
    <t>10.523315</t>
  </si>
  <si>
    <t>Roth</t>
  </si>
  <si>
    <t>49.241287</t>
  </si>
  <si>
    <t>11.082508</t>
  </si>
  <si>
    <t>Röthenbach(Allgäu)</t>
  </si>
  <si>
    <t>47.620618</t>
  </si>
  <si>
    <t>9.953543</t>
  </si>
  <si>
    <t>Röthenbach(Oberpf)</t>
  </si>
  <si>
    <t>49.623543</t>
  </si>
  <si>
    <t>11.995583</t>
  </si>
  <si>
    <t>Röthenbach(Pegnitz)</t>
  </si>
  <si>
    <t>49.479400</t>
  </si>
  <si>
    <t>11.231104</t>
  </si>
  <si>
    <t>Röthenbach-Seespitze</t>
  </si>
  <si>
    <t>49.491524</t>
  </si>
  <si>
    <t>11.261490</t>
  </si>
  <si>
    <t>Röthenbach-Steinberg</t>
  </si>
  <si>
    <t>49.483365</t>
  </si>
  <si>
    <t>11.246167</t>
  </si>
  <si>
    <t>Rothenbürg</t>
  </si>
  <si>
    <t>50.310565</t>
  </si>
  <si>
    <t>11.773125</t>
  </si>
  <si>
    <t>Rothenburg ob der Tauber</t>
  </si>
  <si>
    <t>49.376690</t>
  </si>
  <si>
    <t>10.190700</t>
  </si>
  <si>
    <t>Rothenstein(Saale)</t>
  </si>
  <si>
    <t>50.851148</t>
  </si>
  <si>
    <t>11.609223</t>
  </si>
  <si>
    <t>Rot-Malsch</t>
  </si>
  <si>
    <t>49.243385</t>
  </si>
  <si>
    <t>8.652210</t>
  </si>
  <si>
    <t>Rott(Inn)</t>
  </si>
  <si>
    <t>47.986116</t>
  </si>
  <si>
    <t>12.135751</t>
  </si>
  <si>
    <t>Rottenacker</t>
  </si>
  <si>
    <t>48.234844</t>
  </si>
  <si>
    <t>9.694364</t>
  </si>
  <si>
    <t>Rottenbach</t>
  </si>
  <si>
    <t>50.689454</t>
  </si>
  <si>
    <t>11.169939</t>
  </si>
  <si>
    <t>Rottenburg(Neckar)</t>
  </si>
  <si>
    <t>48.472430</t>
  </si>
  <si>
    <t>8.935548</t>
  </si>
  <si>
    <t>Rottendorf</t>
  </si>
  <si>
    <t>49.792188</t>
  </si>
  <si>
    <t>10.029080</t>
  </si>
  <si>
    <t>Rottershausen</t>
  </si>
  <si>
    <t>50.166441</t>
  </si>
  <si>
    <t>10.166333</t>
  </si>
  <si>
    <t>Rottweil</t>
  </si>
  <si>
    <t>48.165304</t>
  </si>
  <si>
    <t>8.639295</t>
  </si>
  <si>
    <t>Rottweil Göllsdorf</t>
  </si>
  <si>
    <t>48.160010</t>
  </si>
  <si>
    <t>8.651078</t>
  </si>
  <si>
    <t>Rottweil Im Kapellenösch</t>
  </si>
  <si>
    <t>48.149460</t>
  </si>
  <si>
    <t>8.644289</t>
  </si>
  <si>
    <t>Rottweil Neufra</t>
  </si>
  <si>
    <t>48.126824</t>
  </si>
  <si>
    <t>8.670420</t>
  </si>
  <si>
    <t>Rottweil Saline</t>
  </si>
  <si>
    <t>48.148710</t>
  </si>
  <si>
    <t>8.645609</t>
  </si>
  <si>
    <t>Rövershagen</t>
  </si>
  <si>
    <t>54.175568</t>
  </si>
  <si>
    <t>12.247446</t>
  </si>
  <si>
    <t>Rövershagen Karls Erlebnisdorf</t>
  </si>
  <si>
    <t>54.160000</t>
  </si>
  <si>
    <t>12.238300</t>
  </si>
  <si>
    <t>Rückersbacher Schlucht</t>
  </si>
  <si>
    <t>50.019628</t>
  </si>
  <si>
    <t>9.057186</t>
  </si>
  <si>
    <t>Rückersdorf</t>
  </si>
  <si>
    <t>51.567358</t>
  </si>
  <si>
    <t>13.574281</t>
  </si>
  <si>
    <t>Rückersdorf(Mfr)</t>
  </si>
  <si>
    <t>49.491075</t>
  </si>
  <si>
    <t>11.231203</t>
  </si>
  <si>
    <t>Rudersberg</t>
  </si>
  <si>
    <t>48.881864</t>
  </si>
  <si>
    <t>9.530716</t>
  </si>
  <si>
    <t>Rudersberg Nord</t>
  </si>
  <si>
    <t>48.887613</t>
  </si>
  <si>
    <t>9.534161</t>
  </si>
  <si>
    <t>Rüdesheim(Rhein)</t>
  </si>
  <si>
    <t>49.976906</t>
  </si>
  <si>
    <t>7.914574</t>
  </si>
  <si>
    <t>Rüdesheim(Rhein) KD</t>
  </si>
  <si>
    <t>Rüdnitz</t>
  </si>
  <si>
    <t>52.717704</t>
  </si>
  <si>
    <t>13.636340</t>
  </si>
  <si>
    <t>Rüdnitz Bahnhofstr.</t>
  </si>
  <si>
    <t>52.722805</t>
  </si>
  <si>
    <t>13.627213</t>
  </si>
  <si>
    <t>Rüdnitz Dorf</t>
  </si>
  <si>
    <t>52.720239</t>
  </si>
  <si>
    <t>13.623983</t>
  </si>
  <si>
    <t>Rüdnitz Siedlung</t>
  </si>
  <si>
    <t>52.726213</t>
  </si>
  <si>
    <t>13.635394</t>
  </si>
  <si>
    <t>Rudolstadt(Thür)</t>
  </si>
  <si>
    <t>50.717931</t>
  </si>
  <si>
    <t>11.338899</t>
  </si>
  <si>
    <t>Rudolstadt-Schwarza</t>
  </si>
  <si>
    <t>50.691119</t>
  </si>
  <si>
    <t>11.328199</t>
  </si>
  <si>
    <t>Ruhland</t>
  </si>
  <si>
    <t>51.455319</t>
  </si>
  <si>
    <t>13.870004</t>
  </si>
  <si>
    <t>Ruhlsdorf-Zerpenschleuse</t>
  </si>
  <si>
    <t>52.843215</t>
  </si>
  <si>
    <t>13.541511</t>
  </si>
  <si>
    <t>Ruhmannsfelden</t>
  </si>
  <si>
    <t>48.989413</t>
  </si>
  <si>
    <t>12.991510</t>
  </si>
  <si>
    <t>Ruhpolding</t>
  </si>
  <si>
    <t>47.762251</t>
  </si>
  <si>
    <t>12.649033</t>
  </si>
  <si>
    <t>Ruhstorf</t>
  </si>
  <si>
    <t>48.433647</t>
  </si>
  <si>
    <t>13.334949</t>
  </si>
  <si>
    <t>Rullstorf</t>
  </si>
  <si>
    <t>53.288968</t>
  </si>
  <si>
    <t>10.528565</t>
  </si>
  <si>
    <t>Rülzheim Bf</t>
  </si>
  <si>
    <t>49.160871</t>
  </si>
  <si>
    <t>8.290446</t>
  </si>
  <si>
    <t>Rülzheim Freizeitzentrum</t>
  </si>
  <si>
    <t>49.151590</t>
  </si>
  <si>
    <t>8.279365</t>
  </si>
  <si>
    <t>Rumeln</t>
  </si>
  <si>
    <t>51.398113</t>
  </si>
  <si>
    <t>6.675979</t>
  </si>
  <si>
    <t>Rummenohl</t>
  </si>
  <si>
    <t>51.277809</t>
  </si>
  <si>
    <t>7.528306</t>
  </si>
  <si>
    <t>Rümmingen</t>
  </si>
  <si>
    <t>47.642926</t>
  </si>
  <si>
    <t>7.640709</t>
  </si>
  <si>
    <t>Rümmingen Altes Rathaus</t>
  </si>
  <si>
    <t>47.641948</t>
  </si>
  <si>
    <t>7.642305</t>
  </si>
  <si>
    <t>Ründeroth</t>
  </si>
  <si>
    <t>50.995077</t>
  </si>
  <si>
    <t>7.465132</t>
  </si>
  <si>
    <t>Runding</t>
  </si>
  <si>
    <t>49.217620</t>
  </si>
  <si>
    <t>12.727558</t>
  </si>
  <si>
    <t>50.405299</t>
  </si>
  <si>
    <t>8.159441</t>
  </si>
  <si>
    <t>Runkel Neue Brücke</t>
  </si>
  <si>
    <t>50.405265</t>
  </si>
  <si>
    <t>8.152364</t>
  </si>
  <si>
    <t>Runkel Sparkasse</t>
  </si>
  <si>
    <t>50.405793</t>
  </si>
  <si>
    <t>8.153608</t>
  </si>
  <si>
    <t>Ruppertsgrün</t>
  </si>
  <si>
    <t>50.575023</t>
  </si>
  <si>
    <t>12.176392</t>
  </si>
  <si>
    <t>Rupprechtstegen</t>
  </si>
  <si>
    <t>49.597437</t>
  </si>
  <si>
    <t>11.480483</t>
  </si>
  <si>
    <t>Ruschberg</t>
  </si>
  <si>
    <t>49.622843</t>
  </si>
  <si>
    <t>7.287455</t>
  </si>
  <si>
    <t>Ruschwedel</t>
  </si>
  <si>
    <t>53.446216</t>
  </si>
  <si>
    <t>9.560046</t>
  </si>
  <si>
    <t>Rüsselsheim Opelwerk</t>
  </si>
  <si>
    <t>49.988000</t>
  </si>
  <si>
    <t>8.400373</t>
  </si>
  <si>
    <t>Rutesheim</t>
  </si>
  <si>
    <t>48.790017</t>
  </si>
  <si>
    <t>8.959550</t>
  </si>
  <si>
    <t>Ruthenbeck</t>
  </si>
  <si>
    <t>53.545245</t>
  </si>
  <si>
    <t>11.711168</t>
  </si>
  <si>
    <t>Saal(Donau)</t>
  </si>
  <si>
    <t>48.902420</t>
  </si>
  <si>
    <t>11.933195</t>
  </si>
  <si>
    <t>Saalburg(Taunus)</t>
  </si>
  <si>
    <t>50.283609</t>
  </si>
  <si>
    <t>8.586492</t>
  </si>
  <si>
    <t>Saalfeld(Saale)</t>
  </si>
  <si>
    <t>50.650273</t>
  </si>
  <si>
    <t>11.374583</t>
  </si>
  <si>
    <t>49.241065</t>
  </si>
  <si>
    <t>6.991021</t>
  </si>
  <si>
    <t>Saarbrücken Ost</t>
  </si>
  <si>
    <t>49.230425</t>
  </si>
  <si>
    <t>7.018788</t>
  </si>
  <si>
    <t>Saarbrücken-Burbach</t>
  </si>
  <si>
    <t>49.242003</t>
  </si>
  <si>
    <t>6.956526</t>
  </si>
  <si>
    <t>Saarburg(Bz Trier)</t>
  </si>
  <si>
    <t>49.606455</t>
  </si>
  <si>
    <t>6.557034</t>
  </si>
  <si>
    <t>Saarhölzbach</t>
  </si>
  <si>
    <t>49.516441</t>
  </si>
  <si>
    <t>6.607500</t>
  </si>
  <si>
    <t>Saarlouis Hbf</t>
  </si>
  <si>
    <t>49.327830</t>
  </si>
  <si>
    <t>6.750169</t>
  </si>
  <si>
    <t>Saarmund</t>
  </si>
  <si>
    <t>52.323460</t>
  </si>
  <si>
    <t>13.139635</t>
  </si>
  <si>
    <t>Saarmund Abzweig zum Bahnhof</t>
  </si>
  <si>
    <t>Saasen</t>
  </si>
  <si>
    <t>50.594080</t>
  </si>
  <si>
    <t>8.881774</t>
  </si>
  <si>
    <t>Saatel</t>
  </si>
  <si>
    <t>54.300371</t>
  </si>
  <si>
    <t>12.772680</t>
  </si>
  <si>
    <t>Sachsen(b Ansbach)</t>
  </si>
  <si>
    <t>49.292990</t>
  </si>
  <si>
    <t>10.661498</t>
  </si>
  <si>
    <t>Sachsendorf(Calbe)</t>
  </si>
  <si>
    <t>51.870054</t>
  </si>
  <si>
    <t>11.865517</t>
  </si>
  <si>
    <t>Sachsenhausen(Nordb)</t>
  </si>
  <si>
    <t>52.772269</t>
  </si>
  <si>
    <t>13.251867</t>
  </si>
  <si>
    <t>Sachsenheim</t>
  </si>
  <si>
    <t>48.961292</t>
  </si>
  <si>
    <t>9.063158</t>
  </si>
  <si>
    <t>Sagard</t>
  </si>
  <si>
    <t>54.524379</t>
  </si>
  <si>
    <t>13.564956</t>
  </si>
  <si>
    <t>Sagehorn</t>
  </si>
  <si>
    <t>53.082532</t>
  </si>
  <si>
    <t>9.010018</t>
  </si>
  <si>
    <t>Salach</t>
  </si>
  <si>
    <t>48.689398</t>
  </si>
  <si>
    <t>9.737183</t>
  </si>
  <si>
    <t>Salem</t>
  </si>
  <si>
    <t>47.757795</t>
  </si>
  <si>
    <t>9.297266</t>
  </si>
  <si>
    <t>Sallach</t>
  </si>
  <si>
    <t>48.811270</t>
  </si>
  <si>
    <t>12.360541</t>
  </si>
  <si>
    <t>Salmtal</t>
  </si>
  <si>
    <t>49.921684</t>
  </si>
  <si>
    <t>6.839254</t>
  </si>
  <si>
    <t>52.049824</t>
  </si>
  <si>
    <t>10.372335</t>
  </si>
  <si>
    <t>Salzgitter-Immendorf</t>
  </si>
  <si>
    <t>52.150101</t>
  </si>
  <si>
    <t>10.441891</t>
  </si>
  <si>
    <t>Salzgitter-Lebenstedt</t>
  </si>
  <si>
    <t>52.151155</t>
  </si>
  <si>
    <t>10.332490</t>
  </si>
  <si>
    <t>Salzgitter-Ringelheim</t>
  </si>
  <si>
    <t>52.038158</t>
  </si>
  <si>
    <t>10.314830</t>
  </si>
  <si>
    <t>Salzgitter-Thiede</t>
  </si>
  <si>
    <t>52.180553</t>
  </si>
  <si>
    <t>10.493609</t>
  </si>
  <si>
    <t>Salzgitter-Watenstedt</t>
  </si>
  <si>
    <t>52.150168</t>
  </si>
  <si>
    <t>10.407398</t>
  </si>
  <si>
    <t>Salzhausen(Lüneb)</t>
  </si>
  <si>
    <t>53.227065</t>
  </si>
  <si>
    <t>10.163183</t>
  </si>
  <si>
    <t>Salzhemmendorf DBG</t>
  </si>
  <si>
    <t>52.066825</t>
  </si>
  <si>
    <t>9.584755</t>
  </si>
  <si>
    <t>52.858113</t>
  </si>
  <si>
    <t>11.162035</t>
  </si>
  <si>
    <t>Samtens</t>
  </si>
  <si>
    <t>54.354116</t>
  </si>
  <si>
    <t>13.290177</t>
  </si>
  <si>
    <t>Sand(Niederbay)</t>
  </si>
  <si>
    <t>48.897143</t>
  </si>
  <si>
    <t>12.672642</t>
  </si>
  <si>
    <t>Sande</t>
  </si>
  <si>
    <t>53.489796</t>
  </si>
  <si>
    <t>8.031519</t>
  </si>
  <si>
    <t>Sandersdorf(Bitterf)</t>
  </si>
  <si>
    <t>51.628239</t>
  </si>
  <si>
    <t>12.260400</t>
  </si>
  <si>
    <t>Sandersleben(Anh)</t>
  </si>
  <si>
    <t>51.679063</t>
  </si>
  <si>
    <t>11.560020</t>
  </si>
  <si>
    <t>Sandförde</t>
  </si>
  <si>
    <t>53.563981</t>
  </si>
  <si>
    <t>13.971273</t>
  </si>
  <si>
    <t>Sandförde Ort</t>
  </si>
  <si>
    <t>53.562543</t>
  </si>
  <si>
    <t>13.964062</t>
  </si>
  <si>
    <t>Sandhagen(b Bad Dob)</t>
  </si>
  <si>
    <t>54.052785</t>
  </si>
  <si>
    <t>11.740909</t>
  </si>
  <si>
    <t>Sandkrug</t>
  </si>
  <si>
    <t>53.054427</t>
  </si>
  <si>
    <t>8.254993</t>
  </si>
  <si>
    <t>Sandwehle</t>
  </si>
  <si>
    <t>54.325749</t>
  </si>
  <si>
    <t>8.758482</t>
  </si>
  <si>
    <t>Sangerhausen</t>
  </si>
  <si>
    <t>51.479891</t>
  </si>
  <si>
    <t>11.294515</t>
  </si>
  <si>
    <t>Sanitz(b Rostock)</t>
  </si>
  <si>
    <t>54.075060</t>
  </si>
  <si>
    <t>12.376588</t>
  </si>
  <si>
    <t>Sankt Augustin Zentrum</t>
  </si>
  <si>
    <t>50.776655</t>
  </si>
  <si>
    <t>7.187893</t>
  </si>
  <si>
    <t>Sanssouci</t>
  </si>
  <si>
    <t>51.353665</t>
  </si>
  <si>
    <t>7.878844</t>
  </si>
  <si>
    <t>Sarnow</t>
  </si>
  <si>
    <t>53.117280</t>
  </si>
  <si>
    <t>12.229871</t>
  </si>
  <si>
    <t>Sarstedt</t>
  </si>
  <si>
    <t>52.232600</t>
  </si>
  <si>
    <t>9.842592</t>
  </si>
  <si>
    <t>Sasbach am Kaiserstuhl</t>
  </si>
  <si>
    <t>48.138749</t>
  </si>
  <si>
    <t>7.620345</t>
  </si>
  <si>
    <t>Sassenroth</t>
  </si>
  <si>
    <t>50.771569</t>
  </si>
  <si>
    <t>7.915248</t>
  </si>
  <si>
    <t>Sassnitz</t>
  </si>
  <si>
    <t>54.516284</t>
  </si>
  <si>
    <t>13.637909</t>
  </si>
  <si>
    <t>Sassnitz Fährhafen</t>
  </si>
  <si>
    <t>54.484138</t>
  </si>
  <si>
    <t>13.584901</t>
  </si>
  <si>
    <t>Satteldorf</t>
  </si>
  <si>
    <t>49.178443</t>
  </si>
  <si>
    <t>10.078155</t>
  </si>
  <si>
    <t>Sättelstädt</t>
  </si>
  <si>
    <t>50.945914</t>
  </si>
  <si>
    <t>10.480338</t>
  </si>
  <si>
    <t>Satzvey</t>
  </si>
  <si>
    <t>50.622789</t>
  </si>
  <si>
    <t>6.712660</t>
  </si>
  <si>
    <t>Sauerlach</t>
  </si>
  <si>
    <t>47.974061</t>
  </si>
  <si>
    <t>11.654774</t>
  </si>
  <si>
    <t>Sauldorf</t>
  </si>
  <si>
    <t>47.944410</t>
  </si>
  <si>
    <t>9.094539</t>
  </si>
  <si>
    <t>Saulgrub</t>
  </si>
  <si>
    <t>47.666090</t>
  </si>
  <si>
    <t>11.025397</t>
  </si>
  <si>
    <t>Saulheim</t>
  </si>
  <si>
    <t>49.873807</t>
  </si>
  <si>
    <t>8.154249</t>
  </si>
  <si>
    <t>Schafbrücke</t>
  </si>
  <si>
    <t>49.227940</t>
  </si>
  <si>
    <t>7.049237</t>
  </si>
  <si>
    <t>Schaftlach</t>
  </si>
  <si>
    <t>47.795471</t>
  </si>
  <si>
    <t>11.684123</t>
  </si>
  <si>
    <t>Schaidt(Pfalz)</t>
  </si>
  <si>
    <t>49.061238</t>
  </si>
  <si>
    <t>8.079776</t>
  </si>
  <si>
    <t>Schalchen</t>
  </si>
  <si>
    <t>48.059071</t>
  </si>
  <si>
    <t>12.570982</t>
  </si>
  <si>
    <t>Schalkau</t>
  </si>
  <si>
    <t>50.400554</t>
  </si>
  <si>
    <t>11.001731</t>
  </si>
  <si>
    <t>Schalkau Mitte</t>
  </si>
  <si>
    <t>50.396618</t>
  </si>
  <si>
    <t>11.008687</t>
  </si>
  <si>
    <t>Schalksmühle</t>
  </si>
  <si>
    <t>51.240588</t>
  </si>
  <si>
    <t>7.532751</t>
  </si>
  <si>
    <t>Schalkstetten</t>
  </si>
  <si>
    <t>48.611798</t>
  </si>
  <si>
    <t>9.911330</t>
  </si>
  <si>
    <t>Schallstadt</t>
  </si>
  <si>
    <t>47.955947</t>
  </si>
  <si>
    <t>7.753888</t>
  </si>
  <si>
    <t>Schameder</t>
  </si>
  <si>
    <t>50.997584</t>
  </si>
  <si>
    <t>8.293102</t>
  </si>
  <si>
    <t>Schandelah</t>
  </si>
  <si>
    <t>52.267226</t>
  </si>
  <si>
    <t>10.685403</t>
  </si>
  <si>
    <t>Schaprode</t>
  </si>
  <si>
    <t>54.512973</t>
  </si>
  <si>
    <t>13.165283</t>
  </si>
  <si>
    <t>54.018743</t>
  </si>
  <si>
    <t>10.745762</t>
  </si>
  <si>
    <t>Scharfenstein</t>
  </si>
  <si>
    <t>50.702827</t>
  </si>
  <si>
    <t>13.056007</t>
  </si>
  <si>
    <t>Scharmede</t>
  </si>
  <si>
    <t>51.711790</t>
  </si>
  <si>
    <t>8.645240</t>
  </si>
  <si>
    <t>Scharnebeck</t>
  </si>
  <si>
    <t>53.286625</t>
  </si>
  <si>
    <t>10.504538</t>
  </si>
  <si>
    <t>Scharstorf</t>
  </si>
  <si>
    <t>53.970079</t>
  </si>
  <si>
    <t>12.245847</t>
  </si>
  <si>
    <t>Schechen</t>
  </si>
  <si>
    <t>47.927051</t>
  </si>
  <si>
    <t>12.126724</t>
  </si>
  <si>
    <t>Schechen Gasthaus Egger</t>
  </si>
  <si>
    <t>47.929250</t>
  </si>
  <si>
    <t>12.123583</t>
  </si>
  <si>
    <t>Scheeßel</t>
  </si>
  <si>
    <t>53.165825</t>
  </si>
  <si>
    <t>9.496963</t>
  </si>
  <si>
    <t>Scheibenberg</t>
  </si>
  <si>
    <t>50.547641</t>
  </si>
  <si>
    <t>12.910989</t>
  </si>
  <si>
    <t>Scheidt(Saar)</t>
  </si>
  <si>
    <t>49.244018</t>
  </si>
  <si>
    <t>7.057083</t>
  </si>
  <si>
    <t>Schelklingen</t>
  </si>
  <si>
    <t>48.371699</t>
  </si>
  <si>
    <t>9.735267</t>
  </si>
  <si>
    <t>Schemmerberg</t>
  </si>
  <si>
    <t>48.189232</t>
  </si>
  <si>
    <t>9.829031</t>
  </si>
  <si>
    <t>Schenkenzell</t>
  </si>
  <si>
    <t>48.308425</t>
  </si>
  <si>
    <t>8.371887</t>
  </si>
  <si>
    <t>Scheppach</t>
  </si>
  <si>
    <t>49.161644</t>
  </si>
  <si>
    <t>9.434249</t>
  </si>
  <si>
    <t>Scherfede</t>
  </si>
  <si>
    <t>51.524738</t>
  </si>
  <si>
    <t>9.047940</t>
  </si>
  <si>
    <t>Scheuerfeld(Sieg)</t>
  </si>
  <si>
    <t>50.791939</t>
  </si>
  <si>
    <t>7.837031</t>
  </si>
  <si>
    <t>Scheven</t>
  </si>
  <si>
    <t>50.559662</t>
  </si>
  <si>
    <t>6.592270</t>
  </si>
  <si>
    <t>Schieder</t>
  </si>
  <si>
    <t>51.922400</t>
  </si>
  <si>
    <t>9.152475</t>
  </si>
  <si>
    <t>Schierbrok</t>
  </si>
  <si>
    <t>53.084709</t>
  </si>
  <si>
    <t>8.579004</t>
  </si>
  <si>
    <t>Schierke</t>
  </si>
  <si>
    <t>51.765073</t>
  </si>
  <si>
    <t>10.678004</t>
  </si>
  <si>
    <t>Schierstedt</t>
  </si>
  <si>
    <t>51.751526</t>
  </si>
  <si>
    <t>11.521195</t>
  </si>
  <si>
    <t>Schierwaldenrath</t>
  </si>
  <si>
    <t>51.013787</t>
  </si>
  <si>
    <t>6.037447</t>
  </si>
  <si>
    <t>Schifferstadt</t>
  </si>
  <si>
    <t>49.392910</t>
  </si>
  <si>
    <t>8.364945</t>
  </si>
  <si>
    <t>Schifferstadt Süd</t>
  </si>
  <si>
    <t>49.374480</t>
  </si>
  <si>
    <t>8.376973</t>
  </si>
  <si>
    <t>Schiffweiler</t>
  </si>
  <si>
    <t>49.363371</t>
  </si>
  <si>
    <t>7.129340</t>
  </si>
  <si>
    <t>Schiltach</t>
  </si>
  <si>
    <t>48.291174</t>
  </si>
  <si>
    <t>8.335155</t>
  </si>
  <si>
    <t>Schiltach Mitte</t>
  </si>
  <si>
    <t>48.291284</t>
  </si>
  <si>
    <t>8.344766</t>
  </si>
  <si>
    <t>Schimborn</t>
  </si>
  <si>
    <t>50.057764</t>
  </si>
  <si>
    <t>9.186811</t>
  </si>
  <si>
    <t>Schirgiswalde Post</t>
  </si>
  <si>
    <t>51.080679</t>
  </si>
  <si>
    <t>14.429314</t>
  </si>
  <si>
    <t>Schirgiswalde-Kirschau</t>
  </si>
  <si>
    <t>51.079566</t>
  </si>
  <si>
    <t>14.426765</t>
  </si>
  <si>
    <t>Schirnding</t>
  </si>
  <si>
    <t>50.077300</t>
  </si>
  <si>
    <t>12.228749</t>
  </si>
  <si>
    <t>Schkeuditz</t>
  </si>
  <si>
    <t>51.402390</t>
  </si>
  <si>
    <t>12.222169</t>
  </si>
  <si>
    <t>Schkeuditz West</t>
  </si>
  <si>
    <t>51.402910</t>
  </si>
  <si>
    <t>12.195667</t>
  </si>
  <si>
    <t>Schkopau</t>
  </si>
  <si>
    <t>51.388993</t>
  </si>
  <si>
    <t>11.992098</t>
  </si>
  <si>
    <t>Schkopau Am Schloss</t>
  </si>
  <si>
    <t>51.392088</t>
  </si>
  <si>
    <t>11.983833</t>
  </si>
  <si>
    <t>Schladen(Harz)</t>
  </si>
  <si>
    <t>52.022364</t>
  </si>
  <si>
    <t>10.550134</t>
  </si>
  <si>
    <t>Schladern(Sieg)</t>
  </si>
  <si>
    <t>50.807006</t>
  </si>
  <si>
    <t>7.592264</t>
  </si>
  <si>
    <t>Schlatt(Hohenz)</t>
  </si>
  <si>
    <t>48.343544</t>
  </si>
  <si>
    <t>9.025203</t>
  </si>
  <si>
    <t>Schleife</t>
  </si>
  <si>
    <t>51.535432</t>
  </si>
  <si>
    <t>14.532101</t>
  </si>
  <si>
    <t>Schleswig</t>
  </si>
  <si>
    <t>54.499457</t>
  </si>
  <si>
    <t>9.538140</t>
  </si>
  <si>
    <t>Schlettau(Erzgeb)</t>
  </si>
  <si>
    <t>50.555008</t>
  </si>
  <si>
    <t>12.953235</t>
  </si>
  <si>
    <t>Schliengen</t>
  </si>
  <si>
    <t>47.761598</t>
  </si>
  <si>
    <t>7.568937</t>
  </si>
  <si>
    <t>Schlierbach(Schwalm-Eder-Kr.)</t>
  </si>
  <si>
    <t>50.968783</t>
  </si>
  <si>
    <t>9.201445</t>
  </si>
  <si>
    <t>Schliersee</t>
  </si>
  <si>
    <t>47.735581</t>
  </si>
  <si>
    <t>11.859586</t>
  </si>
  <si>
    <t>Schloß Holte</t>
  </si>
  <si>
    <t>51.907968</t>
  </si>
  <si>
    <t>8.611189</t>
  </si>
  <si>
    <t>Schluchsee</t>
  </si>
  <si>
    <t>47.816868</t>
  </si>
  <si>
    <t>8.177126</t>
  </si>
  <si>
    <t>Schlüchtern</t>
  </si>
  <si>
    <t>50.341177</t>
  </si>
  <si>
    <t>9.510039</t>
  </si>
  <si>
    <t>Schlüttsiel</t>
  </si>
  <si>
    <t>54.682008</t>
  </si>
  <si>
    <t>8.754857</t>
  </si>
  <si>
    <t>Schmachtenhagen</t>
  </si>
  <si>
    <t>52.775309</t>
  </si>
  <si>
    <t>13.336799</t>
  </si>
  <si>
    <t>50.720181</t>
  </si>
  <si>
    <t>10.440504</t>
  </si>
  <si>
    <t>Schmalkalden-Fachhochschule</t>
  </si>
  <si>
    <t>50.716422</t>
  </si>
  <si>
    <t>10.463487</t>
  </si>
  <si>
    <t>Schmalnau</t>
  </si>
  <si>
    <t>50.456013</t>
  </si>
  <si>
    <t>9.787847</t>
  </si>
  <si>
    <t>Schmalzgrube</t>
  </si>
  <si>
    <t>50.531945</t>
  </si>
  <si>
    <t>13.131101</t>
  </si>
  <si>
    <t>Schmalzgrube Forellenhof</t>
  </si>
  <si>
    <t>50.535852</t>
  </si>
  <si>
    <t>13.129168</t>
  </si>
  <si>
    <t>Schmidtheim</t>
  </si>
  <si>
    <t>50.413239</t>
  </si>
  <si>
    <t>6.552086</t>
  </si>
  <si>
    <t>Schmiechen</t>
  </si>
  <si>
    <t>48.362720</t>
  </si>
  <si>
    <t>9.720760</t>
  </si>
  <si>
    <t>Schmiechen Albbahn</t>
  </si>
  <si>
    <t>48.364897</t>
  </si>
  <si>
    <t>9.715289</t>
  </si>
  <si>
    <t>Schmiechen(Schwab)</t>
  </si>
  <si>
    <t>48.213046</t>
  </si>
  <si>
    <t>10.978087</t>
  </si>
  <si>
    <t>Schmiedeberg (Dresden)</t>
  </si>
  <si>
    <t>50.833847</t>
  </si>
  <si>
    <t>13.677506</t>
  </si>
  <si>
    <t>Schmiedeberg-Naundorf</t>
  </si>
  <si>
    <t>50.843793</t>
  </si>
  <si>
    <t>13.668065</t>
  </si>
  <si>
    <t>Schmilka Grenzübergang</t>
  </si>
  <si>
    <t>50.892016</t>
  </si>
  <si>
    <t>14.229880</t>
  </si>
  <si>
    <t>Schmilka Hirschgrund</t>
  </si>
  <si>
    <t>50.888877</t>
  </si>
  <si>
    <t>14.208302</t>
  </si>
  <si>
    <t>Schmilka-Hirschmühle</t>
  </si>
  <si>
    <t>50.889918</t>
  </si>
  <si>
    <t>14.228419</t>
  </si>
  <si>
    <t>Schmollensee</t>
  </si>
  <si>
    <t>53.982272</t>
  </si>
  <si>
    <t>14.077246</t>
  </si>
  <si>
    <t>Schmölln(Ol)</t>
  </si>
  <si>
    <t>51.119755</t>
  </si>
  <si>
    <t>14.227957</t>
  </si>
  <si>
    <t>Schmölln(Thür)</t>
  </si>
  <si>
    <t>50.898319</t>
  </si>
  <si>
    <t>12.354899</t>
  </si>
  <si>
    <t>Schnabelwaid</t>
  </si>
  <si>
    <t>49.810453</t>
  </si>
  <si>
    <t>11.595660</t>
  </si>
  <si>
    <t>Schnaittach Markt</t>
  </si>
  <si>
    <t>49.556978</t>
  </si>
  <si>
    <t>11.344440</t>
  </si>
  <si>
    <t>Schneeberg im Odenwald</t>
  </si>
  <si>
    <t>49.641099</t>
  </si>
  <si>
    <t>9.250801</t>
  </si>
  <si>
    <t>Schneeberg(Mark)</t>
  </si>
  <si>
    <t>52.164558</t>
  </si>
  <si>
    <t>14.329917</t>
  </si>
  <si>
    <t>Schnega</t>
  </si>
  <si>
    <t>52.869058</t>
  </si>
  <si>
    <t>10.890386</t>
  </si>
  <si>
    <t>Schneidhain</t>
  </si>
  <si>
    <t>50.172667</t>
  </si>
  <si>
    <t>8.451934</t>
  </si>
  <si>
    <t>Schnelldorf</t>
  </si>
  <si>
    <t>49.194325</t>
  </si>
  <si>
    <t>10.178483</t>
  </si>
  <si>
    <t>53.110570</t>
  </si>
  <si>
    <t>9.798868</t>
  </si>
  <si>
    <t>Schney</t>
  </si>
  <si>
    <t>50.166202</t>
  </si>
  <si>
    <t>11.073623</t>
  </si>
  <si>
    <t>Schnitzmühle</t>
  </si>
  <si>
    <t>49.070409</t>
  </si>
  <si>
    <t>12.915158</t>
  </si>
  <si>
    <t>Schoden-Ockfen</t>
  </si>
  <si>
    <t>49.636377</t>
  </si>
  <si>
    <t>6.580970</t>
  </si>
  <si>
    <t>Schöllkrippen</t>
  </si>
  <si>
    <t>50.085839</t>
  </si>
  <si>
    <t>9.244214</t>
  </si>
  <si>
    <t>Schömberg Stausee</t>
  </si>
  <si>
    <t>48.211328</t>
  </si>
  <si>
    <t>8.771352</t>
  </si>
  <si>
    <t>Schömberg(b Balingen)</t>
  </si>
  <si>
    <t>48.206379</t>
  </si>
  <si>
    <t>8.758925</t>
  </si>
  <si>
    <t>Schöna</t>
  </si>
  <si>
    <t>50.875903</t>
  </si>
  <si>
    <t>14.234719</t>
  </si>
  <si>
    <t>Schöna Dorfplatz</t>
  </si>
  <si>
    <t>50.883758</t>
  </si>
  <si>
    <t>14.214517</t>
  </si>
  <si>
    <t>Schöna(Gr)</t>
  </si>
  <si>
    <t>Schönau(Hörsel)</t>
  </si>
  <si>
    <t>50.945220</t>
  </si>
  <si>
    <t>10.429779</t>
  </si>
  <si>
    <t>Schönberg(Gaildorf)</t>
  </si>
  <si>
    <t>48.974507</t>
  </si>
  <si>
    <t>9.789685</t>
  </si>
  <si>
    <t>Schönberg(Holstein)</t>
  </si>
  <si>
    <t>54.387049</t>
  </si>
  <si>
    <t>10.375192</t>
  </si>
  <si>
    <t>Schönberg(Meckl)</t>
  </si>
  <si>
    <t>53.853380</t>
  </si>
  <si>
    <t>10.927870</t>
  </si>
  <si>
    <t>Schönberg(Vogtl)</t>
  </si>
  <si>
    <t>50.528427</t>
  </si>
  <si>
    <t>11.961259</t>
  </si>
  <si>
    <t>54.410736</t>
  </si>
  <si>
    <t>10.412798</t>
  </si>
  <si>
    <t>Schönborn(Doberl)</t>
  </si>
  <si>
    <t>51.602008</t>
  </si>
  <si>
    <t>13.468048</t>
  </si>
  <si>
    <t>Schondorf(Bay)</t>
  </si>
  <si>
    <t>48.052848</t>
  </si>
  <si>
    <t>11.089847</t>
  </si>
  <si>
    <t>Schönebeck Süd</t>
  </si>
  <si>
    <t>52.006752</t>
  </si>
  <si>
    <t>11.737305</t>
  </si>
  <si>
    <t>Schönebeck(Elbe)</t>
  </si>
  <si>
    <t>52.018794</t>
  </si>
  <si>
    <t>11.733157</t>
  </si>
  <si>
    <t>Schönebeck-Bad Salzelmen</t>
  </si>
  <si>
    <t>51.998364</t>
  </si>
  <si>
    <t>11.723627</t>
  </si>
  <si>
    <t>Schönebeck-Felgeleben</t>
  </si>
  <si>
    <t>52.000747</t>
  </si>
  <si>
    <t>11.757148</t>
  </si>
  <si>
    <t>Schönebeck-Frohse</t>
  </si>
  <si>
    <t>52.033917</t>
  </si>
  <si>
    <t>11.707384</t>
  </si>
  <si>
    <t>Schöneck(Vogtl)</t>
  </si>
  <si>
    <t>50.395988</t>
  </si>
  <si>
    <t>12.343357</t>
  </si>
  <si>
    <t>Schöneck(Vogtl) Ferienpark</t>
  </si>
  <si>
    <t>50.389570</t>
  </si>
  <si>
    <t>12.347044</t>
  </si>
  <si>
    <t>Schöneck-Büdesheim</t>
  </si>
  <si>
    <t>50.214951</t>
  </si>
  <si>
    <t>8.843600</t>
  </si>
  <si>
    <t>Schöneck-Kilianstädten</t>
  </si>
  <si>
    <t>50.201751</t>
  </si>
  <si>
    <t>8.840486</t>
  </si>
  <si>
    <t>Schöneck-Oberdorfelden</t>
  </si>
  <si>
    <t>50.196149</t>
  </si>
  <si>
    <t>8.823385</t>
  </si>
  <si>
    <t>Schönefeld(bei Berlin)</t>
  </si>
  <si>
    <t>52.391062</t>
  </si>
  <si>
    <t>13.512710</t>
  </si>
  <si>
    <t>Schönefeld(bei Berlin) Bahnhof</t>
  </si>
  <si>
    <t>52.390393</t>
  </si>
  <si>
    <t>13.513838</t>
  </si>
  <si>
    <t>Schönerlinde</t>
  </si>
  <si>
    <t>52.652182</t>
  </si>
  <si>
    <t>13.428633</t>
  </si>
  <si>
    <t>Schönerlinde Kirche</t>
  </si>
  <si>
    <t>52.653843</t>
  </si>
  <si>
    <t>13.446938</t>
  </si>
  <si>
    <t>Schönewörde</t>
  </si>
  <si>
    <t>52.628178</t>
  </si>
  <si>
    <t>10.634899</t>
  </si>
  <si>
    <t>Schönfließ(b Oranienburg)</t>
  </si>
  <si>
    <t>52.665075</t>
  </si>
  <si>
    <t>13.339419</t>
  </si>
  <si>
    <t>Schönfließ(Mark) Dorf</t>
  </si>
  <si>
    <t>52.437028</t>
  </si>
  <si>
    <t>14.472814</t>
  </si>
  <si>
    <t>Schongau</t>
  </si>
  <si>
    <t>47.812327</t>
  </si>
  <si>
    <t>10.902459</t>
  </si>
  <si>
    <t>Schöngeising</t>
  </si>
  <si>
    <t>48.147370</t>
  </si>
  <si>
    <t>11.192051</t>
  </si>
  <si>
    <t>Schönhausen(Elbe)</t>
  </si>
  <si>
    <t>52.590936</t>
  </si>
  <si>
    <t>12.040013</t>
  </si>
  <si>
    <t>Schönkirchen Landgraben</t>
  </si>
  <si>
    <t>54.343371</t>
  </si>
  <si>
    <t>10.242050</t>
  </si>
  <si>
    <t>Schönmünzach</t>
  </si>
  <si>
    <t>48.605345</t>
  </si>
  <si>
    <t>8.369354</t>
  </si>
  <si>
    <t>Schönow(Uckermark)</t>
  </si>
  <si>
    <t>53.184946</t>
  </si>
  <si>
    <t>14.153814</t>
  </si>
  <si>
    <t>Schönstedt</t>
  </si>
  <si>
    <t>51.120752</t>
  </si>
  <si>
    <t>10.585823</t>
  </si>
  <si>
    <t>Schönstedt Schule</t>
  </si>
  <si>
    <t>51.119483</t>
  </si>
  <si>
    <t>10.579162</t>
  </si>
  <si>
    <t>Schonungen</t>
  </si>
  <si>
    <t>50.049204</t>
  </si>
  <si>
    <t>10.304913</t>
  </si>
  <si>
    <t>Schönwald(Oberfr)</t>
  </si>
  <si>
    <t>50.199055</t>
  </si>
  <si>
    <t>12.096647</t>
  </si>
  <si>
    <t>Schönwalde(Barnim)</t>
  </si>
  <si>
    <t>52.679793</t>
  </si>
  <si>
    <t>13.432371</t>
  </si>
  <si>
    <t>Schönwalde(Barnim) Kreuzung</t>
  </si>
  <si>
    <t>52.679026</t>
  </si>
  <si>
    <t>13.439898</t>
  </si>
  <si>
    <t>Schönwalde(Barnim) Mühle</t>
  </si>
  <si>
    <t>52.673175</t>
  </si>
  <si>
    <t>13.438746</t>
  </si>
  <si>
    <t>Schönwalde(Spreewald)</t>
  </si>
  <si>
    <t>51.990797</t>
  </si>
  <si>
    <t>13.777723</t>
  </si>
  <si>
    <t>Schopfheim</t>
  </si>
  <si>
    <t>47.647970</t>
  </si>
  <si>
    <t>7.822674</t>
  </si>
  <si>
    <t>Schopfheim West</t>
  </si>
  <si>
    <t>47.645541</t>
  </si>
  <si>
    <t>7.801715</t>
  </si>
  <si>
    <t>Schopfheim-Schlattholz</t>
  </si>
  <si>
    <t>47.653900</t>
  </si>
  <si>
    <t>7.833300</t>
  </si>
  <si>
    <t>Schopfloch(b Freudenstadt)</t>
  </si>
  <si>
    <t>48.453711</t>
  </si>
  <si>
    <t>8.547754</t>
  </si>
  <si>
    <t>Schopp</t>
  </si>
  <si>
    <t>49.358867</t>
  </si>
  <si>
    <t>7.687317</t>
  </si>
  <si>
    <t>Schöppenstedt</t>
  </si>
  <si>
    <t>52.140692</t>
  </si>
  <si>
    <t>10.772047</t>
  </si>
  <si>
    <t>Schorndorf</t>
  </si>
  <si>
    <t>48.807150</t>
  </si>
  <si>
    <t>9.526310</t>
  </si>
  <si>
    <t>Schorndorf-Hammerschlag</t>
  </si>
  <si>
    <t>48.807605</t>
  </si>
  <si>
    <t>9.534566</t>
  </si>
  <si>
    <t>Schortens-Heidmühle</t>
  </si>
  <si>
    <t>53.542158</t>
  </si>
  <si>
    <t>7.946367</t>
  </si>
  <si>
    <t>Schötmar</t>
  </si>
  <si>
    <t>52.069935</t>
  </si>
  <si>
    <t>8.754951</t>
  </si>
  <si>
    <t>Schrezheim</t>
  </si>
  <si>
    <t>48.951125</t>
  </si>
  <si>
    <t>10.117880</t>
  </si>
  <si>
    <t>Schrobenhausen</t>
  </si>
  <si>
    <t>48.565335</t>
  </si>
  <si>
    <t>11.259318</t>
  </si>
  <si>
    <t>Schrozberg</t>
  </si>
  <si>
    <t>49.346916</t>
  </si>
  <si>
    <t>9.974904</t>
  </si>
  <si>
    <t>Schulau SF</t>
  </si>
  <si>
    <t>53.568012</t>
  </si>
  <si>
    <t>9.702433</t>
  </si>
  <si>
    <t>Schülldorf</t>
  </si>
  <si>
    <t>54.298863</t>
  </si>
  <si>
    <t>9.747804</t>
  </si>
  <si>
    <t>Schüptitz</t>
  </si>
  <si>
    <t>50.722761</t>
  </si>
  <si>
    <t>12.029868</t>
  </si>
  <si>
    <t>Schüttorf</t>
  </si>
  <si>
    <t>52.316840</t>
  </si>
  <si>
    <t>7.220610</t>
  </si>
  <si>
    <t>Schutzbach</t>
  </si>
  <si>
    <t>50.758491</t>
  </si>
  <si>
    <t>7.903878</t>
  </si>
  <si>
    <t>Schwaan</t>
  </si>
  <si>
    <t>53.939188</t>
  </si>
  <si>
    <t>12.117894</t>
  </si>
  <si>
    <t>Schwabach</t>
  </si>
  <si>
    <t>49.326195</t>
  </si>
  <si>
    <t>11.035351</t>
  </si>
  <si>
    <t>Schwabach-Limbach</t>
  </si>
  <si>
    <t>49.338214</t>
  </si>
  <si>
    <t>11.044580</t>
  </si>
  <si>
    <t>Schwabhausen(b Dachau)</t>
  </si>
  <si>
    <t>48.300517</t>
  </si>
  <si>
    <t>11.364758</t>
  </si>
  <si>
    <t>Schwäbisch Gmünd</t>
  </si>
  <si>
    <t>48.801011</t>
  </si>
  <si>
    <t>9.787795</t>
  </si>
  <si>
    <t>Schwäbisch Hall</t>
  </si>
  <si>
    <t>49.108210</t>
  </si>
  <si>
    <t>9.733359</t>
  </si>
  <si>
    <t>Schwäbisch Hall-Hessental</t>
  </si>
  <si>
    <t>49.096732</t>
  </si>
  <si>
    <t>9.767373</t>
  </si>
  <si>
    <t>Schwabmünchen</t>
  </si>
  <si>
    <t>48.178688</t>
  </si>
  <si>
    <t>10.768291</t>
  </si>
  <si>
    <t>Schwabsberg</t>
  </si>
  <si>
    <t>48.925190</t>
  </si>
  <si>
    <t>10.138893</t>
  </si>
  <si>
    <t>Schwaigern Ost</t>
  </si>
  <si>
    <t>49.140544</t>
  </si>
  <si>
    <t>9.069164</t>
  </si>
  <si>
    <t>Schwaigern(Württ)</t>
  </si>
  <si>
    <t>49.138366</t>
  </si>
  <si>
    <t>9.056440</t>
  </si>
  <si>
    <t>Schwaigern(Württ) West</t>
  </si>
  <si>
    <t>49.138813</t>
  </si>
  <si>
    <t>9.042472</t>
  </si>
  <si>
    <t>Schwaikheim</t>
  </si>
  <si>
    <t>48.868340</t>
  </si>
  <si>
    <t>9.354943</t>
  </si>
  <si>
    <t>Schwalbach(Taunus)Limes</t>
  </si>
  <si>
    <t>50.154354</t>
  </si>
  <si>
    <t>8.527970</t>
  </si>
  <si>
    <t>Schwalbach(Taunus)Nord</t>
  </si>
  <si>
    <t>50.159860</t>
  </si>
  <si>
    <t>8.534777</t>
  </si>
  <si>
    <t>Schwallungen</t>
  </si>
  <si>
    <t>50.689385</t>
  </si>
  <si>
    <t>10.346514</t>
  </si>
  <si>
    <t>Schwalmstadt-Wiera</t>
  </si>
  <si>
    <t>50.881937</t>
  </si>
  <si>
    <t>9.136421</t>
  </si>
  <si>
    <t>Schwandorf</t>
  </si>
  <si>
    <t>49.326380</t>
  </si>
  <si>
    <t>12.103802</t>
  </si>
  <si>
    <t>Schwanheide</t>
  </si>
  <si>
    <t>53.428156</t>
  </si>
  <si>
    <t>10.689993</t>
  </si>
  <si>
    <t>Schwante</t>
  </si>
  <si>
    <t>52.734683</t>
  </si>
  <si>
    <t>13.091733</t>
  </si>
  <si>
    <t>Schwante An der Kirche</t>
  </si>
  <si>
    <t>52.734177</t>
  </si>
  <si>
    <t>13.088306</t>
  </si>
  <si>
    <t>Schwarmstedt</t>
  </si>
  <si>
    <t>52.678880</t>
  </si>
  <si>
    <t>9.624754</t>
  </si>
  <si>
    <t>Schwarzburg</t>
  </si>
  <si>
    <t>50.642576</t>
  </si>
  <si>
    <t>11.180660</t>
  </si>
  <si>
    <t>Schwarzenbach(b Pressath)</t>
  </si>
  <si>
    <t>49.724702</t>
  </si>
  <si>
    <t>11.992901</t>
  </si>
  <si>
    <t>Schwarzenbach(Saale)</t>
  </si>
  <si>
    <t>50.220374</t>
  </si>
  <si>
    <t>11.935887</t>
  </si>
  <si>
    <t>Schwarzenbek</t>
  </si>
  <si>
    <t>53.503832</t>
  </si>
  <si>
    <t>10.484782</t>
  </si>
  <si>
    <t>Schwarzenberg</t>
  </si>
  <si>
    <t>48.598672</t>
  </si>
  <si>
    <t>8.383851</t>
  </si>
  <si>
    <t>Schwarzenberg Hp</t>
  </si>
  <si>
    <t>50.532368</t>
  </si>
  <si>
    <t>12.786451</t>
  </si>
  <si>
    <t>Schwarzenberg(Erzg)</t>
  </si>
  <si>
    <t>50.545119</t>
  </si>
  <si>
    <t>12.786824</t>
  </si>
  <si>
    <t>Schwarzenberg-Neuwelt</t>
  </si>
  <si>
    <t>50.554379</t>
  </si>
  <si>
    <t>12.765726</t>
  </si>
  <si>
    <t>Schwarzenfeld(Opf)</t>
  </si>
  <si>
    <t>49.392751</t>
  </si>
  <si>
    <t>12.130636</t>
  </si>
  <si>
    <t>Schwarzheide Ost</t>
  </si>
  <si>
    <t>51.473649</t>
  </si>
  <si>
    <t>13.890799</t>
  </si>
  <si>
    <t>Schwarzkollm</t>
  </si>
  <si>
    <t>51.443187</t>
  </si>
  <si>
    <t>14.133566</t>
  </si>
  <si>
    <t>Schwedt(Oder)</t>
  </si>
  <si>
    <t>53.063069</t>
  </si>
  <si>
    <t>14.290507</t>
  </si>
  <si>
    <t>Schwedt(Oder)Mitte</t>
  </si>
  <si>
    <t>53.068323</t>
  </si>
  <si>
    <t>14.271588</t>
  </si>
  <si>
    <t>Schweich(DB)</t>
  </si>
  <si>
    <t>49.831062</t>
  </si>
  <si>
    <t>Schweighof</t>
  </si>
  <si>
    <t>50.330473</t>
  </si>
  <si>
    <t>10.801505</t>
  </si>
  <si>
    <t>Schweikershain</t>
  </si>
  <si>
    <t>51.037792</t>
  </si>
  <si>
    <t>12.955713</t>
  </si>
  <si>
    <t>Schweinfurt Hbf</t>
  </si>
  <si>
    <t>50.035313</t>
  </si>
  <si>
    <t>10.212919</t>
  </si>
  <si>
    <t>Schweinfurt Mitte</t>
  </si>
  <si>
    <t>50.040173</t>
  </si>
  <si>
    <t>10.228786</t>
  </si>
  <si>
    <t>Schweinfurt Stadt</t>
  </si>
  <si>
    <t>50.046808</t>
  </si>
  <si>
    <t>10.244297</t>
  </si>
  <si>
    <t>Schweinsburg-Culten</t>
  </si>
  <si>
    <t>50.787140</t>
  </si>
  <si>
    <t>12.369588</t>
  </si>
  <si>
    <t>Schweinsdorf</t>
  </si>
  <si>
    <t>49.400599</t>
  </si>
  <si>
    <t>10.226984</t>
  </si>
  <si>
    <t>Schwelm</t>
  </si>
  <si>
    <t>51.290526</t>
  </si>
  <si>
    <t>7.289681</t>
  </si>
  <si>
    <t>Schwelm West</t>
  </si>
  <si>
    <t>51.285646</t>
  </si>
  <si>
    <t>7.269619</t>
  </si>
  <si>
    <t>Schwenningen(Bay)</t>
  </si>
  <si>
    <t>48.656460</t>
  </si>
  <si>
    <t>10.642895</t>
  </si>
  <si>
    <t>Schwenningen(Neckar)</t>
  </si>
  <si>
    <t>48.059770</t>
  </si>
  <si>
    <t>8.535862</t>
  </si>
  <si>
    <t>Schwenzin</t>
  </si>
  <si>
    <t>53.536187</t>
  </si>
  <si>
    <t>12.612018</t>
  </si>
  <si>
    <t>Schweppenburg-Heilbrunnen</t>
  </si>
  <si>
    <t>50.466037</t>
  </si>
  <si>
    <t>7.309218</t>
  </si>
  <si>
    <t>53.634739</t>
  </si>
  <si>
    <t>11.407455</t>
  </si>
  <si>
    <t>Schwerin Industriepark</t>
  </si>
  <si>
    <t>53.575264</t>
  </si>
  <si>
    <t>11.431516</t>
  </si>
  <si>
    <t>Schwerin Mitte</t>
  </si>
  <si>
    <t>53.626911</t>
  </si>
  <si>
    <t>11.405334</t>
  </si>
  <si>
    <t>Schwerin Süd</t>
  </si>
  <si>
    <t>53.574787</t>
  </si>
  <si>
    <t>11.377005</t>
  </si>
  <si>
    <t>Schwerin-Görries</t>
  </si>
  <si>
    <t>53.609373</t>
  </si>
  <si>
    <t>11.384935</t>
  </si>
  <si>
    <t>Schwerin-Lankow</t>
  </si>
  <si>
    <t>53.656656</t>
  </si>
  <si>
    <t>11.369536</t>
  </si>
  <si>
    <t>Schwerin-Margaretenhof</t>
  </si>
  <si>
    <t>53.658552</t>
  </si>
  <si>
    <t>11.360973</t>
  </si>
  <si>
    <t>Schwerin-Warnitz</t>
  </si>
  <si>
    <t>53.661700</t>
  </si>
  <si>
    <t>11.345565</t>
  </si>
  <si>
    <t>Schwerin-Wüstmark</t>
  </si>
  <si>
    <t>53.584045</t>
  </si>
  <si>
    <t>11.399627</t>
  </si>
  <si>
    <t>51.442281</t>
  </si>
  <si>
    <t>7.558960</t>
  </si>
  <si>
    <t>Schwerte-Ergste</t>
  </si>
  <si>
    <t>51.424705</t>
  </si>
  <si>
    <t>7.577534</t>
  </si>
  <si>
    <t>Schweta Bf</t>
  </si>
  <si>
    <t>51.240770</t>
  </si>
  <si>
    <t>13.078225</t>
  </si>
  <si>
    <t>Schwetzingen</t>
  </si>
  <si>
    <t>49.383434</t>
  </si>
  <si>
    <t>8.578679</t>
  </si>
  <si>
    <t>Schwetzingen Nordstadt</t>
  </si>
  <si>
    <t>49.393600</t>
  </si>
  <si>
    <t>8.572670</t>
  </si>
  <si>
    <t>Schwetzingen-Hirschacker</t>
  </si>
  <si>
    <t>49.406800</t>
  </si>
  <si>
    <t>8.556340</t>
  </si>
  <si>
    <t>Schwieberdingen</t>
  </si>
  <si>
    <t>48.870579</t>
  </si>
  <si>
    <t>9.071396</t>
  </si>
  <si>
    <t>Schwindebeck</t>
  </si>
  <si>
    <t>53.122716</t>
  </si>
  <si>
    <t>10.117192</t>
  </si>
  <si>
    <t>Schwindegg</t>
  </si>
  <si>
    <t>48.273193</t>
  </si>
  <si>
    <t>12.249699</t>
  </si>
  <si>
    <t>Schwörstadt</t>
  </si>
  <si>
    <t>47.591019</t>
  </si>
  <si>
    <t>7.870328</t>
  </si>
  <si>
    <t>Sebnitz(Gr)</t>
  </si>
  <si>
    <t>Sebnitz(Sachs)</t>
  </si>
  <si>
    <t>50.975835</t>
  </si>
  <si>
    <t>14.272168</t>
  </si>
  <si>
    <t>Sechshelden</t>
  </si>
  <si>
    <t>50.748969</t>
  </si>
  <si>
    <t>8.252763</t>
  </si>
  <si>
    <t>Sechtem</t>
  </si>
  <si>
    <t>50.795711</t>
  </si>
  <si>
    <t>6.957454</t>
  </si>
  <si>
    <t>Seckach</t>
  </si>
  <si>
    <t>49.441157</t>
  </si>
  <si>
    <t>9.338469</t>
  </si>
  <si>
    <t>52.291840</t>
  </si>
  <si>
    <t>12.985452</t>
  </si>
  <si>
    <t>Sedlitz Ost</t>
  </si>
  <si>
    <t>51.553101</t>
  </si>
  <si>
    <t>14.055252</t>
  </si>
  <si>
    <t>Seebach(b Mühlhausen) Ort</t>
  </si>
  <si>
    <t>51.164409</t>
  </si>
  <si>
    <t>10.514281</t>
  </si>
  <si>
    <t>Seebach(Mühlhausen)</t>
  </si>
  <si>
    <t>51.170012</t>
  </si>
  <si>
    <t>10.521193</t>
  </si>
  <si>
    <t>Seebad Ahlbeck</t>
  </si>
  <si>
    <t>53.935478</t>
  </si>
  <si>
    <t>14.187859</t>
  </si>
  <si>
    <t>Seebad Heringsdorf</t>
  </si>
  <si>
    <t>53.949836</t>
  </si>
  <si>
    <t>14.169586</t>
  </si>
  <si>
    <t>Seebad Lubmin</t>
  </si>
  <si>
    <t>54.133315</t>
  </si>
  <si>
    <t>13.614807</t>
  </si>
  <si>
    <t>Seebergen</t>
  </si>
  <si>
    <t>50.929270</t>
  </si>
  <si>
    <t>10.792702</t>
  </si>
  <si>
    <t>47.803516</t>
  </si>
  <si>
    <t>8.191115</t>
  </si>
  <si>
    <t>Seefeld(Mark)</t>
  </si>
  <si>
    <t>52.618294</t>
  </si>
  <si>
    <t>13.675987</t>
  </si>
  <si>
    <t>Seefeld(Mark) Dorf</t>
  </si>
  <si>
    <t>52.622300</t>
  </si>
  <si>
    <t>13.676951</t>
  </si>
  <si>
    <t>Seefeld-Hechendorf</t>
  </si>
  <si>
    <t>48.041370</t>
  </si>
  <si>
    <t>11.198730</t>
  </si>
  <si>
    <t>Seeg</t>
  </si>
  <si>
    <t>47.655267</t>
  </si>
  <si>
    <t>10.613981</t>
  </si>
  <si>
    <t>Seegefeld</t>
  </si>
  <si>
    <t>52.552480</t>
  </si>
  <si>
    <t>13.116810</t>
  </si>
  <si>
    <t>Seehausen(Altm)</t>
  </si>
  <si>
    <t>52.885643</t>
  </si>
  <si>
    <t>11.743576</t>
  </si>
  <si>
    <t>Seehausen(Uckermark)</t>
  </si>
  <si>
    <t>53.221367</t>
  </si>
  <si>
    <t>13.884201</t>
  </si>
  <si>
    <t>Seeleiten-Berggeist</t>
  </si>
  <si>
    <t>47.670984</t>
  </si>
  <si>
    <t>11.165830</t>
  </si>
  <si>
    <t>Seelow(Mark)</t>
  </si>
  <si>
    <t>52.538198</t>
  </si>
  <si>
    <t>14.394413</t>
  </si>
  <si>
    <t>Seelow-Gusow</t>
  </si>
  <si>
    <t>52.559303</t>
  </si>
  <si>
    <t>14.351462</t>
  </si>
  <si>
    <t>Seelvitz</t>
  </si>
  <si>
    <t>54.367611</t>
  </si>
  <si>
    <t>13.561281</t>
  </si>
  <si>
    <t>52.391675</t>
  </si>
  <si>
    <t>9.594314</t>
  </si>
  <si>
    <t>Seerhausen</t>
  </si>
  <si>
    <t>51.270271</t>
  </si>
  <si>
    <t>13.240079</t>
  </si>
  <si>
    <t>Seesen</t>
  </si>
  <si>
    <t>51.887074</t>
  </si>
  <si>
    <t>10.173571</t>
  </si>
  <si>
    <t>Seeshaupt</t>
  </si>
  <si>
    <t>47.822783</t>
  </si>
  <si>
    <t>11.287030</t>
  </si>
  <si>
    <t>Sehlem(Kr Wittlich)</t>
  </si>
  <si>
    <t>49.906959</t>
  </si>
  <si>
    <t>6.823421</t>
  </si>
  <si>
    <t>Sehma</t>
  </si>
  <si>
    <t>50.535453</t>
  </si>
  <si>
    <t>12.993805</t>
  </si>
  <si>
    <t>Sehnde</t>
  </si>
  <si>
    <t>52.318075</t>
  </si>
  <si>
    <t>9.962528</t>
  </si>
  <si>
    <t>Seiboldsdorf</t>
  </si>
  <si>
    <t>47.857159</t>
  </si>
  <si>
    <t>12.636777</t>
  </si>
  <si>
    <t>Seifersdorf</t>
  </si>
  <si>
    <t>50.939967</t>
  </si>
  <si>
    <t>13.647601</t>
  </si>
  <si>
    <t>Seifhennersdorf</t>
  </si>
  <si>
    <t>50.935798</t>
  </si>
  <si>
    <t>14.613706</t>
  </si>
  <si>
    <t>Seitschen</t>
  </si>
  <si>
    <t>51.153767</t>
  </si>
  <si>
    <t>14.325332</t>
  </si>
  <si>
    <t>Selb Nord</t>
  </si>
  <si>
    <t>50.178915</t>
  </si>
  <si>
    <t>12.134605</t>
  </si>
  <si>
    <t>Selb Stadt</t>
  </si>
  <si>
    <t>50.174216</t>
  </si>
  <si>
    <t>12.126305</t>
  </si>
  <si>
    <t>Selbelang</t>
  </si>
  <si>
    <t>52.633050</t>
  </si>
  <si>
    <t>12.714262</t>
  </si>
  <si>
    <t>Selbitz</t>
  </si>
  <si>
    <t>50.316476</t>
  </si>
  <si>
    <t>11.748405</t>
  </si>
  <si>
    <t>Selb-Plößberg</t>
  </si>
  <si>
    <t>50.188948</t>
  </si>
  <si>
    <t>12.119884</t>
  </si>
  <si>
    <t>Selb-Plößberg(Gr)</t>
  </si>
  <si>
    <t>Selhausen</t>
  </si>
  <si>
    <t>50.865695</t>
  </si>
  <si>
    <t>6.439356</t>
  </si>
  <si>
    <t>Seligenstadt Mainschleifenbahn</t>
  </si>
  <si>
    <t>49.857008</t>
  </si>
  <si>
    <t>10.102030</t>
  </si>
  <si>
    <t>Seligenstadt(b Würzburg)</t>
  </si>
  <si>
    <t>49.854260</t>
  </si>
  <si>
    <t>10.102454</t>
  </si>
  <si>
    <t>50.041460</t>
  </si>
  <si>
    <t>8.967472</t>
  </si>
  <si>
    <t>Sellin(Rügen) Ost</t>
  </si>
  <si>
    <t>54.371344</t>
  </si>
  <si>
    <t>13.697662</t>
  </si>
  <si>
    <t>Sellin(Rügen) West</t>
  </si>
  <si>
    <t>54.375892</t>
  </si>
  <si>
    <t>13.680913</t>
  </si>
  <si>
    <t>Sellstedt</t>
  </si>
  <si>
    <t>53.515529</t>
  </si>
  <si>
    <t>8.723057</t>
  </si>
  <si>
    <t>Selm</t>
  </si>
  <si>
    <t>51.706644</t>
  </si>
  <si>
    <t>7.453406</t>
  </si>
  <si>
    <t>Selm-Beifang</t>
  </si>
  <si>
    <t>51.693672</t>
  </si>
  <si>
    <t>7.454609</t>
  </si>
  <si>
    <t>Seltendorf</t>
  </si>
  <si>
    <t>50.386897</t>
  </si>
  <si>
    <t>11.064095</t>
  </si>
  <si>
    <t>Senden</t>
  </si>
  <si>
    <t>48.324016</t>
  </si>
  <si>
    <t>10.050502</t>
  </si>
  <si>
    <t>Senden-Bösensell</t>
  </si>
  <si>
    <t>51.907030</t>
  </si>
  <si>
    <t>7.487687</t>
  </si>
  <si>
    <t>Senftenberg</t>
  </si>
  <si>
    <t>51.527349</t>
  </si>
  <si>
    <t>14.004216</t>
  </si>
  <si>
    <t>Sennfeld</t>
  </si>
  <si>
    <t>49.378762</t>
  </si>
  <si>
    <t>9.380518</t>
  </si>
  <si>
    <t>Serams</t>
  </si>
  <si>
    <t>54.377976</t>
  </si>
  <si>
    <t>13.582128</t>
  </si>
  <si>
    <t>Serrig</t>
  </si>
  <si>
    <t>49.577132</t>
  </si>
  <si>
    <t>6.569981</t>
  </si>
  <si>
    <t>Sersheim</t>
  </si>
  <si>
    <t>48.958916</t>
  </si>
  <si>
    <t>9.018508</t>
  </si>
  <si>
    <t>Seubersdorf</t>
  </si>
  <si>
    <t>49.167648</t>
  </si>
  <si>
    <t>11.628123</t>
  </si>
  <si>
    <t>Seulberg</t>
  </si>
  <si>
    <t>50.241906</t>
  </si>
  <si>
    <t>8.646005</t>
  </si>
  <si>
    <t>Seulbitz</t>
  </si>
  <si>
    <t>50.209820</t>
  </si>
  <si>
    <t>11.868771</t>
  </si>
  <si>
    <t>Seybothenreuth</t>
  </si>
  <si>
    <t>49.894417</t>
  </si>
  <si>
    <t>11.705542</t>
  </si>
  <si>
    <t>Siebeldingen-Birkweiler</t>
  </si>
  <si>
    <t>49.209270</t>
  </si>
  <si>
    <t>8.042565</t>
  </si>
  <si>
    <t>Siedenlangenbeck</t>
  </si>
  <si>
    <t>52.754280</t>
  </si>
  <si>
    <t>11.080807</t>
  </si>
  <si>
    <t>Siedlinghausen</t>
  </si>
  <si>
    <t>51.257761</t>
  </si>
  <si>
    <t>8.473835</t>
  </si>
  <si>
    <t>Siegburg Bahnhof</t>
  </si>
  <si>
    <t>Siegburg/Bonn</t>
  </si>
  <si>
    <t>50.793915</t>
  </si>
  <si>
    <t>7.203026</t>
  </si>
  <si>
    <t>Siegelsbach</t>
  </si>
  <si>
    <t>49.271227</t>
  </si>
  <si>
    <t>9.087386</t>
  </si>
  <si>
    <t>Siegelsdorf</t>
  </si>
  <si>
    <t>49.506350</t>
  </si>
  <si>
    <t>10.875519</t>
  </si>
  <si>
    <t>Siegen Hbf</t>
  </si>
  <si>
    <t>50.875939</t>
  </si>
  <si>
    <t>8.016508</t>
  </si>
  <si>
    <t>Siegen-Geisweid</t>
  </si>
  <si>
    <t>50.915581</t>
  </si>
  <si>
    <t>8.014352</t>
  </si>
  <si>
    <t>Siegen-Weidenau</t>
  </si>
  <si>
    <t>50.895966</t>
  </si>
  <si>
    <t>8.029842</t>
  </si>
  <si>
    <t>Siegsdorf</t>
  </si>
  <si>
    <t>47.821827</t>
  </si>
  <si>
    <t>12.646006</t>
  </si>
  <si>
    <t>Sierksdorf</t>
  </si>
  <si>
    <t>54.068523</t>
  </si>
  <si>
    <t>10.769108</t>
  </si>
  <si>
    <t>Siersburg</t>
  </si>
  <si>
    <t>49.361696</t>
  </si>
  <si>
    <t>6.665362</t>
  </si>
  <si>
    <t>Siershahn</t>
  </si>
  <si>
    <t>50.485938</t>
  </si>
  <si>
    <t>7.771312</t>
  </si>
  <si>
    <t>Sieversdorf(Neust/D)</t>
  </si>
  <si>
    <t>52.818929</t>
  </si>
  <si>
    <t>12.397722</t>
  </si>
  <si>
    <t>Siglingen</t>
  </si>
  <si>
    <t>49.297435</t>
  </si>
  <si>
    <t>9.305336</t>
  </si>
  <si>
    <t>Sigmaringen</t>
  </si>
  <si>
    <t>48.086984</t>
  </si>
  <si>
    <t>9.221851</t>
  </si>
  <si>
    <t>Sigmaringendorf</t>
  </si>
  <si>
    <t>48.068899</t>
  </si>
  <si>
    <t>9.260724</t>
  </si>
  <si>
    <t>Silbach</t>
  </si>
  <si>
    <t>51.223670</t>
  </si>
  <si>
    <t>8.481124</t>
  </si>
  <si>
    <t>Silberhausen</t>
  </si>
  <si>
    <t>51.319425</t>
  </si>
  <si>
    <t>10.342410</t>
  </si>
  <si>
    <t>Silberhütte NE</t>
  </si>
  <si>
    <t>51.629092</t>
  </si>
  <si>
    <t>11.091686</t>
  </si>
  <si>
    <t>Silberstraße</t>
  </si>
  <si>
    <t>50.661632</t>
  </si>
  <si>
    <t>12.549053</t>
  </si>
  <si>
    <t>Simbach(Inn)</t>
  </si>
  <si>
    <t>48.262726</t>
  </si>
  <si>
    <t>13.023012</t>
  </si>
  <si>
    <t>Simmelsdorf-Hüttenbach</t>
  </si>
  <si>
    <t>49.598459</t>
  </si>
  <si>
    <t>11.341671</t>
  </si>
  <si>
    <t>Simmern(Hunsrück)</t>
  </si>
  <si>
    <t>49.981764</t>
  </si>
  <si>
    <t>7.526400</t>
  </si>
  <si>
    <t>Simtshausen</t>
  </si>
  <si>
    <t>50.941728</t>
  </si>
  <si>
    <t>8.704144</t>
  </si>
  <si>
    <t>Sindelfingen</t>
  </si>
  <si>
    <t>48.703891</t>
  </si>
  <si>
    <t>8.999075</t>
  </si>
  <si>
    <t>Sindorf</t>
  </si>
  <si>
    <t>50.903707</t>
  </si>
  <si>
    <t>6.681106</t>
  </si>
  <si>
    <t>Singen Industriegebiet</t>
  </si>
  <si>
    <t>47.759450</t>
  </si>
  <si>
    <t>8.872131</t>
  </si>
  <si>
    <t>Singen Landesgartenschau</t>
  </si>
  <si>
    <t>47.760941</t>
  </si>
  <si>
    <t>8.827112</t>
  </si>
  <si>
    <t>Singen(Hohentwiel)</t>
  </si>
  <si>
    <t>47.758880</t>
  </si>
  <si>
    <t>8.841269</t>
  </si>
  <si>
    <t>Singen(Thür)</t>
  </si>
  <si>
    <t>50.727804</t>
  </si>
  <si>
    <t>11.067263</t>
  </si>
  <si>
    <t>Singlis</t>
  </si>
  <si>
    <t>51.058605</t>
  </si>
  <si>
    <t>9.323773</t>
  </si>
  <si>
    <t>Sinn</t>
  </si>
  <si>
    <t>50.649772</t>
  </si>
  <si>
    <t>8.325126</t>
  </si>
  <si>
    <t>Sinsheim Museum/Arena</t>
  </si>
  <si>
    <t>49.241373</t>
  </si>
  <si>
    <t>8.899843</t>
  </si>
  <si>
    <t>Sinsheim(Elsenz) Hbf</t>
  </si>
  <si>
    <t>49.250353</t>
  </si>
  <si>
    <t>8.875100</t>
  </si>
  <si>
    <t>Sinzheim</t>
  </si>
  <si>
    <t>48.759880</t>
  </si>
  <si>
    <t>8.158429</t>
  </si>
  <si>
    <t>Sinzheim Nord</t>
  </si>
  <si>
    <t>48.770819</t>
  </si>
  <si>
    <t>8.169792</t>
  </si>
  <si>
    <t>Sinzig(Rhein)</t>
  </si>
  <si>
    <t>50.546846</t>
  </si>
  <si>
    <t>7.258224</t>
  </si>
  <si>
    <t>Sinzing</t>
  </si>
  <si>
    <t>48.990796</t>
  </si>
  <si>
    <t>12.037653</t>
  </si>
  <si>
    <t>Sipplingen</t>
  </si>
  <si>
    <t>47.795587</t>
  </si>
  <si>
    <t>9.095524</t>
  </si>
  <si>
    <t>Sitzendorf-Unterweißbach</t>
  </si>
  <si>
    <t>50.627313</t>
  </si>
  <si>
    <t>11.155399</t>
  </si>
  <si>
    <t>Soest</t>
  </si>
  <si>
    <t>51.578419</t>
  </si>
  <si>
    <t>8.104589</t>
  </si>
  <si>
    <t>Sohl</t>
  </si>
  <si>
    <t>50.275655</t>
  </si>
  <si>
    <t>12.282436</t>
  </si>
  <si>
    <t>Sohland</t>
  </si>
  <si>
    <t>51.053738</t>
  </si>
  <si>
    <t>14.431926</t>
  </si>
  <si>
    <t>Solingen Grünewald</t>
  </si>
  <si>
    <t>51.163899</t>
  </si>
  <si>
    <t>7.079004</t>
  </si>
  <si>
    <t>Solingen Hbf</t>
  </si>
  <si>
    <t>51.160766</t>
  </si>
  <si>
    <t>7.004187</t>
  </si>
  <si>
    <t>Solingen Mitte</t>
  </si>
  <si>
    <t>51.165740</t>
  </si>
  <si>
    <t>7.088716</t>
  </si>
  <si>
    <t>Solingen Schule Krahenhöhe</t>
  </si>
  <si>
    <t>51.161821</t>
  </si>
  <si>
    <t>7.109051</t>
  </si>
  <si>
    <t>Solingen Vogelpark</t>
  </si>
  <si>
    <t>51.166711</t>
  </si>
  <si>
    <t>6.992398</t>
  </si>
  <si>
    <t>Solingen-Schaberg</t>
  </si>
  <si>
    <t>51.163206</t>
  </si>
  <si>
    <t>7.128182</t>
  </si>
  <si>
    <t>Söllingen Kapellenstraße</t>
  </si>
  <si>
    <t>48.983956</t>
  </si>
  <si>
    <t>8.549618</t>
  </si>
  <si>
    <t>Söllingen Reetzstr.</t>
  </si>
  <si>
    <t>48.991053</t>
  </si>
  <si>
    <t>8.540793</t>
  </si>
  <si>
    <t>Söllingen(b Karlsr)</t>
  </si>
  <si>
    <t>48.987754</t>
  </si>
  <si>
    <t>8.543543</t>
  </si>
  <si>
    <t>Sollstedt</t>
  </si>
  <si>
    <t>51.413673</t>
  </si>
  <si>
    <t>10.529848</t>
  </si>
  <si>
    <t>Solms</t>
  </si>
  <si>
    <t>50.545682</t>
  </si>
  <si>
    <t>8.406585</t>
  </si>
  <si>
    <t>Solnhofen</t>
  </si>
  <si>
    <t>48.891987</t>
  </si>
  <si>
    <t>10.993983</t>
  </si>
  <si>
    <t>Solpke</t>
  </si>
  <si>
    <t>52.500416</t>
  </si>
  <si>
    <t>11.294178</t>
  </si>
  <si>
    <t>Soltau Nord</t>
  </si>
  <si>
    <t>53.001364</t>
  </si>
  <si>
    <t>9.861013</t>
  </si>
  <si>
    <t>Soltau(Han)</t>
  </si>
  <si>
    <t>52.983017</t>
  </si>
  <si>
    <t>9.831109</t>
  </si>
  <si>
    <t>Soltendieck</t>
  </si>
  <si>
    <t>52.874209</t>
  </si>
  <si>
    <t>10.761416</t>
  </si>
  <si>
    <t>Soltendieck Siedlung</t>
  </si>
  <si>
    <t>52.874907</t>
  </si>
  <si>
    <t>10.753876</t>
  </si>
  <si>
    <t>Sömmerda</t>
  </si>
  <si>
    <t>51.164954</t>
  </si>
  <si>
    <t>11.127584</t>
  </si>
  <si>
    <t>Sondern</t>
  </si>
  <si>
    <t>51.073085</t>
  </si>
  <si>
    <t>7.842578</t>
  </si>
  <si>
    <t>Sondernach</t>
  </si>
  <si>
    <t>48.367640</t>
  </si>
  <si>
    <t>9.620440</t>
  </si>
  <si>
    <t>Sondernheim</t>
  </si>
  <si>
    <t>49.194981</t>
  </si>
  <si>
    <t>8.360272</t>
  </si>
  <si>
    <t>Sondershausen</t>
  </si>
  <si>
    <t>51.370054</t>
  </si>
  <si>
    <t>10.849193</t>
  </si>
  <si>
    <t>Sondershausen-Jecha</t>
  </si>
  <si>
    <t>51.362163</t>
  </si>
  <si>
    <t>10.895364</t>
  </si>
  <si>
    <t>Sonneberg(Thür)Nord</t>
  </si>
  <si>
    <t>50.365478</t>
  </si>
  <si>
    <t>11.207550</t>
  </si>
  <si>
    <t>Sonneberg(Thür)Ost</t>
  </si>
  <si>
    <t>50.352252</t>
  </si>
  <si>
    <t>11.201293</t>
  </si>
  <si>
    <t>Sonneberg(Thür)West</t>
  </si>
  <si>
    <t>50.368031</t>
  </si>
  <si>
    <t>11.159071</t>
  </si>
  <si>
    <t>Sontheim(Schwab)</t>
  </si>
  <si>
    <t>48.011810</t>
  </si>
  <si>
    <t>10.346939</t>
  </si>
  <si>
    <t>Sontheim-Brenz</t>
  </si>
  <si>
    <t>48.559324</t>
  </si>
  <si>
    <t>10.284863</t>
  </si>
  <si>
    <t>Sonthofen</t>
  </si>
  <si>
    <t>47.513284</t>
  </si>
  <si>
    <t>10.272093</t>
  </si>
  <si>
    <t>Sontra</t>
  </si>
  <si>
    <t>51.072153</t>
  </si>
  <si>
    <t>9.930934</t>
  </si>
  <si>
    <t>Sontra Breitwiese</t>
  </si>
  <si>
    <t>51.071000</t>
  </si>
  <si>
    <t>9.932960</t>
  </si>
  <si>
    <t>Sophienhof</t>
  </si>
  <si>
    <t>51.641116</t>
  </si>
  <si>
    <t>10.789416</t>
  </si>
  <si>
    <t>Sorge</t>
  </si>
  <si>
    <t>51.693414</t>
  </si>
  <si>
    <t>10.697347</t>
  </si>
  <si>
    <t>Sörup</t>
  </si>
  <si>
    <t>54.716662</t>
  </si>
  <si>
    <t>9.669912</t>
  </si>
  <si>
    <t>Sottrum</t>
  </si>
  <si>
    <t>53.101242</t>
  </si>
  <si>
    <t>9.250030</t>
  </si>
  <si>
    <t>Soyen</t>
  </si>
  <si>
    <t>48.108085</t>
  </si>
  <si>
    <t>12.209744</t>
  </si>
  <si>
    <t>Spaichingen</t>
  </si>
  <si>
    <t>48.068987</t>
  </si>
  <si>
    <t>8.740147</t>
  </si>
  <si>
    <t>Spaichingen Mitte</t>
  </si>
  <si>
    <t>48.078502</t>
  </si>
  <si>
    <t>8.730425</t>
  </si>
  <si>
    <t>Sparrieshoop</t>
  </si>
  <si>
    <t>53.781294</t>
  </si>
  <si>
    <t>9.685207</t>
  </si>
  <si>
    <t>Spay</t>
  </si>
  <si>
    <t>50.255544</t>
  </si>
  <si>
    <t>7.645473</t>
  </si>
  <si>
    <t>Spay Alter Posthof</t>
  </si>
  <si>
    <t>50.253086</t>
  </si>
  <si>
    <t>7.646262</t>
  </si>
  <si>
    <t>Spechtritz</t>
  </si>
  <si>
    <t>50.952635</t>
  </si>
  <si>
    <t>13.638817</t>
  </si>
  <si>
    <t>Speele</t>
  </si>
  <si>
    <t>51.377458</t>
  </si>
  <si>
    <t>9.563559</t>
  </si>
  <si>
    <t>Speicher</t>
  </si>
  <si>
    <t>49.929184</t>
  </si>
  <si>
    <t>6.615911</t>
  </si>
  <si>
    <t>Speikern</t>
  </si>
  <si>
    <t>49.528639</t>
  </si>
  <si>
    <t>11.336992</t>
  </si>
  <si>
    <t>Speyer Hbf</t>
  </si>
  <si>
    <t>49.324119</t>
  </si>
  <si>
    <t>8.427949</t>
  </si>
  <si>
    <t>Speyer Nord-West</t>
  </si>
  <si>
    <t>49.333592</t>
  </si>
  <si>
    <t>8.419263</t>
  </si>
  <si>
    <t>Spich</t>
  </si>
  <si>
    <t>50.826727</t>
  </si>
  <si>
    <t>7.114916</t>
  </si>
  <si>
    <t>Spiegelau</t>
  </si>
  <si>
    <t>48.917723</t>
  </si>
  <si>
    <t>13.359260</t>
  </si>
  <si>
    <t>Spiekeroog</t>
  </si>
  <si>
    <t>53.763422</t>
  </si>
  <si>
    <t>7.693891</t>
  </si>
  <si>
    <t>Spielberg</t>
  </si>
  <si>
    <t>48.897652</t>
  </si>
  <si>
    <t>8.474626</t>
  </si>
  <si>
    <t>Sponholz</t>
  </si>
  <si>
    <t>53.563854</t>
  </si>
  <si>
    <t>13.366401</t>
  </si>
  <si>
    <t>Sponholz Ort</t>
  </si>
  <si>
    <t>53.552532</t>
  </si>
  <si>
    <t>13.365605</t>
  </si>
  <si>
    <t>Spornitz</t>
  </si>
  <si>
    <t>53.412351</t>
  </si>
  <si>
    <t>11.710976</t>
  </si>
  <si>
    <t>Spremberg</t>
  </si>
  <si>
    <t>51.574757</t>
  </si>
  <si>
    <t>14.397498</t>
  </si>
  <si>
    <t>Sprendlingen(Rheinhess)</t>
  </si>
  <si>
    <t>49.858947</t>
  </si>
  <si>
    <t>7.981795</t>
  </si>
  <si>
    <t>Springe</t>
  </si>
  <si>
    <t>52.215150</t>
  </si>
  <si>
    <t>9.556238</t>
  </si>
  <si>
    <t>Sprötze</t>
  </si>
  <si>
    <t>53.309429</t>
  </si>
  <si>
    <t>9.812245</t>
  </si>
  <si>
    <t>St Alban</t>
  </si>
  <si>
    <t>47.964133</t>
  </si>
  <si>
    <t>11.105359</t>
  </si>
  <si>
    <t>St Augustin Kloster</t>
  </si>
  <si>
    <t>50.773797</t>
  </si>
  <si>
    <t>7.184995</t>
  </si>
  <si>
    <t>St Augustin Ort</t>
  </si>
  <si>
    <t>50.770262</t>
  </si>
  <si>
    <t>7.180421</t>
  </si>
  <si>
    <t>St Augustin-Mülldorf</t>
  </si>
  <si>
    <t>50.784734</t>
  </si>
  <si>
    <t>7.193457</t>
  </si>
  <si>
    <t>St Egidien</t>
  </si>
  <si>
    <t>50.789568</t>
  </si>
  <si>
    <t>12.622556</t>
  </si>
  <si>
    <t>St Georgen(Schwarzw)</t>
  </si>
  <si>
    <t>48.123813</t>
  </si>
  <si>
    <t>8.341955</t>
  </si>
  <si>
    <t>50.150155</t>
  </si>
  <si>
    <t>7.714587</t>
  </si>
  <si>
    <t>St Goar KD</t>
  </si>
  <si>
    <t>St Goarshausen</t>
  </si>
  <si>
    <t>50.155942</t>
  </si>
  <si>
    <t>7.714425</t>
  </si>
  <si>
    <t>St Goarshausen KD</t>
  </si>
  <si>
    <t>St Ilgen-Sandhausen</t>
  </si>
  <si>
    <t>49.341268</t>
  </si>
  <si>
    <t>8.668715</t>
  </si>
  <si>
    <t>49.274763</t>
  </si>
  <si>
    <t>7.110814</t>
  </si>
  <si>
    <t>St Koloman</t>
  </si>
  <si>
    <t>48.243747</t>
  </si>
  <si>
    <t>11.882965</t>
  </si>
  <si>
    <t>St Mang</t>
  </si>
  <si>
    <t>47.708899</t>
  </si>
  <si>
    <t>10.325539</t>
  </si>
  <si>
    <t>St Michaelisdonn</t>
  </si>
  <si>
    <t>53.989620</t>
  </si>
  <si>
    <t>9.118006</t>
  </si>
  <si>
    <t>St Ottilien</t>
  </si>
  <si>
    <t>48.094544</t>
  </si>
  <si>
    <t>11.048390</t>
  </si>
  <si>
    <t>St Thomas</t>
  </si>
  <si>
    <t>50.069788</t>
  </si>
  <si>
    <t>6.601076</t>
  </si>
  <si>
    <t>St Wendel</t>
  </si>
  <si>
    <t>49.466952</t>
  </si>
  <si>
    <t>7.165293</t>
  </si>
  <si>
    <t>St. Goar Fähre</t>
  </si>
  <si>
    <t>50.149857</t>
  </si>
  <si>
    <t>7.717773</t>
  </si>
  <si>
    <t>Stade</t>
  </si>
  <si>
    <t>53.596143</t>
  </si>
  <si>
    <t>9.477008</t>
  </si>
  <si>
    <t>Stadt Wehlen Karl-Marx-Platz</t>
  </si>
  <si>
    <t>50.956694</t>
  </si>
  <si>
    <t>14.032634</t>
  </si>
  <si>
    <t>Stadt Wehlen(Sachs)</t>
  </si>
  <si>
    <t>50.953718</t>
  </si>
  <si>
    <t>14.032242</t>
  </si>
  <si>
    <t>Stadtallendorf</t>
  </si>
  <si>
    <t>50.825208</t>
  </si>
  <si>
    <t>9.015296</t>
  </si>
  <si>
    <t>Stadthagen</t>
  </si>
  <si>
    <t>52.332837</t>
  </si>
  <si>
    <t>9.189426</t>
  </si>
  <si>
    <t>Stadtilm</t>
  </si>
  <si>
    <t>50.766956</t>
  </si>
  <si>
    <t>11.070817</t>
  </si>
  <si>
    <t>Stadtmitte, Hessisch Lichtenau</t>
  </si>
  <si>
    <t>51.198841</t>
  </si>
  <si>
    <t>9.721120</t>
  </si>
  <si>
    <t>Stadtoldendorf</t>
  </si>
  <si>
    <t>51.881002</t>
  </si>
  <si>
    <t>9.620519</t>
  </si>
  <si>
    <t>Stadtprozelten</t>
  </si>
  <si>
    <t>49.783595</t>
  </si>
  <si>
    <t>9.410979</t>
  </si>
  <si>
    <t>Stadtroda</t>
  </si>
  <si>
    <t>50.868216</t>
  </si>
  <si>
    <t>11.722792</t>
  </si>
  <si>
    <t>Staffel</t>
  </si>
  <si>
    <t>50.399512</t>
  </si>
  <si>
    <t>8.046017</t>
  </si>
  <si>
    <t>Staffel Ost</t>
  </si>
  <si>
    <t>50.400117</t>
  </si>
  <si>
    <t>8.047587</t>
  </si>
  <si>
    <t>Stahringen</t>
  </si>
  <si>
    <t>47.787663</t>
  </si>
  <si>
    <t>8.976275</t>
  </si>
  <si>
    <t>Stambach</t>
  </si>
  <si>
    <t>49.239171</t>
  </si>
  <si>
    <t>7.456623</t>
  </si>
  <si>
    <t>Stammbach</t>
  </si>
  <si>
    <t>50.154633</t>
  </si>
  <si>
    <t>11.704894</t>
  </si>
  <si>
    <t>Stapelburg</t>
  </si>
  <si>
    <t>51.900281</t>
  </si>
  <si>
    <t>10.671721</t>
  </si>
  <si>
    <t>Starnberg</t>
  </si>
  <si>
    <t>47.995963</t>
  </si>
  <si>
    <t>11.343670</t>
  </si>
  <si>
    <t>Starnberg Nord</t>
  </si>
  <si>
    <t>48.005975</t>
  </si>
  <si>
    <t>11.347386</t>
  </si>
  <si>
    <t>Staßfurt</t>
  </si>
  <si>
    <t>51.851258</t>
  </si>
  <si>
    <t>11.587898</t>
  </si>
  <si>
    <t>Stauchitz</t>
  </si>
  <si>
    <t>51.242914</t>
  </si>
  <si>
    <t>13.211920</t>
  </si>
  <si>
    <t>Staudernheim</t>
  </si>
  <si>
    <t>49.780582</t>
  </si>
  <si>
    <t>7.693103</t>
  </si>
  <si>
    <t>Staufen</t>
  </si>
  <si>
    <t>47.885027</t>
  </si>
  <si>
    <t>7.728343</t>
  </si>
  <si>
    <t>Staufen Süd</t>
  </si>
  <si>
    <t>47.878447</t>
  </si>
  <si>
    <t>7.727759</t>
  </si>
  <si>
    <t>Stederdorf(Kr Uelzen)</t>
  </si>
  <si>
    <t>52.907428</t>
  </si>
  <si>
    <t>10.592702</t>
  </si>
  <si>
    <t>Stegenwaldhaus</t>
  </si>
  <si>
    <t>50.316260</t>
  </si>
  <si>
    <t>11.796809</t>
  </si>
  <si>
    <t>Steilküste/Wittenbeck</t>
  </si>
  <si>
    <t>54.144768</t>
  </si>
  <si>
    <t>11.793771</t>
  </si>
  <si>
    <t>Stein(Traun)</t>
  </si>
  <si>
    <t>47.985354</t>
  </si>
  <si>
    <t>12.546124</t>
  </si>
  <si>
    <t>Steina</t>
  </si>
  <si>
    <t>51.103359</t>
  </si>
  <si>
    <t>13.022657</t>
  </si>
  <si>
    <t>Steinach(Baden)</t>
  </si>
  <si>
    <t>48.298992</t>
  </si>
  <si>
    <t>8.056469</t>
  </si>
  <si>
    <t>Steinach(bei Rothenburg ob der Tauber)</t>
  </si>
  <si>
    <t>49.453218</t>
  </si>
  <si>
    <t>10.273535</t>
  </si>
  <si>
    <t>Steinach(Thür)</t>
  </si>
  <si>
    <t>50.432724</t>
  </si>
  <si>
    <t>11.158644</t>
  </si>
  <si>
    <t>Steinach(Thür)Süd</t>
  </si>
  <si>
    <t>50.423051</t>
  </si>
  <si>
    <t>11.166781</t>
  </si>
  <si>
    <t>Steinalben</t>
  </si>
  <si>
    <t>49.316241</t>
  </si>
  <si>
    <t>7.651613</t>
  </si>
  <si>
    <t>Steinau(Straße)</t>
  </si>
  <si>
    <t>50.314349</t>
  </si>
  <si>
    <t>9.443162</t>
  </si>
  <si>
    <t>Steinbach (bei Jöhstadt)</t>
  </si>
  <si>
    <t>50.557187</t>
  </si>
  <si>
    <t>13.149352</t>
  </si>
  <si>
    <t>Steinbach am Wald</t>
  </si>
  <si>
    <t>50.441648</t>
  </si>
  <si>
    <t>11.382922</t>
  </si>
  <si>
    <t>Steinbach-Hallenberg</t>
  </si>
  <si>
    <t>50.693163</t>
  </si>
  <si>
    <t>10.558086</t>
  </si>
  <si>
    <t>Steinbergen DWE</t>
  </si>
  <si>
    <t>52.212080</t>
  </si>
  <si>
    <t>9.118841</t>
  </si>
  <si>
    <t>Steinebach</t>
  </si>
  <si>
    <t>48.061184</t>
  </si>
  <si>
    <t>11.206812</t>
  </si>
  <si>
    <t>Steinefrenz</t>
  </si>
  <si>
    <t>50.448420</t>
  </si>
  <si>
    <t>7.938888</t>
  </si>
  <si>
    <t>Steinefrenz Ort</t>
  </si>
  <si>
    <t>50.459270</t>
  </si>
  <si>
    <t>7.933280</t>
  </si>
  <si>
    <t>Steinen</t>
  </si>
  <si>
    <t>47.641604</t>
  </si>
  <si>
    <t>7.741561</t>
  </si>
  <si>
    <t>Steinerne Renne</t>
  </si>
  <si>
    <t>51.816700</t>
  </si>
  <si>
    <t>10.727011</t>
  </si>
  <si>
    <t>Steinfeld(Oldb)</t>
  </si>
  <si>
    <t>52.592797</t>
  </si>
  <si>
    <t>8.198151</t>
  </si>
  <si>
    <t>Steinfeld(Pfalz)</t>
  </si>
  <si>
    <t>49.044675</t>
  </si>
  <si>
    <t>8.039369</t>
  </si>
  <si>
    <t>Steinfeld(Stendal)</t>
  </si>
  <si>
    <t>52.614734</t>
  </si>
  <si>
    <t>11.728617</t>
  </si>
  <si>
    <t>Steinfurt-Borghorst</t>
  </si>
  <si>
    <t>52.118737</t>
  </si>
  <si>
    <t>7.397539</t>
  </si>
  <si>
    <t>Steinfurt-Grottenkamp</t>
  </si>
  <si>
    <t>52.123249</t>
  </si>
  <si>
    <t>7.375921</t>
  </si>
  <si>
    <t>Steinhagen(Westf)</t>
  </si>
  <si>
    <t>52.017419</t>
  </si>
  <si>
    <t>8.420787</t>
  </si>
  <si>
    <t>Steinhagen(Westf) Bielef. Str.</t>
  </si>
  <si>
    <t>52.011416</t>
  </si>
  <si>
    <t>8.436453</t>
  </si>
  <si>
    <t>Steinhausen-Neuburg</t>
  </si>
  <si>
    <t>53.942319</t>
  </si>
  <si>
    <t>11.596334</t>
  </si>
  <si>
    <t>Steinheim(Main)</t>
  </si>
  <si>
    <t>50.121369</t>
  </si>
  <si>
    <t>8.906852</t>
  </si>
  <si>
    <t>Steinheim(Westf)</t>
  </si>
  <si>
    <t>51.868177</t>
  </si>
  <si>
    <t>9.088447</t>
  </si>
  <si>
    <t>Steinheim-Sandebeck</t>
  </si>
  <si>
    <t>51.818371</t>
  </si>
  <si>
    <t>8.986954</t>
  </si>
  <si>
    <t>Steinhöring</t>
  </si>
  <si>
    <t>48.083487</t>
  </si>
  <si>
    <t>12.031284</t>
  </si>
  <si>
    <t>Steinpleis</t>
  </si>
  <si>
    <t>50.708976</t>
  </si>
  <si>
    <t>12.394074</t>
  </si>
  <si>
    <t>Steinpleis Post</t>
  </si>
  <si>
    <t>50.713231</t>
  </si>
  <si>
    <t>12.395771</t>
  </si>
  <si>
    <t>Steinweiler</t>
  </si>
  <si>
    <t>49.120844</t>
  </si>
  <si>
    <t>8.130696</t>
  </si>
  <si>
    <t>Steinwenden</t>
  </si>
  <si>
    <t>49.454122</t>
  </si>
  <si>
    <t>7.524197</t>
  </si>
  <si>
    <t>Stelle</t>
  </si>
  <si>
    <t>53.387699</t>
  </si>
  <si>
    <t>10.109023</t>
  </si>
  <si>
    <t>Stelle DHE</t>
  </si>
  <si>
    <t>53.008107</t>
  </si>
  <si>
    <t>8.680962</t>
  </si>
  <si>
    <t>Stemmen</t>
  </si>
  <si>
    <t>52.865883</t>
  </si>
  <si>
    <t>9.376574</t>
  </si>
  <si>
    <t>Stendal Hbf</t>
  </si>
  <si>
    <t>52.594723</t>
  </si>
  <si>
    <t>11.854412</t>
  </si>
  <si>
    <t>Stendal Hochschule</t>
  </si>
  <si>
    <t>52.616234</t>
  </si>
  <si>
    <t>11.848369</t>
  </si>
  <si>
    <t>Stendal Vorbf</t>
  </si>
  <si>
    <t>52.595836</t>
  </si>
  <si>
    <t>11.871290</t>
  </si>
  <si>
    <t>Stendal-Stadtsee</t>
  </si>
  <si>
    <t>52.606837</t>
  </si>
  <si>
    <t>11.836728</t>
  </si>
  <si>
    <t>Stenn</t>
  </si>
  <si>
    <t>50.678758</t>
  </si>
  <si>
    <t>12.441635</t>
  </si>
  <si>
    <t>50.312868</t>
  </si>
  <si>
    <t>9.625417</t>
  </si>
  <si>
    <t>Sternfeld</t>
  </si>
  <si>
    <t>53.824775</t>
  </si>
  <si>
    <t>13.150420</t>
  </si>
  <si>
    <t>Sternhaus-Haferfeld</t>
  </si>
  <si>
    <t>51.698595</t>
  </si>
  <si>
    <t>11.132586</t>
  </si>
  <si>
    <t>Sternhaus-Ramberg</t>
  </si>
  <si>
    <t>51.690311</t>
  </si>
  <si>
    <t>11.127498</t>
  </si>
  <si>
    <t>Sterzhausen</t>
  </si>
  <si>
    <t>50.861554</t>
  </si>
  <si>
    <t>8.708698</t>
  </si>
  <si>
    <t>Stetten (b. Haigerloch)</t>
  </si>
  <si>
    <t>48.353415</t>
  </si>
  <si>
    <t>8.812741</t>
  </si>
  <si>
    <t>Stetten am Heuchelberg</t>
  </si>
  <si>
    <t>49.136913</t>
  </si>
  <si>
    <t>9.014726</t>
  </si>
  <si>
    <t>Stetten(Donau)</t>
  </si>
  <si>
    <t>48.022814</t>
  </si>
  <si>
    <t>8.872354</t>
  </si>
  <si>
    <t>Stetten(Schwab)</t>
  </si>
  <si>
    <t>48.027663</t>
  </si>
  <si>
    <t>10.436040</t>
  </si>
  <si>
    <t>Stetten-Beinstein</t>
  </si>
  <si>
    <t>48.811924</t>
  </si>
  <si>
    <t>9.352450</t>
  </si>
  <si>
    <t>Stettfeld(Baden)</t>
  </si>
  <si>
    <t>49.178906</t>
  </si>
  <si>
    <t>8.643740</t>
  </si>
  <si>
    <t>Stettfeld-Weiher</t>
  </si>
  <si>
    <t>49.183625</t>
  </si>
  <si>
    <t>8.636928</t>
  </si>
  <si>
    <t>Stiege</t>
  </si>
  <si>
    <t>51.660798</t>
  </si>
  <si>
    <t>10.881191</t>
  </si>
  <si>
    <t>Stift Keppel-Allenbach</t>
  </si>
  <si>
    <t>50.977961</t>
  </si>
  <si>
    <t>8.092230</t>
  </si>
  <si>
    <t>Stockach</t>
  </si>
  <si>
    <t>47.850090</t>
  </si>
  <si>
    <t>9.005731</t>
  </si>
  <si>
    <t>Stockau</t>
  </si>
  <si>
    <t>49.919576</t>
  </si>
  <si>
    <t>11.666718</t>
  </si>
  <si>
    <t>Stockdorf</t>
  </si>
  <si>
    <t>48.093258</t>
  </si>
  <si>
    <t>11.400845</t>
  </si>
  <si>
    <t>Stockhausen(Lahn)</t>
  </si>
  <si>
    <t>50.540536</t>
  </si>
  <si>
    <t>8.325365</t>
  </si>
  <si>
    <t>Stockheim(Oberfr)</t>
  </si>
  <si>
    <t>50.306822</t>
  </si>
  <si>
    <t>11.282133</t>
  </si>
  <si>
    <t>Stockheim(Unterfr)</t>
  </si>
  <si>
    <t>50.459952</t>
  </si>
  <si>
    <t>10.271229</t>
  </si>
  <si>
    <t>Stockstadt(Main)</t>
  </si>
  <si>
    <t>49.976627</t>
  </si>
  <si>
    <t>9.063369</t>
  </si>
  <si>
    <t>Stockstadt(Rhein)</t>
  </si>
  <si>
    <t>49.809433</t>
  </si>
  <si>
    <t>8.472440</t>
  </si>
  <si>
    <t>Stolberg(Harz)</t>
  </si>
  <si>
    <t>51.567398</t>
  </si>
  <si>
    <t>10.956538</t>
  </si>
  <si>
    <t>Stolberg(Rheinl)Hbf</t>
  </si>
  <si>
    <t>50.794480</t>
  </si>
  <si>
    <t>6.217478</t>
  </si>
  <si>
    <t>Stolberg-Altstadt</t>
  </si>
  <si>
    <t>50.764259</t>
  </si>
  <si>
    <t>6.230538</t>
  </si>
  <si>
    <t>Stolberg-Mühlener Bahnhof</t>
  </si>
  <si>
    <t>50.773589</t>
  </si>
  <si>
    <t>6.223898</t>
  </si>
  <si>
    <t>Stolberg-Rathaus</t>
  </si>
  <si>
    <t>50.768554</t>
  </si>
  <si>
    <t>6.229845</t>
  </si>
  <si>
    <t>Stolberg-Schneidmühle</t>
  </si>
  <si>
    <t>50.784904</t>
  </si>
  <si>
    <t>6.219012</t>
  </si>
  <si>
    <t>Stollberg Schlachthofstraße</t>
  </si>
  <si>
    <t>50.714229</t>
  </si>
  <si>
    <t>12.778782</t>
  </si>
  <si>
    <t>Stollberg(Sachs)</t>
  </si>
  <si>
    <t>50.709310</t>
  </si>
  <si>
    <t>12.773549</t>
  </si>
  <si>
    <t>Stollberg(Sachs) Gewerbepark</t>
  </si>
  <si>
    <t>50.714251</t>
  </si>
  <si>
    <t>12.781138</t>
  </si>
  <si>
    <t>Stolpen</t>
  </si>
  <si>
    <t>51.037051</t>
  </si>
  <si>
    <t>14.087250</t>
  </si>
  <si>
    <t>Stolpen Langenwolmsdorf Aue</t>
  </si>
  <si>
    <t>51.039094</t>
  </si>
  <si>
    <t>14.090111</t>
  </si>
  <si>
    <t>Stommeln</t>
  </si>
  <si>
    <t>51.018092</t>
  </si>
  <si>
    <t>6.752466</t>
  </si>
  <si>
    <t>Storkow(Mark)</t>
  </si>
  <si>
    <t>52.251632</t>
  </si>
  <si>
    <t>13.920900</t>
  </si>
  <si>
    <t>Storzingen</t>
  </si>
  <si>
    <t>48.134881</t>
  </si>
  <si>
    <t>9.127085</t>
  </si>
  <si>
    <t>Stotternheim</t>
  </si>
  <si>
    <t>51.052351</t>
  </si>
  <si>
    <t>11.048324</t>
  </si>
  <si>
    <t>Stralsund Alte Rostocker Str.</t>
  </si>
  <si>
    <t>54.308980</t>
  </si>
  <si>
    <t>13.076371</t>
  </si>
  <si>
    <t>Stralsund Hafen</t>
  </si>
  <si>
    <t>Stralsund Hbf</t>
  </si>
  <si>
    <t>54.308626</t>
  </si>
  <si>
    <t>13.077321</t>
  </si>
  <si>
    <t>Stralsund Krankenhaus West</t>
  </si>
  <si>
    <t>54.304112</t>
  </si>
  <si>
    <t>13.045123</t>
  </si>
  <si>
    <t>Stralsund Rügendamm</t>
  </si>
  <si>
    <t>54.305322</t>
  </si>
  <si>
    <t>13.107522</t>
  </si>
  <si>
    <t>Stralsund-Grünhufe</t>
  </si>
  <si>
    <t>54.304298</t>
  </si>
  <si>
    <t>13.043930</t>
  </si>
  <si>
    <t>Strasburg(Uckerm)</t>
  </si>
  <si>
    <t>53.515101</t>
  </si>
  <si>
    <t>13.745272</t>
  </si>
  <si>
    <t>Straßberg(Harz)</t>
  </si>
  <si>
    <t>51.620209</t>
  </si>
  <si>
    <t>11.043781</t>
  </si>
  <si>
    <t>Straßberg-Glasebach</t>
  </si>
  <si>
    <t>51.618215</t>
  </si>
  <si>
    <t>11.049358</t>
  </si>
  <si>
    <t>Straßberg-Winterlingen</t>
  </si>
  <si>
    <t>48.178747</t>
  </si>
  <si>
    <t>9.087718</t>
  </si>
  <si>
    <t>Straßgräbchen-Bernsdorf</t>
  </si>
  <si>
    <t>51.361469</t>
  </si>
  <si>
    <t>14.052047</t>
  </si>
  <si>
    <t>Straßkirchen</t>
  </si>
  <si>
    <t>48.833615</t>
  </si>
  <si>
    <t>12.720746</t>
  </si>
  <si>
    <t>Straß-Moos</t>
  </si>
  <si>
    <t>48.711321</t>
  </si>
  <si>
    <t>11.050315</t>
  </si>
  <si>
    <t>Straubing</t>
  </si>
  <si>
    <t>48.876978</t>
  </si>
  <si>
    <t>12.574094</t>
  </si>
  <si>
    <t>Straubing Hafen</t>
  </si>
  <si>
    <t>48.891755</t>
  </si>
  <si>
    <t>12.662583</t>
  </si>
  <si>
    <t>Straubing-Ost</t>
  </si>
  <si>
    <t>48.876407</t>
  </si>
  <si>
    <t>12.592248</t>
  </si>
  <si>
    <t>Strausberg</t>
  </si>
  <si>
    <t>52.532083</t>
  </si>
  <si>
    <t>13.833498</t>
  </si>
  <si>
    <t>Strausberg (S)</t>
  </si>
  <si>
    <t>52.532235</t>
  </si>
  <si>
    <t>13.833579</t>
  </si>
  <si>
    <t>Strausberg Nord</t>
  </si>
  <si>
    <t>52.590146</t>
  </si>
  <si>
    <t>13.908476</t>
  </si>
  <si>
    <t>Strausberg Stadt</t>
  </si>
  <si>
    <t>52.576980</t>
  </si>
  <si>
    <t>13.888133</t>
  </si>
  <si>
    <t>Strausberg-Hegermühle</t>
  </si>
  <si>
    <t>52.548383</t>
  </si>
  <si>
    <t>13.866362</t>
  </si>
  <si>
    <t>Straußfurt</t>
  </si>
  <si>
    <t>51.163898</t>
  </si>
  <si>
    <t>10.987465</t>
  </si>
  <si>
    <t>Strohkirchen</t>
  </si>
  <si>
    <t>53.398386</t>
  </si>
  <si>
    <t>11.318463</t>
  </si>
  <si>
    <t>Strullendorf</t>
  </si>
  <si>
    <t>49.845550</t>
  </si>
  <si>
    <t>10.961670</t>
  </si>
  <si>
    <t>Struthütten</t>
  </si>
  <si>
    <t>50.781440</t>
  </si>
  <si>
    <t>7.973309</t>
  </si>
  <si>
    <t>Struthütten Ort</t>
  </si>
  <si>
    <t>50.783439</t>
  </si>
  <si>
    <t>7.972652</t>
  </si>
  <si>
    <t>Struwenberg Abzw. Falkenberg</t>
  </si>
  <si>
    <t>52.829371</t>
  </si>
  <si>
    <t>13.932048</t>
  </si>
  <si>
    <t>Stubben</t>
  </si>
  <si>
    <t>53.405793</t>
  </si>
  <si>
    <t>8.780519</t>
  </si>
  <si>
    <t>Stubbenfelde</t>
  </si>
  <si>
    <t>54.028074</t>
  </si>
  <si>
    <t>14.033515</t>
  </si>
  <si>
    <t>Stubersheim</t>
  </si>
  <si>
    <t>48.593792</t>
  </si>
  <si>
    <t>9.920377</t>
  </si>
  <si>
    <t>Stühlingen</t>
  </si>
  <si>
    <t>47.743123</t>
  </si>
  <si>
    <t>8.446127</t>
  </si>
  <si>
    <t>Stühlingen-Eberfingen</t>
  </si>
  <si>
    <t>47.720594</t>
  </si>
  <si>
    <t>8.429886</t>
  </si>
  <si>
    <t>Stumsdorf</t>
  </si>
  <si>
    <t>51.616234</t>
  </si>
  <si>
    <t>12.066859</t>
  </si>
  <si>
    <t>Stuttgart Ebitzweg</t>
  </si>
  <si>
    <t>48.803938</t>
  </si>
  <si>
    <t>9.231701</t>
  </si>
  <si>
    <t>Stuttgart Feuersee</t>
  </si>
  <si>
    <t>48.772768</t>
  </si>
  <si>
    <t>9.166273</t>
  </si>
  <si>
    <t>Stuttgart Flughafen/Messe</t>
  </si>
  <si>
    <t>48.690648</t>
  </si>
  <si>
    <t>9.192630</t>
  </si>
  <si>
    <t>Stuttgart Hbf</t>
  </si>
  <si>
    <t>48.784084</t>
  </si>
  <si>
    <t>9.181635</t>
  </si>
  <si>
    <t>Stuttgart Neckarpark</t>
  </si>
  <si>
    <t>48.791998</t>
  </si>
  <si>
    <t>9.241052</t>
  </si>
  <si>
    <t>48.803769</t>
  </si>
  <si>
    <t>9.188026</t>
  </si>
  <si>
    <t>Stuttgart Nürnberger Str.</t>
  </si>
  <si>
    <t>48.806423</t>
  </si>
  <si>
    <t>9.234858</t>
  </si>
  <si>
    <t>Stuttgart Schwabstr.</t>
  </si>
  <si>
    <t>48.770255</t>
  </si>
  <si>
    <t>9.156959</t>
  </si>
  <si>
    <t>Stuttgart Stadtmitte</t>
  </si>
  <si>
    <t>48.776229</t>
  </si>
  <si>
    <t>9.172925</t>
  </si>
  <si>
    <t>Stuttgart Universität</t>
  </si>
  <si>
    <t>48.745837</t>
  </si>
  <si>
    <t>9.105398</t>
  </si>
  <si>
    <t>48.801377</t>
  </si>
  <si>
    <t>9.217531</t>
  </si>
  <si>
    <t>48.813673</t>
  </si>
  <si>
    <t>9.169382</t>
  </si>
  <si>
    <t>Stuttgart-Münster</t>
  </si>
  <si>
    <t>48.820724</t>
  </si>
  <si>
    <t>9.215860</t>
  </si>
  <si>
    <t>Stuttgart-Obertürkheim</t>
  </si>
  <si>
    <t>48.762013</t>
  </si>
  <si>
    <t>9.267889</t>
  </si>
  <si>
    <t>Stuttgart-Österfeld</t>
  </si>
  <si>
    <t>48.737651</t>
  </si>
  <si>
    <t>9.116774</t>
  </si>
  <si>
    <t>Stuttgart-Rohr</t>
  </si>
  <si>
    <t>48.717902</t>
  </si>
  <si>
    <t>9.108328</t>
  </si>
  <si>
    <t>Stuttgart-Sommerrain</t>
  </si>
  <si>
    <t>48.815270</t>
  </si>
  <si>
    <t>9.248327</t>
  </si>
  <si>
    <t>Stuttgart-Untertürkheim</t>
  </si>
  <si>
    <t>48.779751</t>
  </si>
  <si>
    <t>9.250569</t>
  </si>
  <si>
    <t>Stuttgart-Vaihingen</t>
  </si>
  <si>
    <t>48.726279</t>
  </si>
  <si>
    <t>9.113226</t>
  </si>
  <si>
    <t>Stuttgart-Zazenhausen</t>
  </si>
  <si>
    <t>48.836034</t>
  </si>
  <si>
    <t>9.199539</t>
  </si>
  <si>
    <t>48.829440</t>
  </si>
  <si>
    <t>9.166972</t>
  </si>
  <si>
    <t>Stützerbach</t>
  </si>
  <si>
    <t>50.639479</t>
  </si>
  <si>
    <t>10.857915</t>
  </si>
  <si>
    <t>Subzin-Liessow</t>
  </si>
  <si>
    <t>53.891919</t>
  </si>
  <si>
    <t>12.347623</t>
  </si>
  <si>
    <t>Suchsdorf</t>
  </si>
  <si>
    <t>54.349605</t>
  </si>
  <si>
    <t>10.091264</t>
  </si>
  <si>
    <t>Süderbrarup</t>
  </si>
  <si>
    <t>54.637409</t>
  </si>
  <si>
    <t>9.770907</t>
  </si>
  <si>
    <t>Suderburg</t>
  </si>
  <si>
    <t>52.904892</t>
  </si>
  <si>
    <t>10.432790</t>
  </si>
  <si>
    <t>Süderdeich</t>
  </si>
  <si>
    <t>54.198185</t>
  </si>
  <si>
    <t>8.911247</t>
  </si>
  <si>
    <t>Süderlügum</t>
  </si>
  <si>
    <t>54.870997</t>
  </si>
  <si>
    <t>8.889327</t>
  </si>
  <si>
    <t>Suerhop</t>
  </si>
  <si>
    <t>53.315903</t>
  </si>
  <si>
    <t>9.855154</t>
  </si>
  <si>
    <t>Suhl</t>
  </si>
  <si>
    <t>50.605145</t>
  </si>
  <si>
    <t>10.682826</t>
  </si>
  <si>
    <t>Suhl-Heinrichs</t>
  </si>
  <si>
    <t>50.602098</t>
  </si>
  <si>
    <t>10.638454</t>
  </si>
  <si>
    <t>Sukow(b Schwerin)</t>
  </si>
  <si>
    <t>53.554785</t>
  </si>
  <si>
    <t>11.559558</t>
  </si>
  <si>
    <t>Sulmingen</t>
  </si>
  <si>
    <t>48.151937</t>
  </si>
  <si>
    <t>9.863192</t>
  </si>
  <si>
    <t>Sülstorf</t>
  </si>
  <si>
    <t>53.513998</t>
  </si>
  <si>
    <t>11.388039</t>
  </si>
  <si>
    <t>Sülstorf Sportplatz</t>
  </si>
  <si>
    <t>53.512173</t>
  </si>
  <si>
    <t>11.381565</t>
  </si>
  <si>
    <t>Sulz(Neckar)</t>
  </si>
  <si>
    <t>48.366485</t>
  </si>
  <si>
    <t>8.636748</t>
  </si>
  <si>
    <t>Sülzbach</t>
  </si>
  <si>
    <t>49.148550</t>
  </si>
  <si>
    <t>9.340458</t>
  </si>
  <si>
    <t>Sulzbach Marktplatz</t>
  </si>
  <si>
    <t>49.002535</t>
  </si>
  <si>
    <t>9.501331</t>
  </si>
  <si>
    <t>Sülzbach Schule</t>
  </si>
  <si>
    <t>49.144833</t>
  </si>
  <si>
    <t>9.351532</t>
  </si>
  <si>
    <t>Sulzbach(Inn)</t>
  </si>
  <si>
    <t>48.454689</t>
  </si>
  <si>
    <t>13.382017</t>
  </si>
  <si>
    <t>Sulzbach(Main)</t>
  </si>
  <si>
    <t>49.917973</t>
  </si>
  <si>
    <t>9.146531</t>
  </si>
  <si>
    <t>Sulzbach(Murr)</t>
  </si>
  <si>
    <t>48.999461</t>
  </si>
  <si>
    <t>9.500409</t>
  </si>
  <si>
    <t>Sulzbach(Saar)</t>
  </si>
  <si>
    <t>49.299561</t>
  </si>
  <si>
    <t>7.055062</t>
  </si>
  <si>
    <t>Sulzbach(Saar)Altenwald</t>
  </si>
  <si>
    <t>49.312078</t>
  </si>
  <si>
    <t>7.078876</t>
  </si>
  <si>
    <t>Sulzbach(Taunus)</t>
  </si>
  <si>
    <t>50.129833</t>
  </si>
  <si>
    <t>8.527989</t>
  </si>
  <si>
    <t>Sulzbach(Taunus)Nord</t>
  </si>
  <si>
    <t>50.138770</t>
  </si>
  <si>
    <t>8.517580</t>
  </si>
  <si>
    <t>49.499478</t>
  </si>
  <si>
    <t>11.739277</t>
  </si>
  <si>
    <t>Sulzbachtal</t>
  </si>
  <si>
    <t>49.522743</t>
  </si>
  <si>
    <t>7.663672</t>
  </si>
  <si>
    <t>Sulzberg</t>
  </si>
  <si>
    <t>47.675214</t>
  </si>
  <si>
    <t>10.363935</t>
  </si>
  <si>
    <t>Sülzenbrücken</t>
  </si>
  <si>
    <t>50.887391</t>
  </si>
  <si>
    <t>10.895873</t>
  </si>
  <si>
    <t>Sulzfeld(Baden)</t>
  </si>
  <si>
    <t>49.108173</t>
  </si>
  <si>
    <t>8.852544</t>
  </si>
  <si>
    <t>Sünching</t>
  </si>
  <si>
    <t>48.884159</t>
  </si>
  <si>
    <t>12.356769</t>
  </si>
  <si>
    <t>Süßen</t>
  </si>
  <si>
    <t>48.683641</t>
  </si>
  <si>
    <t>9.760280</t>
  </si>
  <si>
    <t>Swisttal-Odendorf</t>
  </si>
  <si>
    <t>50.651162</t>
  </si>
  <si>
    <t>6.879764</t>
  </si>
  <si>
    <t>Syke</t>
  </si>
  <si>
    <t>52.916160</t>
  </si>
  <si>
    <t>8.809786</t>
  </si>
  <si>
    <t>Syrau</t>
  </si>
  <si>
    <t>50.544769</t>
  </si>
  <si>
    <t>12.085313</t>
  </si>
  <si>
    <t>Sythen</t>
  </si>
  <si>
    <t>51.771760</t>
  </si>
  <si>
    <t>7.226526</t>
  </si>
  <si>
    <t>Taben</t>
  </si>
  <si>
    <t>49.552661</t>
  </si>
  <si>
    <t>6.600820</t>
  </si>
  <si>
    <t>Tacherting</t>
  </si>
  <si>
    <t>48.078747</t>
  </si>
  <si>
    <t>12.567336</t>
  </si>
  <si>
    <t>Tamm(Württ)</t>
  </si>
  <si>
    <t>48.921605</t>
  </si>
  <si>
    <t>9.125828</t>
  </si>
  <si>
    <t>Tangerhütte</t>
  </si>
  <si>
    <t>52.433869</t>
  </si>
  <si>
    <t>11.809943</t>
  </si>
  <si>
    <t>Tangermünde</t>
  </si>
  <si>
    <t>52.545741</t>
  </si>
  <si>
    <t>11.969957</t>
  </si>
  <si>
    <t>Tangermünde West</t>
  </si>
  <si>
    <t>52.547736</t>
  </si>
  <si>
    <t>11.960454</t>
  </si>
  <si>
    <t>Tangersdorf Abzweig</t>
  </si>
  <si>
    <t>53.167665</t>
  </si>
  <si>
    <t>13.339677</t>
  </si>
  <si>
    <t>Tanndorf</t>
  </si>
  <si>
    <t>51.161553</t>
  </si>
  <si>
    <t>12.848200</t>
  </si>
  <si>
    <t>Tanneneck</t>
  </si>
  <si>
    <t>53.755327</t>
  </si>
  <si>
    <t>9.943297</t>
  </si>
  <si>
    <t>Tannheim(Württ)</t>
  </si>
  <si>
    <t>47.994955</t>
  </si>
  <si>
    <t>10.096920</t>
  </si>
  <si>
    <t>Tannroda</t>
  </si>
  <si>
    <t>50.862446</t>
  </si>
  <si>
    <t>11.247149</t>
  </si>
  <si>
    <t>Tantow</t>
  </si>
  <si>
    <t>53.269275</t>
  </si>
  <si>
    <t>14.347926</t>
  </si>
  <si>
    <t>Tantow(Gr)</t>
  </si>
  <si>
    <t>Tapfheim</t>
  </si>
  <si>
    <t>48.679208</t>
  </si>
  <si>
    <t>10.694078</t>
  </si>
  <si>
    <t>Tarp</t>
  </si>
  <si>
    <t>54.664815</t>
  </si>
  <si>
    <t>9.398599</t>
  </si>
  <si>
    <t>Tating</t>
  </si>
  <si>
    <t>54.322847</t>
  </si>
  <si>
    <t>8.709512</t>
  </si>
  <si>
    <t>Taubenheim(Spree)</t>
  </si>
  <si>
    <t>51.042200</t>
  </si>
  <si>
    <t>14.480637</t>
  </si>
  <si>
    <t>Tauberbischofsheim</t>
  </si>
  <si>
    <t>49.623632</t>
  </si>
  <si>
    <t>9.658294</t>
  </si>
  <si>
    <t>Tauberfeld</t>
  </si>
  <si>
    <t>48.819238</t>
  </si>
  <si>
    <t>11.275691</t>
  </si>
  <si>
    <t>Taucha(Leipzig)</t>
  </si>
  <si>
    <t>51.379017</t>
  </si>
  <si>
    <t>12.484471</t>
  </si>
  <si>
    <t>Taufkirchen</t>
  </si>
  <si>
    <t>48.051552</t>
  </si>
  <si>
    <t>11.609252</t>
  </si>
  <si>
    <t>Taunusstein Eiserne Hand</t>
  </si>
  <si>
    <t>50.125440</t>
  </si>
  <si>
    <t>8.169149</t>
  </si>
  <si>
    <t>Tautenhain</t>
  </si>
  <si>
    <t>51.090063</t>
  </si>
  <si>
    <t>12.679108</t>
  </si>
  <si>
    <t>Tecklenburg Bf</t>
  </si>
  <si>
    <t>52.215766</t>
  </si>
  <si>
    <t>7.802696</t>
  </si>
  <si>
    <t>Tegernsee</t>
  </si>
  <si>
    <t>47.714476</t>
  </si>
  <si>
    <t>11.756616</t>
  </si>
  <si>
    <t>Teicha</t>
  </si>
  <si>
    <t>51.555055</t>
  </si>
  <si>
    <t>11.959294</t>
  </si>
  <si>
    <t>Teichland</t>
  </si>
  <si>
    <t>51.818613</t>
  </si>
  <si>
    <t>14.423813</t>
  </si>
  <si>
    <t>Teichwolframsdorf</t>
  </si>
  <si>
    <t>50.731606</t>
  </si>
  <si>
    <t>12.266353</t>
  </si>
  <si>
    <t>Teisendorf</t>
  </si>
  <si>
    <t>47.849397</t>
  </si>
  <si>
    <t>12.834452</t>
  </si>
  <si>
    <t>Teisnach</t>
  </si>
  <si>
    <t>49.039375</t>
  </si>
  <si>
    <t>12.994268</t>
  </si>
  <si>
    <t>Teisnach Rohde&amp;Schwarz</t>
  </si>
  <si>
    <t>49.029390</t>
  </si>
  <si>
    <t>12.991538</t>
  </si>
  <si>
    <t>Telgte</t>
  </si>
  <si>
    <t>51.981193</t>
  </si>
  <si>
    <t>7.780876</t>
  </si>
  <si>
    <t>Teltow</t>
  </si>
  <si>
    <t>52.388630</t>
  </si>
  <si>
    <t>13.299920</t>
  </si>
  <si>
    <t>Teltow Stadt</t>
  </si>
  <si>
    <t>52.396906</t>
  </si>
  <si>
    <t>13.276623</t>
  </si>
  <si>
    <t>Teltow Warthestr/Zum Techno Terrain</t>
  </si>
  <si>
    <t>52.397845</t>
  </si>
  <si>
    <t>13.245362</t>
  </si>
  <si>
    <t>Temmels</t>
  </si>
  <si>
    <t>49.688479</t>
  </si>
  <si>
    <t>6.462523</t>
  </si>
  <si>
    <t>Templin</t>
  </si>
  <si>
    <t>53.112345</t>
  </si>
  <si>
    <t>13.491481</t>
  </si>
  <si>
    <t>Templin Stadt</t>
  </si>
  <si>
    <t>53.117068</t>
  </si>
  <si>
    <t>13.508787</t>
  </si>
  <si>
    <t>Templin-Ahrensdorf</t>
  </si>
  <si>
    <t>53.112287</t>
  </si>
  <si>
    <t>13.575789</t>
  </si>
  <si>
    <t>Templin-Ahrensdorf Abzw</t>
  </si>
  <si>
    <t>53.118306</t>
  </si>
  <si>
    <t>13.578970</t>
  </si>
  <si>
    <t>Teningen-Mundingen</t>
  </si>
  <si>
    <t>48.128777</t>
  </si>
  <si>
    <t>7.824408</t>
  </si>
  <si>
    <t>Teschenhagen</t>
  </si>
  <si>
    <t>54.389367</t>
  </si>
  <si>
    <t>13.374233</t>
  </si>
  <si>
    <t>Teschow</t>
  </si>
  <si>
    <t>53.994354</t>
  </si>
  <si>
    <t>11.637959</t>
  </si>
  <si>
    <t>Teschow Gaststätte</t>
  </si>
  <si>
    <t>53.994106</t>
  </si>
  <si>
    <t>11.637206</t>
  </si>
  <si>
    <t>Tessin</t>
  </si>
  <si>
    <t>54.032017</t>
  </si>
  <si>
    <t>12.462614</t>
  </si>
  <si>
    <t>Tessin West</t>
  </si>
  <si>
    <t>54.034436</t>
  </si>
  <si>
    <t>12.442570</t>
  </si>
  <si>
    <t>Teterow</t>
  </si>
  <si>
    <t>53.768437</t>
  </si>
  <si>
    <t>12.577966</t>
  </si>
  <si>
    <t>Teuchern</t>
  </si>
  <si>
    <t>51.133858</t>
  </si>
  <si>
    <t>12.016542</t>
  </si>
  <si>
    <t>Teufelsmühle</t>
  </si>
  <si>
    <t>50.853298</t>
  </si>
  <si>
    <t>14.751792</t>
  </si>
  <si>
    <t>Teutschenthal</t>
  </si>
  <si>
    <t>51.464358</t>
  </si>
  <si>
    <t>11.782738</t>
  </si>
  <si>
    <t>Teutschenthal Ost</t>
  </si>
  <si>
    <t>51.465749</t>
  </si>
  <si>
    <t>11.819821</t>
  </si>
  <si>
    <t>51.746047</t>
  </si>
  <si>
    <t>11.031048</t>
  </si>
  <si>
    <t>Thale Musestieg</t>
  </si>
  <si>
    <t>51.751434</t>
  </si>
  <si>
    <t>11.046880</t>
  </si>
  <si>
    <t>Thaleischweiler-Fröschen</t>
  </si>
  <si>
    <t>49.261262</t>
  </si>
  <si>
    <t>7.578673</t>
  </si>
  <si>
    <t>Thalfingen(b Ulm)</t>
  </si>
  <si>
    <t>48.432982</t>
  </si>
  <si>
    <t>10.047853</t>
  </si>
  <si>
    <t>Thalheim Diska Markt</t>
  </si>
  <si>
    <t>50.694385</t>
  </si>
  <si>
    <t>12.844641</t>
  </si>
  <si>
    <t>Thalheim(b Oschatz)</t>
  </si>
  <si>
    <t>51.281057</t>
  </si>
  <si>
    <t>13.089738</t>
  </si>
  <si>
    <t>Thalheim(Erzgeb)</t>
  </si>
  <si>
    <t>50.696598</t>
  </si>
  <si>
    <t>12.849345</t>
  </si>
  <si>
    <t>Thalheim(Erzgeb) Mitte</t>
  </si>
  <si>
    <t>50.701290</t>
  </si>
  <si>
    <t>12.854232</t>
  </si>
  <si>
    <t>Thann-Matzbach</t>
  </si>
  <si>
    <t>48.266510</t>
  </si>
  <si>
    <t>12.047460</t>
  </si>
  <si>
    <t>Thansüß</t>
  </si>
  <si>
    <t>49.622265</t>
  </si>
  <si>
    <t>11.937845</t>
  </si>
  <si>
    <t>Tharandt</t>
  </si>
  <si>
    <t>50.982872</t>
  </si>
  <si>
    <t>13.592111</t>
  </si>
  <si>
    <t>Thayngen</t>
  </si>
  <si>
    <t>47.745502</t>
  </si>
  <si>
    <t>8.704300</t>
  </si>
  <si>
    <t>Theisbergstegen</t>
  </si>
  <si>
    <t>49.518978</t>
  </si>
  <si>
    <t>7.448373</t>
  </si>
  <si>
    <t>Theißen</t>
  </si>
  <si>
    <t>51.090429</t>
  </si>
  <si>
    <t>12.106626</t>
  </si>
  <si>
    <t>Themar</t>
  </si>
  <si>
    <t>50.506715</t>
  </si>
  <si>
    <t>10.617521</t>
  </si>
  <si>
    <t>Thermalbad Wiesenbad</t>
  </si>
  <si>
    <t>50.619145</t>
  </si>
  <si>
    <t>13.044958</t>
  </si>
  <si>
    <t>Thesdorf</t>
  </si>
  <si>
    <t>53.644372</t>
  </si>
  <si>
    <t>9.813837</t>
  </si>
  <si>
    <t>Thiergarten(Hohenz)</t>
  </si>
  <si>
    <t>48.085413</t>
  </si>
  <si>
    <t>9.095629</t>
  </si>
  <si>
    <t>Thoßfell</t>
  </si>
  <si>
    <t>50.541104</t>
  </si>
  <si>
    <t>12.259346</t>
  </si>
  <si>
    <t>Thüngersheim</t>
  </si>
  <si>
    <t>49.877985</t>
  </si>
  <si>
    <t>9.840298</t>
  </si>
  <si>
    <t>Thür</t>
  </si>
  <si>
    <t>50.358808</t>
  </si>
  <si>
    <t>7.277080</t>
  </si>
  <si>
    <t>Thyrow</t>
  </si>
  <si>
    <t>52.247228</t>
  </si>
  <si>
    <t>13.259634</t>
  </si>
  <si>
    <t>Tiebensee</t>
  </si>
  <si>
    <t>54.219487</t>
  </si>
  <si>
    <t>9.019229</t>
  </si>
  <si>
    <t>Tiefenau</t>
  </si>
  <si>
    <t>51.390689</t>
  </si>
  <si>
    <t>13.413904</t>
  </si>
  <si>
    <t>Tiefenbachmühle</t>
  </si>
  <si>
    <t>51.636525</t>
  </si>
  <si>
    <t>10.813465</t>
  </si>
  <si>
    <t>Tiefenort</t>
  </si>
  <si>
    <t>50.829487</t>
  </si>
  <si>
    <t>10.162617</t>
  </si>
  <si>
    <t>Tiefensee</t>
  </si>
  <si>
    <t>52.675183</t>
  </si>
  <si>
    <t>13.827725</t>
  </si>
  <si>
    <t>Tiengen(Hochrhein)</t>
  </si>
  <si>
    <t>47.635471</t>
  </si>
  <si>
    <t>8.272003</t>
  </si>
  <si>
    <t>Timmendorfer Strand</t>
  </si>
  <si>
    <t>53.994212</t>
  </si>
  <si>
    <t>10.762270</t>
  </si>
  <si>
    <t>Titisee</t>
  </si>
  <si>
    <t>47.903402</t>
  </si>
  <si>
    <t>8.155069</t>
  </si>
  <si>
    <t>Tittmoning-Wiesmühl</t>
  </si>
  <si>
    <t>48.023909</t>
  </si>
  <si>
    <t>12.744898</t>
  </si>
  <si>
    <t>Todtnau</t>
  </si>
  <si>
    <t>47.828854</t>
  </si>
  <si>
    <t>7.942877</t>
  </si>
  <si>
    <t>Toender(Gr)</t>
  </si>
  <si>
    <t>Töging(Inn)</t>
  </si>
  <si>
    <t>48.259015</t>
  </si>
  <si>
    <t>12.594870</t>
  </si>
  <si>
    <t>Tönning</t>
  </si>
  <si>
    <t>54.314139</t>
  </si>
  <si>
    <t>8.937601</t>
  </si>
  <si>
    <t>Tönning Gardinger Chaussee</t>
  </si>
  <si>
    <t>54.318812</t>
  </si>
  <si>
    <t>8.936968</t>
  </si>
  <si>
    <t>Töppeln</t>
  </si>
  <si>
    <t>50.890855</t>
  </si>
  <si>
    <t>12.006161</t>
  </si>
  <si>
    <t>Torgau</t>
  </si>
  <si>
    <t>51.563036</t>
  </si>
  <si>
    <t>12.991134</t>
  </si>
  <si>
    <t>Torgelow</t>
  </si>
  <si>
    <t>53.634620</t>
  </si>
  <si>
    <t>14.008758</t>
  </si>
  <si>
    <t>Tornesch</t>
  </si>
  <si>
    <t>53.697313</t>
  </si>
  <si>
    <t>9.714970</t>
  </si>
  <si>
    <t>Tostedt</t>
  </si>
  <si>
    <t>53.272046</t>
  </si>
  <si>
    <t>9.732013</t>
  </si>
  <si>
    <t>Traben-Trarbach</t>
  </si>
  <si>
    <t>49.951565</t>
  </si>
  <si>
    <t>7.120722</t>
  </si>
  <si>
    <t>Trabitz</t>
  </si>
  <si>
    <t>49.801467</t>
  </si>
  <si>
    <t>11.894621</t>
  </si>
  <si>
    <t>Trais-Horloff</t>
  </si>
  <si>
    <t>50.450590</t>
  </si>
  <si>
    <t>8.910969</t>
  </si>
  <si>
    <t>Trasadingen</t>
  </si>
  <si>
    <t>47.665238</t>
  </si>
  <si>
    <t>8.436804</t>
  </si>
  <si>
    <t>Trassenheide</t>
  </si>
  <si>
    <t>54.081378</t>
  </si>
  <si>
    <t>13.868517</t>
  </si>
  <si>
    <t>Trassenmoor</t>
  </si>
  <si>
    <t>54.091046</t>
  </si>
  <si>
    <t>13.867810</t>
  </si>
  <si>
    <t>Traun</t>
  </si>
  <si>
    <t>50.734132</t>
  </si>
  <si>
    <t>11.819365</t>
  </si>
  <si>
    <t>Traundorf</t>
  </si>
  <si>
    <t>47.838373</t>
  </si>
  <si>
    <t>12.639879</t>
  </si>
  <si>
    <t>Traunreut</t>
  </si>
  <si>
    <t>47.965068</t>
  </si>
  <si>
    <t>12.589768</t>
  </si>
  <si>
    <t>Traunstein</t>
  </si>
  <si>
    <t>47.869727</t>
  </si>
  <si>
    <t>12.638801</t>
  </si>
  <si>
    <t>Traunstein Klinikum</t>
  </si>
  <si>
    <t>47.874557</t>
  </si>
  <si>
    <t>12.633438</t>
  </si>
  <si>
    <t>Trebbin</t>
  </si>
  <si>
    <t>52.217618</t>
  </si>
  <si>
    <t>13.230382</t>
  </si>
  <si>
    <t>Treben-Lehma</t>
  </si>
  <si>
    <t>51.046935</t>
  </si>
  <si>
    <t>12.440947</t>
  </si>
  <si>
    <t>Trebgast</t>
  </si>
  <si>
    <t>50.065328</t>
  </si>
  <si>
    <t>11.552290</t>
  </si>
  <si>
    <t>Trebnitz(Mark)</t>
  </si>
  <si>
    <t>52.538262</t>
  </si>
  <si>
    <t>14.216504</t>
  </si>
  <si>
    <t>Trechtingshausen</t>
  </si>
  <si>
    <t>50.009042</t>
  </si>
  <si>
    <t>7.852359</t>
  </si>
  <si>
    <t>Treis-Karden</t>
  </si>
  <si>
    <t>50.179836</t>
  </si>
  <si>
    <t>7.299635</t>
  </si>
  <si>
    <t>Treuchtlingen</t>
  </si>
  <si>
    <t>48.961267</t>
  </si>
  <si>
    <t>10.908159</t>
  </si>
  <si>
    <t>Treuen</t>
  </si>
  <si>
    <t>50.547935</t>
  </si>
  <si>
    <t>12.301859</t>
  </si>
  <si>
    <t>Treuenbrietzen</t>
  </si>
  <si>
    <t>52.091919</t>
  </si>
  <si>
    <t>12.857911</t>
  </si>
  <si>
    <t>Treuenbrietzen Süd</t>
  </si>
  <si>
    <t>52.080609</t>
  </si>
  <si>
    <t>12.880916</t>
  </si>
  <si>
    <t>Treysa</t>
  </si>
  <si>
    <t>50.910661</t>
  </si>
  <si>
    <t>9.185673</t>
  </si>
  <si>
    <t>Triangel</t>
  </si>
  <si>
    <t>52.509506</t>
  </si>
  <si>
    <t>10.578240</t>
  </si>
  <si>
    <t>Triberg</t>
  </si>
  <si>
    <t>48.140004</t>
  </si>
  <si>
    <t>8.236806</t>
  </si>
  <si>
    <t>Triebes</t>
  </si>
  <si>
    <t>50.688044</t>
  </si>
  <si>
    <t>12.023306</t>
  </si>
  <si>
    <t>Triefenried</t>
  </si>
  <si>
    <t>48.969669</t>
  </si>
  <si>
    <t>13.052686</t>
  </si>
  <si>
    <t>Trier Hafenstraße</t>
  </si>
  <si>
    <t>49.792015</t>
  </si>
  <si>
    <t>6.682724</t>
  </si>
  <si>
    <t>Trier Hbf</t>
  </si>
  <si>
    <t>49.756846</t>
  </si>
  <si>
    <t>6.652453</t>
  </si>
  <si>
    <t>Trier Süd</t>
  </si>
  <si>
    <t>49.744631</t>
  </si>
  <si>
    <t>6.636686</t>
  </si>
  <si>
    <t>Trier West</t>
  </si>
  <si>
    <t>49.751778</t>
  </si>
  <si>
    <t>6.623544</t>
  </si>
  <si>
    <t>Trier-Euren</t>
  </si>
  <si>
    <t>49.738085</t>
  </si>
  <si>
    <t>6.612300</t>
  </si>
  <si>
    <t>Trier-Pallien</t>
  </si>
  <si>
    <t>49.764200</t>
  </si>
  <si>
    <t>6.630140</t>
  </si>
  <si>
    <t>Trier-Zewen</t>
  </si>
  <si>
    <t>49.719988</t>
  </si>
  <si>
    <t>6.580891</t>
  </si>
  <si>
    <t>Triesdorf</t>
  </si>
  <si>
    <t>49.200919</t>
  </si>
  <si>
    <t>10.679144</t>
  </si>
  <si>
    <t>Triptis</t>
  </si>
  <si>
    <t>50.740882</t>
  </si>
  <si>
    <t>11.872173</t>
  </si>
  <si>
    <t>Trochtelfingen ALB-GOLD</t>
  </si>
  <si>
    <t>48.328851</t>
  </si>
  <si>
    <t>9.245916</t>
  </si>
  <si>
    <t>Trochtelfingen(b Bopfingen)</t>
  </si>
  <si>
    <t>48.838365</t>
  </si>
  <si>
    <t>10.401823</t>
  </si>
  <si>
    <t>Trochtelfingen(Hohenz)</t>
  </si>
  <si>
    <t>48.307542</t>
  </si>
  <si>
    <t>9.246268</t>
  </si>
  <si>
    <t>Troisdorf</t>
  </si>
  <si>
    <t>50.813922</t>
  </si>
  <si>
    <t>7.150892</t>
  </si>
  <si>
    <t>Trompet</t>
  </si>
  <si>
    <t>51.413489</t>
  </si>
  <si>
    <t>6.669107</t>
  </si>
  <si>
    <t>Trossingen Bahnhof</t>
  </si>
  <si>
    <t>48.087664</t>
  </si>
  <si>
    <t>8.585154</t>
  </si>
  <si>
    <t>Trossingen Stadt</t>
  </si>
  <si>
    <t>48.074037</t>
  </si>
  <si>
    <t>8.631547</t>
  </si>
  <si>
    <t>Trostberg</t>
  </si>
  <si>
    <t>48.024737</t>
  </si>
  <si>
    <t>12.555646</t>
  </si>
  <si>
    <t>Trostberg ZBH</t>
  </si>
  <si>
    <t>48.027231</t>
  </si>
  <si>
    <t>12.556072</t>
  </si>
  <si>
    <t>48.515641</t>
  </si>
  <si>
    <t>9.055395</t>
  </si>
  <si>
    <t>Tübingen West</t>
  </si>
  <si>
    <t>48.520045</t>
  </si>
  <si>
    <t>9.038249</t>
  </si>
  <si>
    <t>Tübingen-Derendingen</t>
  </si>
  <si>
    <t>48.503486</t>
  </si>
  <si>
    <t>9.050590</t>
  </si>
  <si>
    <t>Tübingen-Lustnau</t>
  </si>
  <si>
    <t>48.524048</t>
  </si>
  <si>
    <t>9.094876</t>
  </si>
  <si>
    <t>Tulling</t>
  </si>
  <si>
    <t>48.082865</t>
  </si>
  <si>
    <t>12.060049</t>
  </si>
  <si>
    <t>Türkenfeld</t>
  </si>
  <si>
    <t>48.104725</t>
  </si>
  <si>
    <t>11.077277</t>
  </si>
  <si>
    <t>Türkheim(Bay)Bf</t>
  </si>
  <si>
    <t>48.045690</t>
  </si>
  <si>
    <t>10.617439</t>
  </si>
  <si>
    <t>Türkismühle</t>
  </si>
  <si>
    <t>49.580358</t>
  </si>
  <si>
    <t>7.114615</t>
  </si>
  <si>
    <t>Tüßling</t>
  </si>
  <si>
    <t>48.211880</t>
  </si>
  <si>
    <t>12.589077</t>
  </si>
  <si>
    <t>Tuttlingen</t>
  </si>
  <si>
    <t>47.980579</t>
  </si>
  <si>
    <t>8.798542</t>
  </si>
  <si>
    <t>Tuttlingen Gänsäcker</t>
  </si>
  <si>
    <t>47.964663</t>
  </si>
  <si>
    <t>8.781233</t>
  </si>
  <si>
    <t>Tuttlingen Nord</t>
  </si>
  <si>
    <t>47.992605</t>
  </si>
  <si>
    <t>8.823737</t>
  </si>
  <si>
    <t>Tuttlingen Schulen</t>
  </si>
  <si>
    <t>47.987335</t>
  </si>
  <si>
    <t>8.801166</t>
  </si>
  <si>
    <t>Tuttlingen Zentrum</t>
  </si>
  <si>
    <t>47.985615</t>
  </si>
  <si>
    <t>8.809435</t>
  </si>
  <si>
    <t>Tutzing</t>
  </si>
  <si>
    <t>47.907142</t>
  </si>
  <si>
    <t>11.272890</t>
  </si>
  <si>
    <t>Twiste</t>
  </si>
  <si>
    <t>51.336260</t>
  </si>
  <si>
    <t>8.964011</t>
  </si>
  <si>
    <t>Twistringen</t>
  </si>
  <si>
    <t>52.791880</t>
  </si>
  <si>
    <t>8.644832</t>
  </si>
  <si>
    <t>Übach-Palenberg</t>
  </si>
  <si>
    <t>50.924336</t>
  </si>
  <si>
    <t>6.097265</t>
  </si>
  <si>
    <t>Ubbedissen</t>
  </si>
  <si>
    <t>51.988447</t>
  </si>
  <si>
    <t>8.637579</t>
  </si>
  <si>
    <t>Überlingen</t>
  </si>
  <si>
    <t>47.769101</t>
  </si>
  <si>
    <t>9.162853</t>
  </si>
  <si>
    <t>Überlingen Hafen</t>
  </si>
  <si>
    <t>47.765573</t>
  </si>
  <si>
    <t>9.159700</t>
  </si>
  <si>
    <t>Überlingen Therme</t>
  </si>
  <si>
    <t>47.769269</t>
  </si>
  <si>
    <t>9.145642</t>
  </si>
  <si>
    <t>Überlingen-Nußdorf</t>
  </si>
  <si>
    <t>47.754859</t>
  </si>
  <si>
    <t>9.188144</t>
  </si>
  <si>
    <t>Übersee</t>
  </si>
  <si>
    <t>47.822047</t>
  </si>
  <si>
    <t>12.487338</t>
  </si>
  <si>
    <t>Ubstadt Ort</t>
  </si>
  <si>
    <t>49.156748</t>
  </si>
  <si>
    <t>8.625553</t>
  </si>
  <si>
    <t>Ubstadt Salzbrunnenstr</t>
  </si>
  <si>
    <t>49.155190</t>
  </si>
  <si>
    <t>8.633025</t>
  </si>
  <si>
    <t>Ubstadt Uhlandstr.</t>
  </si>
  <si>
    <t>49.162713</t>
  </si>
  <si>
    <t>8.628827</t>
  </si>
  <si>
    <t>Ubstadt-Weiher</t>
  </si>
  <si>
    <t>49.167021</t>
  </si>
  <si>
    <t>8.623335</t>
  </si>
  <si>
    <t>Uchtspringe</t>
  </si>
  <si>
    <t>52.543674</t>
  </si>
  <si>
    <t>11.592243</t>
  </si>
  <si>
    <t>Ückeritz</t>
  </si>
  <si>
    <t>54.013918</t>
  </si>
  <si>
    <t>14.049809</t>
  </si>
  <si>
    <t>Uder</t>
  </si>
  <si>
    <t>51.367042</t>
  </si>
  <si>
    <t>10.062149</t>
  </si>
  <si>
    <t>Üdingen</t>
  </si>
  <si>
    <t>50.728109</t>
  </si>
  <si>
    <t>6.481437</t>
  </si>
  <si>
    <t>Uebigau</t>
  </si>
  <si>
    <t>51.585421</t>
  </si>
  <si>
    <t>13.296519</t>
  </si>
  <si>
    <t>Uebigau Markt</t>
  </si>
  <si>
    <t>51.594869</t>
  </si>
  <si>
    <t>13.300362</t>
  </si>
  <si>
    <t>Ueckermünde</t>
  </si>
  <si>
    <t>53.733923</t>
  </si>
  <si>
    <t>14.054080</t>
  </si>
  <si>
    <t>Ueckermünde Stadthafen</t>
  </si>
  <si>
    <t>53.736202</t>
  </si>
  <si>
    <t>14.052233</t>
  </si>
  <si>
    <t>Uelzen</t>
  </si>
  <si>
    <t>52.969781</t>
  </si>
  <si>
    <t>10.553053</t>
  </si>
  <si>
    <t>Uffenheim</t>
  </si>
  <si>
    <t>49.551264</t>
  </si>
  <si>
    <t>10.242887</t>
  </si>
  <si>
    <t>Uffing a Staffelsee</t>
  </si>
  <si>
    <t>47.720150</t>
  </si>
  <si>
    <t>11.158954</t>
  </si>
  <si>
    <t>Uhingen</t>
  </si>
  <si>
    <t>48.708605</t>
  </si>
  <si>
    <t>9.585528</t>
  </si>
  <si>
    <t>Uhldingen-Mühlhofen</t>
  </si>
  <si>
    <t>47.736997</t>
  </si>
  <si>
    <t>9.248419</t>
  </si>
  <si>
    <t>Uhlerborn</t>
  </si>
  <si>
    <t>50.010673</t>
  </si>
  <si>
    <t>8.142584</t>
  </si>
  <si>
    <t>Uhlstädt</t>
  </si>
  <si>
    <t>50.741642</t>
  </si>
  <si>
    <t>11.462662</t>
  </si>
  <si>
    <t>Uhsmannsdorf</t>
  </si>
  <si>
    <t>51.328137</t>
  </si>
  <si>
    <t>14.894309</t>
  </si>
  <si>
    <t>Uhyst</t>
  </si>
  <si>
    <t>51.362845</t>
  </si>
  <si>
    <t>14.509056</t>
  </si>
  <si>
    <t>Uhyst Gaststätte</t>
  </si>
  <si>
    <t>51.365054</t>
  </si>
  <si>
    <t>14.509209</t>
  </si>
  <si>
    <t>Ulberndorf</t>
  </si>
  <si>
    <t>50.874021</t>
  </si>
  <si>
    <t>13.672117</t>
  </si>
  <si>
    <t>Ulbersdorf</t>
  </si>
  <si>
    <t>50.955621</t>
  </si>
  <si>
    <t>14.219801</t>
  </si>
  <si>
    <t>Ulbersdorf Almenhof</t>
  </si>
  <si>
    <t>50.966524</t>
  </si>
  <si>
    <t>14.203957</t>
  </si>
  <si>
    <t>Ulm Hbf</t>
  </si>
  <si>
    <t>48.399399</t>
  </si>
  <si>
    <t>9.982608</t>
  </si>
  <si>
    <t>Ulm Ost</t>
  </si>
  <si>
    <t>48.407159</t>
  </si>
  <si>
    <t>9.994631</t>
  </si>
  <si>
    <t>Ulm-Donautal</t>
  </si>
  <si>
    <t>48.366340</t>
  </si>
  <si>
    <t>9.940355</t>
  </si>
  <si>
    <t>Ulmen</t>
  </si>
  <si>
    <t>50.214520</t>
  </si>
  <si>
    <t>6.976010</t>
  </si>
  <si>
    <t>Ulm-Söflingen</t>
  </si>
  <si>
    <t>48.402726</t>
  </si>
  <si>
    <t>9.958849</t>
  </si>
  <si>
    <t>Ulzburg Süd</t>
  </si>
  <si>
    <t>53.773460</t>
  </si>
  <si>
    <t>9.972892</t>
  </si>
  <si>
    <t>Umrathshausen Ort</t>
  </si>
  <si>
    <t>47.805741</t>
  </si>
  <si>
    <t>12.326966</t>
  </si>
  <si>
    <t>Unadingen</t>
  </si>
  <si>
    <t>47.881166</t>
  </si>
  <si>
    <t>8.397886</t>
  </si>
  <si>
    <t>Undorf</t>
  </si>
  <si>
    <t>49.027140</t>
  </si>
  <si>
    <t>11.939138</t>
  </si>
  <si>
    <t>Unfriedsdorf</t>
  </si>
  <si>
    <t>50.199537</t>
  </si>
  <si>
    <t>11.752578</t>
  </si>
  <si>
    <t>Ungedanken</t>
  </si>
  <si>
    <t>51.124656</t>
  </si>
  <si>
    <t>9.218971</t>
  </si>
  <si>
    <t>50.602992</t>
  </si>
  <si>
    <t>7.219678</t>
  </si>
  <si>
    <t>Unkel KD</t>
  </si>
  <si>
    <t>Unna</t>
  </si>
  <si>
    <t>51.538982</t>
  </si>
  <si>
    <t>7.692858</t>
  </si>
  <si>
    <t>Unna West</t>
  </si>
  <si>
    <t>51.538980</t>
  </si>
  <si>
    <t>7.676431</t>
  </si>
  <si>
    <t>Unna-Königsborn</t>
  </si>
  <si>
    <t>51.553280</t>
  </si>
  <si>
    <t>7.687808</t>
  </si>
  <si>
    <t>Unnau-Korb</t>
  </si>
  <si>
    <t>50.654168</t>
  </si>
  <si>
    <t>7.888829</t>
  </si>
  <si>
    <t>Unterammergau</t>
  </si>
  <si>
    <t>47.617464</t>
  </si>
  <si>
    <t>11.030051</t>
  </si>
  <si>
    <t>Unterasbach</t>
  </si>
  <si>
    <t>49.416691</t>
  </si>
  <si>
    <t>10.985390</t>
  </si>
  <si>
    <t>Unteraschau</t>
  </si>
  <si>
    <t>47.922956</t>
  </si>
  <si>
    <t>12.697808</t>
  </si>
  <si>
    <t>Unterelchingen</t>
  </si>
  <si>
    <t>48.452989</t>
  </si>
  <si>
    <t>10.100191</t>
  </si>
  <si>
    <t>Unterföhring</t>
  </si>
  <si>
    <t>48.190310</t>
  </si>
  <si>
    <t>11.646772</t>
  </si>
  <si>
    <t>Untergimpern</t>
  </si>
  <si>
    <t>49.269021</t>
  </si>
  <si>
    <t>9.011964</t>
  </si>
  <si>
    <t>Untergrainau</t>
  </si>
  <si>
    <t>47.481117</t>
  </si>
  <si>
    <t>11.042821</t>
  </si>
  <si>
    <t>Untergriesheim</t>
  </si>
  <si>
    <t>49.265104</t>
  </si>
  <si>
    <t>9.222779</t>
  </si>
  <si>
    <t>Untergrombach</t>
  </si>
  <si>
    <t>49.087651</t>
  </si>
  <si>
    <t>8.548290</t>
  </si>
  <si>
    <t>Unterhaching</t>
  </si>
  <si>
    <t>48.064962</t>
  </si>
  <si>
    <t>11.612359</t>
  </si>
  <si>
    <t>Unterharmersbach</t>
  </si>
  <si>
    <t>48.354139</t>
  </si>
  <si>
    <t>8.089966</t>
  </si>
  <si>
    <t>Unterhausen(Bay)</t>
  </si>
  <si>
    <t>48.716773</t>
  </si>
  <si>
    <t>11.100288</t>
  </si>
  <si>
    <t>Unterheckenhofen</t>
  </si>
  <si>
    <t>49.213517</t>
  </si>
  <si>
    <t>11.056154</t>
  </si>
  <si>
    <t>Unterjesingen Mitte</t>
  </si>
  <si>
    <t>48.524681</t>
  </si>
  <si>
    <t>8.981736</t>
  </si>
  <si>
    <t>Unterjesingen Sandäcker</t>
  </si>
  <si>
    <t>48.523306</t>
  </si>
  <si>
    <t>8.988261</t>
  </si>
  <si>
    <t>Unterkochen</t>
  </si>
  <si>
    <t>48.815008</t>
  </si>
  <si>
    <t>10.126493</t>
  </si>
  <si>
    <t>Unterlemnitz</t>
  </si>
  <si>
    <t>50.469342</t>
  </si>
  <si>
    <t>11.623841</t>
  </si>
  <si>
    <t>Unterlenningen</t>
  </si>
  <si>
    <t>48.565255</t>
  </si>
  <si>
    <t>9.460555</t>
  </si>
  <si>
    <t>Unterloquitz</t>
  </si>
  <si>
    <t>50.580446</t>
  </si>
  <si>
    <t>11.391975</t>
  </si>
  <si>
    <t>Unterlüß</t>
  </si>
  <si>
    <t>52.834869</t>
  </si>
  <si>
    <t>10.300262</t>
  </si>
  <si>
    <t>Untermaßfeld</t>
  </si>
  <si>
    <t>50.536633</t>
  </si>
  <si>
    <t>10.415475</t>
  </si>
  <si>
    <t>Untermaubach-Schlagstein</t>
  </si>
  <si>
    <t>50.726853</t>
  </si>
  <si>
    <t>6.460448</t>
  </si>
  <si>
    <t>Untermünkheim Schule</t>
  </si>
  <si>
    <t>49.153775</t>
  </si>
  <si>
    <t>9.736324</t>
  </si>
  <si>
    <t>Unterneudorf</t>
  </si>
  <si>
    <t>50.493693</t>
  </si>
  <si>
    <t>12.974610</t>
  </si>
  <si>
    <t>Unteröwisheim Bf</t>
  </si>
  <si>
    <t>49.146342</t>
  </si>
  <si>
    <t>8.668986</t>
  </si>
  <si>
    <t>Unteröwisheim M.-Luther-Str.</t>
  </si>
  <si>
    <t>49.146484</t>
  </si>
  <si>
    <t>8.662020</t>
  </si>
  <si>
    <t>Unterreichenbach</t>
  </si>
  <si>
    <t>48.826858</t>
  </si>
  <si>
    <t>8.711284</t>
  </si>
  <si>
    <t>Unterrot</t>
  </si>
  <si>
    <t>48.980371</t>
  </si>
  <si>
    <t>9.778057</t>
  </si>
  <si>
    <t>Unterschleißheim</t>
  </si>
  <si>
    <t>48.273700</t>
  </si>
  <si>
    <t>11.568628</t>
  </si>
  <si>
    <t>Unterschwaningen</t>
  </si>
  <si>
    <t>49.071758</t>
  </si>
  <si>
    <t>10.631968</t>
  </si>
  <si>
    <t>Untersteinach(b Stadtsteinach)</t>
  </si>
  <si>
    <t>50.129846</t>
  </si>
  <si>
    <t>11.528122</t>
  </si>
  <si>
    <t>Untersteinach(Bayr)</t>
  </si>
  <si>
    <t>49.968884</t>
  </si>
  <si>
    <t>11.689862</t>
  </si>
  <si>
    <t>Unteruhldingen</t>
  </si>
  <si>
    <t>47.723494</t>
  </si>
  <si>
    <t>9.228984</t>
  </si>
  <si>
    <t>Unterwellenborn</t>
  </si>
  <si>
    <t>50.659253</t>
  </si>
  <si>
    <t>11.435073</t>
  </si>
  <si>
    <t>Unterwiesenthal</t>
  </si>
  <si>
    <t>50.427760</t>
  </si>
  <si>
    <t>12.989118</t>
  </si>
  <si>
    <t>Unterwurmbach</t>
  </si>
  <si>
    <t>49.106024</t>
  </si>
  <si>
    <t>10.730880</t>
  </si>
  <si>
    <t>Uphusum</t>
  </si>
  <si>
    <t>54.838594</t>
  </si>
  <si>
    <t>8.862821</t>
  </si>
  <si>
    <t>Urbach(b Schorndorf)</t>
  </si>
  <si>
    <t>48.804956</t>
  </si>
  <si>
    <t>9.573734</t>
  </si>
  <si>
    <t>Urft</t>
  </si>
  <si>
    <t>50.512369</t>
  </si>
  <si>
    <t>6.580173</t>
  </si>
  <si>
    <t>Urmersbach</t>
  </si>
  <si>
    <t>50.255912</t>
  </si>
  <si>
    <t>7.131850</t>
  </si>
  <si>
    <t>Urmitz Rheinbrücke</t>
  </si>
  <si>
    <t>50.418417</t>
  </si>
  <si>
    <t>7.527995</t>
  </si>
  <si>
    <t>Urschalling</t>
  </si>
  <si>
    <t>47.835815</t>
  </si>
  <si>
    <t>12.338690</t>
  </si>
  <si>
    <t>Urspring</t>
  </si>
  <si>
    <t>48.550144</t>
  </si>
  <si>
    <t>9.894569</t>
  </si>
  <si>
    <t>Ürzig(DB)</t>
  </si>
  <si>
    <t>49.995933</t>
  </si>
  <si>
    <t>7.004806</t>
  </si>
  <si>
    <t>Usch-Zendscheid</t>
  </si>
  <si>
    <t>50.102659</t>
  </si>
  <si>
    <t>6.602947</t>
  </si>
  <si>
    <t>Usingen</t>
  </si>
  <si>
    <t>50.330923</t>
  </si>
  <si>
    <t>8.527254</t>
  </si>
  <si>
    <t>Uslar</t>
  </si>
  <si>
    <t>51.654481</t>
  </si>
  <si>
    <t>9.655240</t>
  </si>
  <si>
    <t>Usseln</t>
  </si>
  <si>
    <t>51.280708</t>
  </si>
  <si>
    <t>8.670227</t>
  </si>
  <si>
    <t>Utting</t>
  </si>
  <si>
    <t>48.022741</t>
  </si>
  <si>
    <t>11.093969</t>
  </si>
  <si>
    <t>Utzedel</t>
  </si>
  <si>
    <t>53.860724</t>
  </si>
  <si>
    <t>13.116222</t>
  </si>
  <si>
    <t>Utzedel Gaststätte</t>
  </si>
  <si>
    <t>53.857266</t>
  </si>
  <si>
    <t>13.126393</t>
  </si>
  <si>
    <t>Utzerath</t>
  </si>
  <si>
    <t>50.233902</t>
  </si>
  <si>
    <t>6.931230</t>
  </si>
  <si>
    <t>Vach</t>
  </si>
  <si>
    <t>49.517572</t>
  </si>
  <si>
    <t>10.986146</t>
  </si>
  <si>
    <t>Vacha</t>
  </si>
  <si>
    <t>50.826416</t>
  </si>
  <si>
    <t>10.026649</t>
  </si>
  <si>
    <t>Vachdorf</t>
  </si>
  <si>
    <t>50.529337</t>
  </si>
  <si>
    <t>10.538533</t>
  </si>
  <si>
    <t>Vachendorf</t>
  </si>
  <si>
    <t>47.826814</t>
  </si>
  <si>
    <t>12.321880</t>
  </si>
  <si>
    <t>Vahldorf</t>
  </si>
  <si>
    <t>52.252389</t>
  </si>
  <si>
    <t>11.499764</t>
  </si>
  <si>
    <t>Vaihingen(Enz)</t>
  </si>
  <si>
    <t>48.948118</t>
  </si>
  <si>
    <t>8.957632</t>
  </si>
  <si>
    <t>Vaihingen(Enz)Nord</t>
  </si>
  <si>
    <t>48.954861</t>
  </si>
  <si>
    <t>8.985445</t>
  </si>
  <si>
    <t>Valbert</t>
  </si>
  <si>
    <t>51.104126</t>
  </si>
  <si>
    <t>7.723306</t>
  </si>
  <si>
    <t>50.399717</t>
  </si>
  <si>
    <t>7.610039</t>
  </si>
  <si>
    <t>Varel(Oldb)</t>
  </si>
  <si>
    <t>53.399098</t>
  </si>
  <si>
    <t>8.150187</t>
  </si>
  <si>
    <t>Vastorf</t>
  </si>
  <si>
    <t>53.199049</t>
  </si>
  <si>
    <t>10.555558</t>
  </si>
  <si>
    <t>Vaterstetten</t>
  </si>
  <si>
    <t>48.104109</t>
  </si>
  <si>
    <t>11.764380</t>
  </si>
  <si>
    <t>Vatterode</t>
  </si>
  <si>
    <t>51.597544</t>
  </si>
  <si>
    <t>11.429300</t>
  </si>
  <si>
    <t>Vatteröder Teich</t>
  </si>
  <si>
    <t>51.598114</t>
  </si>
  <si>
    <t>11.412177</t>
  </si>
  <si>
    <t>Vechelde</t>
  </si>
  <si>
    <t>52.257212</t>
  </si>
  <si>
    <t>10.359760</t>
  </si>
  <si>
    <t>Vechta</t>
  </si>
  <si>
    <t>52.728904</t>
  </si>
  <si>
    <t>8.280367</t>
  </si>
  <si>
    <t>Vechta-Stoppelmarkt</t>
  </si>
  <si>
    <t>52.748366</t>
  </si>
  <si>
    <t>8.292049</t>
  </si>
  <si>
    <t>Vehlefanz</t>
  </si>
  <si>
    <t>52.722332</t>
  </si>
  <si>
    <t>13.114827</t>
  </si>
  <si>
    <t>Veilsdorf</t>
  </si>
  <si>
    <t>50.415330</t>
  </si>
  <si>
    <t>10.813763</t>
  </si>
  <si>
    <t>Veitshöchheim</t>
  </si>
  <si>
    <t>49.831432</t>
  </si>
  <si>
    <t>9.876196</t>
  </si>
  <si>
    <t>Vejprty(Gr)</t>
  </si>
  <si>
    <t>Velbert Rosenhügel</t>
  </si>
  <si>
    <t>51.300124</t>
  </si>
  <si>
    <t>7.101725</t>
  </si>
  <si>
    <t>Velbert-Langenberg</t>
  </si>
  <si>
    <t>51.354764</t>
  </si>
  <si>
    <t>7.122377</t>
  </si>
  <si>
    <t>Velbert-Neviges</t>
  </si>
  <si>
    <t>51.313159</t>
  </si>
  <si>
    <t>7.090484</t>
  </si>
  <si>
    <t>Velbert-Nierenhof</t>
  </si>
  <si>
    <t>51.372376</t>
  </si>
  <si>
    <t>7.134154</t>
  </si>
  <si>
    <t>Velden(b Hersbruck)</t>
  </si>
  <si>
    <t>49.610808</t>
  </si>
  <si>
    <t>11.518333</t>
  </si>
  <si>
    <t>Velgast</t>
  </si>
  <si>
    <t>54.277316</t>
  </si>
  <si>
    <t>12.803137</t>
  </si>
  <si>
    <t>Vellmar-Niedervellmar</t>
  </si>
  <si>
    <t>51.351851</t>
  </si>
  <si>
    <t>9.478438</t>
  </si>
  <si>
    <t>Vellmar-Obervellmar</t>
  </si>
  <si>
    <t>51.359679</t>
  </si>
  <si>
    <t>9.452475</t>
  </si>
  <si>
    <t>Vellmar-Osterberg/EKZ</t>
  </si>
  <si>
    <t>51.354260</t>
  </si>
  <si>
    <t>9.460796</t>
  </si>
  <si>
    <t>Velten(Mark)</t>
  </si>
  <si>
    <t>52.684889</t>
  </si>
  <si>
    <t>13.172034</t>
  </si>
  <si>
    <t>Venlo(Gr)</t>
  </si>
  <si>
    <t>Ventschow</t>
  </si>
  <si>
    <t>53.787208</t>
  </si>
  <si>
    <t>11.580016</t>
  </si>
  <si>
    <t>52.920818</t>
  </si>
  <si>
    <t>9.237855</t>
  </si>
  <si>
    <t>Veringendorf</t>
  </si>
  <si>
    <t>48.160279</t>
  </si>
  <si>
    <t>9.199108</t>
  </si>
  <si>
    <t>Veringenstadt</t>
  </si>
  <si>
    <t>48.181412</t>
  </si>
  <si>
    <t>9.210822</t>
  </si>
  <si>
    <t>Verl(Bz Detmold)</t>
  </si>
  <si>
    <t>51.880986</t>
  </si>
  <si>
    <t>8.508357</t>
  </si>
  <si>
    <t>Vernawahlshausen</t>
  </si>
  <si>
    <t>51.629438</t>
  </si>
  <si>
    <t>9.614148</t>
  </si>
  <si>
    <t>Versmold</t>
  </si>
  <si>
    <t>52.039937</t>
  </si>
  <si>
    <t>8.147086</t>
  </si>
  <si>
    <t>Vetschau</t>
  </si>
  <si>
    <t>51.789759</t>
  </si>
  <si>
    <t>14.081023</t>
  </si>
  <si>
    <t>Vetschau Bahnhofstr.</t>
  </si>
  <si>
    <t>Vettweiß</t>
  </si>
  <si>
    <t>50.743072</t>
  </si>
  <si>
    <t>6.602616</t>
  </si>
  <si>
    <t>Vettweiß-Jakobwüllesheim</t>
  </si>
  <si>
    <t>50.766705</t>
  </si>
  <si>
    <t>6.565209</t>
  </si>
  <si>
    <t>Viechtach</t>
  </si>
  <si>
    <t>49.078858</t>
  </si>
  <si>
    <t>12.889374</t>
  </si>
  <si>
    <t>Vienenburg</t>
  </si>
  <si>
    <t>51.955034</t>
  </si>
  <si>
    <t>10.562174</t>
  </si>
  <si>
    <t>Vierenstraße</t>
  </si>
  <si>
    <t>50.466902</t>
  </si>
  <si>
    <t>12.967797</t>
  </si>
  <si>
    <t>Vierkirchen-Esterhofen</t>
  </si>
  <si>
    <t>48.361118</t>
  </si>
  <si>
    <t>11.445108</t>
  </si>
  <si>
    <t>Viernau</t>
  </si>
  <si>
    <t>50.667106</t>
  </si>
  <si>
    <t>10.558908</t>
  </si>
  <si>
    <t>Vierow</t>
  </si>
  <si>
    <t>54.117558</t>
  </si>
  <si>
    <t>13.575303</t>
  </si>
  <si>
    <t>51.254947</t>
  </si>
  <si>
    <t>6.403896</t>
  </si>
  <si>
    <t>Vieselbach</t>
  </si>
  <si>
    <t>50.992950</t>
  </si>
  <si>
    <t>11.138329</t>
  </si>
  <si>
    <t>Villingen(Schwarzw)</t>
  </si>
  <si>
    <t>48.058022</t>
  </si>
  <si>
    <t>8.465261</t>
  </si>
  <si>
    <t>Villingen-Schwenningen Eisstadion</t>
  </si>
  <si>
    <t>48.052772</t>
  </si>
  <si>
    <t>8.528553</t>
  </si>
  <si>
    <t>Villingen-Schwenningen Hammerstatt</t>
  </si>
  <si>
    <t>48.060175</t>
  </si>
  <si>
    <t>8.546922</t>
  </si>
  <si>
    <t>Villmar</t>
  </si>
  <si>
    <t>50.395653</t>
  </si>
  <si>
    <t>8.187019</t>
  </si>
  <si>
    <t>Villmar Rathaus</t>
  </si>
  <si>
    <t>50.391645</t>
  </si>
  <si>
    <t>8.192212</t>
  </si>
  <si>
    <t>Vilsbiburg</t>
  </si>
  <si>
    <t>48.447384</t>
  </si>
  <si>
    <t>12.347500</t>
  </si>
  <si>
    <t>Vilseck</t>
  </si>
  <si>
    <t>49.615629</t>
  </si>
  <si>
    <t>11.801058</t>
  </si>
  <si>
    <t>Vilsen Ort DEV</t>
  </si>
  <si>
    <t>52.820402</t>
  </si>
  <si>
    <t>8.992505</t>
  </si>
  <si>
    <t>Vilshofen(Niederbay)</t>
  </si>
  <si>
    <t>48.629551</t>
  </si>
  <si>
    <t>13.190867</t>
  </si>
  <si>
    <t>Vinzelberg</t>
  </si>
  <si>
    <t>52.569185</t>
  </si>
  <si>
    <t>11.671960</t>
  </si>
  <si>
    <t>Visselhövede</t>
  </si>
  <si>
    <t>52.980059</t>
  </si>
  <si>
    <t>9.566642</t>
  </si>
  <si>
    <t>Vitte(Hiddensee)</t>
  </si>
  <si>
    <t>54.568871</t>
  </si>
  <si>
    <t>13.109393</t>
  </si>
  <si>
    <t>Vlotho</t>
  </si>
  <si>
    <t>52.171800</t>
  </si>
  <si>
    <t>8.864190</t>
  </si>
  <si>
    <t>Voerde(Niederrhein)</t>
  </si>
  <si>
    <t>51.597541</t>
  </si>
  <si>
    <t>6.688813</t>
  </si>
  <si>
    <t>Vogelsang(Kr Oberhavel)</t>
  </si>
  <si>
    <t>53.037712</t>
  </si>
  <si>
    <t>13.385687</t>
  </si>
  <si>
    <t>Vogelweh</t>
  </si>
  <si>
    <t>49.438535</t>
  </si>
  <si>
    <t>7.706011</t>
  </si>
  <si>
    <t>Vohburg-Rockolding</t>
  </si>
  <si>
    <t>48.739437</t>
  </si>
  <si>
    <t>11.608912</t>
  </si>
  <si>
    <t>Vöhl-Ederbringhausen</t>
  </si>
  <si>
    <t>51.129568</t>
  </si>
  <si>
    <t>8.871803</t>
  </si>
  <si>
    <t>Vöhl-Herzhausen</t>
  </si>
  <si>
    <t>51.181224</t>
  </si>
  <si>
    <t>8.884998</t>
  </si>
  <si>
    <t>Vöhl-Schmittlotheim</t>
  </si>
  <si>
    <t>51.156838</t>
  </si>
  <si>
    <t>8.900261</t>
  </si>
  <si>
    <t>Vöhl-Thalitter</t>
  </si>
  <si>
    <t>51.217442</t>
  </si>
  <si>
    <t>8.895033</t>
  </si>
  <si>
    <t>Vohren</t>
  </si>
  <si>
    <t>51.943400</t>
  </si>
  <si>
    <t>8.058158</t>
  </si>
  <si>
    <t>Vöhringen</t>
  </si>
  <si>
    <t>48.279088</t>
  </si>
  <si>
    <t>10.083628</t>
  </si>
  <si>
    <t>Vöhrum</t>
  </si>
  <si>
    <t>52.335431</t>
  </si>
  <si>
    <t>10.168802</t>
  </si>
  <si>
    <t>Voigtsgrün</t>
  </si>
  <si>
    <t>50.634018</t>
  </si>
  <si>
    <t>12.426541</t>
  </si>
  <si>
    <t>Voigtstedt</t>
  </si>
  <si>
    <t>51.391632</t>
  </si>
  <si>
    <t>11.306824</t>
  </si>
  <si>
    <t>Volkach-Astheim</t>
  </si>
  <si>
    <t>49.864345</t>
  </si>
  <si>
    <t>10.217033</t>
  </si>
  <si>
    <t>49.249091</t>
  </si>
  <si>
    <t>6.848156</t>
  </si>
  <si>
    <t>Volkmarsen</t>
  </si>
  <si>
    <t>51.407567</t>
  </si>
  <si>
    <t>9.117226</t>
  </si>
  <si>
    <t>Volkringhausen</t>
  </si>
  <si>
    <t>51.359889</t>
  </si>
  <si>
    <t>7.872214</t>
  </si>
  <si>
    <t>Völksen/Eldagsen</t>
  </si>
  <si>
    <t>52.211875</t>
  </si>
  <si>
    <t>9.626528</t>
  </si>
  <si>
    <t>Volpriehausen</t>
  </si>
  <si>
    <t>51.660967</t>
  </si>
  <si>
    <t>9.737822</t>
  </si>
  <si>
    <t>Vorhop</t>
  </si>
  <si>
    <t>52.648040</t>
  </si>
  <si>
    <t>10.656384</t>
  </si>
  <si>
    <t>Vormwald</t>
  </si>
  <si>
    <t>50.980421</t>
  </si>
  <si>
    <t>8.143094</t>
  </si>
  <si>
    <t>Vormwald Dorf</t>
  </si>
  <si>
    <t>50.989929</t>
  </si>
  <si>
    <t>8.127215</t>
  </si>
  <si>
    <t>Vorra(Pegnitz)</t>
  </si>
  <si>
    <t>49.562673</t>
  </si>
  <si>
    <t>11.493294</t>
  </si>
  <si>
    <t>Voßloch</t>
  </si>
  <si>
    <t>53.790602</t>
  </si>
  <si>
    <t>9.735868</t>
  </si>
  <si>
    <t>Wabern(Bz Kassel)</t>
  </si>
  <si>
    <t>51.103134</t>
  </si>
  <si>
    <t>Wachenheim(Pfalz)</t>
  </si>
  <si>
    <t>49.439300</t>
  </si>
  <si>
    <t>8.191152</t>
  </si>
  <si>
    <t>Wachenheim-Mölsheim</t>
  </si>
  <si>
    <t>49.635467</t>
  </si>
  <si>
    <t>8.167498</t>
  </si>
  <si>
    <t>Wächterhof</t>
  </si>
  <si>
    <t>48.033567</t>
  </si>
  <si>
    <t>11.712731</t>
  </si>
  <si>
    <t>Wächtersbach</t>
  </si>
  <si>
    <t>50.253958</t>
  </si>
  <si>
    <t>9.295828</t>
  </si>
  <si>
    <t>Wackershofen</t>
  </si>
  <si>
    <t>49.137249</t>
  </si>
  <si>
    <t>9.697115</t>
  </si>
  <si>
    <t>Waffenbrunn</t>
  </si>
  <si>
    <t>49.261541</t>
  </si>
  <si>
    <t>12.675032</t>
  </si>
  <si>
    <t>Waghäusel</t>
  </si>
  <si>
    <t>49.248186</t>
  </si>
  <si>
    <t>8.508313</t>
  </si>
  <si>
    <t>Waging</t>
  </si>
  <si>
    <t>47.931617</t>
  </si>
  <si>
    <t>12.727085</t>
  </si>
  <si>
    <t>Wahlbach(Kr Siegen)</t>
  </si>
  <si>
    <t>50.758416</t>
  </si>
  <si>
    <t>8.053783</t>
  </si>
  <si>
    <t>Wahlheim</t>
  </si>
  <si>
    <t>49.719105</t>
  </si>
  <si>
    <t>8.099920</t>
  </si>
  <si>
    <t>Wahlitz</t>
  </si>
  <si>
    <t>52.109177</t>
  </si>
  <si>
    <t>11.788868</t>
  </si>
  <si>
    <t>Wahlstedt</t>
  </si>
  <si>
    <t>53.961055</t>
  </si>
  <si>
    <t>10.229866</t>
  </si>
  <si>
    <t>Wahlwies</t>
  </si>
  <si>
    <t>47.814176</t>
  </si>
  <si>
    <t>8.965227</t>
  </si>
  <si>
    <t>Wahrenholz</t>
  </si>
  <si>
    <t>52.608002</t>
  </si>
  <si>
    <t>10.606954</t>
  </si>
  <si>
    <t>Waiblingen</t>
  </si>
  <si>
    <t>48.826124</t>
  </si>
  <si>
    <t>9.299882</t>
  </si>
  <si>
    <t>Waibstadt</t>
  </si>
  <si>
    <t>49.300941</t>
  </si>
  <si>
    <t>8.919354</t>
  </si>
  <si>
    <t>Waigolshausen</t>
  </si>
  <si>
    <t>49.967293</t>
  </si>
  <si>
    <t>10.116027</t>
  </si>
  <si>
    <t>Wakendorf</t>
  </si>
  <si>
    <t>53.866266</t>
  </si>
  <si>
    <t>10.365956</t>
  </si>
  <si>
    <t>Walddrehna</t>
  </si>
  <si>
    <t>51.772723</t>
  </si>
  <si>
    <t>13.617249</t>
  </si>
  <si>
    <t>Walddrehna Dorfplatz</t>
  </si>
  <si>
    <t>51.778200</t>
  </si>
  <si>
    <t>13.628663</t>
  </si>
  <si>
    <t>Waldenburg(Sachs)</t>
  </si>
  <si>
    <t>50.868208</t>
  </si>
  <si>
    <t>12.617455</t>
  </si>
  <si>
    <t>Waldenburg(Württ)</t>
  </si>
  <si>
    <t>49.202537</t>
  </si>
  <si>
    <t>9.658699</t>
  </si>
  <si>
    <t>Waldershof</t>
  </si>
  <si>
    <t>49.983231</t>
  </si>
  <si>
    <t>12.057994</t>
  </si>
  <si>
    <t>Waldfischbach</t>
  </si>
  <si>
    <t>49.288337</t>
  </si>
  <si>
    <t>7.651516</t>
  </si>
  <si>
    <t>Waldhausen(b Geislingen)</t>
  </si>
  <si>
    <t>48.635308</t>
  </si>
  <si>
    <t>9.907723</t>
  </si>
  <si>
    <t>Waldhausen(b Schorndorf)</t>
  </si>
  <si>
    <t>48.789185</t>
  </si>
  <si>
    <t>9.637927</t>
  </si>
  <si>
    <t>Waldheim</t>
  </si>
  <si>
    <t>51.075819</t>
  </si>
  <si>
    <t>13.013923</t>
  </si>
  <si>
    <t>Waldkirch</t>
  </si>
  <si>
    <t>48.095691</t>
  </si>
  <si>
    <t>7.957245</t>
  </si>
  <si>
    <t>Waldkirchen(Erzgeb)</t>
  </si>
  <si>
    <t>50.762714</t>
  </si>
  <si>
    <t>13.090571</t>
  </si>
  <si>
    <t>Waldkirchen(Niederbay.)</t>
  </si>
  <si>
    <t>48.737164</t>
  </si>
  <si>
    <t>13.606580</t>
  </si>
  <si>
    <t>Waldkraiburg-Kraiburg</t>
  </si>
  <si>
    <t>48.202953</t>
  </si>
  <si>
    <t>12.408022</t>
  </si>
  <si>
    <t>Waldmichelbach</t>
  </si>
  <si>
    <t>49.569330</t>
  </si>
  <si>
    <t>8.838676</t>
  </si>
  <si>
    <t>Waldmünchen</t>
  </si>
  <si>
    <t>49.377886</t>
  </si>
  <si>
    <t>12.696007</t>
  </si>
  <si>
    <t>Waldshut</t>
  </si>
  <si>
    <t>47.621368</t>
  </si>
  <si>
    <t>8.219526</t>
  </si>
  <si>
    <t>Walhausen(Saar)</t>
  </si>
  <si>
    <t>49.558800</t>
  </si>
  <si>
    <t>7.129374</t>
  </si>
  <si>
    <t>Walheim(Württ)</t>
  </si>
  <si>
    <t>49.010941</t>
  </si>
  <si>
    <t>9.152118</t>
  </si>
  <si>
    <t>Walkenried</t>
  </si>
  <si>
    <t>51.584876</t>
  </si>
  <si>
    <t>10.608814</t>
  </si>
  <si>
    <t>Wallau(Lahn)</t>
  </si>
  <si>
    <t>50.922898</t>
  </si>
  <si>
    <t>8.470010</t>
  </si>
  <si>
    <t>Walldorf(Hess)</t>
  </si>
  <si>
    <t>50.001339</t>
  </si>
  <si>
    <t>8.580811</t>
  </si>
  <si>
    <t>Walldorf(Werra)</t>
  </si>
  <si>
    <t>50.617603</t>
  </si>
  <si>
    <t>10.390843</t>
  </si>
  <si>
    <t>Walldürn</t>
  </si>
  <si>
    <t>49.578023</t>
  </si>
  <si>
    <t>9.367542</t>
  </si>
  <si>
    <t>Wallenrod</t>
  </si>
  <si>
    <t>50.664060</t>
  </si>
  <si>
    <t>9.331838</t>
  </si>
  <si>
    <t>Wallersdorf</t>
  </si>
  <si>
    <t>48.740644</t>
  </si>
  <si>
    <t>12.743464</t>
  </si>
  <si>
    <t>Wallertheim</t>
  </si>
  <si>
    <t>49.832648</t>
  </si>
  <si>
    <t>8.049458</t>
  </si>
  <si>
    <t>Walleshausen</t>
  </si>
  <si>
    <t>48.150218</t>
  </si>
  <si>
    <t>10.980995</t>
  </si>
  <si>
    <t>Wallhausen(Helme)</t>
  </si>
  <si>
    <t>51.462026</t>
  </si>
  <si>
    <t>11.206677</t>
  </si>
  <si>
    <t>Wallhausen(Württ)</t>
  </si>
  <si>
    <t>49.209151</t>
  </si>
  <si>
    <t>10.063117</t>
  </si>
  <si>
    <t>Wallwitz(Saalkr)</t>
  </si>
  <si>
    <t>51.581758</t>
  </si>
  <si>
    <t>11.921079</t>
  </si>
  <si>
    <t>Walpertskirchen</t>
  </si>
  <si>
    <t>48.260872</t>
  </si>
  <si>
    <t>11.970421</t>
  </si>
  <si>
    <t>Walporzheim</t>
  </si>
  <si>
    <t>50.532512</t>
  </si>
  <si>
    <t>7.078478</t>
  </si>
  <si>
    <t>Walschleben</t>
  </si>
  <si>
    <t>51.067881</t>
  </si>
  <si>
    <t>10.955958</t>
  </si>
  <si>
    <t>Walsleben</t>
  </si>
  <si>
    <t>52.947039</t>
  </si>
  <si>
    <t>12.679027</t>
  </si>
  <si>
    <t>Walsleben Brücke</t>
  </si>
  <si>
    <t>52.944710</t>
  </si>
  <si>
    <t>12.673906</t>
  </si>
  <si>
    <t>Walsleben Schule</t>
  </si>
  <si>
    <t>52.941475</t>
  </si>
  <si>
    <t>12.667752</t>
  </si>
  <si>
    <t>Walsrode</t>
  </si>
  <si>
    <t>52.864855</t>
  </si>
  <si>
    <t>9.600906</t>
  </si>
  <si>
    <t>Waltershausen</t>
  </si>
  <si>
    <t>50.900730</t>
  </si>
  <si>
    <t>10.563743</t>
  </si>
  <si>
    <t>Waltershausen Schnepfenthal</t>
  </si>
  <si>
    <t>50.883974</t>
  </si>
  <si>
    <t>10.576211</t>
  </si>
  <si>
    <t>Walthersdorf(Erzgeb)</t>
  </si>
  <si>
    <t>50.546353</t>
  </si>
  <si>
    <t>12.964221</t>
  </si>
  <si>
    <t>Wandersleben</t>
  </si>
  <si>
    <t>50.906666</t>
  </si>
  <si>
    <t>10.852498</t>
  </si>
  <si>
    <t>Wandlitz</t>
  </si>
  <si>
    <t>52.744823</t>
  </si>
  <si>
    <t>13.466150</t>
  </si>
  <si>
    <t>Wandlitzsee</t>
  </si>
  <si>
    <t>52.755967</t>
  </si>
  <si>
    <t>13.474025</t>
  </si>
  <si>
    <t>Wangen(Allgäu)</t>
  </si>
  <si>
    <t>47.689227</t>
  </si>
  <si>
    <t>9.830573</t>
  </si>
  <si>
    <t>Wangen(Bodensee)</t>
  </si>
  <si>
    <t>47.658660</t>
  </si>
  <si>
    <t>8.930281</t>
  </si>
  <si>
    <t>Wangen(Unstrut)</t>
  </si>
  <si>
    <t>51.271505</t>
  </si>
  <si>
    <t>11.545293</t>
  </si>
  <si>
    <t>Wangerooge</t>
  </si>
  <si>
    <t>53.773778</t>
  </si>
  <si>
    <t>7.866469</t>
  </si>
  <si>
    <t>51.531256</t>
  </si>
  <si>
    <t>7.165783</t>
  </si>
  <si>
    <t>Wannweil</t>
  </si>
  <si>
    <t>48.512315</t>
  </si>
  <si>
    <t>9.150449</t>
  </si>
  <si>
    <t>Wansleben am See</t>
  </si>
  <si>
    <t>51.462417</t>
  </si>
  <si>
    <t>11.746764</t>
  </si>
  <si>
    <t>Wanzleben(Magdeb)</t>
  </si>
  <si>
    <t>52.063541</t>
  </si>
  <si>
    <t>11.450639</t>
  </si>
  <si>
    <t>Warburg(Westf)</t>
  </si>
  <si>
    <t>51.492953</t>
  </si>
  <si>
    <t>9.163845</t>
  </si>
  <si>
    <t>53.521512</t>
  </si>
  <si>
    <t>12.680678</t>
  </si>
  <si>
    <t>7.984464</t>
  </si>
  <si>
    <t>Warendorf-Einen-Müssingen</t>
  </si>
  <si>
    <t>51.961400</t>
  </si>
  <si>
    <t>7.894774</t>
  </si>
  <si>
    <t>Warenshof</t>
  </si>
  <si>
    <t>53.530788</t>
  </si>
  <si>
    <t>12.645419</t>
  </si>
  <si>
    <t>Warin Post</t>
  </si>
  <si>
    <t>53.800366</t>
  </si>
  <si>
    <t>11.709536</t>
  </si>
  <si>
    <t>Warmbad</t>
  </si>
  <si>
    <t>50.668495</t>
  </si>
  <si>
    <t>13.064031</t>
  </si>
  <si>
    <t>Warmbad Floßplatz</t>
  </si>
  <si>
    <t>50.670020</t>
  </si>
  <si>
    <t>13.064744</t>
  </si>
  <si>
    <t>Warmensteinach</t>
  </si>
  <si>
    <t>49.994007</t>
  </si>
  <si>
    <t>11.777891</t>
  </si>
  <si>
    <t>Warnemünde</t>
  </si>
  <si>
    <t>54.176852</t>
  </si>
  <si>
    <t>12.091271</t>
  </si>
  <si>
    <t>Warnemünde Werft</t>
  </si>
  <si>
    <t>54.169320</t>
  </si>
  <si>
    <t>12.085638</t>
  </si>
  <si>
    <t>Warngau</t>
  </si>
  <si>
    <t>47.833570</t>
  </si>
  <si>
    <t>11.709472</t>
  </si>
  <si>
    <t>Warnitz(Uckermark)</t>
  </si>
  <si>
    <t>53.182031</t>
  </si>
  <si>
    <t>13.876684</t>
  </si>
  <si>
    <t>Warthausen</t>
  </si>
  <si>
    <t>48.129915</t>
  </si>
  <si>
    <t>9.801661</t>
  </si>
  <si>
    <t>Wasbek</t>
  </si>
  <si>
    <t>54.075581</t>
  </si>
  <si>
    <t>9.898016</t>
  </si>
  <si>
    <t>Wasenweiler</t>
  </si>
  <si>
    <t>48.046587</t>
  </si>
  <si>
    <t>7.686813</t>
  </si>
  <si>
    <t>Wasseralfingen</t>
  </si>
  <si>
    <t>48.858615</t>
  </si>
  <si>
    <t>10.103645</t>
  </si>
  <si>
    <t>Wasserburg Hafen</t>
  </si>
  <si>
    <t>47.566032</t>
  </si>
  <si>
    <t>9.630307</t>
  </si>
  <si>
    <t>Wasserburg(Bodensee)</t>
  </si>
  <si>
    <t>47.571903</t>
  </si>
  <si>
    <t>9.639064</t>
  </si>
  <si>
    <t>Wasserburg(Günz)</t>
  </si>
  <si>
    <t>48.438377</t>
  </si>
  <si>
    <t>10.269707</t>
  </si>
  <si>
    <t>Wasserburg(Inn)Bf</t>
  </si>
  <si>
    <t>48.061563</t>
  </si>
  <si>
    <t>12.185230</t>
  </si>
  <si>
    <t>Wasserliesch</t>
  </si>
  <si>
    <t>49.708467</t>
  </si>
  <si>
    <t>6.537216</t>
  </si>
  <si>
    <t>Wasserthaleben</t>
  </si>
  <si>
    <t>51.258457</t>
  </si>
  <si>
    <t>10.890294</t>
  </si>
  <si>
    <t>Wassertrüdingen</t>
  </si>
  <si>
    <t>49.043792</t>
  </si>
  <si>
    <t>10.607434</t>
  </si>
  <si>
    <t>Wasserzell(b Eichstätt)</t>
  </si>
  <si>
    <t>48.875347</t>
  </si>
  <si>
    <t>11.167970</t>
  </si>
  <si>
    <t>Waßmannsdorf</t>
  </si>
  <si>
    <t>52.368420</t>
  </si>
  <si>
    <t>13.463531</t>
  </si>
  <si>
    <t>Wasungen</t>
  </si>
  <si>
    <t>50.662895</t>
  </si>
  <si>
    <t>10.359287</t>
  </si>
  <si>
    <t>Watenstedt</t>
  </si>
  <si>
    <t>52.082814</t>
  </si>
  <si>
    <t>10.832212</t>
  </si>
  <si>
    <t>Wattenscheid</t>
  </si>
  <si>
    <t>51.473214</t>
  </si>
  <si>
    <t>7.139521</t>
  </si>
  <si>
    <t>Wattenscheid-Höntrop</t>
  </si>
  <si>
    <t>51.459894</t>
  </si>
  <si>
    <t>7.153535</t>
  </si>
  <si>
    <t>Watzelsteg</t>
  </si>
  <si>
    <t>49.206939</t>
  </si>
  <si>
    <t>12.899847</t>
  </si>
  <si>
    <t>Watzenborn-Steinberg</t>
  </si>
  <si>
    <t>50.545456</t>
  </si>
  <si>
    <t>8.722997</t>
  </si>
  <si>
    <t>Webau</t>
  </si>
  <si>
    <t>51.178988</t>
  </si>
  <si>
    <t>12.066813</t>
  </si>
  <si>
    <t>Weckesheim</t>
  </si>
  <si>
    <t>50.359559</t>
  </si>
  <si>
    <t>8.843673</t>
  </si>
  <si>
    <t>Weddel(Braunschw)</t>
  </si>
  <si>
    <t>52.269118</t>
  </si>
  <si>
    <t>10.623494</t>
  </si>
  <si>
    <t>Wedel(Holst)</t>
  </si>
  <si>
    <t>53.581995</t>
  </si>
  <si>
    <t>9.705161</t>
  </si>
  <si>
    <t>Weener</t>
  </si>
  <si>
    <t>53.163271</t>
  </si>
  <si>
    <t>7.343095</t>
  </si>
  <si>
    <t>Weener(Gr)</t>
  </si>
  <si>
    <t>Weesenstein</t>
  </si>
  <si>
    <t>50.936358</t>
  </si>
  <si>
    <t>13.862885</t>
  </si>
  <si>
    <t>Weesenstein Gemeindeamt</t>
  </si>
  <si>
    <t>50.934383</t>
  </si>
  <si>
    <t>13.862679</t>
  </si>
  <si>
    <t>Weetzen</t>
  </si>
  <si>
    <t>52.298351</t>
  </si>
  <si>
    <t>9.635376</t>
  </si>
  <si>
    <t>Weeze</t>
  </si>
  <si>
    <t>51.624294</t>
  </si>
  <si>
    <t>6.197976</t>
  </si>
  <si>
    <t>Wefensleben</t>
  </si>
  <si>
    <t>52.176940</t>
  </si>
  <si>
    <t>11.155205</t>
  </si>
  <si>
    <t>Wega</t>
  </si>
  <si>
    <t>51.128192</t>
  </si>
  <si>
    <t>9.175551</t>
  </si>
  <si>
    <t>Wegberg</t>
  </si>
  <si>
    <t>51.145179</t>
  </si>
  <si>
    <t>6.281289</t>
  </si>
  <si>
    <t>Wegeleben</t>
  </si>
  <si>
    <t>51.871583</t>
  </si>
  <si>
    <t>11.168551</t>
  </si>
  <si>
    <t>Wegenstedt</t>
  </si>
  <si>
    <t>52.387075</t>
  </si>
  <si>
    <t>11.208882</t>
  </si>
  <si>
    <t>Wehdel</t>
  </si>
  <si>
    <t>53.512364</t>
  </si>
  <si>
    <t>8.806549</t>
  </si>
  <si>
    <t>Wehr(Mosel)</t>
  </si>
  <si>
    <t>49.586464</t>
  </si>
  <si>
    <t>6.376822</t>
  </si>
  <si>
    <t>Wehr-Brennet</t>
  </si>
  <si>
    <t>47.580920</t>
  </si>
  <si>
    <t>7.910525</t>
  </si>
  <si>
    <t>Wehretal-Reichensachsen</t>
  </si>
  <si>
    <t>51.154096</t>
  </si>
  <si>
    <t>9.985977</t>
  </si>
  <si>
    <t>Wehretal-Reichensachsen Mitte</t>
  </si>
  <si>
    <t>51.151750</t>
  </si>
  <si>
    <t>9.997120</t>
  </si>
  <si>
    <t>Wehrheim</t>
  </si>
  <si>
    <t>50.296348</t>
  </si>
  <si>
    <t>8.567030</t>
  </si>
  <si>
    <t>Weibhausen</t>
  </si>
  <si>
    <t>47.898573</t>
  </si>
  <si>
    <t>12.692476</t>
  </si>
  <si>
    <t>Weichering</t>
  </si>
  <si>
    <t>48.720645</t>
  </si>
  <si>
    <t>11.330409</t>
  </si>
  <si>
    <t>Weickersdorf(Sachs)</t>
  </si>
  <si>
    <t>51.110906</t>
  </si>
  <si>
    <t>14.151122</t>
  </si>
  <si>
    <t>Weickersgrüben</t>
  </si>
  <si>
    <t>50.107067</t>
  </si>
  <si>
    <t>9.782546</t>
  </si>
  <si>
    <t>Weida</t>
  </si>
  <si>
    <t>50.785919</t>
  </si>
  <si>
    <t>12.062243</t>
  </si>
  <si>
    <t>Weida Altstadt</t>
  </si>
  <si>
    <t>50.767870</t>
  </si>
  <si>
    <t>12.058457</t>
  </si>
  <si>
    <t>Weida Mitte</t>
  </si>
  <si>
    <t>50.776506</t>
  </si>
  <si>
    <t>12.055613</t>
  </si>
  <si>
    <t>Weiden(Oberpf)</t>
  </si>
  <si>
    <t>49.670490</t>
  </si>
  <si>
    <t>12.153846</t>
  </si>
  <si>
    <t>Weidenbach</t>
  </si>
  <si>
    <t>48.254124</t>
  </si>
  <si>
    <t>12.347317</t>
  </si>
  <si>
    <t>Weidenberg</t>
  </si>
  <si>
    <t>49.943612</t>
  </si>
  <si>
    <t>11.723267</t>
  </si>
  <si>
    <t>Weidenthal</t>
  </si>
  <si>
    <t>49.417494</t>
  </si>
  <si>
    <t>7.994912</t>
  </si>
  <si>
    <t>Weiding</t>
  </si>
  <si>
    <t>49.255722</t>
  </si>
  <si>
    <t>12.776995</t>
  </si>
  <si>
    <t>Weiherhammer</t>
  </si>
  <si>
    <t>49.631253</t>
  </si>
  <si>
    <t>12.061829</t>
  </si>
  <si>
    <t>Weiherhof</t>
  </si>
  <si>
    <t>49.459926</t>
  </si>
  <si>
    <t>10.928488</t>
  </si>
  <si>
    <t>Weikersheim</t>
  </si>
  <si>
    <t>49.478463</t>
  </si>
  <si>
    <t>9.905718</t>
  </si>
  <si>
    <t>Weil am Rhein</t>
  </si>
  <si>
    <t>47.593608</t>
  </si>
  <si>
    <t>7.608440</t>
  </si>
  <si>
    <t>Weil am Rhein Ost</t>
  </si>
  <si>
    <t>47.590629</t>
  </si>
  <si>
    <t>7.634780</t>
  </si>
  <si>
    <t>Weil am Rhein-Gartenstadt</t>
  </si>
  <si>
    <t>47.588707</t>
  </si>
  <si>
    <t>7.616284</t>
  </si>
  <si>
    <t>Weil am Rhein-Pfädlistraße</t>
  </si>
  <si>
    <t>47.589015</t>
  </si>
  <si>
    <t>7.626493</t>
  </si>
  <si>
    <t>Weil der Stadt</t>
  </si>
  <si>
    <t>48.755483</t>
  </si>
  <si>
    <t>8.872806</t>
  </si>
  <si>
    <t>Weil im Schönbuch Röte</t>
  </si>
  <si>
    <t>48.620950</t>
  </si>
  <si>
    <t>9.049898</t>
  </si>
  <si>
    <t>Weil im Schönbuch Troppel</t>
  </si>
  <si>
    <t>48.620216</t>
  </si>
  <si>
    <t>9.042722</t>
  </si>
  <si>
    <t>Weil im Schönbuch Untere Halde</t>
  </si>
  <si>
    <t>48.620440</t>
  </si>
  <si>
    <t>9.062796</t>
  </si>
  <si>
    <t>Weilbach(Unterallg)</t>
  </si>
  <si>
    <t>48.125996</t>
  </si>
  <si>
    <t>10.429623</t>
  </si>
  <si>
    <t>Weilbach(Unterfr)</t>
  </si>
  <si>
    <t>49.668683</t>
  </si>
  <si>
    <t>9.213165</t>
  </si>
  <si>
    <t>50.487276</t>
  </si>
  <si>
    <t>8.268435</t>
  </si>
  <si>
    <t>Weiler (Brohltal)</t>
  </si>
  <si>
    <t>50.459034</t>
  </si>
  <si>
    <t>7.258502</t>
  </si>
  <si>
    <t>Weiler(Rems)</t>
  </si>
  <si>
    <t>48.800301</t>
  </si>
  <si>
    <t>9.501991</t>
  </si>
  <si>
    <t>Weilerswist</t>
  </si>
  <si>
    <t>50.750293</t>
  </si>
  <si>
    <t>6.845078</t>
  </si>
  <si>
    <t>Weilerswist-Derkum</t>
  </si>
  <si>
    <t>50.704964</t>
  </si>
  <si>
    <t>6.816830</t>
  </si>
  <si>
    <t>Weilheim(Oberbay)</t>
  </si>
  <si>
    <t>47.845363</t>
  </si>
  <si>
    <t>11.142860</t>
  </si>
  <si>
    <t>Weilheim(Württ)</t>
  </si>
  <si>
    <t>48.025106</t>
  </si>
  <si>
    <t>8.775956</t>
  </si>
  <si>
    <t>Weilimdorf</t>
  </si>
  <si>
    <t>48.822080</t>
  </si>
  <si>
    <t>9.094328</t>
  </si>
  <si>
    <t>Weimar</t>
  </si>
  <si>
    <t>50.991487</t>
  </si>
  <si>
    <t>11.326458</t>
  </si>
  <si>
    <t>Weimar Berkaer Bf</t>
  </si>
  <si>
    <t>50.980626</t>
  </si>
  <si>
    <t>11.313686</t>
  </si>
  <si>
    <t>Weimar West</t>
  </si>
  <si>
    <t>50.988083</t>
  </si>
  <si>
    <t>11.311561</t>
  </si>
  <si>
    <t>Weinböhla Hp</t>
  </si>
  <si>
    <t>51.159098</t>
  </si>
  <si>
    <t>13.561549</t>
  </si>
  <si>
    <t>Weingarten Berg</t>
  </si>
  <si>
    <t>47.816852</t>
  </si>
  <si>
    <t>9.616876</t>
  </si>
  <si>
    <t>Weingarten(Baden)</t>
  </si>
  <si>
    <t>49.059101</t>
  </si>
  <si>
    <t>8.521224</t>
  </si>
  <si>
    <t>Weingarten(Württ) Charlottenplatz</t>
  </si>
  <si>
    <t>47.809195</t>
  </si>
  <si>
    <t>9.636997</t>
  </si>
  <si>
    <t>Weinheim(Bergstr)Hbf</t>
  </si>
  <si>
    <t>49.553302</t>
  </si>
  <si>
    <t>8.665351</t>
  </si>
  <si>
    <t>Weinheim-Lützelsachsen</t>
  </si>
  <si>
    <t>49.528075</t>
  </si>
  <si>
    <t>8.650173</t>
  </si>
  <si>
    <t>Weinheim-Sulzbach</t>
  </si>
  <si>
    <t>49.575800</t>
  </si>
  <si>
    <t>8.656360</t>
  </si>
  <si>
    <t>Weinsberg</t>
  </si>
  <si>
    <t>49.147997</t>
  </si>
  <si>
    <t>9.287024</t>
  </si>
  <si>
    <t>Weinsberg West</t>
  </si>
  <si>
    <t>49.151258</t>
  </si>
  <si>
    <t>9.274027</t>
  </si>
  <si>
    <t>Weinsberg/Ellhofen Gewerbegebiet</t>
  </si>
  <si>
    <t>49.148758</t>
  </si>
  <si>
    <t>9.305552</t>
  </si>
  <si>
    <t>Weischlitz</t>
  </si>
  <si>
    <t>50.448105</t>
  </si>
  <si>
    <t>12.060517</t>
  </si>
  <si>
    <t>Weisen</t>
  </si>
  <si>
    <t>53.025546</t>
  </si>
  <si>
    <t>11.787505</t>
  </si>
  <si>
    <t>Weisenbach</t>
  </si>
  <si>
    <t>48.727532</t>
  </si>
  <si>
    <t>8.355263</t>
  </si>
  <si>
    <t>Weisenheim(Sand)</t>
  </si>
  <si>
    <t>49.513931</t>
  </si>
  <si>
    <t>8.249874</t>
  </si>
  <si>
    <t>Weissach</t>
  </si>
  <si>
    <t>48.846464</t>
  </si>
  <si>
    <t>8.934119</t>
  </si>
  <si>
    <t>Weißandt-Gölzau</t>
  </si>
  <si>
    <t>51.669670</t>
  </si>
  <si>
    <t>12.028765</t>
  </si>
  <si>
    <t>Weißandt-Gölzau Tanzfleck</t>
  </si>
  <si>
    <t>51.671190</t>
  </si>
  <si>
    <t>12.068134</t>
  </si>
  <si>
    <t>Weißenau</t>
  </si>
  <si>
    <t>47.765975</t>
  </si>
  <si>
    <t>9.594383</t>
  </si>
  <si>
    <t>Weißenburg(Bay)</t>
  </si>
  <si>
    <t>49.029673</t>
  </si>
  <si>
    <t>10.965390</t>
  </si>
  <si>
    <t>Weißenfels</t>
  </si>
  <si>
    <t>51.204615</t>
  </si>
  <si>
    <t>11.970926</t>
  </si>
  <si>
    <t>Weißenfels West</t>
  </si>
  <si>
    <t>51.194482</t>
  </si>
  <si>
    <t>11.943964</t>
  </si>
  <si>
    <t>Weißenhorn</t>
  </si>
  <si>
    <t>48.305795</t>
  </si>
  <si>
    <t>10.153157</t>
  </si>
  <si>
    <t>Weißenhorn-Eschach</t>
  </si>
  <si>
    <t>48.301053</t>
  </si>
  <si>
    <t>10.134668</t>
  </si>
  <si>
    <t>Weißenohe</t>
  </si>
  <si>
    <t>49.629289</t>
  </si>
  <si>
    <t>11.249367</t>
  </si>
  <si>
    <t>Weißenthurm</t>
  </si>
  <si>
    <t>50.421177</t>
  </si>
  <si>
    <t>7.450988</t>
  </si>
  <si>
    <t>Weißer See</t>
  </si>
  <si>
    <t>53.283034</t>
  </si>
  <si>
    <t>12.948926</t>
  </si>
  <si>
    <t>Weißes Roß</t>
  </si>
  <si>
    <t>51.106628</t>
  </si>
  <si>
    <t>13.661618</t>
  </si>
  <si>
    <t>Weißwasser(Oberlausitz)</t>
  </si>
  <si>
    <t>51.505442</t>
  </si>
  <si>
    <t>14.638027</t>
  </si>
  <si>
    <t>Weiterstadt</t>
  </si>
  <si>
    <t>49.909706</t>
  </si>
  <si>
    <t>8.579385</t>
  </si>
  <si>
    <t>Weixdorf</t>
  </si>
  <si>
    <t>51.150040</t>
  </si>
  <si>
    <t>13.806676</t>
  </si>
  <si>
    <t>Weixdorf Bad</t>
  </si>
  <si>
    <t>51.140116</t>
  </si>
  <si>
    <t>13.802003</t>
  </si>
  <si>
    <t>Weizen</t>
  </si>
  <si>
    <t>47.768832</t>
  </si>
  <si>
    <t>8.476514</t>
  </si>
  <si>
    <t>Weizern-Hopferau</t>
  </si>
  <si>
    <t>47.614593</t>
  </si>
  <si>
    <t>10.620460</t>
  </si>
  <si>
    <t>Welgesheim-Zotzenheim</t>
  </si>
  <si>
    <t>49.878575</t>
  </si>
  <si>
    <t>7.956653</t>
  </si>
  <si>
    <t>Welkers</t>
  </si>
  <si>
    <t>50.480996</t>
  </si>
  <si>
    <t>9.722538</t>
  </si>
  <si>
    <t>Wellen(Magdeburg)</t>
  </si>
  <si>
    <t>52.136163</t>
  </si>
  <si>
    <t>11.432138</t>
  </si>
  <si>
    <t>Wellen(Mosel)</t>
  </si>
  <si>
    <t>49.672660</t>
  </si>
  <si>
    <t>6.441322</t>
  </si>
  <si>
    <t>Wellendorf</t>
  </si>
  <si>
    <t>52.181173</t>
  </si>
  <si>
    <t>8.140157</t>
  </si>
  <si>
    <t>Wellmitz</t>
  </si>
  <si>
    <t>52.064644</t>
  </si>
  <si>
    <t>14.714896</t>
  </si>
  <si>
    <t>Welschen Ennest</t>
  </si>
  <si>
    <t>51.041970</t>
  </si>
  <si>
    <t>8.003610</t>
  </si>
  <si>
    <t>Welschingen-Neuhausen</t>
  </si>
  <si>
    <t>47.834030</t>
  </si>
  <si>
    <t>8.769216</t>
  </si>
  <si>
    <t>Welver</t>
  </si>
  <si>
    <t>51.616253</t>
  </si>
  <si>
    <t>Welver Ramesohl</t>
  </si>
  <si>
    <t>51.672539</t>
  </si>
  <si>
    <t>7.987777</t>
  </si>
  <si>
    <t>Wemmetsweiler Rathaus</t>
  </si>
  <si>
    <t>49.369521</t>
  </si>
  <si>
    <t>7.085936</t>
  </si>
  <si>
    <t>Wendisch Evern</t>
  </si>
  <si>
    <t>53.217641</t>
  </si>
  <si>
    <t>10.462781</t>
  </si>
  <si>
    <t>Wendisch Priborn</t>
  </si>
  <si>
    <t>53.341170</t>
  </si>
  <si>
    <t>12.265289</t>
  </si>
  <si>
    <t>Wendisch-Rietz</t>
  </si>
  <si>
    <t>52.206826</t>
  </si>
  <si>
    <t>14.009652</t>
  </si>
  <si>
    <t>Wendlingen(Neckar)</t>
  </si>
  <si>
    <t>48.672961</t>
  </si>
  <si>
    <t>9.373011</t>
  </si>
  <si>
    <t>Wennedach</t>
  </si>
  <si>
    <t>48.119398</t>
  </si>
  <si>
    <t>9.902746</t>
  </si>
  <si>
    <t>Wennigsen(Deister)</t>
  </si>
  <si>
    <t>52.279628</t>
  </si>
  <si>
    <t>9.572167</t>
  </si>
  <si>
    <t>Wensickendorf</t>
  </si>
  <si>
    <t>52.754973</t>
  </si>
  <si>
    <t>13.386685</t>
  </si>
  <si>
    <t>52.564886</t>
  </si>
  <si>
    <t>14.405238</t>
  </si>
  <si>
    <t>Werdau</t>
  </si>
  <si>
    <t>50.725739</t>
  </si>
  <si>
    <t>12.367019</t>
  </si>
  <si>
    <t>Werdau Nord</t>
  </si>
  <si>
    <t>50.743676</t>
  </si>
  <si>
    <t>12.371521</t>
  </si>
  <si>
    <t>Werder(Havel)</t>
  </si>
  <si>
    <t>52.392939</t>
  </si>
  <si>
    <t>12.926189</t>
  </si>
  <si>
    <t>51.259485</t>
  </si>
  <si>
    <t>7.757544</t>
  </si>
  <si>
    <t>Werdorf</t>
  </si>
  <si>
    <t>50.592829</t>
  </si>
  <si>
    <t>8.417263</t>
  </si>
  <si>
    <t>Werdum Feuerwehr</t>
  </si>
  <si>
    <t>53.658634</t>
  </si>
  <si>
    <t>7.715882</t>
  </si>
  <si>
    <t>Werl</t>
  </si>
  <si>
    <t>51.558073</t>
  </si>
  <si>
    <t>7.914136</t>
  </si>
  <si>
    <t>Wernau(Neckar)</t>
  </si>
  <si>
    <t>48.694247</t>
  </si>
  <si>
    <t>9.413898</t>
  </si>
  <si>
    <t>Wernberg</t>
  </si>
  <si>
    <t>49.538931</t>
  </si>
  <si>
    <t>12.146226</t>
  </si>
  <si>
    <t>Werne a d Lippe</t>
  </si>
  <si>
    <t>51.669250</t>
  </si>
  <si>
    <t>7.622934</t>
  </si>
  <si>
    <t>Werneuchen</t>
  </si>
  <si>
    <t>52.637456</t>
  </si>
  <si>
    <t>13.738310</t>
  </si>
  <si>
    <t>Wernfeld</t>
  </si>
  <si>
    <t>50.026065</t>
  </si>
  <si>
    <t>9.725529</t>
  </si>
  <si>
    <t>Wernigerode Elmowerk</t>
  </si>
  <si>
    <t>51.838791</t>
  </si>
  <si>
    <t>10.769264</t>
  </si>
  <si>
    <t>Wernigerode Hochschule Harz</t>
  </si>
  <si>
    <t>51.826217</t>
  </si>
  <si>
    <t>10.765687</t>
  </si>
  <si>
    <t>51.833960</t>
  </si>
  <si>
    <t>10.780256</t>
  </si>
  <si>
    <t>Wernigerode-Hasserode</t>
  </si>
  <si>
    <t>51.820098</t>
  </si>
  <si>
    <t>10.743219</t>
  </si>
  <si>
    <t>Wernshausen</t>
  </si>
  <si>
    <t>50.721240</t>
  </si>
  <si>
    <t>10.353606</t>
  </si>
  <si>
    <t>Wersen</t>
  </si>
  <si>
    <t>52.312779</t>
  </si>
  <si>
    <t>7.944586</t>
  </si>
  <si>
    <t>Wertach-Haslach</t>
  </si>
  <si>
    <t>47.628915</t>
  </si>
  <si>
    <t>10.460250</t>
  </si>
  <si>
    <t>Wertheim</t>
  </si>
  <si>
    <t>49.762025</t>
  </si>
  <si>
    <t>9.513095</t>
  </si>
  <si>
    <t>Wertheim-Bestenheid</t>
  </si>
  <si>
    <t>49.786182</t>
  </si>
  <si>
    <t>9.499932</t>
  </si>
  <si>
    <t>Werther</t>
  </si>
  <si>
    <t>51.469919</t>
  </si>
  <si>
    <t>10.742145</t>
  </si>
  <si>
    <t>Wesel</t>
  </si>
  <si>
    <t>51.655840</t>
  </si>
  <si>
    <t>6.627134</t>
  </si>
  <si>
    <t>Wesel Feldmark</t>
  </si>
  <si>
    <t>51.676658</t>
  </si>
  <si>
    <t>6.616308</t>
  </si>
  <si>
    <t>Wesel-Blumenkamp</t>
  </si>
  <si>
    <t>51.695217</t>
  </si>
  <si>
    <t>6.613118</t>
  </si>
  <si>
    <t>Wesenberg</t>
  </si>
  <si>
    <t>53.286702</t>
  </si>
  <si>
    <t>12.962746</t>
  </si>
  <si>
    <t>Wesselburen</t>
  </si>
  <si>
    <t>54.207179</t>
  </si>
  <si>
    <t>8.932718</t>
  </si>
  <si>
    <t>Wesseling KD</t>
  </si>
  <si>
    <t>Wesseln</t>
  </si>
  <si>
    <t>52.081543</t>
  </si>
  <si>
    <t>10.034206</t>
  </si>
  <si>
    <t>Weßling(Oberbay)</t>
  </si>
  <si>
    <t>48.077374</t>
  </si>
  <si>
    <t>11.251768</t>
  </si>
  <si>
    <t>Westbarthausen</t>
  </si>
  <si>
    <t>52.096975</t>
  </si>
  <si>
    <t>8.232642</t>
  </si>
  <si>
    <t>Westbevern</t>
  </si>
  <si>
    <t>52.030984</t>
  </si>
  <si>
    <t>7.743702</t>
  </si>
  <si>
    <t>Westendorf</t>
  </si>
  <si>
    <t>48.571845</t>
  </si>
  <si>
    <t>10.843370</t>
  </si>
  <si>
    <t>Westerburg</t>
  </si>
  <si>
    <t>50.557642</t>
  </si>
  <si>
    <t>7.966978</t>
  </si>
  <si>
    <t>Westerham</t>
  </si>
  <si>
    <t>47.903892</t>
  </si>
  <si>
    <t>11.828482</t>
  </si>
  <si>
    <t>Westerhausen</t>
  </si>
  <si>
    <t>52.236324</t>
  </si>
  <si>
    <t>8.278625</t>
  </si>
  <si>
    <t>Westerland(Sylt)</t>
  </si>
  <si>
    <t>54.906839</t>
  </si>
  <si>
    <t>8.310925</t>
  </si>
  <si>
    <t>Westernhausen</t>
  </si>
  <si>
    <t>49.344011</t>
  </si>
  <si>
    <t>9.559139</t>
  </si>
  <si>
    <t>Westerstede-Ocholt</t>
  </si>
  <si>
    <t>53.202166</t>
  </si>
  <si>
    <t>7.886468</t>
  </si>
  <si>
    <t>Westerstetten</t>
  </si>
  <si>
    <t>48.520195</t>
  </si>
  <si>
    <t>9.949281</t>
  </si>
  <si>
    <t>Westewitz-Hochweitzschen</t>
  </si>
  <si>
    <t>51.137616</t>
  </si>
  <si>
    <t>13.027851</t>
  </si>
  <si>
    <t>Westhausen</t>
  </si>
  <si>
    <t>48.881409</t>
  </si>
  <si>
    <t>10.183653</t>
  </si>
  <si>
    <t>Westheim(Schwab)</t>
  </si>
  <si>
    <t>48.385991</t>
  </si>
  <si>
    <t>10.818233</t>
  </si>
  <si>
    <t>Westheim(Westf)</t>
  </si>
  <si>
    <t>51.494589</t>
  </si>
  <si>
    <t>8.910255</t>
  </si>
  <si>
    <t>Westheim-Langendorf</t>
  </si>
  <si>
    <t>50.125775</t>
  </si>
  <si>
    <t>9.932748</t>
  </si>
  <si>
    <t>Westönnen</t>
  </si>
  <si>
    <t>51.557529</t>
  </si>
  <si>
    <t>7.960952</t>
  </si>
  <si>
    <t>Wethau</t>
  </si>
  <si>
    <t>51.140225</t>
  </si>
  <si>
    <t>11.852225</t>
  </si>
  <si>
    <t>Wethau Mitte</t>
  </si>
  <si>
    <t>51.137331</t>
  </si>
  <si>
    <t>11.858386</t>
  </si>
  <si>
    <t>Wetter(Hessen)</t>
  </si>
  <si>
    <t>50.903715</t>
  </si>
  <si>
    <t>8.729147</t>
  </si>
  <si>
    <t>Wetter(Ruhr)</t>
  </si>
  <si>
    <t>51.386413</t>
  </si>
  <si>
    <t>7.385915</t>
  </si>
  <si>
    <t>Wetterzeube</t>
  </si>
  <si>
    <t>51.008351</t>
  </si>
  <si>
    <t>12.012642</t>
  </si>
  <si>
    <t>Wetzlar</t>
  </si>
  <si>
    <t>50.565631</t>
  </si>
  <si>
    <t>8.503819</t>
  </si>
  <si>
    <t>Wickede(Ruhr)</t>
  </si>
  <si>
    <t>51.493201</t>
  </si>
  <si>
    <t>7.869713</t>
  </si>
  <si>
    <t>Wicklesgreuth</t>
  </si>
  <si>
    <t>49.310689</t>
  </si>
  <si>
    <t>10.711450</t>
  </si>
  <si>
    <t>Wickrath</t>
  </si>
  <si>
    <t>51.132770</t>
  </si>
  <si>
    <t>6.411505</t>
  </si>
  <si>
    <t>Widdern Kirche</t>
  </si>
  <si>
    <t>49.317008</t>
  </si>
  <si>
    <t>9.420152</t>
  </si>
  <si>
    <t>Wiebelskirchen</t>
  </si>
  <si>
    <t>49.371135</t>
  </si>
  <si>
    <t>7.175665</t>
  </si>
  <si>
    <t>Wiednitz</t>
  </si>
  <si>
    <t>51.393167</t>
  </si>
  <si>
    <t>14.039241</t>
  </si>
  <si>
    <t>Wiek(Rügen) Markt</t>
  </si>
  <si>
    <t>54.620275</t>
  </si>
  <si>
    <t>13.287845</t>
  </si>
  <si>
    <t>Wiemersdorf</t>
  </si>
  <si>
    <t>53.954628</t>
  </si>
  <si>
    <t>9.916483</t>
  </si>
  <si>
    <t>Wieren</t>
  </si>
  <si>
    <t>52.892588</t>
  </si>
  <si>
    <t>10.655847</t>
  </si>
  <si>
    <t>Wiesa(Erzgeb)</t>
  </si>
  <si>
    <t>50.610643</t>
  </si>
  <si>
    <t>13.023533</t>
  </si>
  <si>
    <t>Wiesau(Oberpf)</t>
  </si>
  <si>
    <t>49.911013</t>
  </si>
  <si>
    <t>12.191288</t>
  </si>
  <si>
    <t>Wiesbaden Hbf</t>
  </si>
  <si>
    <t>50.070791</t>
  </si>
  <si>
    <t>8.243731</t>
  </si>
  <si>
    <t>Wiesbaden Ost</t>
  </si>
  <si>
    <t>50.041066</t>
  </si>
  <si>
    <t>8.256826</t>
  </si>
  <si>
    <t>Wiesbaden-Biebr. KD</t>
  </si>
  <si>
    <t>Wiesbaden-Biebrich</t>
  </si>
  <si>
    <t>50.048829</t>
  </si>
  <si>
    <t>8.236423</t>
  </si>
  <si>
    <t>Wiesbaden-Chausseehaus</t>
  </si>
  <si>
    <t>50.097766</t>
  </si>
  <si>
    <t>8.168792</t>
  </si>
  <si>
    <t>Wiesbaden-Erbenheim</t>
  </si>
  <si>
    <t>50.055062</t>
  </si>
  <si>
    <t>8.296400</t>
  </si>
  <si>
    <t>Wiesbaden-Igstadt</t>
  </si>
  <si>
    <t>50.082580</t>
  </si>
  <si>
    <t>8.325635</t>
  </si>
  <si>
    <t>Wiesbaden-Schierstein</t>
  </si>
  <si>
    <t>50.047629</t>
  </si>
  <si>
    <t>8.195313</t>
  </si>
  <si>
    <t>Wiesenau</t>
  </si>
  <si>
    <t>52.231321</t>
  </si>
  <si>
    <t>14.583905</t>
  </si>
  <si>
    <t>Wiesenburg(Mark)</t>
  </si>
  <si>
    <t>52.098825</t>
  </si>
  <si>
    <t>12.431213</t>
  </si>
  <si>
    <t>Wiesenburg(Sachs)</t>
  </si>
  <si>
    <t>50.652705</t>
  </si>
  <si>
    <t>12.566743</t>
  </si>
  <si>
    <t>Wiesenfeld</t>
  </si>
  <si>
    <t>51.007519</t>
  </si>
  <si>
    <t>8.749376</t>
  </si>
  <si>
    <t>Wiesenfeld(b Coburg)</t>
  </si>
  <si>
    <t>50.301555</t>
  </si>
  <si>
    <t>10.911754</t>
  </si>
  <si>
    <t>Wiesengrund-Klinge</t>
  </si>
  <si>
    <t>51.742393</t>
  </si>
  <si>
    <t>14.519636</t>
  </si>
  <si>
    <t>Wiesental</t>
  </si>
  <si>
    <t>49.225458</t>
  </si>
  <si>
    <t>8.502390</t>
  </si>
  <si>
    <t>Wiesenthau</t>
  </si>
  <si>
    <t>49.713651</t>
  </si>
  <si>
    <t>11.127198</t>
  </si>
  <si>
    <t>Wiesenthau Bahnhof Ost</t>
  </si>
  <si>
    <t>49.713734</t>
  </si>
  <si>
    <t>11.127474</t>
  </si>
  <si>
    <t>Wieslensdorf</t>
  </si>
  <si>
    <t>49.149794</t>
  </si>
  <si>
    <t>9.422316</t>
  </si>
  <si>
    <t>Wiesloch-Walldorf</t>
  </si>
  <si>
    <t>49.291353</t>
  </si>
  <si>
    <t>8.664146</t>
  </si>
  <si>
    <t>Wiesmühl(Alz)</t>
  </si>
  <si>
    <t>48.105999</t>
  </si>
  <si>
    <t>12.564312</t>
  </si>
  <si>
    <t>Wiesthal</t>
  </si>
  <si>
    <t>50.016956</t>
  </si>
  <si>
    <t>9.440985</t>
  </si>
  <si>
    <t>Wilburgstetten Bf</t>
  </si>
  <si>
    <t>49.025162</t>
  </si>
  <si>
    <t>10.397122</t>
  </si>
  <si>
    <t>Wilchingen-Hallau</t>
  </si>
  <si>
    <t>47.679448</t>
  </si>
  <si>
    <t>8.463860</t>
  </si>
  <si>
    <t>52.319935</t>
  </si>
  <si>
    <t>13.633779</t>
  </si>
  <si>
    <t>Wildberg(Württ)</t>
  </si>
  <si>
    <t>48.625280</t>
  </si>
  <si>
    <t>8.742947</t>
  </si>
  <si>
    <t>Wildeck-Bosserode</t>
  </si>
  <si>
    <t>50.945697</t>
  </si>
  <si>
    <t>9.993002</t>
  </si>
  <si>
    <t>Wildeck-Hönebach</t>
  </si>
  <si>
    <t>50.935432</t>
  </si>
  <si>
    <t>9.944241</t>
  </si>
  <si>
    <t>Wildeck-Obersuhl</t>
  </si>
  <si>
    <t>50.950619</t>
  </si>
  <si>
    <t>10.026229</t>
  </si>
  <si>
    <t>Wildeshausen</t>
  </si>
  <si>
    <t>52.897820</t>
  </si>
  <si>
    <t>8.431422</t>
  </si>
  <si>
    <t>Wilferdingen-Singen</t>
  </si>
  <si>
    <t>48.953862</t>
  </si>
  <si>
    <t>8.572415</t>
  </si>
  <si>
    <t>Wilgartswiesen</t>
  </si>
  <si>
    <t>49.209434</t>
  </si>
  <si>
    <t>7.883823</t>
  </si>
  <si>
    <t>Wilhelmsdorf</t>
  </si>
  <si>
    <t>50.350146</t>
  </si>
  <si>
    <t>8.480809</t>
  </si>
  <si>
    <t>53.518795</t>
  </si>
  <si>
    <t>8.114901</t>
  </si>
  <si>
    <t>Wilhelmshorst</t>
  </si>
  <si>
    <t>52.331486</t>
  </si>
  <si>
    <t>13.067447</t>
  </si>
  <si>
    <t>Wilhelmshorst An der Bahn</t>
  </si>
  <si>
    <t>52.329581</t>
  </si>
  <si>
    <t>13.056638</t>
  </si>
  <si>
    <t>Wilhelmshütte(Lahn)</t>
  </si>
  <si>
    <t>50.868382</t>
  </si>
  <si>
    <t>8.550746</t>
  </si>
  <si>
    <t>Wilhermsdorf</t>
  </si>
  <si>
    <t>49.483398</t>
  </si>
  <si>
    <t>10.725242</t>
  </si>
  <si>
    <t>Wilhermsdorf Mitte</t>
  </si>
  <si>
    <t>49.479990</t>
  </si>
  <si>
    <t>10.716547</t>
  </si>
  <si>
    <t>Wilischthal</t>
  </si>
  <si>
    <t>50.724724</t>
  </si>
  <si>
    <t>13.056579</t>
  </si>
  <si>
    <t>Wilkau-Haßlau</t>
  </si>
  <si>
    <t>50.675412</t>
  </si>
  <si>
    <t>12.513578</t>
  </si>
  <si>
    <t>Willebadessen</t>
  </si>
  <si>
    <t>51.621757</t>
  </si>
  <si>
    <t>9.011652</t>
  </si>
  <si>
    <t>51.293342</t>
  </si>
  <si>
    <t>8.603635</t>
  </si>
  <si>
    <t>Willingen-Stryck</t>
  </si>
  <si>
    <t>51.282471</t>
  </si>
  <si>
    <t>8.629396</t>
  </si>
  <si>
    <t>Willmenrod</t>
  </si>
  <si>
    <t>50.539329</t>
  </si>
  <si>
    <t>7.985758</t>
  </si>
  <si>
    <t>Willmenrod Ortsmitte</t>
  </si>
  <si>
    <t>50.540067</t>
  </si>
  <si>
    <t>7.979537</t>
  </si>
  <si>
    <t>Willmering</t>
  </si>
  <si>
    <t>49.246573</t>
  </si>
  <si>
    <t>12.670073</t>
  </si>
  <si>
    <t>Willsbach</t>
  </si>
  <si>
    <t>49.142422</t>
  </si>
  <si>
    <t>9.358868</t>
  </si>
  <si>
    <t>Wilmersdorf(Angerm)</t>
  </si>
  <si>
    <t>53.111628</t>
  </si>
  <si>
    <t>13.892457</t>
  </si>
  <si>
    <t>Wilnsdorf-Rudersdorf</t>
  </si>
  <si>
    <t>50.839125</t>
  </si>
  <si>
    <t>8.144083</t>
  </si>
  <si>
    <t>Wilsenroth</t>
  </si>
  <si>
    <t>50.531295</t>
  </si>
  <si>
    <t>8.032535</t>
  </si>
  <si>
    <t>Wilster</t>
  </si>
  <si>
    <t>53.926228</t>
  </si>
  <si>
    <t>9.383456</t>
  </si>
  <si>
    <t>Wilthen</t>
  </si>
  <si>
    <t>51.093280</t>
  </si>
  <si>
    <t>14.391502</t>
  </si>
  <si>
    <t>Wilthen Schule</t>
  </si>
  <si>
    <t>51.100220</t>
  </si>
  <si>
    <t>14.396889</t>
  </si>
  <si>
    <t>Wilthen Vorwerkstr.</t>
  </si>
  <si>
    <t>51.098665</t>
  </si>
  <si>
    <t>14.402265</t>
  </si>
  <si>
    <t>Wiltingen(Saar)</t>
  </si>
  <si>
    <t>49.662641</t>
  </si>
  <si>
    <t>6.590462</t>
  </si>
  <si>
    <t>Wincheringen</t>
  </si>
  <si>
    <t>49.608743</t>
  </si>
  <si>
    <t>6.406842</t>
  </si>
  <si>
    <t>Winden(Pfalz)</t>
  </si>
  <si>
    <t>49.095452</t>
  </si>
  <si>
    <t>8.122479</t>
  </si>
  <si>
    <t>Windischeschenbach</t>
  </si>
  <si>
    <t>49.794747</t>
  </si>
  <si>
    <t>12.165170</t>
  </si>
  <si>
    <t>Windsbach</t>
  </si>
  <si>
    <t>49.249694</t>
  </si>
  <si>
    <t>10.825716</t>
  </si>
  <si>
    <t>Wingerode</t>
  </si>
  <si>
    <t>51.389707</t>
  </si>
  <si>
    <t>10.240509</t>
  </si>
  <si>
    <t>Wingst</t>
  </si>
  <si>
    <t>53.745047</t>
  </si>
  <si>
    <t>9.098158</t>
  </si>
  <si>
    <t>Winkelhaid</t>
  </si>
  <si>
    <t>49.392946</t>
  </si>
  <si>
    <t>11.301035</t>
  </si>
  <si>
    <t>Winnenden</t>
  </si>
  <si>
    <t>48.879583</t>
  </si>
  <si>
    <t>9.392290</t>
  </si>
  <si>
    <t>Winningen(Mosel)</t>
  </si>
  <si>
    <t>50.315427</t>
  </si>
  <si>
    <t>7.523185</t>
  </si>
  <si>
    <t>Winninghausen</t>
  </si>
  <si>
    <t>52.323325</t>
  </si>
  <si>
    <t>9.436305</t>
  </si>
  <si>
    <t>Winnweiler</t>
  </si>
  <si>
    <t>49.570548</t>
  </si>
  <si>
    <t>7.855955</t>
  </si>
  <si>
    <t>Winsen(Luhe)</t>
  </si>
  <si>
    <t>53.353839</t>
  </si>
  <si>
    <t>10.207691</t>
  </si>
  <si>
    <t>Winterbach(b Schorndorf)</t>
  </si>
  <si>
    <t>48.798432</t>
  </si>
  <si>
    <t>9.480994</t>
  </si>
  <si>
    <t>51.198585</t>
  </si>
  <si>
    <t>8.532408</t>
  </si>
  <si>
    <t>Winterhausen</t>
  </si>
  <si>
    <t>49.708375</t>
  </si>
  <si>
    <t>10.011882</t>
  </si>
  <si>
    <t>Winterhausen Bürgerhaus</t>
  </si>
  <si>
    <t>49.706988</t>
  </si>
  <si>
    <t>10.013109</t>
  </si>
  <si>
    <t>Wintermoor</t>
  </si>
  <si>
    <t>53.186138</t>
  </si>
  <si>
    <t>9.828536</t>
  </si>
  <si>
    <t>Wipperdorf</t>
  </si>
  <si>
    <t>51.452958</t>
  </si>
  <si>
    <t>10.661064</t>
  </si>
  <si>
    <t>Wippra</t>
  </si>
  <si>
    <t>51.576616</t>
  </si>
  <si>
    <t>11.281596</t>
  </si>
  <si>
    <t>Wirges</t>
  </si>
  <si>
    <t>50.468396</t>
  </si>
  <si>
    <t>7.785210</t>
  </si>
  <si>
    <t>Wirges Union</t>
  </si>
  <si>
    <t>50.468790</t>
  </si>
  <si>
    <t>7.788352</t>
  </si>
  <si>
    <t>Wirtheim</t>
  </si>
  <si>
    <t>50.226028</t>
  </si>
  <si>
    <t>9.256539</t>
  </si>
  <si>
    <t>53.896837</t>
  </si>
  <si>
    <t>11.469433</t>
  </si>
  <si>
    <t>Wismar Bf/SEV</t>
  </si>
  <si>
    <t>Wissen(Sieg)</t>
  </si>
  <si>
    <t>50.782871</t>
  </si>
  <si>
    <t>7.739814</t>
  </si>
  <si>
    <t>Wissingen</t>
  </si>
  <si>
    <t>52.258211</t>
  </si>
  <si>
    <t>8.205047</t>
  </si>
  <si>
    <t>Wittbräucke</t>
  </si>
  <si>
    <t>51.420173</t>
  </si>
  <si>
    <t>7.445910</t>
  </si>
  <si>
    <t>Wittdün(Amrum)</t>
  </si>
  <si>
    <t>54.629158</t>
  </si>
  <si>
    <t>8.397772</t>
  </si>
  <si>
    <t>51.435544</t>
  </si>
  <si>
    <t>7.329442</t>
  </si>
  <si>
    <t>Witten-Annen Nord</t>
  </si>
  <si>
    <t>51.447840</t>
  </si>
  <si>
    <t>7.375337</t>
  </si>
  <si>
    <t>Wittenbeck Nasse Ecke</t>
  </si>
  <si>
    <t>54.133747</t>
  </si>
  <si>
    <t>11.789454</t>
  </si>
  <si>
    <t>Wittenbeck Zeltplatz</t>
  </si>
  <si>
    <t>54.126780</t>
  </si>
  <si>
    <t>11.800366</t>
  </si>
  <si>
    <t>Witten-Bommern Hp</t>
  </si>
  <si>
    <t>51.424613</t>
  </si>
  <si>
    <t>7.340153</t>
  </si>
  <si>
    <t>Wittenhagen</t>
  </si>
  <si>
    <t>54.184004</t>
  </si>
  <si>
    <t>13.056050</t>
  </si>
  <si>
    <t>Wittgensdorf Mitte</t>
  </si>
  <si>
    <t>50.874386</t>
  </si>
  <si>
    <t>12.869759</t>
  </si>
  <si>
    <t>Wittgensdorf ob Bf</t>
  </si>
  <si>
    <t>50.882771</t>
  </si>
  <si>
    <t>12.841365</t>
  </si>
  <si>
    <t>Wittighausen</t>
  </si>
  <si>
    <t>49.618406</t>
  </si>
  <si>
    <t>9.846243</t>
  </si>
  <si>
    <t>Wittingen</t>
  </si>
  <si>
    <t>52.727291</t>
  </si>
  <si>
    <t>10.723174</t>
  </si>
  <si>
    <t>Wittlich Hbf</t>
  </si>
  <si>
    <t>49.973121</t>
  </si>
  <si>
    <t>6.943557</t>
  </si>
  <si>
    <t>Wittlingen</t>
  </si>
  <si>
    <t>47.656631</t>
  </si>
  <si>
    <t>7.646976</t>
  </si>
  <si>
    <t>Wittlingen Hirschen</t>
  </si>
  <si>
    <t>47.657001</t>
  </si>
  <si>
    <t>7.648602</t>
  </si>
  <si>
    <t>Wittmund</t>
  </si>
  <si>
    <t>53.579868</t>
  </si>
  <si>
    <t>7.788826</t>
  </si>
  <si>
    <t>Wittstock(Dosse)</t>
  </si>
  <si>
    <t>53.160621</t>
  </si>
  <si>
    <t>12.478911</t>
  </si>
  <si>
    <t>Witzenhausen Nord</t>
  </si>
  <si>
    <t>51.351556</t>
  </si>
  <si>
    <t>9.863079</t>
  </si>
  <si>
    <t>Witzenhausen Vor dem Rabensberg</t>
  </si>
  <si>
    <t>Witzighausen</t>
  </si>
  <si>
    <t>48.317443</t>
  </si>
  <si>
    <t>10.097804</t>
  </si>
  <si>
    <t>Witzschdorf</t>
  </si>
  <si>
    <t>50.775236</t>
  </si>
  <si>
    <t>13.088523</t>
  </si>
  <si>
    <t>54.386097</t>
  </si>
  <si>
    <t>8.998558</t>
  </si>
  <si>
    <t>Woffleben</t>
  </si>
  <si>
    <t>51.555968</t>
  </si>
  <si>
    <t>10.721395</t>
  </si>
  <si>
    <t>Wohltorf</t>
  </si>
  <si>
    <t>53.520589</t>
  </si>
  <si>
    <t>10.278184</t>
  </si>
  <si>
    <t>Wolfach</t>
  </si>
  <si>
    <t>48.294729</t>
  </si>
  <si>
    <t>8.221818</t>
  </si>
  <si>
    <t>Wolfegg</t>
  </si>
  <si>
    <t>47.824264</t>
  </si>
  <si>
    <t>9.808665</t>
  </si>
  <si>
    <t>Wolfen(Bitterfeld)</t>
  </si>
  <si>
    <t>51.661159</t>
  </si>
  <si>
    <t>12.279563</t>
  </si>
  <si>
    <t>Wolfenbüttel</t>
  </si>
  <si>
    <t>52.159126</t>
  </si>
  <si>
    <t>10.532306</t>
  </si>
  <si>
    <t>Wolferode</t>
  </si>
  <si>
    <t>51.512244</t>
  </si>
  <si>
    <t>11.508752</t>
  </si>
  <si>
    <t>Wölfershausen</t>
  </si>
  <si>
    <t>50.491507</t>
  </si>
  <si>
    <t>10.436588</t>
  </si>
  <si>
    <t>Wölfersheim-Södel</t>
  </si>
  <si>
    <t>50.397335</t>
  </si>
  <si>
    <t>8.816220</t>
  </si>
  <si>
    <t>Wolfgang(Kr Hanau)</t>
  </si>
  <si>
    <t>50.123464</t>
  </si>
  <si>
    <t>8.958101</t>
  </si>
  <si>
    <t>51.331471</t>
  </si>
  <si>
    <t>9.178943</t>
  </si>
  <si>
    <t>Wolfratshausen</t>
  </si>
  <si>
    <t>47.914424</t>
  </si>
  <si>
    <t>11.427201</t>
  </si>
  <si>
    <t>52.429498</t>
  </si>
  <si>
    <t>10.787784</t>
  </si>
  <si>
    <t>Wolfsgefärth</t>
  </si>
  <si>
    <t>50.816580</t>
  </si>
  <si>
    <t>12.073457</t>
  </si>
  <si>
    <t>Wolfsmünster</t>
  </si>
  <si>
    <t>50.094508</t>
  </si>
  <si>
    <t>9.734893</t>
  </si>
  <si>
    <t>Wolfstein</t>
  </si>
  <si>
    <t>49.584280</t>
  </si>
  <si>
    <t>7.610287</t>
  </si>
  <si>
    <t>Wolgast</t>
  </si>
  <si>
    <t>54.043949</t>
  </si>
  <si>
    <t>13.769087</t>
  </si>
  <si>
    <t>Wolgast Hafen</t>
  </si>
  <si>
    <t>54.051845</t>
  </si>
  <si>
    <t>13.779963</t>
  </si>
  <si>
    <t>Wolgaster Fähre</t>
  </si>
  <si>
    <t>54.056376</t>
  </si>
  <si>
    <t>13.790624</t>
  </si>
  <si>
    <t>Wolkenstein</t>
  </si>
  <si>
    <t>50.652743</t>
  </si>
  <si>
    <t>13.064965</t>
  </si>
  <si>
    <t>Wolkramshausen</t>
  </si>
  <si>
    <t>51.440021</t>
  </si>
  <si>
    <t>10.745663</t>
  </si>
  <si>
    <t>Wollbach Bahnhof</t>
  </si>
  <si>
    <t>47.668174</t>
  </si>
  <si>
    <t>7.649137</t>
  </si>
  <si>
    <t>Wollbach(Baden)</t>
  </si>
  <si>
    <t>47.668211</t>
  </si>
  <si>
    <t>7.648632</t>
  </si>
  <si>
    <t>Wolmirstedt</t>
  </si>
  <si>
    <t>52.250903</t>
  </si>
  <si>
    <t>11.635943</t>
  </si>
  <si>
    <t>Wolterdingen(Han)</t>
  </si>
  <si>
    <t>53.026942</t>
  </si>
  <si>
    <t>9.845273</t>
  </si>
  <si>
    <t>Woltersdorf Berliner Chaussee</t>
  </si>
  <si>
    <t>52.114080</t>
  </si>
  <si>
    <t>13.205109</t>
  </si>
  <si>
    <t>Woltersdorf(Magdeb)</t>
  </si>
  <si>
    <t>52.152945</t>
  </si>
  <si>
    <t>11.775155</t>
  </si>
  <si>
    <t>Woltersdorf/Nuthe-Urstromtal</t>
  </si>
  <si>
    <t>52.117362</t>
  </si>
  <si>
    <t>13.195281</t>
  </si>
  <si>
    <t>Woltwiesche</t>
  </si>
  <si>
    <t>52.200754</t>
  </si>
  <si>
    <t>10.278999</t>
  </si>
  <si>
    <t>Wörlitz</t>
  </si>
  <si>
    <t>51.837865</t>
  </si>
  <si>
    <t>12.421732</t>
  </si>
  <si>
    <t>Worms Hbf</t>
  </si>
  <si>
    <t>49.634940</t>
  </si>
  <si>
    <t>8.356448</t>
  </si>
  <si>
    <t>Worms-Pfeddersheim</t>
  </si>
  <si>
    <t>49.634634</t>
  </si>
  <si>
    <t>8.279654</t>
  </si>
  <si>
    <t>Wörnitzstein</t>
  </si>
  <si>
    <t>48.731977</t>
  </si>
  <si>
    <t>10.714478</t>
  </si>
  <si>
    <t>Worpswede</t>
  </si>
  <si>
    <t>53.226487</t>
  </si>
  <si>
    <t>8.915510</t>
  </si>
  <si>
    <t>Wörrstadt</t>
  </si>
  <si>
    <t>49.846251</t>
  </si>
  <si>
    <t>8.114712</t>
  </si>
  <si>
    <t>Wörsdorf</t>
  </si>
  <si>
    <t>50.244752</t>
  </si>
  <si>
    <t>8.249323</t>
  </si>
  <si>
    <t>Wörth(Isar)</t>
  </si>
  <si>
    <t>48.624182</t>
  </si>
  <si>
    <t>12.332925</t>
  </si>
  <si>
    <t>Wörth(Main)</t>
  </si>
  <si>
    <t>49.793465</t>
  </si>
  <si>
    <t>9.156960</t>
  </si>
  <si>
    <t>Wörth(Rhein)</t>
  </si>
  <si>
    <t>49.045678</t>
  </si>
  <si>
    <t>8.273146</t>
  </si>
  <si>
    <t>Wörth(Rhein) Alte Bahnmeisterei</t>
  </si>
  <si>
    <t>49.048620</t>
  </si>
  <si>
    <t>8.266465</t>
  </si>
  <si>
    <t>Wörth(Rhein) Badallee</t>
  </si>
  <si>
    <t>49.055995</t>
  </si>
  <si>
    <t>8.249891</t>
  </si>
  <si>
    <t>Wörth(Rhein) Badepark</t>
  </si>
  <si>
    <t>49.058565</t>
  </si>
  <si>
    <t>8.244130</t>
  </si>
  <si>
    <t>Wörth(Rhein) Bienwaldhalle</t>
  </si>
  <si>
    <t>49.049780</t>
  </si>
  <si>
    <t>8.260879</t>
  </si>
  <si>
    <t>Wörth(Rhein) Bürgerpark</t>
  </si>
  <si>
    <t>49.050843</t>
  </si>
  <si>
    <t>8.254267</t>
  </si>
  <si>
    <t>Wörth(Rhein) Mozartstraße</t>
  </si>
  <si>
    <t>49.055109</t>
  </si>
  <si>
    <t>8.251944</t>
  </si>
  <si>
    <t>Wörth(Rhein) Rathaus</t>
  </si>
  <si>
    <t>49.052423</t>
  </si>
  <si>
    <t>8.249809</t>
  </si>
  <si>
    <t>Wörth(Rhein) Zügelstraße</t>
  </si>
  <si>
    <t>49.052975</t>
  </si>
  <si>
    <t>8.262016</t>
  </si>
  <si>
    <t>Wössingen</t>
  </si>
  <si>
    <t>49.015508</t>
  </si>
  <si>
    <t>8.605129</t>
  </si>
  <si>
    <t>Wössingen Ost</t>
  </si>
  <si>
    <t>49.015786</t>
  </si>
  <si>
    <t>8.609981</t>
  </si>
  <si>
    <t>Wremen</t>
  </si>
  <si>
    <t>53.646987</t>
  </si>
  <si>
    <t>8.521275</t>
  </si>
  <si>
    <t>Wrexen Bahnhof</t>
  </si>
  <si>
    <t>51.514712</t>
  </si>
  <si>
    <t>9.002890</t>
  </si>
  <si>
    <t>Wriezen</t>
  </si>
  <si>
    <t>52.715433</t>
  </si>
  <si>
    <t>14.140239</t>
  </si>
  <si>
    <t>Wrist</t>
  </si>
  <si>
    <t>53.932382</t>
  </si>
  <si>
    <t>9.748128</t>
  </si>
  <si>
    <t>Wrist Parkplatz</t>
  </si>
  <si>
    <t>53.931031</t>
  </si>
  <si>
    <t>9.746555</t>
  </si>
  <si>
    <t>Wulfen(Anh)</t>
  </si>
  <si>
    <t>51.818681</t>
  </si>
  <si>
    <t>11.922141</t>
  </si>
  <si>
    <t>Wulfen(Westf)</t>
  </si>
  <si>
    <t>51.719189</t>
  </si>
  <si>
    <t>7.011578</t>
  </si>
  <si>
    <t>Wülfrath-Aprath</t>
  </si>
  <si>
    <t>51.267886</t>
  </si>
  <si>
    <t>7.072023</t>
  </si>
  <si>
    <t>Wulften</t>
  </si>
  <si>
    <t>51.659403</t>
  </si>
  <si>
    <t>10.176026</t>
  </si>
  <si>
    <t>Wülknitz</t>
  </si>
  <si>
    <t>51.369021</t>
  </si>
  <si>
    <t>13.389256</t>
  </si>
  <si>
    <t>Wullenstetten</t>
  </si>
  <si>
    <t>48.313907</t>
  </si>
  <si>
    <t>10.071035</t>
  </si>
  <si>
    <t>Wünschendorf</t>
  </si>
  <si>
    <t>50.797633</t>
  </si>
  <si>
    <t>12.097672</t>
  </si>
  <si>
    <t>Wünschendorf Nord</t>
  </si>
  <si>
    <t>50.817438</t>
  </si>
  <si>
    <t>12.077948</t>
  </si>
  <si>
    <t>Wünschendorf Wendeschleife</t>
  </si>
  <si>
    <t>50.740763</t>
  </si>
  <si>
    <t>13.174623</t>
  </si>
  <si>
    <t>Wünsdorf-Waldstadt</t>
  </si>
  <si>
    <t>52.165559</t>
  </si>
  <si>
    <t>13.468145</t>
  </si>
  <si>
    <t>Wunsiedel-Holenbrunn</t>
  </si>
  <si>
    <t>50.051113</t>
  </si>
  <si>
    <t>12.033928</t>
  </si>
  <si>
    <t>Wunstorf</t>
  </si>
  <si>
    <t>52.422225</t>
  </si>
  <si>
    <t>9.450976</t>
  </si>
  <si>
    <t>51.254363</t>
  </si>
  <si>
    <t>7.149543</t>
  </si>
  <si>
    <t>Wuppertal-Barmen</t>
  </si>
  <si>
    <t>51.266972</t>
  </si>
  <si>
    <t>7.195159</t>
  </si>
  <si>
    <t>Wuppertal-Hahnenfurth/Düssel</t>
  </si>
  <si>
    <t>51.254000</t>
  </si>
  <si>
    <t>7.055431</t>
  </si>
  <si>
    <t>Wuppertal-Langerfeld</t>
  </si>
  <si>
    <t>51.277866</t>
  </si>
  <si>
    <t>7.242298</t>
  </si>
  <si>
    <t>Wuppertal-Oberbarmen</t>
  </si>
  <si>
    <t>51.273839</t>
  </si>
  <si>
    <t>7.221483</t>
  </si>
  <si>
    <t>Wuppertal-Ronsdorf</t>
  </si>
  <si>
    <t>51.226476</t>
  </si>
  <si>
    <t>7.215600</t>
  </si>
  <si>
    <t>Wuppertal-Sonnborn</t>
  </si>
  <si>
    <t>51.240584</t>
  </si>
  <si>
    <t>7.096575</t>
  </si>
  <si>
    <t>Wuppertal-Steinbeck</t>
  </si>
  <si>
    <t>51.250679</t>
  </si>
  <si>
    <t>7.140630</t>
  </si>
  <si>
    <t>Wuppertal-Unterbarmen</t>
  </si>
  <si>
    <t>51.258929</t>
  </si>
  <si>
    <t>7.171212</t>
  </si>
  <si>
    <t>Wuppertal-Vohwinkel</t>
  </si>
  <si>
    <t>51.234259</t>
  </si>
  <si>
    <t>7.071597</t>
  </si>
  <si>
    <t>51.243469</t>
  </si>
  <si>
    <t>7.107020</t>
  </si>
  <si>
    <t>Würgendorf</t>
  </si>
  <si>
    <t>50.760013</t>
  </si>
  <si>
    <t>8.141766</t>
  </si>
  <si>
    <t>Würgendorf (Ort)</t>
  </si>
  <si>
    <t>50.756916</t>
  </si>
  <si>
    <t>8.126875</t>
  </si>
  <si>
    <t>Wurlitz</t>
  </si>
  <si>
    <t>50.253194</t>
  </si>
  <si>
    <t>11.990010</t>
  </si>
  <si>
    <t>Wurmlingen Mitte</t>
  </si>
  <si>
    <t>48.001755</t>
  </si>
  <si>
    <t>8.777842</t>
  </si>
  <si>
    <t>Wurmlingen Nord</t>
  </si>
  <si>
    <t>48.008528</t>
  </si>
  <si>
    <t>8.775387</t>
  </si>
  <si>
    <t>Würselen-Merzbrück</t>
  </si>
  <si>
    <t>50.823859</t>
  </si>
  <si>
    <t>6.192700</t>
  </si>
  <si>
    <t>Würzbach(Saar)</t>
  </si>
  <si>
    <t>49.244182</t>
  </si>
  <si>
    <t>7.193441</t>
  </si>
  <si>
    <t>Wurzbach(Thür)</t>
  </si>
  <si>
    <t>50.466172</t>
  </si>
  <si>
    <t>11.543131</t>
  </si>
  <si>
    <t>Würzburg Hbf</t>
  </si>
  <si>
    <t>49.801796</t>
  </si>
  <si>
    <t>9.935780</t>
  </si>
  <si>
    <t>Würzburg Süd</t>
  </si>
  <si>
    <t>49.788193</t>
  </si>
  <si>
    <t>9.943503</t>
  </si>
  <si>
    <t>Würzburg-Heidingsfeld Ost</t>
  </si>
  <si>
    <t>49.761133</t>
  </si>
  <si>
    <t>9.953262</t>
  </si>
  <si>
    <t>Würzburg-Zell</t>
  </si>
  <si>
    <t>49.804938</t>
  </si>
  <si>
    <t>9.884593</t>
  </si>
  <si>
    <t>Wurzen</t>
  </si>
  <si>
    <t>51.364418</t>
  </si>
  <si>
    <t>12.738972</t>
  </si>
  <si>
    <t>Wüstenbrand</t>
  </si>
  <si>
    <t>50.805483</t>
  </si>
  <si>
    <t>12.756417</t>
  </si>
  <si>
    <t>Wüstenfelde</t>
  </si>
  <si>
    <t>54.230272</t>
  </si>
  <si>
    <t>13.139610</t>
  </si>
  <si>
    <t>Wüstenselbitz</t>
  </si>
  <si>
    <t>50.218424</t>
  </si>
  <si>
    <t>11.709552</t>
  </si>
  <si>
    <t>Wusterhausen(Dosse)</t>
  </si>
  <si>
    <t>52.888351</t>
  </si>
  <si>
    <t>12.456704</t>
  </si>
  <si>
    <t>Wustermark</t>
  </si>
  <si>
    <t>52.551851</t>
  </si>
  <si>
    <t>12.939728</t>
  </si>
  <si>
    <t>Wusterwitz</t>
  </si>
  <si>
    <t>52.385112</t>
  </si>
  <si>
    <t>12.374250</t>
  </si>
  <si>
    <t>Wüsting</t>
  </si>
  <si>
    <t>53.118123</t>
  </si>
  <si>
    <t>8.337248</t>
  </si>
  <si>
    <t>Wustrau-Radensleben</t>
  </si>
  <si>
    <t>52.857264</t>
  </si>
  <si>
    <t>12.897265</t>
  </si>
  <si>
    <t>Wustweiler</t>
  </si>
  <si>
    <t>49.398897</t>
  </si>
  <si>
    <t>7.034824</t>
  </si>
  <si>
    <t>Wutachblick</t>
  </si>
  <si>
    <t>47.814174</t>
  </si>
  <si>
    <t>8.516940</t>
  </si>
  <si>
    <t>Wutha</t>
  </si>
  <si>
    <t>50.957099</t>
  </si>
  <si>
    <t>10.396598</t>
  </si>
  <si>
    <t>Wutike</t>
  </si>
  <si>
    <t>53.004316</t>
  </si>
  <si>
    <t>12.352854</t>
  </si>
  <si>
    <t>Wutöschingen</t>
  </si>
  <si>
    <t>47.662088</t>
  </si>
  <si>
    <t>8.363654</t>
  </si>
  <si>
    <t>Wyhlen</t>
  </si>
  <si>
    <t>47.546328</t>
  </si>
  <si>
    <t>7.690918</t>
  </si>
  <si>
    <t>Wyk auf Föhr</t>
  </si>
  <si>
    <t>54.692876</t>
  </si>
  <si>
    <t>8.576604</t>
  </si>
  <si>
    <t>Xanten</t>
  </si>
  <si>
    <t>51.659670</t>
  </si>
  <si>
    <t>6.445287</t>
  </si>
  <si>
    <t>Zabeltitz</t>
  </si>
  <si>
    <t>51.348936</t>
  </si>
  <si>
    <t>13.515694</t>
  </si>
  <si>
    <t>Zabeltitz Bauernmuseum</t>
  </si>
  <si>
    <t>51.353912</t>
  </si>
  <si>
    <t>13.501769</t>
  </si>
  <si>
    <t>Zachun</t>
  </si>
  <si>
    <t>53.502653</t>
  </si>
  <si>
    <t>11.324498</t>
  </si>
  <si>
    <t>Zahna</t>
  </si>
  <si>
    <t>51.919969</t>
  </si>
  <si>
    <t>12.781211</t>
  </si>
  <si>
    <t>Zainhammer</t>
  </si>
  <si>
    <t>49.967374</t>
  </si>
  <si>
    <t>11.766251</t>
  </si>
  <si>
    <t>Zaisenhausen</t>
  </si>
  <si>
    <t>49.104757</t>
  </si>
  <si>
    <t>8.816664</t>
  </si>
  <si>
    <t>Zapfendorf</t>
  </si>
  <si>
    <t>50.018291</t>
  </si>
  <si>
    <t>10.929894</t>
  </si>
  <si>
    <t>Zapfendorf Kirche</t>
  </si>
  <si>
    <t>50.018087</t>
  </si>
  <si>
    <t>10.931325</t>
  </si>
  <si>
    <t>Zarrendorf</t>
  </si>
  <si>
    <t>54.240747</t>
  </si>
  <si>
    <t>13.080030</t>
  </si>
  <si>
    <t>Zarrendorf Mühle</t>
  </si>
  <si>
    <t>54.239989</t>
  </si>
  <si>
    <t>13.081526</t>
  </si>
  <si>
    <t>Zeesen</t>
  </si>
  <si>
    <t>52.264863</t>
  </si>
  <si>
    <t>13.635143</t>
  </si>
  <si>
    <t>Zehdenick(Mark)</t>
  </si>
  <si>
    <t>52.979387</t>
  </si>
  <si>
    <t>13.317482</t>
  </si>
  <si>
    <t>Zehdenick-Neuhof</t>
  </si>
  <si>
    <t>53.005700</t>
  </si>
  <si>
    <t>13.345779</t>
  </si>
  <si>
    <t>Zeil</t>
  </si>
  <si>
    <t>50.005142</t>
  </si>
  <si>
    <t>10.598519</t>
  </si>
  <si>
    <t>Zeithain</t>
  </si>
  <si>
    <t>51.330206</t>
  </si>
  <si>
    <t>13.344552</t>
  </si>
  <si>
    <t>Zeitz</t>
  </si>
  <si>
    <t>51.056452</t>
  </si>
  <si>
    <t>12.131488</t>
  </si>
  <si>
    <t>Zell(Harmersbach)</t>
  </si>
  <si>
    <t>48.345100</t>
  </si>
  <si>
    <t>8.064706</t>
  </si>
  <si>
    <t>Zell(Wiesental)</t>
  </si>
  <si>
    <t>47.705626</t>
  </si>
  <si>
    <t>7.849149</t>
  </si>
  <si>
    <t>Zella-Mehlis</t>
  </si>
  <si>
    <t>50.646721</t>
  </si>
  <si>
    <t>10.674124</t>
  </si>
  <si>
    <t>Zella-Mehlis West</t>
  </si>
  <si>
    <t>50.658552</t>
  </si>
  <si>
    <t>10.649535</t>
  </si>
  <si>
    <t>Zellendorf</t>
  </si>
  <si>
    <t>51.894310</t>
  </si>
  <si>
    <t>13.066853</t>
  </si>
  <si>
    <t>Zellerthal</t>
  </si>
  <si>
    <t>49.174934</t>
  </si>
  <si>
    <t>12.865143</t>
  </si>
  <si>
    <t>Zell-Romrod</t>
  </si>
  <si>
    <t>50.727164</t>
  </si>
  <si>
    <t>9.199797</t>
  </si>
  <si>
    <t>Zempin</t>
  </si>
  <si>
    <t>54.065980</t>
  </si>
  <si>
    <t>13.959447</t>
  </si>
  <si>
    <t>Zempin Bahnhof</t>
  </si>
  <si>
    <t>54.066294</t>
  </si>
  <si>
    <t>13.959008</t>
  </si>
  <si>
    <t>Zennern</t>
  </si>
  <si>
    <t>51.112131</t>
  </si>
  <si>
    <t>9.317278</t>
  </si>
  <si>
    <t>Zepernick(Bernau)</t>
  </si>
  <si>
    <t>52.659449</t>
  </si>
  <si>
    <t>13.533642</t>
  </si>
  <si>
    <t>Zeppelinheim</t>
  </si>
  <si>
    <t>50.036516</t>
  </si>
  <si>
    <t>8.605153</t>
  </si>
  <si>
    <t>Zerbst/Anhalt</t>
  </si>
  <si>
    <t>51.953821</t>
  </si>
  <si>
    <t>12.088931</t>
  </si>
  <si>
    <t>Zerkall</t>
  </si>
  <si>
    <t>50.692439</t>
  </si>
  <si>
    <t>6.453932</t>
  </si>
  <si>
    <t>Zernsdorf</t>
  </si>
  <si>
    <t>52.299404</t>
  </si>
  <si>
    <t>13.693338</t>
  </si>
  <si>
    <t>Zerrenthin</t>
  </si>
  <si>
    <t>53.499390</t>
  </si>
  <si>
    <t>14.097895</t>
  </si>
  <si>
    <t>Zeulenroda unt Bf</t>
  </si>
  <si>
    <t>50.659376</t>
  </si>
  <si>
    <t>12.011351</t>
  </si>
  <si>
    <t>Zeutern Bf</t>
  </si>
  <si>
    <t>49.178251</t>
  </si>
  <si>
    <t>8.677521</t>
  </si>
  <si>
    <t>Zeutern Ost</t>
  </si>
  <si>
    <t>49.179087</t>
  </si>
  <si>
    <t>8.703363</t>
  </si>
  <si>
    <t>Zeutern Sportplatz</t>
  </si>
  <si>
    <t>49.177989</t>
  </si>
  <si>
    <t>8.670650</t>
  </si>
  <si>
    <t>Zeuthen</t>
  </si>
  <si>
    <t>52.348936</t>
  </si>
  <si>
    <t>13.627173</t>
  </si>
  <si>
    <t>Zeutsch</t>
  </si>
  <si>
    <t>50.754927</t>
  </si>
  <si>
    <t>11.508263</t>
  </si>
  <si>
    <t>Zeven(Han)</t>
  </si>
  <si>
    <t>53.283650</t>
  </si>
  <si>
    <t>9.278730</t>
  </si>
  <si>
    <t>Zielitz</t>
  </si>
  <si>
    <t>52.296293</t>
  </si>
  <si>
    <t>11.680214</t>
  </si>
  <si>
    <t>Zielitz Ort</t>
  </si>
  <si>
    <t>52.288285</t>
  </si>
  <si>
    <t>11.676309</t>
  </si>
  <si>
    <t>Zielitz Schule</t>
  </si>
  <si>
    <t>52.288014</t>
  </si>
  <si>
    <t>11.674103</t>
  </si>
  <si>
    <t>Zierenberg</t>
  </si>
  <si>
    <t>51.365117</t>
  </si>
  <si>
    <t>9.304813</t>
  </si>
  <si>
    <t>Zierenberg-Rosental</t>
  </si>
  <si>
    <t>51.367668</t>
  </si>
  <si>
    <t>9.291483</t>
  </si>
  <si>
    <t>Ziesar</t>
  </si>
  <si>
    <t>52.263100</t>
  </si>
  <si>
    <t>12.295846</t>
  </si>
  <si>
    <t>Zieverich</t>
  </si>
  <si>
    <t>50.949276</t>
  </si>
  <si>
    <t>6.625740</t>
  </si>
  <si>
    <t>Zillendorf</t>
  </si>
  <si>
    <t>49.345477</t>
  </si>
  <si>
    <t>12.673240</t>
  </si>
  <si>
    <t>Ziltendorf</t>
  </si>
  <si>
    <t>52.199513</t>
  </si>
  <si>
    <t>14.616335</t>
  </si>
  <si>
    <t>Ziltendorf Kreuzung</t>
  </si>
  <si>
    <t>52.206376</t>
  </si>
  <si>
    <t>14.623994</t>
  </si>
  <si>
    <t>Zimmern(b Seckach)</t>
  </si>
  <si>
    <t>49.430411</t>
  </si>
  <si>
    <t>9.371975</t>
  </si>
  <si>
    <t>Zimmern(Main-Tauber)</t>
  </si>
  <si>
    <t>49.595355</t>
  </si>
  <si>
    <t>9.790510</t>
  </si>
  <si>
    <t>Zimmersrode</t>
  </si>
  <si>
    <t>51.008144</t>
  </si>
  <si>
    <t>9.225195</t>
  </si>
  <si>
    <t>Zinnowitz</t>
  </si>
  <si>
    <t>54.075564</t>
  </si>
  <si>
    <t>13.903359</t>
  </si>
  <si>
    <t>Zinnwald Wendeplatz</t>
  </si>
  <si>
    <t>50.736318</t>
  </si>
  <si>
    <t>13.761846</t>
  </si>
  <si>
    <t>Zirndorf</t>
  </si>
  <si>
    <t>49.443891</t>
  </si>
  <si>
    <t>10.958468</t>
  </si>
  <si>
    <t>Zirndorf Kneippallee</t>
  </si>
  <si>
    <t>49.450029</t>
  </si>
  <si>
    <t>10.945303</t>
  </si>
  <si>
    <t>Zirtow-Leussow</t>
  </si>
  <si>
    <t>53.281036</t>
  </si>
  <si>
    <t>12.886920</t>
  </si>
  <si>
    <t>Zittau</t>
  </si>
  <si>
    <t>50.904461</t>
  </si>
  <si>
    <t>14.805774</t>
  </si>
  <si>
    <t>Zittau Hp</t>
  </si>
  <si>
    <t>50.898671</t>
  </si>
  <si>
    <t>14.816982</t>
  </si>
  <si>
    <t>Zittau Süd</t>
  </si>
  <si>
    <t>50.890238</t>
  </si>
  <si>
    <t>14.814749</t>
  </si>
  <si>
    <t>Zittau Vorstadt</t>
  </si>
  <si>
    <t>50.890364</t>
  </si>
  <si>
    <t>14.791870</t>
  </si>
  <si>
    <t>Zittau(Gr)</t>
  </si>
  <si>
    <t>Zöberitz</t>
  </si>
  <si>
    <t>51.504610</t>
  </si>
  <si>
    <t>12.033458</t>
  </si>
  <si>
    <t>Zoblitz</t>
  </si>
  <si>
    <t>51.123578</t>
  </si>
  <si>
    <t>14.750741</t>
  </si>
  <si>
    <t>Zollhaus(Villingen-Schwenningen)</t>
  </si>
  <si>
    <t>48.040888</t>
  </si>
  <si>
    <t>8.505997</t>
  </si>
  <si>
    <t>Zollhaus-Petersthal</t>
  </si>
  <si>
    <t>47.665825</t>
  </si>
  <si>
    <t>10.418038</t>
  </si>
  <si>
    <t>Zopten</t>
  </si>
  <si>
    <t>50.528294</t>
  </si>
  <si>
    <t>11.351790</t>
  </si>
  <si>
    <t>Zorneding</t>
  </si>
  <si>
    <t>48.089601</t>
  </si>
  <si>
    <t>11.832456</t>
  </si>
  <si>
    <t>Zörnigall</t>
  </si>
  <si>
    <t>51.882935</t>
  </si>
  <si>
    <t>12.731558</t>
  </si>
  <si>
    <t>Zörnigall Brücke</t>
  </si>
  <si>
    <t>51.883339</t>
  </si>
  <si>
    <t>12.730488</t>
  </si>
  <si>
    <t>Zossen</t>
  </si>
  <si>
    <t>52.218923</t>
  </si>
  <si>
    <t>13.438571</t>
  </si>
  <si>
    <t>Zotzenbach</t>
  </si>
  <si>
    <t>49.609367</t>
  </si>
  <si>
    <t>8.753220</t>
  </si>
  <si>
    <t>Zschaitz</t>
  </si>
  <si>
    <t>51.168745</t>
  </si>
  <si>
    <t>13.156681</t>
  </si>
  <si>
    <t>Zscherben</t>
  </si>
  <si>
    <t>51.467695</t>
  </si>
  <si>
    <t>11.865125</t>
  </si>
  <si>
    <t>Zschopau</t>
  </si>
  <si>
    <t>50.743242</t>
  </si>
  <si>
    <t>13.065988</t>
  </si>
  <si>
    <t>Zschopau Motorradwerk</t>
  </si>
  <si>
    <t>50.740359</t>
  </si>
  <si>
    <t>13.062643</t>
  </si>
  <si>
    <t>Zschopau Ost</t>
  </si>
  <si>
    <t>50.744587</t>
  </si>
  <si>
    <t>13.081878</t>
  </si>
  <si>
    <t>Zschortau</t>
  </si>
  <si>
    <t>51.483688</t>
  </si>
  <si>
    <t>12.361336</t>
  </si>
  <si>
    <t>Zühlsdorf</t>
  </si>
  <si>
    <t>52.732698</t>
  </si>
  <si>
    <t>13.403535</t>
  </si>
  <si>
    <t>Zülpich</t>
  </si>
  <si>
    <t>50.698174</t>
  </si>
  <si>
    <t>6.662476</t>
  </si>
  <si>
    <t>Zusenhofen</t>
  </si>
  <si>
    <t>48.544728</t>
  </si>
  <si>
    <t>8.018466</t>
  </si>
  <si>
    <t>Züssow</t>
  </si>
  <si>
    <t>53.973879</t>
  </si>
  <si>
    <t>13.548191</t>
  </si>
  <si>
    <t>Züttlingen</t>
  </si>
  <si>
    <t>49.291657</t>
  </si>
  <si>
    <t>9.329117</t>
  </si>
  <si>
    <t>Zuzenhausen</t>
  </si>
  <si>
    <t>49.297394</t>
  </si>
  <si>
    <t>8.821439</t>
  </si>
  <si>
    <t>49.246805</t>
  </si>
  <si>
    <t>7.356643</t>
  </si>
  <si>
    <t>Zweibrücken-Rosengarten</t>
  </si>
  <si>
    <t>49.252040</t>
  </si>
  <si>
    <t>7.378441</t>
  </si>
  <si>
    <t>Zwenkau-Großdalzig</t>
  </si>
  <si>
    <t>51.208264</t>
  </si>
  <si>
    <t>12.271154</t>
  </si>
  <si>
    <t>Zwickau Neumarkt</t>
  </si>
  <si>
    <t>50.722362</t>
  </si>
  <si>
    <t>12.494173</t>
  </si>
  <si>
    <t>Zwickau Stadthalle</t>
  </si>
  <si>
    <t>50.703920</t>
  </si>
  <si>
    <t>12.498056</t>
  </si>
  <si>
    <t>Zwickau Zentrum</t>
  </si>
  <si>
    <t>50.715544</t>
  </si>
  <si>
    <t>12.496893</t>
  </si>
  <si>
    <t>Zwickau(Sachs)Hbf</t>
  </si>
  <si>
    <t>50.714668</t>
  </si>
  <si>
    <t>12.474716</t>
  </si>
  <si>
    <t>Zwickau-Pölbitz</t>
  </si>
  <si>
    <t>50.737212</t>
  </si>
  <si>
    <t>12.479662</t>
  </si>
  <si>
    <t>Zwickau-Schedewitz</t>
  </si>
  <si>
    <t>50.701851</t>
  </si>
  <si>
    <t>12.495009</t>
  </si>
  <si>
    <t>Zwiesel(Bay)</t>
  </si>
  <si>
    <t>49.020941</t>
  </si>
  <si>
    <t>13.226380</t>
  </si>
  <si>
    <t>Zwieselau</t>
  </si>
  <si>
    <t>49.006760</t>
  </si>
  <si>
    <t>13.276937</t>
  </si>
  <si>
    <t>Zwingenberg(Baden)</t>
  </si>
  <si>
    <t>49.416029</t>
  </si>
  <si>
    <t>9.042830</t>
  </si>
  <si>
    <t>Zwingenberg(Bergstr)</t>
  </si>
  <si>
    <t>49.725902</t>
  </si>
  <si>
    <t>8.609119</t>
  </si>
  <si>
    <t>Zwönitz</t>
  </si>
  <si>
    <t>50.632232</t>
  </si>
  <si>
    <t>12.797899</t>
  </si>
  <si>
    <t>Zwönitz Gymnasium</t>
  </si>
  <si>
    <t>50.633883</t>
  </si>
  <si>
    <t>12.808555</t>
  </si>
  <si>
    <t>Zwota</t>
  </si>
  <si>
    <t>50.352621</t>
  </si>
  <si>
    <t>12.427735</t>
  </si>
  <si>
    <t>Zwota-Zechenbach</t>
  </si>
  <si>
    <t>50.351134</t>
  </si>
  <si>
    <t>12.399987</t>
  </si>
  <si>
    <t>Zwotental</t>
  </si>
  <si>
    <t>50.362070</t>
  </si>
  <si>
    <t>12.363835</t>
  </si>
  <si>
    <t>51.924058</t>
  </si>
  <si>
    <t>7.577507</t>
  </si>
  <si>
    <t>Info: Hameln ist für die Geschichte des Rattenfängers von Hameln bekannt, eine der bekanntesten deutschen Sagen. Der Keilbahnhof wurde ursprünglich im Jahr 1872 gebaut.
Aufgabe: Stellt euch vor die Statue des Rattenfängers und nehmt ein Video auf, in dem ihr die Geschichte vom Rattenfänger von Hameln nachspielt.
Bonus: Findet und fotografiert Rattenstatuen in der Stadt (5 Punkte pro Statue, max. 15 Punkte)</t>
  </si>
  <si>
    <t>52.104432</t>
  </si>
  <si>
    <t>9.3594607</t>
  </si>
  <si>
    <t>Info: Das N'Eis am Rhein (12-20 Uhr) ist für seine unkonventionellen Eissorten bekannt. (Die meisten Sorten sind sogar ganz lecker)
Aufgabe: Macht ein kurzes Video (10-30 Sek.), in dem ihr der neutralen Tourbegleitung eure Reaktion auf das Probieren einer Eissorte möglichst anschaulich darstellt. Falls die Eisdiele geschlossen hat, erledigt stattdessen die Bonus-Aufgabe (für diese gibt es dann allerdings "nur" 20 Punkte).
Bonus: Von dort ist es nicht weit zur Mainzer Südbrücke. Diese wurde nach dem 2. Weltkrieg aus ursprünglich für Ukraine bestimmten Brückenteilen, die im angrenzenden Gustavsburg lagerten, wiederaufgebaut. Die Brücke sowie die Tafel der Rheinkilometrierung inkl. Kilometerangabe sind im Hintergrund des Videos zu sehen: Tipp: Victor-Hugo-Ufer.</t>
  </si>
  <si>
    <t>49.995655</t>
  </si>
  <si>
    <t>8.2822487</t>
  </si>
  <si>
    <t>Info: Selbstgemachtes Eis aus hochwertigen Zutaten gibt es in der "Eismanufaktur Soest".
Aufgabe: Macht ein Foto vor der Eisdiele.
Bonus: gönnt euch eine Kugel Eis an diesem aufregenden Tag.</t>
  </si>
  <si>
    <t>51.576905</t>
  </si>
  <si>
    <t>8.1036395</t>
  </si>
  <si>
    <t>Info: Vor dem Mueseum ist eine historische Dampflock der Baureihe 52 zu finden.
Aufgabe:Spielt Verstecken. Alle Teammitglieder -1 verstecken sich an, um, unter usw. der Dampflock. Zwischen jedem Mitglied müssen min. 2 m Abstand sein und es darf nicht mehr als 50% von jeder Person sichtbar sein und gleichzeitig muss du im Bild eindeutig auffindbar sein.
Bonus: Macht ein kurzes Erklärvideo zu einer der Signale vor Ort, in dem ihr beschreibt, wie es funktioniert und welche Stellung/Lichtsignal Fahrt, bzw. Halt bedeuten.</t>
  </si>
  <si>
    <t>51.588578</t>
  </si>
  <si>
    <t>13.245968</t>
  </si>
  <si>
    <t xml:space="preserve">Info: Mitten im schönen Oberfranken, am Fuße der Schiefen Ebene, liegt das Eisenbahnerdorf Neuenmarkt. Das dort angesiedelte Deutsche Dampflokomotiv Museum bietet Ihnen ein Eisenbahnerlebnis der besonderen Art.         
Aufgabe: Macht ein Bild vor dem gelben Infoschild </t>
  </si>
  <si>
    <t>50.094219</t>
  </si>
  <si>
    <t>11.581813</t>
  </si>
  <si>
    <t>51.490466</t>
  </si>
  <si>
    <t>11.987569</t>
  </si>
  <si>
    <t>Info: Der Lokschuppen Rosenheim ist ein Ausstellungszentrum in Rosenheim gegenüber vom alten Rosenheimer Bahnhof (der nicht lang nach seiner Eröffnung in das Rathhaus umgewandelt wurde).
Aufgabe: Foto von einem Teammitglied liegend auf dem Boden zwischen die "Gleise" im Hof vorm Lokschuppen.
Bonus: Kaufe und versende eine Postkarte vom Lokschuppen. Foto mit der Postkarte mit Adresse &amp; Briefmarke am Briefkasten reicht. Der nächste Briefkasten ist in der Königstr. 23, mit der längere Route zürück zum Bahnhof über die Bahnhofsstraße läuft man auch den großen Postfilial vorbei.</t>
  </si>
  <si>
    <t>47.852735</t>
  </si>
  <si>
    <t>12.128282</t>
  </si>
  <si>
    <t>Info: Der Sprudelhof ist eine Kuranlage in Bad Nauheim, welche zwischen 1905 und 1911 im Jugendstil entstand. Er gilt zusammen als ein hervorragendes Beispiel dieses Stils und ist zugleich eines der gelungensten und geschlossensten Bauwerke dieser Epoche. 
Aufgabe: Trinkt Sprudel im Sprudelhof vor einem Sprudel</t>
  </si>
  <si>
    <t>50.367455</t>
  </si>
  <si>
    <t>8.7435555</t>
  </si>
  <si>
    <t>50.084855</t>
  </si>
  <si>
    <t>8.2469555</t>
  </si>
  <si>
    <t>51.827210</t>
  </si>
  <si>
    <t>9.4509198</t>
  </si>
  <si>
    <t xml:space="preserve">Info: Der Standort der Uni Kassel ist bekannt für seinen Fachbereich Ökologische Agrarwissenschaften und bekannt für sein Forschungsgewächshaus.
Aufgabe: Geht zum alten Hörsaalgebäude und macht ein witziges Foto </t>
  </si>
  <si>
    <t>51.349949</t>
  </si>
  <si>
    <t>9.8551734</t>
  </si>
  <si>
    <t>Info: Schmalkalden - Stahl und Eisen
Aufgabe: Geht zum Bach "Stille" und macht eine Meditationsrunde. Haltet dies fotographisch mit dem Bach im Hintergrund fest.
Bonus: bringt einen Stahlgegenstand mit aufs Bild.</t>
  </si>
  <si>
    <t>50.718517</t>
  </si>
  <si>
    <t>10.463216</t>
  </si>
  <si>
    <t>Info: Die Katholische Universität Eichstätt-Ingolstadt (KU), von 1980 bis 2001 Katholische Universität Eichstätt, ist die einzige katholische Universität im deutschsprachigen Raum und eine von über 200 katholischen Universitäten weltweit. Sie liegt in kirchlicher Trägerschaft, ist zugleich staatlich anerkannt und steht Studierenden aller Religionen und Weltanschauungen offen.
Aufgabe: Legt mit eurem Team euch in das "H" des Helipads und bildet es mit eurem Team lendig nach.</t>
  </si>
  <si>
    <t>48.887677</t>
  </si>
  <si>
    <t>11.188215</t>
  </si>
  <si>
    <t>Info: In Neuendettelsau befindet sich die Augustana-Hochschule, eine der kleineren theologischen Hochschulen Deutschlands.
Aufgabe: Haltet vor der Hochschule eine 30-sekündige Vorlesung über ein völlig frei erfundenes wissenschaftliches Fachgebiet.
Bonus: Verwendet dabei mindestens drei erfundene Fachbegriffe.</t>
  </si>
  <si>
    <t>49.283301</t>
  </si>
  <si>
    <t>10.775864</t>
  </si>
  <si>
    <t>Info: Soest war trotz der Entfernung vom Meer eine der wichtigsten Hansestädte und sein Geld dabei vor allem mit Salz verdient.
Aufgabe: Macht ein Foto von euch, wie ihr im Kungelgäßchen zwielichtige Geschäfte abschließt.
Bonus: Die gehandelte Ware ist tatsächlich Salz</t>
  </si>
  <si>
    <t>51.571930</t>
  </si>
  <si>
    <t>8.1067542</t>
  </si>
  <si>
    <t>Info: HafenCity Aussichtspunkt
Aufgabe: Steigt auf den Turm und macht ein Gruppenfoto mit der Elnphilharmonie im Hintergrund
Bonus: Gruppenfoto mit der Decatur-Brücke im Hintergrund</t>
  </si>
  <si>
    <t>53.538671</t>
  </si>
  <si>
    <t>10.008004</t>
  </si>
  <si>
    <t>Info: Buxtehude - bekannt für den Wettlauf zwischen Hase und Igel - verlor den Status einer Hansestadt im Jahr 1591, bekam ihn aber 2014 wieder zugesprochen.
Aufgabe: Macht ein Bild vor der Hansekogge</t>
  </si>
  <si>
    <t>53.478811</t>
  </si>
  <si>
    <t>9.7005098</t>
  </si>
  <si>
    <t>48.566578</t>
  </si>
  <si>
    <t>7.8687584</t>
  </si>
  <si>
    <t>Aufgabe: Mache ein Foto vom Narrenbrunnen Lauda</t>
  </si>
  <si>
    <t>49.569848</t>
  </si>
  <si>
    <t>9.7033589</t>
  </si>
  <si>
    <t>Infos: nur Stunden Takt am WE 2h takt.  Es gibt ein Peitschen Museum, das hat Sonntags geöffnet.
Aufgabe: Singt i Shot the Sheriff von Bob Marley vor dem Museum und geht danach entspannt was essen (2h takt ;-))</t>
  </si>
  <si>
    <t>48.315912</t>
  </si>
  <si>
    <t>9.0609076</t>
  </si>
  <si>
    <t>Info: Ein neuer Modebegriff ist "Ick" und kommt im Dating-Kontext vor, wenn jemand durch bestimmte Eigenschaften, Verhaltensweisen oder Eigenarten eines Partners plötzlich das Interesse verliert. Witzigerweise gibt es in Bayern den Ort "Icking", unweit von München.
Aufgabe: Fahrt zum Bahnhof Icking, geht zur Straße "Dickweg" und macht ein Bild vom Straßenschild.
Bonusaufgabe: Das Bild bearbeiten und den Teil "ick" farblich highlighten. ohne den Erstbuchstaben ;)</t>
  </si>
  <si>
    <t>47.960219</t>
  </si>
  <si>
    <t>11.435444</t>
  </si>
  <si>
    <t>Info: Es gibt in Münster eine alte Lok, mit der Bombentrümmer aus der Stadt transportiert wurden.
Aufgabe: Macht ein Foto von der Lok.</t>
  </si>
  <si>
    <t>51.967925</t>
  </si>
  <si>
    <t>7.6168832</t>
  </si>
  <si>
    <t>Info: Im Friedenssaal in Münster wurde 1648 der Westfälische Frieden geschlossen.
Aufgabe: Mache ein Foto vor dem Historischen Rathaus.
Bonus: Mache ein Foto im Friedenssaal (evtl. ist dies nur im Rahmen einer Führung möglich).</t>
  </si>
  <si>
    <t>51.961808</t>
  </si>
  <si>
    <t>7.6279668</t>
  </si>
  <si>
    <t>Info: Der Minigolfplatz in Alzey bietet Freizeitvergnügen für Jung und Alt. 
Aufgabe: Spielt Minigolf. Es muss ein Schläger, ein Ball und ein Loch erkennbar sein. Dokumentiert wie viel Schläge ihr für eure Bahn benötigt. Im Hintergrund muss die Minigolfbahn zu sehen sein. 
Bonus: Mindestens zwei Teammitglieder spielen drei Bahnen auf der Anlage gegeneinander. Öffnungszeiten Sa+So 11-18h</t>
  </si>
  <si>
    <t>49.738575</t>
  </si>
  <si>
    <t>8.114408</t>
  </si>
  <si>
    <t>Info: Die Gemeinde Metelen liegt in der Münsterländer Parklandschaft und hat 6539 Einwohner. Die naturbelassene Minigolfanlage in der Metelener Heide ist ein Riesenspaß für Familien und Minigolffans von Nah und Fern. Öffnungszeiten: Samstag 11:00-22:00, Sonntag 11:00-19:00.
Aufgabe: Macht ein Gruppenfoto mit einer Minigolfbahn im Hintergrund und stellt dabei die Hindernisse nach.
Bonus: Spielt eine Runde Minigolf und macht ein Foto beim Einlochen.</t>
  </si>
  <si>
    <t>52.150380</t>
  </si>
  <si>
    <t>7.2519842</t>
  </si>
  <si>
    <t>47.951845</t>
  </si>
  <si>
    <t>8.5025062</t>
  </si>
  <si>
    <t>51.385914</t>
  </si>
  <si>
    <t>7.4279429</t>
  </si>
  <si>
    <t>Info: Die derzeitige Bedeutung des Rangierbahnhofs Einsiedlerhof ist vor allem regionaler Natur. Er dient unter anderem dem nahen Opel-Werk, das pro Tag für mehrere Ganzzüge verantwortlich ist. 
Aufgabe: Teamfoto vor dem Ablaufberg mit ehem. Stellwerksgebäude dahinter. Zugang über Kaiserstr. 16A (links am True Life KMC Gemeindegebäude vorbei)</t>
  </si>
  <si>
    <t>49.432030</t>
  </si>
  <si>
    <t>7.671340</t>
  </si>
  <si>
    <t>Info: Halle (Saale) Gbf: Seit der Inbetriebnahme der neuen Zugbildungsanlage Halle (Saale) im Jahr 2018 ist er der zentrale Rangierbahnhof für den mitteldeutschen Raum.
Aufgabe: Stellt Euch vor die Drehscheibe (maximale Entfernung zur Drehscheibe 20m) und dreht ein Video (mindestens 1 min lang) in dem das Team das Drehen einer Drehstromlok auf der Drehscheibe nachstellt. ACHTUNG: Die angegebene Adresse ist nur die nächstgelegene auf Google Maps. Entscheidend für den Standort sind die GOOGLE KOORDINATEN!
Bonus: Foto mit dem Team und einer Lok auf der Drehscheibe</t>
  </si>
  <si>
    <t>51.482025</t>
  </si>
  <si>
    <t>11.991181</t>
  </si>
  <si>
    <t>Info: Duisburg-Wedau ist einer der bekanntesten ehemaligen großen Rangierbahnhöfe in Westdeutschland. Das Gelände wurde nach der Stilllegung großflächig umgenutzt beziehungsweise überplant.
Aufgabe: Laufe zur Kreuzung Masurenallee / am See und mache ein Foto des Geländes des ehemaligen Rangierbahnhofs
Bonus: Auf dem Foto sind noch Reste des Rangierbahnhofes zu erkennen, z.B. Gleisanlagen im Hintergrund.</t>
  </si>
  <si>
    <t>51.390969</t>
  </si>
  <si>
    <t>6.8021299</t>
  </si>
  <si>
    <t>50.944972</t>
  </si>
  <si>
    <t>6.8982631</t>
  </si>
  <si>
    <t>Info: Mit nur 2 Folgen hatte Erfurt wohl eine der kürzesten Tatort-Karrieren.
Aufgabe: Als gute Ermittler müsst ihr euch erstmal einen Überblick verschaffen. Besteigt den Glockenturm der Ägidienkirche an der Krämerbrücke und macht ein Panoramabild von oben. Die Kirche hat eine Besonderheit. Sie wird einer Vielzahl von Freiwilligen betreut. Es gibt einen Kalender, wo sich die Freiwilligen für einen Tagesdienst eintragen. Sobald sich ein Freiwilliger findet, ist der Zugang zur Kirche und dem Kirchturm möglich. Sollte sich für einen Tag kein Freiwilliger finden, bleibt die Kirche und der Turm geschlossen. Es gibt also keine verläßlichen Öffnungszeiten. Wenn jedoch geöffnet ist, dann von 11 Uhr bis 17 Uhr. Falls nicht geöffnet ist (oder ihr die Spende für den Aufstieg nicht bezahlen wollt) dürft ihr auch ein Foto vor dem Eingang machen.
Bonus: besteigt den Turm, während die Glocken läuten, und dokumentiert das per Video.</t>
  </si>
  <si>
    <t>50.978878</t>
  </si>
  <si>
    <t>11.031253</t>
  </si>
  <si>
    <t>51.529733</t>
  </si>
  <si>
    <t>7.1102702</t>
  </si>
  <si>
    <t>Info: Der historische Marktplatz in Goslar bietet gleich mehrere Sehenswürdigkeiten.
Aufgabe: Macht ein Foto vor dem Marktbrunnen.
Bonus: Viermal täglich (9, 12, 15 und 18 Uhr) kann man am Zwerchgiebel des Kämmereigebäudes an der Ostseite des Marktplatzes in Goslar einen Figurenumlauf mit Glockenspiel bewundern.Es gelingt Euch, beim Figurenumlauf anwesend zu sein.</t>
  </si>
  <si>
    <t>51.906665</t>
  </si>
  <si>
    <t>10.429500</t>
  </si>
  <si>
    <t>Info: Die H-Bahn ist eine autonome fahrende hängende Bahn und fährt bereits seit 1984. Fahr mit!
Aufgabe: Fahre von Dortmund Uni bis Eichlinghofen und zurück
Außerhalb der Fahrzeit: Fotos der Station Campus Nord+D Uni
Bonus: Fahre auch bis Technologiezentrum</t>
  </si>
  <si>
    <t>51.492343</t>
  </si>
  <si>
    <t>7.4173674</t>
  </si>
  <si>
    <t>50.517546</t>
  </si>
  <si>
    <t>7.0202237</t>
  </si>
  <si>
    <t xml:space="preserve">Info: Die Hansestadt Wismar bildet zusammen mit Stralsund das Welterbe "Historische Altstädte Stralsund und Wismar"
Aufgabe: Macht ein Bild vom Marktplatz (Rathaus im Hintergrund)
</t>
  </si>
  <si>
    <t>53.891505</t>
  </si>
  <si>
    <t>11.466094</t>
  </si>
  <si>
    <t>Info:
die Schuhleistenfabrik ("Fagus-Werk") ist seit 2011 Unesco-Weltkulturerbe. Entworfen wurden die Gebäude von Walter Gropius und Adolf Meyer.
Aufgabe:
Macht ein Gruppenfoto vor dem großen Schriftzug "Welterbe" am Besucherzentrum, wobei jeder nur noch einen Schuh anhat und auf einem Bein steht.
Bonus:
auf dem Bild ist ein durchfahrender Zug im Hintergrund zu sehen</t>
  </si>
  <si>
    <t>51.984489</t>
  </si>
  <si>
    <t>9.8122516</t>
  </si>
  <si>
    <t>Info: In Essen muss der Bezug zum Essen gefunden werden ohne dabei Lebensmittel zu verwenden. 
Aufgabe: Findet in der Innenstadt fünf Belege, die sprachlich, visuell oder kreativ mit Essen verbunden sind ohne das die Belege Lebensmittel beinhalten.</t>
  </si>
  <si>
    <t>51.454595</t>
  </si>
  <si>
    <t>7.0111270</t>
  </si>
  <si>
    <t xml:space="preserve">Info: Der Bahnhof Zuffenhausen ist ein Keil- und Inselbahnhof, steht kurz vor dem Tunnelausgang der Schnellfahrstrecke Stuttgart-Mannheim. Gleichzeitig ist Zuffenhausen ein bedeutender Ort für die Automobilindustrie. Das Porsche-Stammwerk befindet sich in der unmittelbaren Nähe
Aufgabe: Genießt den wunderschönen Blick auf die Gleise neben dem Zaun und macht ein Gruppenfoto mit einem vorbeifahrenden Zug. 
Bonus: Handelt es sich um einen ICE der aus der Schnellfahrstrecke kommt oder auf diese fährt, gibt es 10 Bonuspunkte. Ist ein Porsche auf diesem Bild zu sehen gibt es 10 weitere Punkte. </t>
  </si>
  <si>
    <t>48.833376</t>
  </si>
  <si>
    <t>9.1650928</t>
  </si>
  <si>
    <t>Aufgabe: Baut vor dem Mathematikum ein "unmoegliches Dreieck" (Penrose- Dreieck) aus gefundenem Material (Stoecke, Stifte, Papprolle, gefaltete Zeitung o.ae.) und fotografiert es aus genau dem Winkel, aus dem die optische Taeuschung funktioniert - das Dreieck soll im Foto so aussehen, als koennte es nicht existieren. Foto mit Mathematikum im Hintergrund</t>
  </si>
  <si>
    <t>50.581109</t>
  </si>
  <si>
    <t>8.6658031</t>
  </si>
  <si>
    <t>53.456248</t>
  </si>
  <si>
    <t>9.9916987</t>
  </si>
  <si>
    <t>53.105628</t>
  </si>
  <si>
    <t>8.4517995</t>
  </si>
  <si>
    <t>Info: Beim Bahnhof Döbeln Hbf handelt es sich um einen Keilbahnhof.
Aufgabe: Geht zum Spielplatz am Bahnhof. Auf diesem befindet sich eine Sandkasten-Spiel-Eisenbahn. Stellt dort per Foto eine typische KT-Szene nach, in der Ihr schnell aus dem Zug springt, um ein Foto vom Bahnhofsschild zu machen, und dabei mächtig Ärger vom Zub bekommt.
Bonus: Ihr schafft es, Euch ein Sandförmchen auszuleihen und einen formechten Sandkuchen zu backen.</t>
  </si>
  <si>
    <t>51.126955</t>
  </si>
  <si>
    <t>13.097104</t>
  </si>
  <si>
    <t>Info: Beruehmt ist der Ort fuer die "Duelmener Wildpferde": seit ueber 600 Jahren lebt im Merfelder Bruch die letzte freilebende Wildpferdherde Europas (~300 Tiere). Einmal im Jahr werden die Jaehrlinge in einem grossen Spektakel eingefangen. 
Aufgabe: "Wildpferd-Fang!" - das Team galoppiert als wilde Herde vor der Wildpferd-Statue an der Borkener Str. (wiehern erlaubt!). Eine Person ist der Faenger und muss ein "Jaehrling"-Mitglied mit einem Schal oder aehnlichem "einfangen" (umwickeln) und macht davon ein Video</t>
  </si>
  <si>
    <t>51.829214</t>
  </si>
  <si>
    <t>7.2763274</t>
  </si>
  <si>
    <t>Info: Brückenhäuser über die Nahe - eine der wenigen bebauten Brücken in Europa.
Aufgabe: Macht ein Foto der Brückenhäuser von der Naheinsel (Kurhausstraße) aus, auf dem die Brücke und die Brückenhäuser inkl. der Schilder der Handwerksbetriebe an den Hausfassaden zu erkennen sind. 
Bonus: Trinkt ein Getränk im Schwedischen Kaffee und macht dabei ein Foto von euch.</t>
  </si>
  <si>
    <t>49.844377</t>
  </si>
  <si>
    <t>7.8573051</t>
  </si>
  <si>
    <t>Info: Eiscafé San Marco Eschborn
Samstag 10:00–19:00
Sonntag 12:00–19:00
Aufgabe: Macht ein Gruppenfoto vor der Eisdiele
Bonus: Gruppenfoto mit Eis</t>
  </si>
  <si>
    <t>50.141516</t>
  </si>
  <si>
    <t>8.5664997</t>
  </si>
  <si>
    <t>52.730083</t>
  </si>
  <si>
    <t>8.2898976</t>
  </si>
  <si>
    <t>Info: Pommes Gold Gelb ist eine evangelistische Pommesbude. Das Motto ist: „Begegne Jesus - ER sättigt dich“.
Aufgabe: Macht ein Foto mit der Pommesbude.
Bonus: Teilt euch geschwisterlich eine Portion Pommes und rezitiert dabei den Psalm "Der Herr ist mein Hirte" bis "...trösten mich". Haltet das in einem Video fest.</t>
  </si>
  <si>
    <t>52.914459</t>
  </si>
  <si>
    <t>9.2484754</t>
  </si>
  <si>
    <t xml:space="preserve">Aufgabe: Hole Dir einen Döner bei First-Kebap in Duisburg Rheinhausen. 
Bonus: Nimm trotz des schmalen Talers extra Käse
Alternative: Führt eine Passanten-/Straßenumfrage durch nach dem besten Dönerladen von Duisburg mit mindestens 10 Teilnehmern. Dokumentiert die Umfrage mit meheren Fotos (mind. 1 Foto pro Passantenbefragung). </t>
  </si>
  <si>
    <t>51.410018</t>
  </si>
  <si>
    <t>6.7203464</t>
  </si>
  <si>
    <t>Info: Ein Café in einem ehemaligen Stellwerk. Mit Stellwerk.
Samstag 11:00–18:00
Sonntag 11:00–18:00
Aufgabe: Macht ein Gruppenfoto im Café vor dem Stellwerk. Alternative, falls das Café geschlossen hat: Macht ein Gruppenfoto vor dem Café. 
Bonus: Gruppenfoto auf dem mindestens 2 Teammitglieder eine Tasse Kaffee in der Hand halten</t>
  </si>
  <si>
    <t>50.346757</t>
  </si>
  <si>
    <t>7.9680735</t>
  </si>
  <si>
    <t>Info: "Himmel &amp; Ähd" (gebratene Blutwurst, Kartoffelpüree und Zwiebeln), hier namensgebend für die aufzusuchende gastronomische Lokalität (Öffnungszeiten Sa, So 11:30-0 Uhr), ist ein typisch rheinisches Gericht.
Aufgabe: Macht ein Gruppenfoto vor dem "Himmel &amp; Ähd". Stellt dabei pantomimisch typische Bewohner von "Himmel &amp; Ähd" dar.
Bonus: Gönnt Euch mindestens ein "Füchschen" im "Himmel &amp; Ähd" (gerne um weitere rheinische Spezialitäten von der Speisekarte ergänzt).</t>
  </si>
  <si>
    <t>51.238166</t>
  </si>
  <si>
    <t>6.7797684</t>
  </si>
  <si>
    <t>Info: Langen liegt südlich von Frankfurt a.M. und ist Hauptsitz der Deutschen Flugsicherung und des Paul-Ehrlich-Institutes. Mit Langen am Arlberg hat es wenig gemein außer bis vor kurzem auch einen FV-Halt bei der Direktverbindung von Wien über beiden Langen nach Frankfurt.
Aufgabe: Mache ein Foto vor dem Haupteingang des Paul-Ehrlich-Institutes.
Bonus: Mache auch ein Foto vor dem Haupteingang des Campus der Deutschen Flugsicherung.</t>
  </si>
  <si>
    <t>50.005611</t>
  </si>
  <si>
    <t>8.6497783</t>
  </si>
  <si>
    <t>Info: In Castrop-Rauxel hat schon lange kein Fernverkehrszug mehr gehalten, trotzdem war die Stadt ein Internetstar.                  Aufgabe: Geht zur Europahalle und nehmt das Gefühl von Catrop-Rauxel wahr indem ihr ein Gruppefoto vor der Europahalle macht</t>
  </si>
  <si>
    <t>51.564828</t>
  </si>
  <si>
    <t>7.3116708</t>
  </si>
  <si>
    <t>51.983965</t>
  </si>
  <si>
    <t>9.8095970</t>
  </si>
  <si>
    <t>Info: Berlin Anhalter Bahnhof: Der Bahnhof war vor dem Zweiten Weltkrieg wichtigste Station für die Verbindungen nach Mittel- und Süddeutschland, Österreich und Italien.
Aufgabe: Dreht ein Video auf der Brücke unter der Brücke, in dem Ihr das Wort "Brückenzug" nachstellt.
Bonus: Wenn Ihr von der Brücke aus Fahrzeuge aller 4 Verkehrsarten (Straße, Schiene, Wasser, Luft) fotografiert (können auch mehrere Fotos sein), gibt es 10 Bonuspunkte.</t>
  </si>
  <si>
    <t>52.499363</t>
  </si>
  <si>
    <t>13.379230</t>
  </si>
  <si>
    <t>53.217213</t>
  </si>
  <si>
    <t>8.8087012</t>
  </si>
  <si>
    <t>53.809475</t>
  </si>
  <si>
    <t>10.377370</t>
  </si>
  <si>
    <t>Info: Bestwig wurde bis 1991 von einem D-Zug der Relation Amsterdam - Bad Wildungen bedient 
Aufgabe:  Findet das historische Bahnsignal und den Wasserkran und macht dort ein Foto 
Bonus: Auf dem Foto ist ein Zug zu erkennen.</t>
  </si>
  <si>
    <t>51.361725</t>
  </si>
  <si>
    <t>8.3980861</t>
  </si>
  <si>
    <t>52.630176</t>
  </si>
  <si>
    <t>14.355144</t>
  </si>
  <si>
    <t>Info: Der Lokschuppen Bielefeld ist ein Veranstaltungs- und Kulturzentrum in einem historischen Bahnbetriebswerk, das gelegentlich Eisenbahnausstellungen und Events bietet.
Aufgabe: Macht ein Foto mit der Drehscheibe im Hintergrund (Vorsicht: Privatgelände, aber öffentlich zugänglich!)
Bonus: Auf der Drehscheibe steht ein beliebiges Schienenfahrzeug</t>
  </si>
  <si>
    <t>52.036761</t>
  </si>
  <si>
    <t>8.5508759</t>
  </si>
  <si>
    <t>Info: In Dieringhausen liegt das Eisenbahnmuseum auf dem denkmalgeschuetzten Gelaende des ehemaligen Bahnbetriebswerks (seit 1905). Frueher fuhr die Bahn mitten durch den Ort; rund ums Museum stehen noch die alten Eisenbahner-Dienstwohnungen aus der Kaiserzeit. Aufgabe: Sucht in der Naehe des Museums ein Ueberbleibsel der alten Eisenbahnzeit (alte Dienstwohnung, Strassenname mit Bahn-Bezug, sichtbare Gleise, Prellbock, Signal o.ae.) und posiert davor als Eisenbahner von 1905, die stolz ihr Bahnbetriebswerk eroeffnen. Foto.
Bonus: Eine echte Lok ist im Foto sichtbar</t>
  </si>
  <si>
    <t>50.983683</t>
  </si>
  <si>
    <t>7.5327597</t>
  </si>
  <si>
    <t>52.168850</t>
  </si>
  <si>
    <t>7.8887638</t>
  </si>
  <si>
    <t>50.222202</t>
  </si>
  <si>
    <t>8.2686039</t>
  </si>
  <si>
    <t>49.975607</t>
  </si>
  <si>
    <t>9.1421288</t>
  </si>
  <si>
    <t>50.103060</t>
  </si>
  <si>
    <t>8.6851612</t>
  </si>
  <si>
    <t>Info: Auf nach Nizza!
Aufgabe: Dreht ein Video, auf dem mindestens 2 Teammitglieder über den roten Teppich des Filmfestivals von Nizza flanieren. Der Schriftzug "Nizza" muss in dem Video zu sehen sein.
Bonus: Macht ein Foto mit Eurem Team und einer österreichischen Flagge (muss in der Nähe sein).</t>
  </si>
  <si>
    <t>50.106955</t>
  </si>
  <si>
    <t>8.6749526</t>
  </si>
  <si>
    <t>Info: In Frankfurt gibt es nicht nur hohe Gebäude, sondern auch teure Autos.
Aufgabe: Macht ein Gruppenfoto vor dem Lamborghini Autohaus an der Klassikstadt. 
Bonus: Macht ein Foto von einem Gruppenmitglied in einem Lamborghini.</t>
  </si>
  <si>
    <t>50.130842</t>
  </si>
  <si>
    <t>8.756596</t>
  </si>
  <si>
    <t>Info: Elvis Presley leistete seinen Militärdienst in der Kaserne von Friedberg
Aufgabe: Macht ein Foto von euch mit dem Elvis Presley Denkmal</t>
  </si>
  <si>
    <t>50.322080</t>
  </si>
  <si>
    <t>8.7473134</t>
  </si>
  <si>
    <t xml:space="preserve">Info: Die Ostfalia Hochschule hat ihren Standort im "Stadtteil" SZ-Calbecht (285 Einwohner!). Leider ist es bis dahin zu weit. 
Aufgabe: Macht ein Bild vor dem Klesmerbrunnen am Klesmerplatz
Bonus: Holt euch was leckeres von der Ümit-Bäckerei in der  Vorsalzer Straße (Fotobeweis)
</t>
  </si>
  <si>
    <t>52.048221</t>
  </si>
  <si>
    <t>10.371587</t>
  </si>
  <si>
    <t>Info: In der Eisenbahnersiedlung Elstal befindet sich die Theologische Hochschule Elstal. In unmittelbarer Nähe befindet sich das Cafe Zwischenhalt in einem alten Reisezugwagen. Aufgabe: Macht vor dem Cafe ein Gruppenfoto.</t>
  </si>
  <si>
    <t>52.540705</t>
  </si>
  <si>
    <t>13.002413</t>
  </si>
  <si>
    <t>53.242864</t>
  </si>
  <si>
    <t>8.4665088</t>
  </si>
  <si>
    <t>Info: In Hattenheim befindet sich die EBS Universität für Wirtschaft und Recht.
Aufgabe: Macht ein Foto vom Birmanischen Teehaus neben dem Campus der EBS.
Bonus: Trinkt ein Heißgetränk (es muss nicht unbedingt Tee sein) vor dem Birmanischen Teehaus.</t>
  </si>
  <si>
    <t>50.012315</t>
  </si>
  <si>
    <t>8.0482839</t>
  </si>
  <si>
    <t>Info: Die Bäderbahn an der SH-Ostküste ist nach Eröffnung der FBQ dem Untergang geweiht. Nutzt diese Chance um Scharbeutz einen Besuch abzustatten
Aufgabe: Geht zur Seebrücke und macht ein Bild am Ende der Brücke
Bonus: Mit min. einem Fischbrötchen in der Hand (Achtung auf die Möwen)</t>
  </si>
  <si>
    <t>54.028223</t>
  </si>
  <si>
    <t>10.759687</t>
  </si>
  <si>
    <t>Info: ab an den Strand heißt es in Warnemünde. 
Aufgabe: Fahrt zur Strandbar WAL und macht ein Foto mit einer Palme der Strandbar im Hintergrund
Bonus: Bringt nach Frankfurt/Münster mindestens 100g Strandsand mit.</t>
  </si>
  <si>
    <t>54.183270</t>
  </si>
  <si>
    <t>12.084485</t>
  </si>
  <si>
    <t>Lüneburg (Hansestadt, Salzstadt) - Platz 'Am Sande'
Info: Die schiefen Giebelhäuser entstehen durch Bodensenkungen vom jahrhundertelangen Salzabbau ('Lüneburg versinkt').
Aufgabe: Findet ein schiefes Giebelhaus und stellt euch so davor, dass ihr genauso schief steht wie das Haus.
Bonus: Findet das Giebelhaus 'Brausebad' (mit goldenem Mörser) am Platz und fotografiert es.</t>
  </si>
  <si>
    <t>53.249170</t>
  </si>
  <si>
    <t>10.414170</t>
  </si>
  <si>
    <t>Info: Lünen gehörte ab 1476 als sogenannte Beistadt dem mittelalterlichen Hansebund an und ist heute Mitglied im Hansebund der Neuzeit.
Aufgabe: Gehe zur Treppenkaskade an der Lippe und mache ein Foto vom Fluß.
Bonus: ein oder mehrere Boote sind auf dem Foto</t>
  </si>
  <si>
    <t>51.615628</t>
  </si>
  <si>
    <t>7.5230435</t>
  </si>
  <si>
    <t>Info: Wie wäre es mit einem Kuchen in Kuchen? Dann besucht doch die Bäckerei Germania, Öffnungszeiten tgl. 6-20 Uhr
Aufgabe: Macht ein Bild von euch vor der Bäckerei Germania und tut so als würded ihr genüsslich einen Kuchen essen
Bonus: Erledige die Aufgabe mit einem echten Kuchen im Bild</t>
  </si>
  <si>
    <t>48.635032</t>
  </si>
  <si>
    <t>9.8019237</t>
  </si>
  <si>
    <t>49.600780</t>
  </si>
  <si>
    <t>11.343457</t>
  </si>
  <si>
    <t>49.653495</t>
  </si>
  <si>
    <t>7.5905750</t>
  </si>
  <si>
    <t>51.407481</t>
  </si>
  <si>
    <t>6.6702739</t>
  </si>
  <si>
    <t>50.012140</t>
  </si>
  <si>
    <t>7.0612907</t>
  </si>
  <si>
    <t>Info: Oberbillig ist eng mit dem luxemburgischen Ort Wasserbillig auf der anderen Flussseite verknüpft. Daher herrscht reger Verkehr zwischen beiden Orten. 
Aufgabe: begebt euch zum Fähranleger und macht ein Gruppenfoto. 
Bonus: zeigt der neutralen Tourbegleitung eure weltgewandte Seite und schippert auf die andere Moselseite (1€ je Fahrt) und macht dort einen Schnappschuss, der erkennen lässt, dass ihr euch auf der luxemburgischen Seite befindet.</t>
  </si>
  <si>
    <t>49.712554</t>
  </si>
  <si>
    <t>6.5041781</t>
  </si>
  <si>
    <t xml:space="preserve">Info: Münster hat eine Vielzahl von Yogastudios. Aufgabe: Geht in den Park in der Nähe vom Hauptbahnhof und macht den herabschauenden Hund und ein Foto davon. </t>
  </si>
  <si>
    <t>51.957495</t>
  </si>
  <si>
    <t>7.6308826</t>
  </si>
  <si>
    <t>51.967123</t>
  </si>
  <si>
    <t>7.6172732</t>
  </si>
  <si>
    <t>51.911163</t>
  </si>
  <si>
    <t>7.5002011</t>
  </si>
  <si>
    <t>Info: Der See staut das Wasser der Aa (was ein blöder Name für einen Fluss)
Aufgabe: Macht ein Bild vom Rondell mit dem See im Hintergrund 
Bonus: Die "Giant Pool-Balls" und der See sind gleichzeitig im Bild zu sehen</t>
  </si>
  <si>
    <t>51.956820</t>
  </si>
  <si>
    <t>7.6175890</t>
  </si>
  <si>
    <t>Info: Der Brunnen "Sketch for a fountain" wurde durch Bürgerinnen und Bürger der Stadt Münster angekauft und nach der "Skulptur Projekte 2017" an seinen Ursprungsort zurückgebracht.
Aufgabe: Gesellt Euch zum Brunnen dazu.
Bonus: Für Badebekleidung</t>
  </si>
  <si>
    <t>51.967280</t>
  </si>
  <si>
    <t>7.6222581</t>
  </si>
  <si>
    <t>Info: Der legendäre Ludgerikreisel wurde durch Social Media in Zeiten der Covid-19 Pandemie sehr bekannt. Man munkelt es liefen dort schon einige Leute einen Marathon im Kreis
Aufgabe: Mind. eine Person umrundet den Kreisverkehr so schnell wie möglich. Die anderen machen ein Video. 
Bonus: Kommentiert das Video, als ob der Läufer/die Läuferin einen Marathon rennt.</t>
  </si>
  <si>
    <t>51.955791</t>
  </si>
  <si>
    <t>7.626453</t>
  </si>
  <si>
    <t>Info: Das Eiskaffee und Minigolf Blaurock befindet sich im Ortsteil Woffleben der mit 432 Einwohner der drittgrößte Ortsteil der Stadt Ellrich ist. 
Aufgabe: Macht ein Foto vor dem Eiskaffee
Bonus: Ein Bus ist auf dem Foto</t>
  </si>
  <si>
    <t>51.556257</t>
  </si>
  <si>
    <t>10.723233</t>
  </si>
  <si>
    <t>50.915387</t>
  </si>
  <si>
    <t>12.822683</t>
  </si>
  <si>
    <t>Info: Kälberau hat 1345 Einwohner und eines der Highlights ist sicher das Adventure-Minigolf Kahltalmühle
Aufgabe: Macht ein Foto vor der dem Eingang
Bonus: Spielt eine Runde (Beweisbild ist die ausgefüllte Spielkarte)</t>
  </si>
  <si>
    <t>50.090530</t>
  </si>
  <si>
    <t>9.0898479</t>
  </si>
  <si>
    <t>Info: Der Minigolfplatz rund um die "Kahler Sandhasen" freut sich über Euren Besuch. Hier wurde sogar schon um die Hessische Meisterschaft gespielt.
Aufgabe: Macht ein Foto vor dem Minigolfplatz (oder noch besser auf dem Minigolfplatz) und tut dabei so, als hättet Ihr alle gleichzeitig einen Ball abbekommen.
Bonus: Spielt eine Runde Minigolf (Öffnungszeiten Sa 14-20, So 11-20 Uhr)</t>
  </si>
  <si>
    <t>50.081817</t>
  </si>
  <si>
    <t>9.0082811</t>
  </si>
  <si>
    <t>53.786514</t>
  </si>
  <si>
    <t>9.7635613</t>
  </si>
  <si>
    <t>Aufgabe:
Macht ein Gruppenfoto vor der Anlage "Minigolf - Aries am Rhein".
Bonus: findet eine Lore auf dem nahen Spielplatz und macht dort ein Gruppenfoto.</t>
  </si>
  <si>
    <t>50.152876</t>
  </si>
  <si>
    <t>7.7115444</t>
  </si>
  <si>
    <t>Aufgabe: Wandere zur Aussichtsplatform und mache ein Bild mit der Burg Pfalzgrafenstein
(Antonia hat überprüft. Weg ist in Ordnung. Es führt ein Serpentinenweg zur genannten Stelle)</t>
  </si>
  <si>
    <t>50.085445</t>
  </si>
  <si>
    <t>7.7696847</t>
  </si>
  <si>
    <t>49.515089</t>
  </si>
  <si>
    <t>7.9824070</t>
  </si>
  <si>
    <t xml:space="preserve">Info: der Wanderbahnhof Detmold ist
Preisträger des Jahres 2025 von mobil.nrw. 
Aufgabe: macht eine Wanderung zum Palaisgarten in Detmold. Dort könnt ihr eine Ruhepause unter dem Mammutbaum am Schwanenteich einlegen. Versucht den Mammutbaum mit euren Armen zu umfassen und macht ein Foto davon. </t>
  </si>
  <si>
    <t>51.929278</t>
  </si>
  <si>
    <t>8.8766921</t>
  </si>
  <si>
    <t>Info: Ihr seit im Herz des Schwarzwaldes. Der soll seinen Namen von den Römern und dem dichten Bewuchs durch Buchen haben.
Aufgabe: Von den Buchen ist nicht mehr viel zu sehen. Macht Bilder mit je 2 unterschiedlichen Laub- und Nadelbäumen, die ihr korrekt benennen müsst (schriftlich im Bild). 
Bonus: Ihr macht eine Wanderung von mindestens 3km. Als Nachweis dient ein Track (Screenshot des Weges oder als Datei), den ihr erstellt.</t>
  </si>
  <si>
    <t>48.121236</t>
  </si>
  <si>
    <t>8.3435968</t>
  </si>
  <si>
    <t>53.513668</t>
  </si>
  <si>
    <t>12.679713</t>
  </si>
  <si>
    <t>Info: Der Rursee ist ein beliebtes Naherholungsziel in der Region. Aufgabe: Wandert zum Wanderpunkt Heimbach und macht dort ein Gruppenfoto und dem Panorama im Hintergrund</t>
  </si>
  <si>
    <t>50.631987</t>
  </si>
  <si>
    <t>6.4617426</t>
  </si>
  <si>
    <t>Info: In Wilhelmshaven befindet sich die Nationalparkverwaltung vom Nationalpark Niedersächsisches Wattenmeer.
Aufgabe: Macht ein Video auf der Südstrandpromenade, auf dem ihr die Möwen von "Findet Nemo" spielt. Dabei musst ihr laut und wiederholend "Meines!" schreien und der Strand muss im Hintergrund sichtbar sein.
Bonus:  Eine echte Möwe spielt mit (max. 10 m von euch entfernt).</t>
  </si>
  <si>
    <t>53.512442</t>
  </si>
  <si>
    <t>8.1389853</t>
  </si>
  <si>
    <t>51.962745</t>
  </si>
  <si>
    <t>7.3867513</t>
  </si>
  <si>
    <t>Info: Der Rangierbahnhof Seddin ist einer der wichtigsten RBF der DB. Glück für euch: zur Anlage gehört auch ein Personenbahnhof.
Aufgabe: erweitert euren Horizont (nicht immer nur an Bahn denken), und schaut euch die Feuerwehr von Seddin an.
Bonus: macht ein Foto, auf dem sowohl ein Personenzug als auch ein Güterzug zu sehen sind.</t>
  </si>
  <si>
    <t>52.289857</t>
  </si>
  <si>
    <t>12.989335</t>
  </si>
  <si>
    <t>Info: Der Rangierbahnhof Aachen-West ist einer der wichtigten Rangierbahnhöfe für den Güterverkehr der Nordseehäfen. Ebenso sorgt er bei angehenden Verkehringenieuren an der RWTH zu entsprechender Ablenkung in Vorlesungen. Der ehemalige Ringlokschuppen kann noch heute gesehen werden. 
Aufgabe: Macht ein Bild vor dem Ringlokschuppen in Aachen-West.</t>
  </si>
  <si>
    <t>50.789469</t>
  </si>
  <si>
    <t>6.0558767</t>
  </si>
  <si>
    <t>Info: Mainz-Bischhofsheim gehört gar nicht (mehr) zum Stadtgebiet Mainz. Der Rangierbahnhof ist der größte seiner Art im Rhein-Main-Gebiet. 
Aufgabe: Macht ein Foto mit dem Rangierbahnhof oder dem Stellwerk im Hintergrund
Bonus: Hemmschuh im Bild (Aber auf keinen Fall diesen von betrieblichen Anlagen klauen)</t>
  </si>
  <si>
    <t>49.986809</t>
  </si>
  <si>
    <t>8.3661857</t>
  </si>
  <si>
    <t>Info: Seelze Gbf: Der Güterbahnhof war in den 1960ern das Versuchslabor für Automatisierung und war damit ein Pionier der Computersteuerung.
Aufgabe: Nehmt ein Foto auf, auf dem eine Lok zu sehen ist mit erkennbarem "DB"-Logo.</t>
  </si>
  <si>
    <t>52.392992</t>
  </si>
  <si>
    <t>9.586046</t>
  </si>
  <si>
    <t>Info: Der Tatort aus Leipzig hat eine lange Tradition und gehört zu den Klassikern der ARD-Krimireihe. Obwohl in Leipzig derzeit kein eigenes, aktives Ermittlerteam mehr stationiert ist (da der MDR die sächsischen Fälle nach Dresden verlegt hat), war die Messestadt über viele Jahre Schauplatz für zwei extrem bekannte und beliebte Ermittler-Duos.
Aufgabe: Besucht die Neue Messe Leipzig und macht dort ein Foto mit dem berühmten Messe-Symbol, dem Messeturm Neue Messe Leipzig
Bonus: Lichtet eine Straßenbahn auf dem Foto mit ab.</t>
  </si>
  <si>
    <t>51.396662</t>
  </si>
  <si>
    <t>12.394702</t>
  </si>
  <si>
    <t>Info: In der Folge "Im Schmerz geboren" des Tatort Wiesbaden betrachtet Hauptkommissar Felix Murot die Überwachungsaufnahmen eines Bahnhofs, auf denen drei bewaffnete Männer wie von Geisterhand niedergestreckt werden. Bei dem Bahnhof handelt es sich um den Bahnhof Bad Nauheim-Nord an der ehemaligen Butzbach-Licher Eisenbahn.
Aufgabe: Haltet im Foto ein Schild mit dem Text "Tschüss Lilly" in die Kamera.</t>
  </si>
  <si>
    <t>50.367841</t>
  </si>
  <si>
    <t>8.7483446</t>
  </si>
  <si>
    <t>Info: Der Bergmann-Kiosk ist ein typischer Treffpunkt des Dortmunder Teams und um Kommisar Faber, wo sich sich entweder gegenseitig oder mit Informanten treffen.
Aufgabe: Macht ein Foto von euch, wie ihr euch vor dem Kiosk (gerne bei einem Bier) über den aktuellen Fall austauscht
Bonus: Stellt ganz wie Faber eine Mordszene an einem eurer Teamkollegen nach.</t>
  </si>
  <si>
    <t>51.513165</t>
  </si>
  <si>
    <t>7.4557092</t>
  </si>
  <si>
    <t>Info: Der wohl legendärste Tatort-Kommissar: Schimanski!
Aufgabe: Geht zu Schimanskis Lieblingskneipe "Zum Anker" (heute "Ankerbar") und spielt eine (tatsächliche oder ausgedachte) Szene mit Schimanski und Thanner nach (Video, mindestens 1 min).
Bonus: Ihr trinkt ein Bier in der Ankerbar und macht ein Foto vor einer der Schimanski-Devotionalien (falls die noch da sind, ansonsten reicht das Bier).</t>
  </si>
  <si>
    <t>51.453903</t>
  </si>
  <si>
    <t>6.7311362</t>
  </si>
  <si>
    <t>47.654996</t>
  </si>
  <si>
    <t>9.1784717</t>
  </si>
  <si>
    <t>Info:
Im Jahr 1979 wurde die einzige Folge des Braunschweiger Tatorts gedreht. Es galt einen Mordfall in einer Bäckerei (nicht mehr in Betrieb) aufzuklären.
Aufgabe:
Mit leerem Magen lässt es sich so schwer ermitteln. Gönnt euch ein mitgebrachtes Bäckereierzeugnis.</t>
  </si>
  <si>
    <t>52.252880</t>
  </si>
  <si>
    <t>10.531558</t>
  </si>
  <si>
    <t>Info: Freiberg in Sachsen ist eine mittelalterliche Silberstadt mit viel Bergbaugeschichte.
Aufgabe: Gruppiert Euch um die Silberweg-Figur "Forscher" (Alexander von Humboldt), so dass es möglichst natürlich aussieht und er wie einer von Euch wirkt.
Bonus: Es gelingt Euch, mindestens einen echten Studenten mit Euch auf's Bild zu locken.</t>
  </si>
  <si>
    <t>50.919178</t>
  </si>
  <si>
    <t>13.340630</t>
  </si>
  <si>
    <t>48.860784</t>
  </si>
  <si>
    <t>10.103166</t>
  </si>
  <si>
    <t>Info: Wer hätte es gedacht - im Westerwald wurde nicht nur im Tagbau (Lahn-)Marmor abgebaut. Sondern auch Erz.  
Aufgabe: Macht ein Foto vor dem Bergbau- und Stadtmuseum in Weilburg</t>
  </si>
  <si>
    <t>50.485968</t>
  </si>
  <si>
    <t>8.260655</t>
  </si>
  <si>
    <t>Info: Der Salzstock Gorleben ist durch die Castor-Transporte bekannt. Da man das Bergwerk selbst nicht gut mit der Bahn erreichen kann, begebt ihr euch zur Verladestation Dannenberg, wo die Castoren von der Bahn auf LKW verladen wurden.
Aufgabe: macht ein Foto von der Verladestation, um zu dokumentieren, wie sie ohne Hundertschaften von Polizisten aussieht
Bonus: Bildet eine Menschenkette vor der Verladestation</t>
  </si>
  <si>
    <t>53.105958</t>
  </si>
  <si>
    <t>11.134242</t>
  </si>
  <si>
    <t>Info: Neuoelsnitz ist bekannt für die KohleWelt. 
Aufgabe: Direkt neben dem Museum findet ihr eine wunderschöne alte Dampflokomotive. Macht ein Gruppenfoto davor.
Bonus: Macht euch zum Bergmann. Bemalt euch auf irgendeine Art und Weise schwarz an, als ob ihr Kohle auf der Haut hättet.</t>
  </si>
  <si>
    <t>50.724626</t>
  </si>
  <si>
    <t>12.730998</t>
  </si>
  <si>
    <t>Info:
Der Helmwartsturm dient zur Verteidigung der Stadt, wie man unschwer an der Kanone an dessen Fuße erkennen kann.
Aufgabe:
Macht ein Gruppenfoto vor dem Helmwartstrum und zeigt mit einem beliebigen Gegenstand, wie ihr die Kanonenkugel fangen würdet
Bonus:
Baut aus dem Karten eines Kartenspiels einen Turm mit mindestens 4 Etagen.</t>
  </si>
  <si>
    <t>50.438174</t>
  </si>
  <si>
    <t>7.4000946</t>
  </si>
  <si>
    <t>49.994915</t>
  </si>
  <si>
    <t>8.2806414</t>
  </si>
  <si>
    <t>Info: Die Geschichte vom Struwwelpeter kennt (fast) jeder - jetzt gibt es das passende Museum dazu!
Aufgabe: Macht einem Teammitglied eine Struwwelpeterfrisur und macht dann gemeinsam ein Teamfoto vor dem Struwwelpetermuseum.
Bonus: Wenn Rapunzel auch auf dem Foto ist, gibt es 10 Bonuspunkte.</t>
  </si>
  <si>
    <t>50.111077</t>
  </si>
  <si>
    <t>8.6836077</t>
  </si>
  <si>
    <t>51.239656</t>
  </si>
  <si>
    <t>7.1030380</t>
  </si>
  <si>
    <t>51.431321</t>
  </si>
  <si>
    <t>7.5637708</t>
  </si>
  <si>
    <t xml:space="preserve">Info: Nicht nur ein Stadtteil von Konstanz heißt Paradies, sondern auch das Steuerparadies in der Schweiz ist nur wenige Gehminuten entfernt.                                                                                              Aufgabe: Mache ein Foto von euch vor einem beliebigen Grenzübergang in die Schweiz in Konstanz. Tritt beliebig nah heran an die Grenze ran.                                                                                                      </t>
  </si>
  <si>
    <t>47.655502</t>
  </si>
  <si>
    <t>9.173160</t>
  </si>
  <si>
    <t>Info: Genießt die frische Briese an der Ostsee
Aufgabe: Macht ein Gruppenfoto mit dem Leuchtturm von Warnemünde
Bonus: Eine Fähre im Hintergrund des Gruppenbildes</t>
  </si>
  <si>
    <t>54.182333</t>
  </si>
  <si>
    <t>12.086180</t>
  </si>
  <si>
    <t>Info: Das Dockland ist ein Bürogebäude an der Elbe in der Nähe des ehemaligen England-Fähranlegers. Das sechsgeschossige Gebäude hat einen markanten Querschnitt in Form eines Parallelogramms und ragt wie ein Schiffsbug über das Wasser hinaus.
Aufgabe: Genießt den Ausblick auf den Hamburger Hafen und beobachtet das bunte Treiben. Macht ein Foto vom Dockland zusammen mit einem großen Schiff darauf.
Bonus: Erklimmt das Dockland und macht ein Treppenfoto mit allen Teammitgliedern.</t>
  </si>
  <si>
    <t>53.543326</t>
  </si>
  <si>
    <t>9.9343724</t>
  </si>
  <si>
    <t>Info: Die Würzburger Residenz ist der ehemalige Sitz der Fürstbischöfe in der bayerischen Stadt Würzburg. Die barocke Dreiflügelanlage wurde in den Jahren 1720 bis 1780 im Auftrag von Johann Philipp Franz und Friedrich Karl von Schönborn nach Entwurf von Balthasar Neumann erbaut
Aufgabe: Haltet die Füße in den Felsenbrunnen der Residenz Würzburg und mache ein Foto davon.
Bonus: Macht auch Fotos vor dem Frankoniabrunnen auf dem Residenzplatz und vor dem Hofgartenbrunnen.</t>
  </si>
  <si>
    <t>49.792585</t>
  </si>
  <si>
    <t>9.9399241</t>
  </si>
  <si>
    <t>49.877125</t>
  </si>
  <si>
    <t>8.6673106</t>
  </si>
  <si>
    <t>Info: Besucht das Weltkulturerbe "Altstadt Regensburg mit Stadtamhof". Stadtamhof ist ein Inselstadtteil am Nordufer der Donau, der aus der Altstadt über die Steinerne Brücke erreichbar ist.
Aufgabe: Macht ein Gruppenfoto mit dem Inselstadtteil Stadtamhof und der Steinernen Brücke im Hintergrund von der Jahninsel aus. Es eignet sich besonders die Stelle vor dem Wirtshaus und Biergarten Alte Linde aus dem Jahr 1901.
Bonus: Bringt ein Erfrischungsgetränk aus der Alten Linde mit aufs Foto.</t>
  </si>
  <si>
    <t>49.023046</t>
  </si>
  <si>
    <t>12.095738</t>
  </si>
  <si>
    <t>53.075969</t>
  </si>
  <si>
    <t>8.8073058</t>
  </si>
  <si>
    <t xml:space="preserve">Info: Die Zeche Zollverein zählt zum kulturellen Erbe des Ruhrgebietes. Bekannteste Zeichen ist der Förderturm Schacht XII.
Aufgabe: Stellt euch so zusammen, dass Ihr die Stützen des Turms mit den Händen haltet. Die Perspektive ist entscheident! </t>
  </si>
  <si>
    <t>51.486484</t>
  </si>
  <si>
    <t>7.0447457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</si>
</sst>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809]General"/>
    <numFmt numFmtId="166" formatCode="[$-407]General"/>
    <numFmt numFmtId="167" formatCode="#,##0.00&quot; &quot;[$€-407];[Red]&quot;-&quot;#,##0.00&quot; &quot;[$€-407]"/>
    <numFmt numFmtId="168" formatCode="0.0"/>
    <numFmt numFmtId="169" formatCode="[$-F400]h:mm:ss\ AM/PM"/>
    <numFmt numFmtId="170" formatCode="h:mm;@"/>
  </numFmts>
  <fonts count="3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rgb="FF006100"/>
      <name val="Calibri"/>
      <family val="2"/>
    </font>
    <font>
      <sz val="10"/>
      <color rgb="FF000000"/>
      <name val="Arial"/>
      <family val="2"/>
    </font>
    <font>
      <sz val="11"/>
      <color rgb="FF000000"/>
      <name val="Arial"/>
      <family val="2"/>
    </font>
    <font>
      <b/>
      <i/>
      <sz val="16"/>
      <color rgb="FF000000"/>
      <name val="Arial"/>
      <family val="2"/>
    </font>
    <font>
      <b/>
      <sz val="11"/>
      <color rgb="FF000000"/>
      <name val="Arial"/>
      <family val="2"/>
    </font>
    <font>
      <b/>
      <i/>
      <u/>
      <sz val="11"/>
      <color rgb="FF000000"/>
      <name val="Arial"/>
      <family val="2"/>
    </font>
    <font>
      <sz val="11"/>
      <color rgb="FF9C6500"/>
      <name val="Calibri"/>
      <family val="2"/>
      <scheme val="minor"/>
    </font>
    <font>
      <u/>
      <sz val="10"/>
      <color theme="10"/>
      <name val="Arial"/>
      <family val="2"/>
    </font>
    <font>
      <b/>
      <sz val="18"/>
      <color theme="1"/>
      <name val="DB Office"/>
      <family val="2"/>
    </font>
    <font>
      <u/>
      <sz val="11"/>
      <color theme="10"/>
      <name val="Calibri"/>
      <family val="2"/>
      <scheme val="minor"/>
    </font>
    <font>
      <sz val="11"/>
      <name val="Calibri"/>
      <family val="2"/>
      <scheme val="minor"/>
    </font>
    <font>
      <b/>
      <sz val="18"/>
      <color theme="1"/>
      <name val="Calibri"/>
      <family val="2"/>
      <scheme val="minor"/>
    </font>
    <font>
      <sz val="11"/>
      <color theme="0"/>
      <name val="Calibri"/>
      <family val="2"/>
      <scheme val="minor"/>
    </font>
    <font>
      <b/>
      <sz val="11"/>
      <name val="Calibri"/>
      <family val="2"/>
      <scheme val="minor"/>
    </font>
    <font>
      <b/>
      <sz val="18"/>
      <name val="Calibri"/>
      <family val="2"/>
      <scheme val="minor"/>
    </font>
    <font>
      <sz val="11"/>
      <color theme="1"/>
      <name val="Calibri"/>
      <family val="2"/>
    </font>
    <font>
      <sz val="10"/>
      <color theme="1"/>
      <name val="Arial"/>
      <family val="2"/>
    </font>
    <font>
      <b/>
      <sz val="11"/>
      <color rgb="FF767676"/>
      <name val="Arial"/>
      <family val="2"/>
    </font>
    <font>
      <sz val="11"/>
      <color rgb="FF000000"/>
      <name val="Calibri"/>
      <family val="2"/>
      <scheme val="minor"/>
    </font>
    <font>
      <b/>
      <sz val="11"/>
      <color rgb="FF000000"/>
      <name val="Calibri"/>
      <family val="2"/>
      <scheme val="minor"/>
    </font>
    <font>
      <b/>
      <sz val="11"/>
      <color theme="1"/>
      <name val="Calibri"/>
      <family val="2"/>
    </font>
    <font>
      <sz val="11"/>
      <color rgb="FF000000"/>
      <name val="Calibri"/>
      <family val="2"/>
    </font>
    <font>
      <b/>
      <sz val="11"/>
      <color rgb="FF000000"/>
      <name val="Calibri"/>
      <family val="2"/>
    </font>
    <font>
      <sz val="10"/>
      <color theme="1"/>
      <name val="Liberation Sans"/>
    </font>
    <font>
      <sz val="9"/>
      <color rgb="FF007B8B"/>
      <name val="Arial"/>
      <family val="2"/>
    </font>
    <font>
      <sz val="9"/>
      <color rgb="FF000000"/>
      <name val="Arial"/>
      <family val="2"/>
    </font>
  </fonts>
  <fills count="11">
    <fill>
      <patternFill patternType="none"/>
    </fill>
    <fill>
      <patternFill patternType="gray125"/>
    </fill>
    <fill>
      <patternFill patternType="solid">
        <fgColor rgb="FFFFEB9C"/>
      </patternFill>
    </fill>
    <fill>
      <patternFill patternType="solid">
        <fgColor rgb="FFC6EFCE"/>
        <bgColor rgb="FFC6EFCE"/>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bgColor theme="7"/>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rgb="FFD9E1F2"/>
        <bgColor rgb="FFD9E1F2"/>
      </patternFill>
    </fill>
  </fills>
  <borders count="31">
    <border>
      <left/>
      <right/>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top style="medium">
        <color theme="0" tint="-0.499984740745262"/>
      </top>
      <bottom/>
      <diagonal/>
    </border>
    <border>
      <left style="thin">
        <color theme="7" tint="0.39997558519241921"/>
      </left>
      <right style="medium">
        <color theme="0" tint="-0.499984740745262"/>
      </right>
      <top style="medium">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6"/>
      </left>
      <right style="thin">
        <color theme="6"/>
      </right>
      <top style="thin">
        <color theme="6"/>
      </top>
      <bottom style="thin">
        <color theme="6"/>
      </bottom>
      <diagonal/>
    </border>
    <border>
      <left style="medium">
        <color theme="6"/>
      </left>
      <right style="thin">
        <color theme="6"/>
      </right>
      <top style="medium">
        <color theme="6"/>
      </top>
      <bottom style="thin">
        <color theme="6"/>
      </bottom>
      <diagonal/>
    </border>
    <border>
      <left style="thin">
        <color theme="6"/>
      </left>
      <right style="medium">
        <color theme="6"/>
      </right>
      <top style="medium">
        <color theme="6"/>
      </top>
      <bottom style="thin">
        <color theme="6"/>
      </bottom>
      <diagonal/>
    </border>
    <border>
      <left style="medium">
        <color theme="6"/>
      </left>
      <right style="thin">
        <color theme="6"/>
      </right>
      <top style="thin">
        <color theme="6"/>
      </top>
      <bottom style="medium">
        <color theme="6"/>
      </bottom>
      <diagonal/>
    </border>
    <border>
      <left style="thin">
        <color theme="6"/>
      </left>
      <right style="medium">
        <color theme="6"/>
      </right>
      <top style="thin">
        <color theme="6"/>
      </top>
      <bottom style="medium">
        <color theme="6"/>
      </bottom>
      <diagonal/>
    </border>
    <border>
      <left/>
      <right/>
      <top style="thin">
        <color rgb="FF8EA9DB"/>
      </top>
      <bottom style="thin">
        <color rgb="FF8EA9DB"/>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style="medium">
        <color theme="0" tint="-0.499984740745262"/>
      </right>
      <top style="thin">
        <color theme="0" tint="-0.499984740745262"/>
      </top>
      <bottom/>
      <diagonal/>
    </border>
    <border>
      <left style="medium">
        <color theme="0" tint="-0.499984740745262"/>
      </left>
      <right style="thin">
        <color theme="0" tint="-0.499984740745262"/>
      </right>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medium">
        <color theme="1" tint="0.499984740745262"/>
      </left>
      <right/>
      <top style="medium">
        <color theme="1" tint="0.499984740745262"/>
      </top>
      <bottom/>
      <diagonal/>
    </border>
    <border>
      <left style="thin">
        <color theme="7" tint="0.39997558519241921"/>
      </left>
      <right style="medium">
        <color theme="1" tint="0.499984740745262"/>
      </right>
      <top style="medium">
        <color theme="1" tint="0.499984740745262"/>
      </top>
      <bottom/>
      <diagonal/>
    </border>
    <border>
      <left style="medium">
        <color theme="1"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1" tint="0.499984740745262"/>
      </right>
      <top style="thin">
        <color theme="0" tint="-0.499984740745262"/>
      </top>
      <bottom style="thin">
        <color theme="0" tint="-0.499984740745262"/>
      </bottom>
      <diagonal/>
    </border>
    <border>
      <left style="medium">
        <color theme="1" tint="0.499984740745262"/>
      </left>
      <right style="thin">
        <color theme="0" tint="-0.499984740745262"/>
      </right>
      <top style="thin">
        <color theme="0" tint="-0.499984740745262"/>
      </top>
      <bottom style="medium">
        <color theme="1" tint="0.499984740745262"/>
      </bottom>
      <diagonal/>
    </border>
    <border>
      <left style="thin">
        <color theme="0" tint="-0.499984740745262"/>
      </left>
      <right style="medium">
        <color theme="1" tint="0.499984740745262"/>
      </right>
      <top style="thin">
        <color theme="0" tint="-0.499984740745262"/>
      </top>
      <bottom style="medium">
        <color theme="1" tint="0.499984740745262"/>
      </bottom>
      <diagonal/>
    </border>
    <border>
      <left style="medium">
        <color theme="0" tint="-0.499984740745262"/>
      </left>
      <right style="thin">
        <color theme="0" tint="-0.499984740745262"/>
      </right>
      <top style="thin">
        <color theme="0" tint="-0.499984740745262"/>
      </top>
      <bottom style="double">
        <color theme="1" tint="0.499984740745262"/>
      </bottom>
      <diagonal/>
    </border>
    <border>
      <left style="thin">
        <color theme="0" tint="-0.499984740745262"/>
      </left>
      <right style="medium">
        <color theme="0" tint="-0.499984740745262"/>
      </right>
      <top style="thin">
        <color theme="0" tint="-0.499984740745262"/>
      </top>
      <bottom style="double">
        <color theme="1" tint="0.499984740745262"/>
      </bottom>
      <diagonal/>
    </border>
    <border>
      <left style="thin">
        <color theme="6"/>
      </left>
      <right style="thin">
        <color theme="6"/>
      </right>
      <top/>
      <bottom style="thin">
        <color theme="6"/>
      </bottom>
      <diagonal/>
    </border>
  </borders>
  <cellStyleXfs count="36">
    <xf numFmtId="0" fontId="0" fillId="0" borderId="0"/>
    <xf numFmtId="0" fontId="3" fillId="0" borderId="0"/>
    <xf numFmtId="165" fontId="5" fillId="3" borderId="0" applyBorder="0" applyProtection="0"/>
    <xf numFmtId="0" fontId="6" fillId="0" borderId="0"/>
    <xf numFmtId="0" fontId="4" fillId="0" borderId="0"/>
    <xf numFmtId="0" fontId="1" fillId="0" borderId="0"/>
    <xf numFmtId="0" fontId="4" fillId="0" borderId="0"/>
    <xf numFmtId="0" fontId="7" fillId="0" borderId="0"/>
    <xf numFmtId="0" fontId="5" fillId="3" borderId="0" applyNumberFormat="0" applyBorder="0" applyProtection="0"/>
    <xf numFmtId="0" fontId="8" fillId="0" borderId="0" applyNumberFormat="0" applyBorder="0" applyProtection="0">
      <alignment horizontal="center"/>
    </xf>
    <xf numFmtId="0" fontId="8" fillId="0" borderId="0" applyNumberFormat="0" applyBorder="0" applyProtection="0">
      <alignment horizontal="center" textRotation="90"/>
    </xf>
    <xf numFmtId="0" fontId="7" fillId="0" borderId="0" applyNumberFormat="0" applyFont="0" applyBorder="0" applyProtection="0"/>
    <xf numFmtId="0" fontId="9" fillId="0" borderId="0" applyNumberFormat="0" applyBorder="0" applyProtection="0"/>
    <xf numFmtId="0" fontId="7" fillId="0" borderId="0" applyNumberFormat="0" applyFont="0" applyBorder="0" applyProtection="0"/>
    <xf numFmtId="0" fontId="7" fillId="0" borderId="0" applyNumberFormat="0" applyFont="0" applyBorder="0" applyProtection="0">
      <alignment horizontal="left"/>
    </xf>
    <xf numFmtId="0" fontId="9" fillId="0" borderId="0" applyNumberFormat="0" applyBorder="0" applyProtection="0">
      <alignment horizontal="left"/>
    </xf>
    <xf numFmtId="0" fontId="7" fillId="0" borderId="0" applyNumberFormat="0" applyFont="0" applyBorder="0" applyProtection="0"/>
    <xf numFmtId="0" fontId="10" fillId="0" borderId="0" applyNumberFormat="0" applyBorder="0" applyProtection="0"/>
    <xf numFmtId="167" fontId="10" fillId="0" borderId="0" applyBorder="0" applyProtection="0"/>
    <xf numFmtId="166" fontId="6" fillId="0" borderId="0" applyBorder="0" applyProtection="0"/>
    <xf numFmtId="166" fontId="6" fillId="0" borderId="0" applyBorder="0" applyProtection="0"/>
    <xf numFmtId="0" fontId="4" fillId="0" borderId="0"/>
    <xf numFmtId="0" fontId="1" fillId="0" borderId="0"/>
    <xf numFmtId="0" fontId="1" fillId="0" borderId="0"/>
    <xf numFmtId="0" fontId="11" fillId="2" borderId="0" applyNumberFormat="0" applyBorder="0" applyAlignment="0" applyProtection="0"/>
    <xf numFmtId="0" fontId="1" fillId="0" borderId="0"/>
    <xf numFmtId="0" fontId="12" fillId="0" borderId="0" applyNumberFormat="0" applyFill="0" applyBorder="0" applyAlignment="0" applyProtection="0"/>
    <xf numFmtId="0" fontId="4" fillId="0" borderId="0"/>
    <xf numFmtId="164" fontId="1" fillId="0" borderId="0" applyFont="0" applyFill="0" applyBorder="0" applyAlignment="0" applyProtection="0"/>
    <xf numFmtId="0" fontId="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applyNumberFormat="0" applyFill="0" applyBorder="0" applyAlignment="0" applyProtection="0"/>
    <xf numFmtId="9" fontId="1" fillId="0" borderId="0" applyFont="0" applyFill="0" applyBorder="0" applyAlignment="0" applyProtection="0"/>
    <xf numFmtId="0" fontId="28" fillId="0" borderId="0" applyNumberFormat="0" applyFont="0" applyFill="0" applyBorder="0" applyAlignment="0" applyProtection="0"/>
  </cellStyleXfs>
  <cellXfs count="82">
    <xf numFmtId="0" fontId="0" fillId="0" borderId="0" xfId="0"/>
    <xf numFmtId="0" fontId="0" fillId="0" borderId="0" xfId="0" applyAlignment="1">
      <alignment wrapText="1"/>
    </xf>
    <xf numFmtId="168" fontId="0" fillId="0" borderId="0" xfId="0" applyNumberFormat="1"/>
    <xf numFmtId="1" fontId="0" fillId="0" borderId="0" xfId="0" applyNumberFormat="1"/>
    <xf numFmtId="49" fontId="0" fillId="0" borderId="0" xfId="0" applyNumberFormat="1"/>
    <xf numFmtId="0" fontId="15" fillId="0" borderId="0" xfId="0" applyFont="1"/>
    <xf numFmtId="0" fontId="15" fillId="0" borderId="0" xfId="0" applyFont="1" applyAlignment="1">
      <alignment wrapText="1"/>
    </xf>
    <xf numFmtId="0" fontId="13" fillId="0" borderId="0" xfId="0" applyFont="1"/>
    <xf numFmtId="0" fontId="16" fillId="0" borderId="0" xfId="0" applyFont="1"/>
    <xf numFmtId="169" fontId="16" fillId="0" borderId="3" xfId="0" applyNumberFormat="1" applyFont="1" applyBorder="1"/>
    <xf numFmtId="0" fontId="19" fillId="6" borderId="1" xfId="0" applyFont="1" applyFill="1" applyBorder="1"/>
    <xf numFmtId="0" fontId="19" fillId="6" borderId="4" xfId="0" applyFont="1" applyFill="1" applyBorder="1"/>
    <xf numFmtId="0" fontId="18" fillId="6" borderId="5" xfId="0" applyFont="1" applyFill="1" applyBorder="1"/>
    <xf numFmtId="0" fontId="18" fillId="6" borderId="6" xfId="0" applyFont="1" applyFill="1" applyBorder="1"/>
    <xf numFmtId="169" fontId="0" fillId="5" borderId="7" xfId="0" applyNumberFormat="1" applyFill="1" applyBorder="1"/>
    <xf numFmtId="0" fontId="0" fillId="5" borderId="8" xfId="0" applyFill="1" applyBorder="1"/>
    <xf numFmtId="1" fontId="0" fillId="5" borderId="9" xfId="0" applyNumberFormat="1" applyFill="1" applyBorder="1"/>
    <xf numFmtId="0" fontId="0" fillId="5" borderId="10" xfId="0" applyFill="1" applyBorder="1"/>
    <xf numFmtId="0" fontId="0" fillId="5" borderId="0" xfId="0" applyFill="1"/>
    <xf numFmtId="0" fontId="16" fillId="5" borderId="3" xfId="0" applyFont="1" applyFill="1" applyBorder="1"/>
    <xf numFmtId="0" fontId="18" fillId="4" borderId="11" xfId="0" applyFont="1" applyFill="1" applyBorder="1" applyAlignment="1">
      <alignment wrapText="1"/>
    </xf>
    <xf numFmtId="49" fontId="18" fillId="4" borderId="11" xfId="0" applyNumberFormat="1" applyFont="1" applyFill="1" applyBorder="1" applyAlignment="1">
      <alignment wrapText="1"/>
    </xf>
    <xf numFmtId="0" fontId="17" fillId="0" borderId="0" xfId="0" applyFont="1"/>
    <xf numFmtId="0" fontId="17" fillId="0" borderId="0" xfId="0" quotePrefix="1" applyFont="1"/>
    <xf numFmtId="14" fontId="0" fillId="0" borderId="0" xfId="0" applyNumberFormat="1"/>
    <xf numFmtId="170" fontId="0" fillId="0" borderId="0" xfId="0" applyNumberFormat="1"/>
    <xf numFmtId="170" fontId="16" fillId="0" borderId="0" xfId="0" applyNumberFormat="1" applyFont="1"/>
    <xf numFmtId="170" fontId="15" fillId="0" borderId="0" xfId="0" applyNumberFormat="1" applyFont="1"/>
    <xf numFmtId="0" fontId="0" fillId="0" borderId="0" xfId="0" applyAlignment="1">
      <alignment horizontal="left" vertical="center" indent="1"/>
    </xf>
    <xf numFmtId="9" fontId="0" fillId="0" borderId="0" xfId="34" applyFont="1"/>
    <xf numFmtId="0" fontId="2" fillId="7" borderId="12" xfId="0" applyFont="1" applyFill="1" applyBorder="1" applyAlignment="1">
      <alignment wrapText="1"/>
    </xf>
    <xf numFmtId="0" fontId="0" fillId="0" borderId="12" xfId="0" applyBorder="1"/>
    <xf numFmtId="0" fontId="0" fillId="0" borderId="12" xfId="0" applyBorder="1" applyAlignment="1">
      <alignment wrapText="1"/>
    </xf>
    <xf numFmtId="0" fontId="2" fillId="0" borderId="0" xfId="0" applyFont="1" applyAlignment="1">
      <alignment wrapText="1"/>
    </xf>
    <xf numFmtId="0" fontId="17" fillId="0" borderId="0" xfId="0" applyFont="1" applyAlignment="1">
      <alignment wrapText="1"/>
    </xf>
    <xf numFmtId="0" fontId="17" fillId="8" borderId="0" xfId="0" applyFont="1" applyFill="1" applyAlignment="1">
      <alignment wrapText="1"/>
    </xf>
    <xf numFmtId="0" fontId="17" fillId="9" borderId="0" xfId="0" applyFont="1" applyFill="1" applyAlignment="1">
      <alignment wrapText="1"/>
    </xf>
    <xf numFmtId="9" fontId="17" fillId="9" borderId="0" xfId="34" applyFont="1" applyFill="1" applyAlignment="1">
      <alignment wrapText="1"/>
    </xf>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0" fillId="0" borderId="0" xfId="0" quotePrefix="1" applyAlignment="1">
      <alignment wrapText="1"/>
    </xf>
    <xf numFmtId="0" fontId="21" fillId="0" borderId="0" xfId="0" applyFont="1"/>
    <xf numFmtId="0" fontId="22" fillId="0" borderId="0" xfId="0" applyFont="1"/>
    <xf numFmtId="0" fontId="0" fillId="0" borderId="0" xfId="0" applyAlignment="1">
      <alignment horizontal="left" vertical="center"/>
    </xf>
    <xf numFmtId="0" fontId="23" fillId="0" borderId="0" xfId="0" applyFont="1" applyAlignment="1">
      <alignment wrapText="1"/>
    </xf>
    <xf numFmtId="0" fontId="20" fillId="0" borderId="0" xfId="0" applyFont="1" applyAlignment="1">
      <alignment wrapText="1"/>
    </xf>
    <xf numFmtId="0" fontId="26" fillId="0" borderId="0" xfId="0" applyFont="1" applyAlignment="1">
      <alignment wrapText="1"/>
    </xf>
    <xf numFmtId="0" fontId="28" fillId="0" borderId="0" xfId="35" applyFont="1"/>
    <xf numFmtId="0" fontId="2" fillId="0" borderId="0" xfId="0" quotePrefix="1" applyFont="1" applyAlignment="1">
      <alignment wrapText="1"/>
    </xf>
    <xf numFmtId="0" fontId="24" fillId="0" borderId="0" xfId="0" applyFont="1" applyAlignment="1">
      <alignment wrapText="1"/>
    </xf>
    <xf numFmtId="0" fontId="0" fillId="0" borderId="17" xfId="0" applyBorder="1" applyAlignment="1">
      <alignment wrapText="1"/>
    </xf>
    <xf numFmtId="0" fontId="0" fillId="0" borderId="0" xfId="0" quotePrefix="1"/>
    <xf numFmtId="0" fontId="26" fillId="0" borderId="0" xfId="35" applyFont="1" applyFill="1" applyAlignment="1">
      <alignment wrapText="1"/>
    </xf>
    <xf numFmtId="0" fontId="26" fillId="0" borderId="0" xfId="0" applyFont="1"/>
    <xf numFmtId="0" fontId="0" fillId="0" borderId="17" xfId="0" applyBorder="1"/>
    <xf numFmtId="3" fontId="0" fillId="0" borderId="0" xfId="0" applyNumberFormat="1"/>
    <xf numFmtId="0" fontId="29" fillId="0" borderId="0" xfId="0" applyFont="1"/>
    <xf numFmtId="0" fontId="26" fillId="10" borderId="0" xfId="0" applyFont="1" applyFill="1"/>
    <xf numFmtId="0" fontId="30" fillId="0" borderId="0" xfId="0" applyFont="1"/>
    <xf numFmtId="0" fontId="28" fillId="0" borderId="0" xfId="35" applyFont="1" applyFill="1"/>
    <xf numFmtId="0" fontId="23" fillId="10" borderId="0" xfId="0" applyFont="1" applyFill="1" applyAlignment="1">
      <alignment wrapText="1"/>
    </xf>
    <xf numFmtId="169" fontId="0" fillId="5" borderId="18" xfId="0" applyNumberFormat="1" applyFill="1" applyBorder="1"/>
    <xf numFmtId="0" fontId="0" fillId="5" borderId="19" xfId="0" applyFill="1" applyBorder="1"/>
    <xf numFmtId="0" fontId="18" fillId="6" borderId="22" xfId="0" applyFont="1" applyFill="1" applyBorder="1"/>
    <xf numFmtId="0" fontId="18" fillId="6" borderId="23" xfId="0" applyFont="1" applyFill="1" applyBorder="1"/>
    <xf numFmtId="169" fontId="0" fillId="5" borderId="24" xfId="0" applyNumberFormat="1" applyFill="1" applyBorder="1"/>
    <xf numFmtId="0" fontId="0" fillId="5" borderId="25" xfId="0" applyFill="1" applyBorder="1"/>
    <xf numFmtId="169" fontId="0" fillId="5" borderId="26" xfId="0" applyNumberFormat="1" applyFill="1" applyBorder="1"/>
    <xf numFmtId="0" fontId="0" fillId="5" borderId="27" xfId="0" applyFill="1" applyBorder="1"/>
    <xf numFmtId="0" fontId="0" fillId="5" borderId="24" xfId="0" applyFill="1" applyBorder="1"/>
    <xf numFmtId="0" fontId="0" fillId="5" borderId="26" xfId="0" applyFill="1" applyBorder="1"/>
    <xf numFmtId="9" fontId="0" fillId="0" borderId="0" xfId="34" applyFont="1" applyFill="1"/>
    <xf numFmtId="169" fontId="2" fillId="5" borderId="28" xfId="0" applyNumberFormat="1" applyFont="1" applyFill="1" applyBorder="1"/>
    <xf numFmtId="0" fontId="2" fillId="5" borderId="29" xfId="0" applyFont="1" applyFill="1" applyBorder="1"/>
    <xf numFmtId="169" fontId="2" fillId="5" borderId="20" xfId="0" applyNumberFormat="1" applyFont="1" applyFill="1" applyBorder="1"/>
    <xf numFmtId="0" fontId="2" fillId="5" borderId="21" xfId="0" applyFont="1" applyFill="1" applyBorder="1"/>
    <xf numFmtId="0" fontId="28" fillId="0" borderId="0" xfId="35" applyFont="1" applyBorder="1" applyAlignment="1">
      <alignment wrapText="1"/>
    </xf>
    <xf numFmtId="0" fontId="2" fillId="0" borderId="30" xfId="0" applyFont="1" applyBorder="1" applyAlignment="1">
      <alignment wrapText="1"/>
    </xf>
    <xf numFmtId="0" fontId="16" fillId="0" borderId="2" xfId="0" applyFont="1" applyBorder="1" applyAlignment="1">
      <alignment horizontal="center"/>
    </xf>
    <xf numFmtId="0" fontId="16" fillId="0" borderId="3" xfId="0" applyFont="1" applyBorder="1" applyAlignment="1">
      <alignment horizontal="center"/>
    </xf>
  </cellXfs>
  <cellStyles count="36">
    <cellStyle name="Default" xfId="35" xr:uid="{CECA8604-D8A1-4D7B-9CA8-4CFE0FDD1566}"/>
    <cellStyle name="Excel Built-in Good" xfId="2" xr:uid="{00000000-0005-0000-0000-000000000000}"/>
    <cellStyle name="Excel Built-in Good 2" xfId="8" xr:uid="{00000000-0005-0000-0000-000001000000}"/>
    <cellStyle name="Heading" xfId="9" xr:uid="{00000000-0005-0000-0000-000003000000}"/>
    <cellStyle name="Heading1" xfId="10" xr:uid="{00000000-0005-0000-0000-000004000000}"/>
    <cellStyle name="Hyperlink" xfId="33" xr:uid="{C7F4ECF5-1F4B-47E2-B97E-B9B5B332703C}"/>
    <cellStyle name="Komma 2" xfId="30" xr:uid="{00000000-0005-0000-0000-000007000000}"/>
    <cellStyle name="Komma 2 2" xfId="32" xr:uid="{00000000-0005-0000-0000-000051000000}"/>
    <cellStyle name="Komma 3" xfId="28" xr:uid="{00000000-0005-0000-0000-00004E000000}"/>
    <cellStyle name="Komma 3 2" xfId="31" xr:uid="{00000000-0005-0000-0000-000052000000}"/>
    <cellStyle name="Link 2" xfId="26" xr:uid="{00000000-0005-0000-0000-00004C000000}"/>
    <cellStyle name="Neutral 2" xfId="24" xr:uid="{00000000-0005-0000-0000-000033000000}"/>
    <cellStyle name="Pivot Tabelle Ecke" xfId="11" xr:uid="{00000000-0005-0000-0000-000006000000}"/>
    <cellStyle name="Pivot Tabelle Ergebnis" xfId="12" xr:uid="{00000000-0005-0000-0000-000007000000}"/>
    <cellStyle name="Pivot Tabelle Feld" xfId="13" xr:uid="{00000000-0005-0000-0000-000008000000}"/>
    <cellStyle name="Pivot Tabelle Kategorie" xfId="14" xr:uid="{00000000-0005-0000-0000-000009000000}"/>
    <cellStyle name="Pivot Tabelle Titel" xfId="15" xr:uid="{00000000-0005-0000-0000-00000A000000}"/>
    <cellStyle name="Pivot Tabelle Wert" xfId="16" xr:uid="{00000000-0005-0000-0000-00000B000000}"/>
    <cellStyle name="Prozent" xfId="34" builtinId="5"/>
    <cellStyle name="Result" xfId="17" xr:uid="{00000000-0005-0000-0000-00000C000000}"/>
    <cellStyle name="Result2" xfId="18" xr:uid="{00000000-0005-0000-0000-00000D000000}"/>
    <cellStyle name="Standard" xfId="0" builtinId="0"/>
    <cellStyle name="Standard 2" xfId="3" xr:uid="{00000000-0005-0000-0000-000010000000}"/>
    <cellStyle name="Standard 2 2" xfId="19" xr:uid="{00000000-0005-0000-0000-000011000000}"/>
    <cellStyle name="Standard 2 3" xfId="27" xr:uid="{00000000-0005-0000-0000-000003000000}"/>
    <cellStyle name="Standard 3" xfId="4" xr:uid="{00000000-0005-0000-0000-000012000000}"/>
    <cellStyle name="Standard 3 2" xfId="20" xr:uid="{00000000-0005-0000-0000-000013000000}"/>
    <cellStyle name="Standard 4" xfId="6" xr:uid="{00000000-0005-0000-0000-000014000000}"/>
    <cellStyle name="Standard 5" xfId="5" xr:uid="{00000000-0005-0000-0000-000015000000}"/>
    <cellStyle name="Standard 5 2" xfId="23" xr:uid="{00000000-0005-0000-0000-000016000000}"/>
    <cellStyle name="Standard 6" xfId="7" xr:uid="{00000000-0005-0000-0000-000017000000}"/>
    <cellStyle name="Standard 6 2" xfId="22" xr:uid="{00000000-0005-0000-0000-000018000000}"/>
    <cellStyle name="Standard 7" xfId="21" xr:uid="{00000000-0005-0000-0000-000019000000}"/>
    <cellStyle name="Standard 8" xfId="25" xr:uid="{00000000-0005-0000-0000-00001A000000}"/>
    <cellStyle name="Standard 9" xfId="1" xr:uid="{00000000-0005-0000-0000-00003C000000}"/>
    <cellStyle name="Standard 9 2" xfId="29" xr:uid="{00000000-0005-0000-0000-000020000000}"/>
  </cellStyles>
  <dxfs count="51">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30" formatCode="@"/>
    </dxf>
    <dxf>
      <numFmt numFmtId="30" formatCode="@"/>
    </dxf>
    <dxf>
      <numFmt numFmtId="30" formatCode="@"/>
    </dxf>
    <dxf>
      <border outline="0">
        <top style="thin">
          <color theme="0" tint="-0.499984740745262"/>
        </top>
      </border>
    </dxf>
    <dxf>
      <border outline="0">
        <bottom style="thin">
          <color theme="0"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bottom" textRotation="0" wrapText="1" indent="0" justifyLastLine="0" shrinkToFit="0" readingOrder="0"/>
      <border diagonalUp="0" diagonalDown="0" outline="0">
        <left style="thin">
          <color theme="0" tint="-0.499984740745262"/>
        </left>
        <right style="thin">
          <color theme="0" tint="-0.499984740745262"/>
        </right>
        <top/>
        <bottom/>
      </border>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auto="1"/>
        </patternFill>
      </fill>
    </dxf>
    <dxf>
      <alignment horizontal="general" vertical="bottom" textRotation="0" wrapText="1" indent="0" justifyLastLine="0" shrinkToFit="0" readingOrder="0"/>
    </dxf>
    <dxf>
      <fill>
        <patternFill patternType="none">
          <fgColor indexed="64"/>
          <bgColor auto="1"/>
        </patternFill>
      </fill>
    </dxf>
    <dxf>
      <numFmt numFmtId="0" formatCode="General"/>
      <fill>
        <patternFill patternType="none">
          <fgColor indexed="64"/>
          <bgColor auto="1"/>
        </patternFill>
      </fil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trike val="0"/>
        <outline val="0"/>
        <shadow val="0"/>
        <u val="none"/>
        <vertAlign val="baseline"/>
        <sz val="11"/>
        <color theme="0"/>
        <name val="Calibri"/>
        <family val="2"/>
        <scheme val="minor"/>
      </font>
      <alignment horizontal="general" vertical="bottom" textRotation="0" wrapText="1" indent="0" justifyLastLine="0" shrinkToFit="0" readingOrder="0"/>
    </dxf>
    <dxf>
      <numFmt numFmtId="0" formatCode="General"/>
      <fill>
        <patternFill patternType="solid">
          <fgColor indexed="64"/>
          <bgColor theme="7" tint="0.59999389629810485"/>
        </patternFill>
      </fill>
    </dxf>
    <dxf>
      <numFmt numFmtId="0" formatCode="General"/>
    </dxf>
    <dxf>
      <numFmt numFmtId="19" formatCode="dd/mm/yyyy"/>
    </dxf>
    <dxf>
      <numFmt numFmtId="170" formatCode="h:mm;@"/>
    </dxf>
    <dxf>
      <numFmt numFmtId="0" formatCode="General"/>
    </dxf>
    <dxf>
      <numFmt numFmtId="0" formatCode="General"/>
    </dxf>
    <dxf>
      <font>
        <strike val="0"/>
        <outline val="0"/>
        <shadow val="0"/>
        <u val="none"/>
        <vertAlign val="baseline"/>
        <sz val="11"/>
        <color auto="1"/>
        <name val="Calibri"/>
        <family val="2"/>
        <scheme val="minor"/>
      </font>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6"/>
        </top>
      </border>
    </dxf>
    <dxf>
      <border outline="0">
        <left style="thin">
          <color theme="6"/>
        </left>
        <right style="thin">
          <color theme="6"/>
        </right>
        <top style="thin">
          <color theme="6"/>
        </top>
        <bottom style="thin">
          <color theme="6"/>
        </bottom>
      </border>
    </dxf>
    <dxf>
      <fill>
        <patternFill patternType="none">
          <fgColor indexed="64"/>
          <bgColor auto="1"/>
        </patternFill>
      </fill>
    </dxf>
    <dxf>
      <border outline="0">
        <bottom style="thin">
          <color theme="6"/>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theme="6"/>
        </left>
        <right style="thin">
          <color theme="6"/>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ostopf%20(a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topf (alt)"/>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DDBB09-EE5D-4E7E-8F05-7899105849E5}" name="Logbuch" displayName="Logbuch" ref="A4:H250" totalsRowShown="0" headerRowDxfId="33">
  <autoFilter ref="A4:H250" xr:uid="{5F11A63A-D6DE-47B4-8680-EC4D4E6DBA8F}"/>
  <tableColumns count="8">
    <tableColumn id="1" xr3:uid="{D709E82B-A14F-4F62-81AF-190F258631C9}" name="Eintragsart"/>
    <tableColumn id="3" xr3:uid="{04EC4863-1242-44CC-9E7E-39E154F258B1}" name="Check"/>
    <tableColumn id="2" xr3:uid="{A29258D5-F1CA-4774-9CA4-180373A229A3}" name="Details" dataDxfId="32">
      <calculatedColumnFormula array="1">_xlfn.SWITCH(Logbuch[[#This Row],[Eintragsart]],
$Y$1,IF(Logbuch[[#This Row],[Check]]=$Y$3,C4,""),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MIN(INT(($J$9-$J$8)*144)*$J$11,INT((E5-$J$8)*144)*$J$11),"")),
""
)</calculatedColumnFormula>
    </tableColumn>
    <tableColumn id="4" xr3:uid="{F353B182-1208-4A18-B16A-44C6DE208777}" name="Bahnhof" dataDxfId="31">
      <calculatedColumnFormula array="1">IFERROR(
_xlfn.IFS(
AND(Logbuch[[#This Row],[Eintragsart]]=$Z$1,Logbuch[[#This Row],[Details]]),_xlfn.XLOOKUP(IF(Logbuch[[#This Row],[Eintragsart]]=$Z$1,Logbuch[[#This Row],[Details]],""),Ziehung[LosID],Ziehung[Bahnhof],FALSE,0),
AND(Logbuch[[#This Row],[Eintragsart]]=$Y$1,Logbuch[[#This Row],[Check]]="Einstieg"),D4),
"")</calculatedColumnFormula>
    </tableColumn>
    <tableColumn id="5" xr3:uid="{4EC2F3C9-6C07-4B96-AEFF-0F1D7E27F052}" name="Uhrzeit" dataDxfId="30"/>
    <tableColumn id="8" xr3:uid="{95D05864-AB4A-4FD5-BABD-688D6D7A9D28}" name="Datum" dataDxfId="29">
      <calculatedColumnFormula>F4</calculatedColumnFormula>
    </tableColumn>
    <tableColumn id="6" xr3:uid="{459A476C-6F3F-4808-B75E-854A18FFEC28}" name="Verspätung" dataDxfId="28">
      <calculatedColumnFormula array="1">_xlfn.LET(
    _xlpm.letzteAusstieg, IFERROR(MAX(_xlfn._xlws.FILTER(ROW($B4:B$5), $B4:B$5=$Y$3)), 0),
    _xlpm.ersteEinstieg, IFERROR(MIN(_xlfn._xlws.FILTER(ROW(C6:$C$931), C6:$C$931=$Y$2)), 0),
    _xlpm.wertAus, INDEX(E:E, _xlpm.letzteAusstieg) + IF(ISNUMBER(INDEX(G4:G$5, _xlpm.letzteAusstieg)),INDEX(G4:G$5, _xlpm.letzteAusstieg),0),
    _xlpm.wertEin, INDEX(E:E, _xlpm.ersteEinstieg) + IF(ISNUMBER(INDEX(G6:G$931, _xlpm.ersteEinstieg-ROW(G5))),INDEX(G6:G$931, _xlpm.ersteEinstieg-ROW(G5)),0),
    _xlpm.diff, (_xlpm.wertEin - _xlpm.wertAus) * 24 * 60,
    _xlpm.minuteSoll, IFERROR( _xlfn.XLOOKUP(C5,#REF!,#REF!),0),
    IF(OR(B5=$Z$3, B5=$Z$4), IF(_xlpm.diff&lt;_xlpm.minuteSoll,(_xlpm.diff - _xlpm.minuteSoll)*2,"OK"), "")
)</calculatedColumnFormula>
    </tableColumn>
    <tableColumn id="7" xr3:uid="{E2FE3FF5-05B0-43EA-AA6B-FFEE9D5B520B}" name="Punkte" dataDxfId="27">
      <calculatedColumnFormula array="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6BF55-E7E4-4A69-83C0-062625F52338}" name="Ziehung" displayName="Ziehung" ref="A1:L197" totalsRowShown="0" headerRowDxfId="50" dataDxfId="48" headerRowBorderDxfId="49" tableBorderDxfId="47" totalsRowBorderDxfId="46">
  <autoFilter ref="A1:L197" xr:uid="{5176BF55-E7E4-4A69-83C0-062625F52338}"/>
  <tableColumns count="12">
    <tableColumn id="1" xr3:uid="{D72374BE-0147-4CD2-822A-68AB1AA1AA5C}" name="LosID" dataDxfId="45"/>
    <tableColumn id="2" xr3:uid="{0E6265C1-AD76-4449-B1F3-07F6656E2111}" name="Adresse" dataDxfId="44"/>
    <tableColumn id="3" xr3:uid="{01F0849C-C660-4046-8419-F39352586BAC}" name="Bahnhof" dataDxfId="43"/>
    <tableColumn id="4" xr3:uid="{3F29CF98-219B-4FF5-AEF4-1904876DD9EC}" name="Punkte Bahnhof" dataDxfId="42"/>
    <tableColumn id="5" xr3:uid="{FB33E577-5BAD-4BB5-9C17-D1C106D9FAB0}" name="Punkte Aufgabe" dataDxfId="41"/>
    <tableColumn id="6" xr3:uid="{B58E8CD7-4720-4EB9-B3B8-2EF79D23E14A}" name="Punkte Bonus" dataDxfId="40"/>
    <tableColumn id="7" xr3:uid="{31106C5F-0F68-4611-976A-6DFE4DFB500F}" name="Beschreibung" dataDxfId="39"/>
    <tableColumn id="8" xr3:uid="{DCCFFB09-3520-4E74-B5D7-8D6F1C3876D9}" name="Zeit-bedarf (min)" dataDxfId="38"/>
    <tableColumn id="9" xr3:uid="{DA1023FE-3C71-45DD-AC10-5209C82D8462}" name="Distanz (km)" dataDxfId="37"/>
    <tableColumn id="10" xr3:uid="{369541E8-BA1F-48B7-897A-5F1DEAF0C246}" name="Breitengrad" dataDxfId="36"/>
    <tableColumn id="11" xr3:uid="{55933DCB-9B47-4740-A07A-B662E17D4769}" name="Längengrad" dataDxfId="35"/>
    <tableColumn id="12" xr3:uid="{32B2535C-6F41-4D14-AEBB-CEF9C1E1525F}" name="Lostopf" dataDxfId="34">
      <calculatedColumnFormula>_xlfn.XLOOKUP(LEFT(Ziehung[[#This Row],[LosID]],FIND("-",Ziehung[[#This Row],[LosID]])-1),Ziehungsanzahl[Kürzel],Ziehungsanzahl[Lostopf],"",0)</calculatedColumnFormula>
    </tableColumn>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8D40B3-C7E8-4803-8AE7-95581F2DD487}" name="Lose" displayName="Lose" ref="A1:V555" totalsRowShown="0" headerRowDxfId="26">
  <autoFilter ref="A1:V555" xr:uid="{1F8D40B3-C7E8-4803-8AE7-95581F2DD487}"/>
  <sortState xmlns:xlrd2="http://schemas.microsoft.com/office/spreadsheetml/2017/richdata2" ref="A2:V555">
    <sortCondition ref="C1:C555"/>
  </sortState>
  <tableColumns count="22">
    <tableColumn id="1" xr3:uid="{1A7AD8A8-BC0E-4CB4-9BB4-BED47BFD66BE}" name="Valide?" dataDxfId="25">
      <calculatedColumnFormula>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calculatedColumnFormula>
    </tableColumn>
    <tableColumn id="11" xr3:uid="{90F9A33B-4240-4551-A5B8-9339133560EC}" name="Zuordnung" dataDxfId="24"/>
    <tableColumn id="2" xr3:uid="{2DE9B47E-0FEB-47C5-ADE9-AC89CA5E4570}" name="LosID" dataDxfId="23"/>
    <tableColumn id="3" xr3:uid="{E93AC22E-716C-4D1A-8B05-8DFE729B8FD6}" name="Beschreibung" dataDxfId="22"/>
    <tableColumn id="4" xr3:uid="{223FE143-A0A1-43E7-A129-98FDE32AB72B}" name="Google Adresse"/>
    <tableColumn id="5" xr3:uid="{A7313F79-396B-4F3C-BC57-F8AC4959812F}" name="Google Koordinaten"/>
    <tableColumn id="6" xr3:uid="{CD141C6A-460E-4BB8-89C7-0B70DC161FC1}" name="Gehzeit (min)"/>
    <tableColumn id="7" xr3:uid="{6C1205B9-0F5E-40B1-AA01-D55B468C1194}" name="Aufgaben-zeit (min)"/>
    <tableColumn id="8" xr3:uid="{3C83E80B-0F77-4D9F-A8C5-19220884EF46}" name="Distanz (km)"/>
    <tableColumn id="9" xr3:uid="{9E9CCB20-8BCD-4E51-B2B8-A8C6B4ED8428}" name="Bonus-punkte"/>
    <tableColumn id="10" xr3:uid="{FBDEC9AC-01B2-4897-9432-A48AEAF365A8}" name="Bahnhof" dataDxfId="21"/>
    <tableColumn id="13" xr3:uid="{A0BE1C91-E094-4657-897D-632A3A9EC6E4}" name="Breitengrad Aufgabe" dataDxfId="20">
      <calculatedColumnFormula>IFERROR(LEFT(TRIM(Lose[[#This Row],[Google Koordinaten]]),9),"")</calculatedColumnFormula>
    </tableColumn>
    <tableColumn id="14" xr3:uid="{2339B6C6-482F-453F-B253-ADDC8CC49FE3}" name="Längengrad Aufgabe" dataDxfId="19">
      <calculatedColumnFormula>IFERROR(MID(TRIM(Lose[[#This Row],[Google Koordinaten]]),
FIND(",",TRIM(Lose[[#This Row],[Google Koordinaten]])) + 2,9),"")</calculatedColumnFormula>
    </tableColumn>
    <tableColumn id="17" xr3:uid="{A30AE5EE-9BEE-4B69-A11E-4DAEEEC79876}" name="Punkte Bahnhof" dataDxfId="18">
      <calculatedColumnFormula>IF(Lose[[#This Row],[Bahn-hofs-zeit]]=0,0,MROUND(30*25^((Lose[[#This Row],[Bahn-hofs-zeit]]-_xlfn.MINIFS(Lose[Bahn-hofs-zeit],Lose[Bahn-hofs-zeit],"&gt;0"))/(MAX(Lose[Bahn-hofs-zeit])-_xlfn.MINIFS(Lose[Bahn-hofs-zeit],Lose[Bahn-hofs-zeit],"&gt;0"))),5))</calculatedColumnFormula>
    </tableColumn>
    <tableColumn id="18" xr3:uid="{16795AA1-B0D8-4135-B561-51465298404E}" name="Punkte Aufgabe" dataDxfId="17">
      <calculatedColumnFormula>IF(Lose[[#This Row],[Gehzeit (min)]]="",0,CEILING(3*(Lose[[#This Row],[Gehzeit (min)]]+Lose[[#This Row],[Aufgaben-zeit (min)]]),5))</calculatedColumnFormula>
    </tableColumn>
    <tableColumn id="12" xr3:uid="{1AADC528-24D2-4E74-B1F4-D0A7C6C8FB71}" name="Bahn-hofs-zeit"/>
    <tableColumn id="19" xr3:uid="{EDC0761E-8626-446B-9CA6-2550B97FEF1C}" name="Check Km/h" dataDxfId="16">
      <calculatedColumnFormula>IFERROR(ROUND(Lose[[#This Row],[Distanz (km)]]*60/Lose[[#This Row],[Gehzeit (min)]],1),"")</calculatedColumnFormula>
    </tableColumn>
    <tableColumn id="20" xr3:uid="{A0D573A3-1248-47F8-94EF-F0F28B2C2708}" name="Check Distanz" dataDxfId="15">
      <calculatedColumnFormula>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calculatedColumnFormula>
    </tableColumn>
    <tableColumn id="21" xr3:uid="{D11D96C4-36C7-4227-A6AD-6EED9EF807FF}" name="Check Umweg" dataDxfId="14">
      <calculatedColumnFormula>IFERROR(Lose[[#This Row],[Distanz (km)]]-Lose[[#This Row],[Check Distanz]],"")</calculatedColumnFormula>
    </tableColumn>
    <tableColumn id="22" xr3:uid="{FD8DB139-3505-4358-B16C-1E80D87D9A9F}" name="Check % Umweg" dataDxfId="13" dataCellStyle="Prozent">
      <calculatedColumnFormula>IFERROR(Lose[[#This Row],[Check Umweg]]/Lose[[#This Row],[Check Distanz]],"")</calculatedColumnFormula>
    </tableColumn>
    <tableColumn id="15" xr3:uid="{8B3DBCBD-1A5B-4743-93B7-9E3F35C67C11}" name="Zufallszahl" dataDxfId="12">
      <calculatedColumnFormula>IF(RIGHT(Lose[[#This Row],[LosID]],1)="b",_xlfn.XLOOKUP(REPLACE(Lose[[#This Row],[LosID]],LEN(Lose[[#This Row],[LosID]]),1,"a"),Lose[LosID],Lose[Zufallszahl],"",0),RAND())</calculatedColumnFormula>
    </tableColumn>
    <tableColumn id="16" xr3:uid="{AC49F3F1-9DDB-4898-B63B-7C18DCC16442}" name="Ziehung" dataDxfId="11">
      <calculatedColumnFormula array="1">Lose[[#This Row],[Zufallszahl]]&gt;=IFERROR(LARGE((LEFT(Lose[LosID],FIND("-",Lose[LosID])-1)=LEFT(Lose[[#This Row],[LosID]],FIND("-",Lose[[#This Row],[LosID]])-1))*Lose[Zufallszahl],_xlfn.XLOOKUP(LEFT(Lose[[#This Row],[LosID]],FIND("-",Lose[[#This Row],[LosID]])-1),Ziehungsanzahl[Kürzel],Ziehungsanzahl[Kontingent],FALSE,0)),9999)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D30270-256A-4763-B9F6-66DA3D82543E}" name="Ziehungsanzahl" displayName="Ziehungsanzahl" ref="A1:E19" totalsRowShown="0">
  <autoFilter ref="A1:E19" xr:uid="{16D30270-256A-4763-B9F6-66DA3D82543E}"/>
  <sortState xmlns:xlrd2="http://schemas.microsoft.com/office/spreadsheetml/2017/richdata2" ref="A2:D19">
    <sortCondition ref="A1:A19"/>
  </sortState>
  <tableColumns count="5">
    <tableColumn id="1" xr3:uid="{EB6F641C-DF45-4EBE-8183-C67607730B46}" name="Lostopf"/>
    <tableColumn id="2" xr3:uid="{87B61643-4AE4-463C-955E-0F44DAF106DE}" name="Kürzel"/>
    <tableColumn id="3" xr3:uid="{D182F191-699F-4EEB-AD92-57E065CCCE7B}" name="#Lose" dataDxfId="10">
      <calculatedColumnFormula>IFERROR(COUNTIF(Lose[LosID],B2&amp;"-*"),"")</calculatedColumnFormula>
    </tableColumn>
    <tableColumn id="4" xr3:uid="{37821EDE-2037-41AE-9F41-BC3DC69D9F3F}" name="Kontingent"/>
    <tableColumn id="5" xr3:uid="{817CC890-D8A3-4F9C-B39D-332F7ABD7C5C}" name="Komment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8675EE-7355-4E59-98C2-5ABA5A10F0C7}" name="Hafas" displayName="Hafas" ref="A1:G7504" totalsRowShown="0" headerRowDxfId="9" headerRowBorderDxfId="8" tableBorderDxfId="7">
  <autoFilter ref="A1:G7504" xr:uid="{A08675EE-7355-4E59-98C2-5ABA5A10F0C7}"/>
  <tableColumns count="7">
    <tableColumn id="1" xr3:uid="{B3540A78-9933-46C2-8186-033731AAE1A8}" name="NAME" dataDxfId="6"/>
    <tableColumn id="2" xr3:uid="{2348E44C-8050-48F3-B4EC-9167D0F5C26B}" name="HafasNr"/>
    <tableColumn id="3" xr3:uid="{B98BFC90-A537-4872-B168-90BE2AE94560}" name="Fahrten"/>
    <tableColumn id="4" xr3:uid="{1AE879D9-BA60-45BA-96FD-DEAAA549811A}" name="Breitengrad Bahnhof" dataDxfId="5"/>
    <tableColumn id="5" xr3:uid="{0FF91518-340C-4195-BEBC-BA85830BEE97}" name="Längengrad Bahnhof" dataDxfId="4"/>
    <tableColumn id="6" xr3:uid="{9F81FD52-943E-4B7B-BAAF-3E7AD0E11DA1}" name="Lat Station" dataDxfId="3">
      <calculatedColumnFormula>VALUE(SUBSTITUTE(Hafas[[#This Row],[Breitengrad Bahnhof]],".",","))</calculatedColumnFormula>
    </tableColumn>
    <tableColumn id="7" xr3:uid="{D78DEE91-982C-447E-82EB-42E6F8FB7E91}" name="Lon Station" dataDxfId="2">
      <calculatedColumnFormula>VALUE(SUBSTITUTE(Hafas[[#This Row],[Längengrad Bahnhof]],".",","))</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C348-31EA-4AE3-9560-FA5543127DBA}">
  <sheetPr>
    <tabColor theme="7"/>
  </sheetPr>
  <dimension ref="A1:AL250"/>
  <sheetViews>
    <sheetView tabSelected="1" zoomScaleNormal="100" workbookViewId="0">
      <selection activeCell="A6" sqref="A6"/>
    </sheetView>
  </sheetViews>
  <sheetFormatPr baseColWidth="10" defaultColWidth="11.42578125" defaultRowHeight="15"/>
  <cols>
    <col min="1" max="1" width="15.5703125" bestFit="1" customWidth="1"/>
    <col min="2" max="2" width="21.28515625" customWidth="1"/>
    <col min="3" max="3" width="9.42578125" bestFit="1" customWidth="1"/>
    <col min="4" max="4" width="27.140625" customWidth="1"/>
    <col min="5" max="5" width="11.42578125" style="25"/>
    <col min="7" max="7" width="14.42578125" customWidth="1"/>
    <col min="9" max="9" width="2.7109375" customWidth="1"/>
    <col min="11" max="11" width="32" bestFit="1" customWidth="1"/>
    <col min="12" max="12" width="15.140625" bestFit="1" customWidth="1"/>
    <col min="24" max="31" width="11.42578125" style="22"/>
  </cols>
  <sheetData>
    <row r="1" spans="1:38" ht="15.75" thickBot="1">
      <c r="P1" s="5"/>
      <c r="Q1" s="5"/>
      <c r="R1" s="5"/>
      <c r="S1" s="5"/>
      <c r="T1" s="5"/>
      <c r="U1" s="5"/>
      <c r="V1" s="5"/>
      <c r="W1" s="5"/>
      <c r="X1" s="5"/>
      <c r="Y1" s="22" t="s">
        <v>0</v>
      </c>
      <c r="Z1" s="22" t="s">
        <v>1</v>
      </c>
      <c r="AA1" s="22" t="s">
        <v>2</v>
      </c>
      <c r="AE1" s="22" t="str" cm="1">
        <f t="array" ref="AE1:AE196">Ziehung[LosID]</f>
        <v>B-02</v>
      </c>
      <c r="AF1" s="5"/>
      <c r="AG1" s="5"/>
      <c r="AH1" s="5"/>
      <c r="AI1" s="5"/>
      <c r="AJ1" s="5"/>
      <c r="AK1" s="5"/>
      <c r="AL1" s="5"/>
    </row>
    <row r="2" spans="1:38" ht="24" thickBot="1">
      <c r="A2" s="10" t="s">
        <v>3</v>
      </c>
      <c r="B2" s="80" t="s">
        <v>4</v>
      </c>
      <c r="C2" s="80"/>
      <c r="D2" s="81"/>
      <c r="E2" s="26"/>
      <c r="F2" s="8"/>
      <c r="G2" s="11" t="s">
        <v>5</v>
      </c>
      <c r="H2" s="19">
        <f>SUM(Logbuch[Punkte])+SUM(J20:J42)</f>
        <v>0</v>
      </c>
      <c r="I2" s="7"/>
      <c r="J2" s="11" t="s">
        <v>6</v>
      </c>
      <c r="K2" s="9">
        <f ca="1">NOW()</f>
        <v>46256.338137037033</v>
      </c>
      <c r="P2" s="5"/>
      <c r="Q2" s="5"/>
      <c r="R2" s="5"/>
      <c r="S2" s="5"/>
      <c r="T2" s="5"/>
      <c r="U2" s="5"/>
      <c r="V2" s="5"/>
      <c r="W2" s="5"/>
      <c r="X2" s="5"/>
      <c r="Y2" s="22" t="s">
        <v>7</v>
      </c>
      <c r="Z2" s="22" t="s">
        <v>8</v>
      </c>
      <c r="AA2" s="22" t="s">
        <v>9</v>
      </c>
      <c r="AC2" s="22" t="s">
        <v>8</v>
      </c>
      <c r="AD2" s="22">
        <v>1</v>
      </c>
      <c r="AE2" s="22" t="str">
        <v>B-05</v>
      </c>
      <c r="AF2" s="5"/>
      <c r="AG2" s="5"/>
      <c r="AH2" s="5"/>
      <c r="AI2" s="5"/>
      <c r="AJ2" s="5"/>
      <c r="AK2" s="5"/>
      <c r="AL2" s="5"/>
    </row>
    <row r="3" spans="1:38" ht="15.75" thickBot="1">
      <c r="P3" s="5"/>
      <c r="Q3" s="5"/>
      <c r="R3" s="5"/>
      <c r="S3" s="5"/>
      <c r="T3" s="5"/>
      <c r="U3" s="5"/>
      <c r="V3" s="5"/>
      <c r="W3" s="5"/>
      <c r="X3" s="5"/>
      <c r="Y3" s="22" t="s">
        <v>10</v>
      </c>
      <c r="Z3" s="22" t="s">
        <v>11</v>
      </c>
      <c r="AA3" s="22" t="s">
        <v>12</v>
      </c>
      <c r="AC3" s="22" t="s">
        <v>11</v>
      </c>
      <c r="AD3" s="22">
        <v>2</v>
      </c>
      <c r="AE3" s="22" t="str">
        <v>B-08</v>
      </c>
      <c r="AF3" s="5"/>
      <c r="AG3" s="5"/>
      <c r="AH3" s="5"/>
      <c r="AI3" s="5"/>
      <c r="AJ3" s="5"/>
      <c r="AK3" s="5"/>
      <c r="AL3" s="5"/>
    </row>
    <row r="4" spans="1:38">
      <c r="A4" s="5" t="s">
        <v>13</v>
      </c>
      <c r="B4" s="5" t="s">
        <v>14</v>
      </c>
      <c r="C4" s="6" t="s">
        <v>15</v>
      </c>
      <c r="D4" s="5" t="s">
        <v>16</v>
      </c>
      <c r="E4" s="27" t="s">
        <v>6</v>
      </c>
      <c r="F4" s="5" t="s">
        <v>17</v>
      </c>
      <c r="G4" s="5" t="s">
        <v>18</v>
      </c>
      <c r="H4" s="5" t="s">
        <v>5</v>
      </c>
      <c r="J4" s="12" t="s">
        <v>6</v>
      </c>
      <c r="K4" s="13" t="s">
        <v>19</v>
      </c>
      <c r="P4" s="5"/>
      <c r="Q4" s="5"/>
      <c r="R4" s="5"/>
      <c r="S4" s="5"/>
      <c r="T4" s="5"/>
      <c r="U4" s="5"/>
      <c r="V4" s="5"/>
      <c r="W4" s="5"/>
      <c r="X4" s="5"/>
      <c r="Z4" s="22" t="s">
        <v>20</v>
      </c>
      <c r="AA4" s="22" t="s">
        <v>21</v>
      </c>
      <c r="AC4" s="22" t="s">
        <v>20</v>
      </c>
      <c r="AD4" s="22">
        <v>3</v>
      </c>
      <c r="AE4" s="22" t="str">
        <v>B-09</v>
      </c>
      <c r="AF4" s="5"/>
      <c r="AG4" s="5"/>
      <c r="AH4" s="5"/>
      <c r="AI4" s="5"/>
      <c r="AJ4" s="5"/>
      <c r="AK4" s="5"/>
      <c r="AL4" s="5"/>
    </row>
    <row r="5" spans="1:38">
      <c r="A5" t="s">
        <v>2</v>
      </c>
      <c r="B5" t="s">
        <v>9</v>
      </c>
      <c r="C5" t="str" cm="1">
        <f t="array" ref="C5">_xlfn.SWITCH(Logbuch[[#This Row],[Eintragsart]],
$Y$1,IF(Logbuch[[#This Row],[Check]]=$Y$3,C4,""),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MIN(INT(($J$9-$J$8)*144)*$J$11,INT((E5-$J$8)*144)*$J$11),"")),
""
)</f>
        <v/>
      </c>
      <c r="D5" t="s">
        <v>22</v>
      </c>
      <c r="E5" s="25">
        <v>0.39583333333333331</v>
      </c>
      <c r="F5" s="24">
        <v>46256</v>
      </c>
      <c r="G5" t="str" cm="1">
        <f t="array" ref="G5">_xlfn.LET(
    _xlpm.letzteAusstieg, IFERROR(MAX(_xlfn._xlws.FILTER(ROW($B4:B$5), ($B4:B$5=$Y$3) + ($B4:B$5=$AA$10)))-4, 0),
    _xlpm.ersteEinstieg, IFERROR(MIN(_xlfn._xlws.FILTER(ROW(B6:$B$400), (B6:$B$400=$Y$2) + (B6:$B$400=$AA$9)))-ROW(B5), 0),
    IF(
        OR(_xlpm.ersteEinstieg=0, NOT(OR(B5=$Z$3, B5=$Z$4))),
        "",
        _xlfn.LET(
            _xlpm.wertAus,
                N(INDEX(E4:E$5, _xlpm.letzteAusstieg))  * 24 * 60
              + N(INDEX(G4:G$5, _xlpm.letzteAusstieg)),
            _xlpm.wertEin,
                N(INDEX(E6:E$932, _xlpm.ersteEinstieg))  * 24 * 60
              + N(INDEX(G6:G$932, _xlpm.ersteEinstieg)),
            _xlpm.diff, ROUND(_xlpm.wertEin - _xlpm.wertAus,0),
            _xlpm.minuteSoll,
                N(_xlfn.XLOOKUP(C5,Ziehung[LosID],Ziehung[Zeit-bedarf (min)])),
            IF(_xlpm.diff &gt; 0,"Los: "&amp;_xlpm.minuteSoll&amp;"; Um.:"&amp; _xlpm.diff,"")
        )
    )
)</f>
        <v/>
      </c>
      <c r="H5" s="18" cm="1">
        <f t="array" ref="H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0</v>
      </c>
      <c r="J5" s="14">
        <v>0.40138888888888891</v>
      </c>
      <c r="K5" s="15" t="s">
        <v>23</v>
      </c>
      <c r="P5" s="5"/>
      <c r="Q5" s="5"/>
      <c r="R5" s="5"/>
      <c r="S5" s="5"/>
      <c r="T5" s="5"/>
      <c r="U5" s="5"/>
      <c r="V5" s="5"/>
      <c r="W5" s="5"/>
      <c r="X5" s="5"/>
      <c r="AA5" s="22" t="s">
        <v>24</v>
      </c>
      <c r="AE5" s="22" t="str">
        <v>B-10</v>
      </c>
      <c r="AF5" s="5"/>
      <c r="AG5" s="5"/>
      <c r="AH5" s="5"/>
      <c r="AI5" s="5"/>
      <c r="AJ5" s="5"/>
      <c r="AK5" s="5"/>
      <c r="AL5" s="5"/>
    </row>
    <row r="6" spans="1:38">
      <c r="B6" t="str" cm="1">
        <f t="array" ref="B6">_xlfn.SWITCH(Logbuch[[#This Row],[Eintragsart]],
$Y$1,IF(B5="Einstieg","Ausstieg","Einstieg"),
$Z$1,$Z$2,"")</f>
        <v/>
      </c>
      <c r="C6" t="str" cm="1">
        <f t="array" ref="C6">_xlfn.SWITCH(Logbuch[[#This Row],[Eintragsart]],
$Y$1,IF(Logbuch[[#This Row],[Check]]=$Y$3,C5,""),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MIN(INT(($J$9-$J$8)*144)*$J$11,INT((E6-$J$8)*144)*$J$11),"")),
""
)</f>
        <v/>
      </c>
      <c r="D6" t="str" cm="1">
        <f t="array" ref="D6">IFERROR(
_xlfn.IFS(
AND(Logbuch[[#This Row],[Eintragsart]]=$Z$1,LEN(Logbuch[[#This Row],[Details]])&gt;0),_xlfn.XLOOKUP(IF(Logbuch[[#This Row],[Eintragsart]]=$Z$1,Logbuch[[#This Row],[Details]],""),Ziehung[LosID],Ziehung[Bahnhof],FALSE,0),
AND(Logbuch[[#This Row],[Eintragsart]]=$Y$1,Logbuch[[#This Row],[Check]]="Einstieg"),D5),
"")</f>
        <v/>
      </c>
      <c r="F6" s="24">
        <f>IF(F5,F5,"")</f>
        <v>46256</v>
      </c>
      <c r="G6" t="str" cm="1">
        <f t="array" ref="G6">_xlfn.LET(
    _xlpm.letzteAusstieg, IFERROR(MAX(_xlfn._xlws.FILTER(ROW($B5:B$5), ($B5:B$5=$Y$3) + ($B5:B$5=$AA$10)))-4, 0),
    _xlpm.ersteEinstieg, IFERROR(MIN(_xlfn._xlws.FILTER(ROW(B7:$B$400), (B7:$B$400=$Y$2) + (B7:$B$400=$AA$9)))-ROW(B6), 0),
    IF(
        OR(_xlpm.ersteEinstieg=0, NOT(OR(B6=$Z$3, B6=$Z$4))),
        "",
        _xlfn.LET(
            _xlpm.wertAus,
                N(INDEX(E5:E$5, _xlpm.letzteAusstieg))  * 24 * 60
              + N(INDEX(G5:G$5, _xlpm.letzteAusstieg)),
            _xlpm.wertEin,
                N(INDEX(E7:E$932, _xlpm.ersteEinstieg))  * 24 * 60
              + N(INDEX(G7:G$932, _xlpm.ersteEinstieg)),
            _xlpm.diff, ROUND(_xlpm.wertEin - _xlpm.wertAus,0),
            _xlpm.minuteSoll,
                N(_xlfn.XLOOKUP(C6,Ziehung[LosID],Ziehung[Zeit-bedarf (min)])),
            IF(_xlpm.diff &gt; 0,"Los: "&amp;_xlpm.minuteSoll&amp;"; Um.:"&amp; _xlpm.diff,"")
        )
    )
)</f>
        <v/>
      </c>
      <c r="H6" s="18" t="str" cm="1">
        <f t="array" ref="H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6" s="14">
        <v>0.94791666666666663</v>
      </c>
      <c r="K6" s="15" t="s">
        <v>25</v>
      </c>
      <c r="P6" s="5"/>
      <c r="Q6" s="5"/>
      <c r="R6" s="5"/>
      <c r="S6" s="5"/>
      <c r="T6" s="5"/>
      <c r="U6" s="5"/>
      <c r="V6" s="5"/>
      <c r="W6" s="5"/>
      <c r="X6" s="5"/>
      <c r="AA6" s="22" t="s">
        <v>26</v>
      </c>
      <c r="AE6" s="22" t="str">
        <v>B-12</v>
      </c>
      <c r="AF6" s="5"/>
      <c r="AG6" s="5"/>
      <c r="AH6" s="5"/>
      <c r="AI6" s="5"/>
      <c r="AJ6" s="5"/>
      <c r="AK6" s="5"/>
      <c r="AL6" s="5"/>
    </row>
    <row r="7" spans="1:38" ht="15.75" thickBot="1">
      <c r="B7" t="str" cm="1">
        <f t="array" ref="B7">_xlfn.SWITCH(Logbuch[[#This Row],[Eintragsart]],
$Y$1,IF(B6="Einstieg","Ausstieg","Einstieg"),
$Z$1,$Z$2,"")</f>
        <v/>
      </c>
      <c r="C7" t="str" cm="1">
        <f t="array" ref="C7">_xlfn.SWITCH(Logbuch[[#This Row],[Eintragsart]],
$Y$1,IF(Logbuch[[#This Row],[Check]]=$Y$3,C6,""),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MIN(INT(($J$9-$J$8)*144)*$J$11,INT((E7-$J$8)*144)*$J$11),"")),
""
)</f>
        <v/>
      </c>
      <c r="D7" t="str" cm="1">
        <f t="array" ref="D7">IFERROR(
_xlfn.IFS(
AND(Logbuch[[#This Row],[Eintragsart]]=$Z$1,LEN(Logbuch[[#This Row],[Details]])&gt;0),_xlfn.XLOOKUP(IF(Logbuch[[#This Row],[Eintragsart]]=$Z$1,Logbuch[[#This Row],[Details]],""),Ziehung[LosID],Ziehung[Bahnhof],FALSE,0),
AND(Logbuch[[#This Row],[Eintragsart]]=$Y$1,Logbuch[[#This Row],[Check]]="Einstieg"),D6),
"")</f>
        <v/>
      </c>
      <c r="F7" s="24">
        <f t="shared" ref="F7:F65" si="0">F6</f>
        <v>46256</v>
      </c>
      <c r="G7" t="str" cm="1">
        <f t="array" ref="G7">_xlfn.LET(
    _xlpm.letzteAusstieg, IFERROR(MAX(_xlfn._xlws.FILTER(ROW($B$5:B6), ($B$5:B6=$Y$3) + ($B$5:B6=$AA$10)))-4, 0),
    _xlpm.ersteEinstieg, IFERROR(MIN(_xlfn._xlws.FILTER(ROW(B8:$B$400), (B8:$B$400=$Y$2) + (B8:$B$400=$AA$9)))-ROW(B7), 0),
    IF(
        OR(_xlpm.ersteEinstieg=0, NOT(OR(B7=$Z$3, B7=$Z$4))),
        "",
        _xlfn.LET(
            _xlpm.wertAus,
                N(INDEX(E$5:E6, _xlpm.letzteAusstieg))  * 24 * 60
              + N(INDEX(G$5:G6, _xlpm.letzteAusstieg)),
            _xlpm.wertEin,
                N(INDEX(E8:E$932, _xlpm.ersteEinstieg))  * 24 * 60
              + N(INDEX(G8:G$932, _xlpm.ersteEinstieg)),
            _xlpm.diff, ROUND(_xlpm.wertEin - _xlpm.wertAus,0),
            _xlpm.minuteSoll,
                N(_xlfn.XLOOKUP(C7,Ziehung[LosID],Ziehung[Zeit-bedarf (min)])),
            IF(_xlpm.diff &gt; 0,"Los: "&amp;_xlpm.minuteSoll&amp;"; Um.:"&amp; _xlpm.diff,"")
        )
    )
)</f>
        <v/>
      </c>
      <c r="H7" s="18" t="str" cm="1">
        <f t="array" ref="H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7" s="74">
        <v>0.98958333333333337</v>
      </c>
      <c r="K7" s="75" t="s">
        <v>27</v>
      </c>
      <c r="P7" s="5"/>
      <c r="Q7" s="5"/>
      <c r="R7" s="5"/>
      <c r="S7" s="5"/>
      <c r="T7" s="5"/>
      <c r="U7" s="5"/>
      <c r="V7" s="5"/>
      <c r="W7" s="5"/>
      <c r="X7" s="5"/>
      <c r="AA7" s="22" t="s">
        <v>28</v>
      </c>
      <c r="AE7" s="22" t="str">
        <v>B-17</v>
      </c>
      <c r="AF7" s="5"/>
      <c r="AG7" s="5"/>
      <c r="AH7" s="5"/>
      <c r="AI7" s="5"/>
      <c r="AJ7" s="5"/>
      <c r="AK7" s="5"/>
      <c r="AL7" s="5"/>
    </row>
    <row r="8" spans="1:38" ht="15.75" thickTop="1">
      <c r="B8" t="str" cm="1">
        <f t="array" ref="B8">_xlfn.SWITCH(Logbuch[[#This Row],[Eintragsart]],
$Y$1,IF(B7="Einstieg","Ausstieg","Einstieg"),
$Z$1,$Z$2,"")</f>
        <v/>
      </c>
      <c r="C8" t="str" cm="1">
        <f t="array" ref="C8">_xlfn.SWITCH(Logbuch[[#This Row],[Eintragsart]],
$Y$1,IF(Logbuch[[#This Row],[Check]]=$Y$3,C7,""),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MIN(INT(($J$9-$J$8)*144)*$J$11,INT((E8-$J$8)*144)*$J$11),"")),
""
)</f>
        <v/>
      </c>
      <c r="D8" t="str" cm="1">
        <f t="array" ref="D8">IFERROR(
_xlfn.IFS(
AND(Logbuch[[#This Row],[Eintragsart]]=$Z$1,LEN(Logbuch[[#This Row],[Details]])&gt;0),_xlfn.XLOOKUP(IF(Logbuch[[#This Row],[Eintragsart]]=$Z$1,Logbuch[[#This Row],[Details]],""),Ziehung[LosID],Ziehung[Bahnhof],FALSE,0),
AND(Logbuch[[#This Row],[Eintragsart]]=$Y$1,Logbuch[[#This Row],[Check]]="Einstieg"),D7),
"")</f>
        <v/>
      </c>
      <c r="F8" s="24">
        <f t="shared" si="0"/>
        <v>46256</v>
      </c>
      <c r="G8" t="str" cm="1">
        <f t="array" ref="G8">_xlfn.LET(
    _xlpm.letzteAusstieg, IFERROR(MAX(_xlfn._xlws.FILTER(ROW($B$5:B7), ($B$5:B7=$Y$3) + ($B$5:B7=$AA$10)))-4, 0),
    _xlpm.ersteEinstieg, IFERROR(MIN(_xlfn._xlws.FILTER(ROW(B9:$B$400), (B9:$B$400=$Y$2) + (B9:$B$400=$AA$9)))-ROW(B8), 0),
    IF(
        OR(_xlpm.ersteEinstieg=0, NOT(OR(B8=$Z$3, B8=$Z$4))),
        "",
        _xlfn.LET(
            _xlpm.wertAus,
                N(INDEX(E$5:E7, _xlpm.letzteAusstieg))  * 24 * 60
              + N(INDEX(G$5:G7, _xlpm.letzteAusstieg)),
            _xlpm.wertEin,
                N(INDEX(E9:E$932, _xlpm.ersteEinstieg))  * 24 * 60
              + N(INDEX(G9:G$932, _xlpm.ersteEinstieg)),
            _xlpm.diff, ROUND(_xlpm.wertEin - _xlpm.wertAus,0),
            _xlpm.minuteSoll,
                N(_xlfn.XLOOKUP(C8,Ziehung[LosID],Ziehung[Zeit-bedarf (min)])),
            IF(_xlpm.diff &gt; 0,"Los: "&amp;_xlpm.minuteSoll&amp;"; Um.:"&amp; _xlpm.diff,"")
        )
    )
)</f>
        <v/>
      </c>
      <c r="H8" s="18" t="str" cm="1">
        <f t="array" ref="H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8" s="76">
        <v>0.23958333333333334</v>
      </c>
      <c r="K8" s="77" t="s">
        <v>29</v>
      </c>
      <c r="P8" s="5"/>
      <c r="Q8" s="5"/>
      <c r="R8" s="5"/>
      <c r="S8" s="5"/>
      <c r="T8" s="5"/>
      <c r="U8" s="5"/>
      <c r="V8" s="5"/>
      <c r="W8" s="5"/>
      <c r="X8" s="5"/>
      <c r="AA8" s="22" t="s">
        <v>30</v>
      </c>
      <c r="AE8" s="22" t="str">
        <v>B-20</v>
      </c>
      <c r="AF8" s="5"/>
      <c r="AG8" s="5"/>
      <c r="AH8" s="5"/>
      <c r="AI8" s="5"/>
      <c r="AJ8" s="5"/>
      <c r="AK8" s="5"/>
      <c r="AL8" s="5"/>
    </row>
    <row r="9" spans="1:38">
      <c r="B9" t="str" cm="1">
        <f t="array" ref="B9">_xlfn.SWITCH(Logbuch[[#This Row],[Eintragsart]],
$Y$1,IF(B8="Einstieg","Ausstieg","Einstieg"),
$Z$1,$Z$2,"")</f>
        <v/>
      </c>
      <c r="C9" t="str" cm="1">
        <f t="array" ref="C9">_xlfn.SWITCH(Logbuch[[#This Row],[Eintragsart]],
$Y$1,IF(Logbuch[[#This Row],[Check]]=$Y$3,C8,""),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MIN(INT(($J$9-$J$8)*144)*$J$11,INT((E9-$J$8)*144)*$J$11),"")),
""
)</f>
        <v/>
      </c>
      <c r="D9" t="str" cm="1">
        <f t="array" ref="D9">IFERROR(
_xlfn.IFS(
AND(Logbuch[[#This Row],[Eintragsart]]=$Z$1,LEN(Logbuch[[#This Row],[Details]])&gt;0),_xlfn.XLOOKUP(IF(Logbuch[[#This Row],[Eintragsart]]=$Z$1,Logbuch[[#This Row],[Details]],""),Ziehung[LosID],Ziehung[Bahnhof],FALSE,0),
AND(Logbuch[[#This Row],[Eintragsart]]=$Y$1,Logbuch[[#This Row],[Check]]="Einstieg"),D8),
"")</f>
        <v/>
      </c>
      <c r="F9" s="24">
        <f t="shared" si="0"/>
        <v>46256</v>
      </c>
      <c r="G9" t="str" cm="1">
        <f t="array" ref="G9">_xlfn.LET(
    _xlpm.letzteAusstieg, IFERROR(MAX(_xlfn._xlws.FILTER(ROW($B$5:B8), ($B$5:B8=$Y$3) + ($B$5:B8=$AA$10)))-4, 0),
    _xlpm.ersteEinstieg, IFERROR(MIN(_xlfn._xlws.FILTER(ROW(B10:$B$400), (B10:$B$400=$Y$2) + (B10:$B$400=$AA$9)))-ROW(B9), 0),
    IF(
        OR(_xlpm.ersteEinstieg=0, NOT(OR(B9=$Z$3, B9=$Z$4))),
        "",
        _xlfn.LET(
            _xlpm.wertAus,
                N(INDEX(E$5:E8, _xlpm.letzteAusstieg))  * 24 * 60
              + N(INDEX(G$5:G8, _xlpm.letzteAusstieg)),
            _xlpm.wertEin,
                N(INDEX(E10:E$932, _xlpm.ersteEinstieg))  * 24 * 60
              + N(INDEX(G10:G$932, _xlpm.ersteEinstieg)),
            _xlpm.diff, ROUND(_xlpm.wertEin - _xlpm.wertAus,0),
            _xlpm.minuteSoll,
                N(_xlfn.XLOOKUP(C9,Ziehung[LosID],Ziehung[Zeit-bedarf (min)])),
            IF(_xlpm.diff &gt; 0,"Los: "&amp;_xlpm.minuteSoll&amp;"; Um.:"&amp; _xlpm.diff,"")
        )
    )
)</f>
        <v/>
      </c>
      <c r="H9" s="18" t="str" cm="1">
        <f t="array" ref="H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9" s="14">
        <v>0.32291666666666669</v>
      </c>
      <c r="K9" s="15" t="s">
        <v>31</v>
      </c>
      <c r="P9" s="5"/>
      <c r="Q9" s="5"/>
      <c r="R9" s="5"/>
      <c r="S9" s="5"/>
      <c r="T9" s="5"/>
      <c r="U9" s="5"/>
      <c r="V9" s="5"/>
      <c r="W9" s="5"/>
      <c r="X9" s="5"/>
      <c r="AA9" s="22" t="s">
        <v>32</v>
      </c>
      <c r="AE9" s="22" t="str">
        <v>B-23</v>
      </c>
      <c r="AF9" s="5"/>
      <c r="AG9" s="5"/>
      <c r="AH9" s="5"/>
      <c r="AI9" s="5"/>
      <c r="AJ9" s="5"/>
      <c r="AK9" s="5"/>
      <c r="AL9" s="5"/>
    </row>
    <row r="10" spans="1:38">
      <c r="B10" t="str" cm="1">
        <f t="array" ref="B10">_xlfn.SWITCH(Logbuch[[#This Row],[Eintragsart]],
$Y$1,IF(B9="Einstieg","Ausstieg","Einstieg"),
$Z$1,$Z$2,"")</f>
        <v/>
      </c>
      <c r="C10" t="str" cm="1">
        <f t="array" ref="C10">_xlfn.SWITCH(Logbuch[[#This Row],[Eintragsart]],
$Y$1,IF(Logbuch[[#This Row],[Check]]=$Y$3,C9,""),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MIN(INT(($J$9-$J$8)*144)*$J$11,INT((E10-$J$8)*144)*$J$11),"")),
""
)</f>
        <v/>
      </c>
      <c r="D10" t="str" cm="1">
        <f t="array" ref="D10">IFERROR(
_xlfn.IFS(
AND(Logbuch[[#This Row],[Eintragsart]]=$Z$1,LEN(Logbuch[[#This Row],[Details]])&gt;0),_xlfn.XLOOKUP(IF(Logbuch[[#This Row],[Eintragsart]]=$Z$1,Logbuch[[#This Row],[Details]],""),Ziehung[LosID],Ziehung[Bahnhof],FALSE,0),
AND(Logbuch[[#This Row],[Eintragsart]]=$Y$1,Logbuch[[#This Row],[Check]]="Einstieg"),D9),
"")</f>
        <v/>
      </c>
      <c r="F10" s="24">
        <f t="shared" si="0"/>
        <v>46256</v>
      </c>
      <c r="G10" t="str" cm="1">
        <f t="array" ref="G10">_xlfn.LET(
    _xlpm.letzteAusstieg, IFERROR(MAX(_xlfn._xlws.FILTER(ROW($B$5:B9), ($B$5:B9=$Y$3) + ($B$5:B9=$AA$10)))-4, 0),
    _xlpm.ersteEinstieg, IFERROR(MIN(_xlfn._xlws.FILTER(ROW(B11:$B$400), (B11:$B$400=$Y$2) + (B11:$B$400=$AA$9)))-ROW(B10), 0),
    IF(
        OR(_xlpm.ersteEinstieg=0, NOT(OR(B10=$Z$3, B10=$Z$4))),
        "",
        _xlfn.LET(
            _xlpm.wertAus,
                N(INDEX(E$5:E9, _xlpm.letzteAusstieg))  * 24 * 60
              + N(INDEX(G$5:G9, _xlpm.letzteAusstieg)),
            _xlpm.wertEin,
                N(INDEX(E11:E$932, _xlpm.ersteEinstieg))  * 24 * 60
              + N(INDEX(G11:G$932, _xlpm.ersteEinstieg)),
            _xlpm.diff, ROUND(_xlpm.wertEin - _xlpm.wertAus,0),
            _xlpm.minuteSoll,
                N(_xlfn.XLOOKUP(C10,Ziehung[LosID],Ziehung[Zeit-bedarf (min)])),
            IF(_xlpm.diff &gt; 0,"Los: "&amp;_xlpm.minuteSoll&amp;"; Um.:"&amp; _xlpm.diff,"")
        )
    )
)</f>
        <v/>
      </c>
      <c r="H10" s="18" t="str" cm="1">
        <f t="array" ref="H1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0" s="63">
        <v>0.76041666666666663</v>
      </c>
      <c r="K10" s="64" t="s">
        <v>33</v>
      </c>
      <c r="P10" s="5"/>
      <c r="Q10" s="5"/>
      <c r="R10" s="5"/>
      <c r="S10" s="5"/>
      <c r="T10" s="5"/>
      <c r="U10" s="5"/>
      <c r="V10" s="5"/>
      <c r="W10" s="5"/>
      <c r="X10" s="5"/>
      <c r="AA10" s="22" t="s">
        <v>34</v>
      </c>
      <c r="AE10" s="22" t="str">
        <v>B-25</v>
      </c>
      <c r="AF10" s="5"/>
      <c r="AG10" s="5"/>
      <c r="AH10" s="5"/>
      <c r="AI10" s="5"/>
      <c r="AJ10" s="5"/>
      <c r="AK10" s="5"/>
      <c r="AL10" s="5"/>
    </row>
    <row r="11" spans="1:38" ht="15.75" thickBot="1">
      <c r="B11" t="str" cm="1">
        <f t="array" ref="B11">_xlfn.SWITCH(Logbuch[[#This Row],[Eintragsart]],
$Y$1,IF(B10="Einstieg","Ausstieg","Einstieg"),
$Z$1,$Z$2,"")</f>
        <v/>
      </c>
      <c r="C11" t="str" cm="1">
        <f t="array" ref="C11">_xlfn.SWITCH(Logbuch[[#This Row],[Eintragsart]],
$Y$1,IF(Logbuch[[#This Row],[Check]]=$Y$3,C10,""),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MIN(INT(($J$9-$J$8)*144)*$J$11,INT((E11-$J$8)*144)*$J$11),"")),
""
)</f>
        <v/>
      </c>
      <c r="D11" t="str" cm="1">
        <f t="array" ref="D11">IFERROR(
_xlfn.IFS(
AND(Logbuch[[#This Row],[Eintragsart]]=$Z$1,LEN(Logbuch[[#This Row],[Details]])&gt;0),_xlfn.XLOOKUP(IF(Logbuch[[#This Row],[Eintragsart]]=$Z$1,Logbuch[[#This Row],[Details]],""),Ziehung[LosID],Ziehung[Bahnhof],FALSE,0),
AND(Logbuch[[#This Row],[Eintragsart]]=$Y$1,Logbuch[[#This Row],[Check]]="Einstieg"),D10),
"")</f>
        <v/>
      </c>
      <c r="F11" s="24">
        <f t="shared" si="0"/>
        <v>46256</v>
      </c>
      <c r="G11" t="str" cm="1">
        <f t="array" ref="G11">_xlfn.LET(
    _xlpm.letzteAusstieg, IFERROR(MAX(_xlfn._xlws.FILTER(ROW($B$5:B10), ($B$5:B10=$Y$3) + ($B$5:B10=$AA$10)))-4, 0),
    _xlpm.ersteEinstieg, IFERROR(MIN(_xlfn._xlws.FILTER(ROW(B12:$B$400), (B12:$B$400=$Y$2) + (B12:$B$400=$AA$9)))-ROW(B11), 0),
    IF(
        OR(_xlpm.ersteEinstieg=0, NOT(OR(B11=$Z$3, B11=$Z$4))),
        "",
        _xlfn.LET(
            _xlpm.wertAus,
                N(INDEX(E$5:E10, _xlpm.letzteAusstieg))  * 24 * 60
              + N(INDEX(G$5:G10, _xlpm.letzteAusstieg)),
            _xlpm.wertEin,
                N(INDEX(E12:E$932, _xlpm.ersteEinstieg))  * 24 * 60
              + N(INDEX(G12:G$932, _xlpm.ersteEinstieg)),
            _xlpm.diff, ROUND(_xlpm.wertEin - _xlpm.wertAus,0),
            _xlpm.minuteSoll,
                N(_xlfn.XLOOKUP(C11,Ziehung[LosID],Ziehung[Zeit-bedarf (min)])),
            IF(_xlpm.diff &gt; 0,"Los: "&amp;_xlpm.minuteSoll&amp;"; Um.:"&amp; _xlpm.diff,"")
        )
    )
)</f>
        <v/>
      </c>
      <c r="H11" s="18" t="str" cm="1">
        <f t="array" ref="H1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1" s="16">
        <v>20</v>
      </c>
      <c r="K11" s="17" t="s">
        <v>35</v>
      </c>
      <c r="L11" s="22" t="s">
        <v>3</v>
      </c>
      <c r="M11" s="22" t="s">
        <v>36</v>
      </c>
      <c r="P11" s="5"/>
      <c r="Q11" s="5"/>
      <c r="R11" s="5"/>
      <c r="S11" s="5"/>
      <c r="T11" s="5"/>
      <c r="U11" s="5"/>
      <c r="V11" s="5"/>
      <c r="W11" s="5"/>
      <c r="X11" s="5"/>
      <c r="AE11" s="22" t="str">
        <v>BP-01a</v>
      </c>
      <c r="AF11" s="5"/>
      <c r="AG11" s="5"/>
      <c r="AH11" s="5"/>
      <c r="AI11" s="5"/>
      <c r="AJ11" s="5"/>
      <c r="AK11" s="5"/>
      <c r="AL11" s="5"/>
    </row>
    <row r="12" spans="1:38" ht="15.75" thickBot="1">
      <c r="B12" t="str" cm="1">
        <f t="array" ref="B12">_xlfn.SWITCH(Logbuch[[#This Row],[Eintragsart]],
$Y$1,IF(B11="Einstieg","Ausstieg","Einstieg"),
$Z$1,$Z$2,"")</f>
        <v/>
      </c>
      <c r="C12" t="str" cm="1">
        <f t="array" ref="C12">_xlfn.SWITCH(Logbuch[[#This Row],[Eintragsart]],
$Y$1,IF(Logbuch[[#This Row],[Check]]=$Y$3,C11,""),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MIN(INT(($J$9-$J$8)*144)*$J$11,INT((E12-$J$8)*144)*$J$11),"")),
""
)</f>
        <v/>
      </c>
      <c r="D12" t="str" cm="1">
        <f t="array" ref="D12">IFERROR(
_xlfn.IFS(
AND(Logbuch[[#This Row],[Eintragsart]]=$Z$1,LEN(Logbuch[[#This Row],[Details]])&gt;0),_xlfn.XLOOKUP(IF(Logbuch[[#This Row],[Eintragsart]]=$Z$1,Logbuch[[#This Row],[Details]],""),Ziehung[LosID],Ziehung[Bahnhof],FALSE,0),
AND(Logbuch[[#This Row],[Eintragsart]]=$Y$1,Logbuch[[#This Row],[Check]]="Einstieg"),D11),
"")</f>
        <v/>
      </c>
      <c r="F12" s="24">
        <f t="shared" si="0"/>
        <v>46256</v>
      </c>
      <c r="G12" t="str" cm="1">
        <f t="array" ref="G12">_xlfn.LET(
    _xlpm.letzteAusstieg, IFERROR(MAX(_xlfn._xlws.FILTER(ROW($B$5:B11), ($B$5:B11=$Y$3) + ($B$5:B11=$AA$10)))-4, 0),
    _xlpm.ersteEinstieg, IFERROR(MIN(_xlfn._xlws.FILTER(ROW(B13:$B$400), (B13:$B$400=$Y$2) + (B13:$B$400=$AA$9)))-ROW(B12), 0),
    IF(
        OR(_xlpm.ersteEinstieg=0, NOT(OR(B12=$Z$3, B12=$Z$4))),
        "",
        _xlfn.LET(
            _xlpm.wertAus,
                N(INDEX(E$5:E11, _xlpm.letzteAusstieg))  * 24 * 60
              + N(INDEX(G$5:G11, _xlpm.letzteAusstieg)),
            _xlpm.wertEin,
                N(INDEX(E13:E$932, _xlpm.ersteEinstieg))  * 24 * 60
              + N(INDEX(G13:G$932, _xlpm.ersteEinstieg)),
            _xlpm.diff, ROUND(_xlpm.wertEin - _xlpm.wertAus,0),
            _xlpm.minuteSoll,
                N(_xlfn.XLOOKUP(C12,Ziehung[LosID],Ziehung[Zeit-bedarf (min)])),
            IF(_xlpm.diff &gt; 0,"Los: "&amp;_xlpm.minuteSoll&amp;"; Um.:"&amp; _xlpm.diff,"")
        )
    )
)</f>
        <v/>
      </c>
      <c r="H12" s="18" t="str" cm="1">
        <f t="array" ref="H1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L12" s="22" t="str">
        <f>$B$2</f>
        <v>Musterteam</v>
      </c>
      <c r="M12" s="23" t="str" cm="1">
        <f t="array" ref="M12">IFERROR(MAX(VALUE(SUBSTITUTE(_xlfn.XLOOKUP(_xlfn._xlws.FILTER(Logbuch[Bahnhof], ((Logbuch[Eintragsart]=$Z$1) + (Logbuch[Check]=$AA$6)) * (Logbuch[Bahnhof]&lt;&gt;"Basel Bad Bf")), Hafas[NAME], Hafas[Breitengrad Bahnhof], 0, 0),".",","))),"")</f>
        <v/>
      </c>
      <c r="P12" s="5"/>
      <c r="Q12" s="5"/>
      <c r="R12" s="5"/>
      <c r="S12" s="5"/>
      <c r="T12" s="5"/>
      <c r="U12" s="5"/>
      <c r="V12" s="5"/>
      <c r="W12" s="5"/>
      <c r="X12" s="5"/>
      <c r="AE12" s="22" t="str">
        <v>BP-01b</v>
      </c>
      <c r="AF12" s="5"/>
      <c r="AG12" s="5"/>
      <c r="AH12" s="5"/>
      <c r="AI12" s="5"/>
      <c r="AJ12" s="5"/>
      <c r="AK12" s="5"/>
      <c r="AL12" s="5"/>
    </row>
    <row r="13" spans="1:38">
      <c r="B13" t="str" cm="1">
        <f t="array" ref="B13">_xlfn.SWITCH(Logbuch[[#This Row],[Eintragsart]],
$Y$1,IF(B12="Einstieg","Ausstieg","Einstieg"),
$Z$1,$Z$2,"")</f>
        <v/>
      </c>
      <c r="C13" t="str" cm="1">
        <f t="array" ref="C13">_xlfn.SWITCH(Logbuch[[#This Row],[Eintragsart]],
$Y$1,IF(Logbuch[[#This Row],[Check]]=$Y$3,C12,""),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MIN(INT(($J$9-$J$8)*144)*$J$11,INT((E13-$J$8)*144)*$J$11),"")),
""
)</f>
        <v/>
      </c>
      <c r="D13" t="str" cm="1">
        <f t="array" ref="D13">IFERROR(
_xlfn.IFS(
AND(Logbuch[[#This Row],[Eintragsart]]=$Z$1,LEN(Logbuch[[#This Row],[Details]])&gt;0),_xlfn.XLOOKUP(IF(Logbuch[[#This Row],[Eintragsart]]=$Z$1,Logbuch[[#This Row],[Details]],""),Ziehung[LosID],Ziehung[Bahnhof],FALSE,0),
AND(Logbuch[[#This Row],[Eintragsart]]=$Y$1,Logbuch[[#This Row],[Check]]="Einstieg"),D12),
"")</f>
        <v/>
      </c>
      <c r="F13" s="24">
        <f t="shared" si="0"/>
        <v>46256</v>
      </c>
      <c r="G13" t="str" cm="1">
        <f t="array" ref="G13">_xlfn.LET(
    _xlpm.letzteAusstieg, IFERROR(MAX(_xlfn._xlws.FILTER(ROW($B$5:B12), ($B$5:B12=$Y$3) + ($B$5:B12=$AA$10)))-4, 0),
    _xlpm.ersteEinstieg, IFERROR(MIN(_xlfn._xlws.FILTER(ROW(B14:$B$400), (B14:$B$400=$Y$2) + (B14:$B$400=$AA$9)))-ROW(B13), 0),
    IF(
        OR(_xlpm.ersteEinstieg=0, NOT(OR(B13=$Z$3, B13=$Z$4))),
        "",
        _xlfn.LET(
            _xlpm.wertAus,
                N(INDEX(E$5:E12, _xlpm.letzteAusstieg))  * 24 * 60
              + N(INDEX(G$5:G12, _xlpm.letzteAusstieg)),
            _xlpm.wertEin,
                N(INDEX(E14:E$932, _xlpm.ersteEinstieg))  * 24 * 60
              + N(INDEX(G14:G$932, _xlpm.ersteEinstieg)),
            _xlpm.diff, ROUND(_xlpm.wertEin - _xlpm.wertAus,0),
            _xlpm.minuteSoll,
                N(_xlfn.XLOOKUP(C13,Ziehung[LosID],Ziehung[Zeit-bedarf (min)])),
            IF(_xlpm.diff &gt; 0,"Los: "&amp;_xlpm.minuteSoll&amp;"; Um.:"&amp; _xlpm.diff,"")
        )
    )
)</f>
        <v/>
      </c>
      <c r="H13" s="18" t="str" cm="1">
        <f t="array" ref="H1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3" s="65" t="s">
        <v>37</v>
      </c>
      <c r="K13" s="66" t="s">
        <v>16</v>
      </c>
      <c r="L13" s="22" t="str">
        <f t="shared" ref="L13:L15" si="1">$B$2</f>
        <v>Musterteam</v>
      </c>
      <c r="M13" s="23" t="str" cm="1">
        <f t="array" ref="M13">IFERROR(MAX(VALUE(SUBSTITUTE(_xlfn.XLOOKUP(_xlfn._xlws.FILTER(Logbuch[Bahnhof], ((Logbuch[Eintragsart]=$Z$1) + (Logbuch[Check]=$AA$6)) * (Logbuch[Bahnhof]&lt;&gt;"Basel Bad Bf")), Hafas[NAME], Hafas[Längengrad Bahnhof], 0, 0),".",","))),"")</f>
        <v/>
      </c>
      <c r="P13" s="5"/>
      <c r="Q13" s="5"/>
      <c r="R13" s="5"/>
      <c r="S13" s="5"/>
      <c r="T13" s="5"/>
      <c r="U13" s="5"/>
      <c r="V13" s="5"/>
      <c r="W13" s="5"/>
      <c r="X13" s="5"/>
      <c r="Y13" s="5"/>
      <c r="Z13" s="5"/>
      <c r="AA13" s="5"/>
      <c r="AB13" s="5"/>
      <c r="AC13" s="5"/>
      <c r="AD13" s="5"/>
      <c r="AE13" s="22" t="str">
        <v>BP-03a</v>
      </c>
      <c r="AF13" s="5"/>
      <c r="AG13" s="5"/>
      <c r="AH13" s="5"/>
      <c r="AI13" s="5"/>
      <c r="AJ13" s="5"/>
      <c r="AK13" s="5"/>
      <c r="AL13" s="5"/>
    </row>
    <row r="14" spans="1:38">
      <c r="B14" t="str" cm="1">
        <f t="array" ref="B14">_xlfn.SWITCH(Logbuch[[#This Row],[Eintragsart]],
$Y$1,IF(B13="Einstieg","Ausstieg","Einstieg"),
$Z$1,$Z$2,"")</f>
        <v/>
      </c>
      <c r="C14" t="str" cm="1">
        <f t="array" ref="C14">_xlfn.SWITCH(Logbuch[[#This Row],[Eintragsart]],
$Y$1,IF(Logbuch[[#This Row],[Check]]=$Y$3,C13,""),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MIN(INT(($J$9-$J$8)*144)*$J$11,INT((E14-$J$8)*144)*$J$11),"")),
""
)</f>
        <v/>
      </c>
      <c r="D14" t="str" cm="1">
        <f t="array" ref="D14">IFERROR(
_xlfn.IFS(
AND(Logbuch[[#This Row],[Eintragsart]]=$Z$1,LEN(Logbuch[[#This Row],[Details]])&gt;0),_xlfn.XLOOKUP(IF(Logbuch[[#This Row],[Eintragsart]]=$Z$1,Logbuch[[#This Row],[Details]],""),Ziehung[LosID],Ziehung[Bahnhof],FALSE,0),
AND(Logbuch[[#This Row],[Eintragsart]]=$Y$1,Logbuch[[#This Row],[Check]]="Einstieg"),D13),
"")</f>
        <v/>
      </c>
      <c r="F14" s="24">
        <f t="shared" si="0"/>
        <v>46256</v>
      </c>
      <c r="G14" t="str" cm="1">
        <f t="array" ref="G14">_xlfn.LET(
    _xlpm.letzteAusstieg, IFERROR(MAX(_xlfn._xlws.FILTER(ROW($B$5:B13), ($B$5:B13=$Y$3) + ($B$5:B13=$AA$10)))-4, 0),
    _xlpm.ersteEinstieg, IFERROR(MIN(_xlfn._xlws.FILTER(ROW(B15:$B$400), (B15:$B$400=$Y$2) + (B15:$B$400=$AA$9)))-ROW(B14), 0),
    IF(
        OR(_xlpm.ersteEinstieg=0, NOT(OR(B14=$Z$3, B14=$Z$4))),
        "",
        _xlfn.LET(
            _xlpm.wertAus,
                N(INDEX(E$5:E13, _xlpm.letzteAusstieg))  * 24 * 60
              + N(INDEX(G$5:G13, _xlpm.letzteAusstieg)),
            _xlpm.wertEin,
                N(INDEX(E15:E$932, _xlpm.ersteEinstieg))  * 24 * 60
              + N(INDEX(G15:G$932, _xlpm.ersteEinstieg)),
            _xlpm.diff, ROUND(_xlpm.wertEin - _xlpm.wertAus,0),
            _xlpm.minuteSoll,
                N(_xlfn.XLOOKUP(C14,Ziehung[LosID],Ziehung[Zeit-bedarf (min)])),
            IF(_xlpm.diff &gt; 0,"Los: "&amp;_xlpm.minuteSoll&amp;"; Um.:"&amp; _xlpm.diff,"")
        )
    )
)</f>
        <v/>
      </c>
      <c r="H14" s="18" t="str" cm="1">
        <f t="array" ref="H1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4" s="67" t="s">
        <v>38</v>
      </c>
      <c r="K14" s="68" t="str" cm="1">
        <f t="array" ref="K14">_xlfn.LET(
    _xlpm.bahnhoefe, _xlfn._xlws.FILTER(Logbuch[Bahnhof], ((Logbuch[Eintragsart]=$Z$1) + (Logbuch[Check]=$AA$7)) * (Logbuch[Bahnhof]&lt;&gt;"Basel Bad Bf")),
    _xlpm.werte, IFERROR(VALUE(SUBSTITUTE(_xlfn.XLOOKUP(_xlpm.bahnhoefe, Hafas[NAME], Hafas[Breitengrad Bahnhof], 0, 0),".",",")),""),
    IFERROR(INDEX(_xlpm.bahnhoefe,MATCH(MAX(_xlpm.werte), _xlpm.werte, 0)),"")
)</f>
        <v/>
      </c>
      <c r="L14" s="22" t="str">
        <f t="shared" si="1"/>
        <v>Musterteam</v>
      </c>
      <c r="M14" s="23" t="str" cm="1">
        <f t="array" ref="M14">IFERROR(MIN(VALUE(SUBSTITUTE(_xlfn.XLOOKUP(_xlfn._xlws.FILTER(Logbuch[Bahnhof], ((Logbuch[Eintragsart]=$Z$1) + (Logbuch[Check]=$AA$6)) * (Logbuch[Bahnhof]&lt;&gt;"Basel Bad Bf")), Hafas[NAME], Hafas[Breitengrad Bahnhof], 200, 0),".",","))),"")</f>
        <v/>
      </c>
      <c r="P14" s="5"/>
      <c r="Q14" s="5"/>
      <c r="R14" s="5"/>
      <c r="S14" s="5"/>
      <c r="T14" s="5"/>
      <c r="U14" s="5"/>
      <c r="V14" s="5"/>
      <c r="W14" s="5"/>
      <c r="X14" s="5"/>
      <c r="Y14" s="5"/>
      <c r="Z14" s="5"/>
      <c r="AA14" s="5"/>
      <c r="AB14" s="5"/>
      <c r="AC14" s="5"/>
      <c r="AD14" s="5"/>
      <c r="AE14" s="22" t="str">
        <v>BP-03b</v>
      </c>
      <c r="AF14" s="5"/>
      <c r="AG14" s="5"/>
      <c r="AH14" s="5"/>
      <c r="AI14" s="5"/>
      <c r="AJ14" s="5"/>
      <c r="AK14" s="5"/>
      <c r="AL14" s="5"/>
    </row>
    <row r="15" spans="1:38">
      <c r="B15" t="str" cm="1">
        <f t="array" ref="B15">_xlfn.SWITCH(Logbuch[[#This Row],[Eintragsart]],
$Y$1,IF(B14="Einstieg","Ausstieg","Einstieg"),
$Z$1,$Z$2,"")</f>
        <v/>
      </c>
      <c r="C15" t="str" cm="1">
        <f t="array" ref="C15">_xlfn.SWITCH(Logbuch[[#This Row],[Eintragsart]],
$Y$1,IF(Logbuch[[#This Row],[Check]]=$Y$3,C14,""),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MIN(INT(($J$9-$J$8)*144)*$J$11,INT((E15-$J$8)*144)*$J$11),"")),
""
)</f>
        <v/>
      </c>
      <c r="D15" t="str" cm="1">
        <f t="array" ref="D15">IFERROR(
_xlfn.IFS(
AND(Logbuch[[#This Row],[Eintragsart]]=$Z$1,LEN(Logbuch[[#This Row],[Details]])&gt;0),_xlfn.XLOOKUP(IF(Logbuch[[#This Row],[Eintragsart]]=$Z$1,Logbuch[[#This Row],[Details]],""),Ziehung[LosID],Ziehung[Bahnhof],FALSE,0),
AND(Logbuch[[#This Row],[Eintragsart]]=$Y$1,Logbuch[[#This Row],[Check]]="Einstieg"),D14),
"")</f>
        <v/>
      </c>
      <c r="F15" s="24">
        <f t="shared" si="0"/>
        <v>46256</v>
      </c>
      <c r="G15" t="str" cm="1">
        <f t="array" ref="G15">_xlfn.LET(
    _xlpm.letzteAusstieg, IFERROR(MAX(_xlfn._xlws.FILTER(ROW($B$5:B14), ($B$5:B14=$Y$3) + ($B$5:B14=$AA$10)))-4, 0),
    _xlpm.ersteEinstieg, IFERROR(MIN(_xlfn._xlws.FILTER(ROW(B16:$B$400), (B16:$B$400=$Y$2) + (B16:$B$400=$AA$9)))-ROW(B15), 0),
    IF(
        OR(_xlpm.ersteEinstieg=0, NOT(OR(B15=$Z$3, B15=$Z$4))),
        "",
        _xlfn.LET(
            _xlpm.wertAus,
                N(INDEX(E$5:E14, _xlpm.letzteAusstieg))  * 24 * 60
              + N(INDEX(G$5:G14, _xlpm.letzteAusstieg)),
            _xlpm.wertEin,
                N(INDEX(E16:E$932, _xlpm.ersteEinstieg))  * 24 * 60
              + N(INDEX(G16:G$932, _xlpm.ersteEinstieg)),
            _xlpm.diff, ROUND(_xlpm.wertEin - _xlpm.wertAus,0),
            _xlpm.minuteSoll,
                N(_xlfn.XLOOKUP(C15,Ziehung[LosID],Ziehung[Zeit-bedarf (min)])),
            IF(_xlpm.diff &gt; 0,"Los: "&amp;_xlpm.minuteSoll&amp;"; Um.:"&amp; _xlpm.diff,"")
        )
    )
)</f>
        <v/>
      </c>
      <c r="H15" s="18" t="str" cm="1">
        <f t="array" ref="H1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5" s="67" t="s">
        <v>39</v>
      </c>
      <c r="K15" s="68" t="str" cm="1">
        <f t="array" ref="K15">_xlfn.LET(
    _xlpm.bahnhoefe, _xlfn._xlws.FILTER(Logbuch[Bahnhof], ((Logbuch[Eintragsart]=$Z$1) + (Logbuch[Check]=$AA$7)) * (Logbuch[Bahnhof]&lt;&gt;"Basel Bad Bf")),
    _xlpm.werte, IFERROR(VALUE(SUBSTITUTE(_xlfn.XLOOKUP(_xlpm.bahnhoefe, Hafas[NAME], Hafas[Längengrad Bahnhof], 0, 0),".",",")),""),
    IFERROR(INDEX(_xlpm.bahnhoefe,MATCH(MAX(_xlpm.werte), _xlpm.werte, 0)),"")
)</f>
        <v/>
      </c>
      <c r="L15" s="22" t="str">
        <f t="shared" si="1"/>
        <v>Musterteam</v>
      </c>
      <c r="M15" s="23" t="str" cm="1">
        <f t="array" ref="M15">IFERROR(MIN(VALUE(SUBSTITUTE(_xlfn.XLOOKUP(_xlfn._xlws.FILTER(Logbuch[Bahnhof], ((Logbuch[Eintragsart]=$Z$1) + (Logbuch[Check]=$AA$6)) * (Logbuch[Bahnhof]&lt;&gt;"Basel Bad Bf")), Hafas[NAME], Hafas[Längengrad Bahnhof], 200, 0),".",","))),"")</f>
        <v/>
      </c>
      <c r="P15" s="5"/>
      <c r="Q15" s="5"/>
      <c r="R15" s="5"/>
      <c r="S15" s="5"/>
      <c r="T15" s="5"/>
      <c r="U15" s="5"/>
      <c r="V15" s="5"/>
      <c r="W15" s="5"/>
      <c r="X15" s="5"/>
      <c r="Y15" s="5"/>
      <c r="Z15" s="5"/>
      <c r="AA15" s="5"/>
      <c r="AB15" s="5"/>
      <c r="AC15" s="5"/>
      <c r="AD15" s="5"/>
      <c r="AE15" s="22" t="str">
        <v>BP-09a</v>
      </c>
      <c r="AF15" s="5"/>
      <c r="AG15" s="5"/>
      <c r="AH15" s="5"/>
      <c r="AI15" s="5"/>
      <c r="AJ15" s="5"/>
      <c r="AK15" s="5"/>
      <c r="AL15" s="5"/>
    </row>
    <row r="16" spans="1:38">
      <c r="B16" t="str" cm="1">
        <f t="array" ref="B16">_xlfn.SWITCH(Logbuch[[#This Row],[Eintragsart]],
$Y$1,IF(B15="Einstieg","Ausstieg","Einstieg"),
$Z$1,$Z$2,"")</f>
        <v/>
      </c>
      <c r="C16" t="str" cm="1">
        <f t="array" ref="C16">_xlfn.SWITCH(Logbuch[[#This Row],[Eintragsart]],
$Y$1,IF(Logbuch[[#This Row],[Check]]=$Y$3,C15,""),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MIN(INT(($J$9-$J$8)*144)*$J$11,INT((E16-$J$8)*144)*$J$11),"")),
""
)</f>
        <v/>
      </c>
      <c r="D16" t="str" cm="1">
        <f t="array" ref="D16">IFERROR(
_xlfn.IFS(
AND(Logbuch[[#This Row],[Eintragsart]]=$Z$1,LEN(Logbuch[[#This Row],[Details]])&gt;0),_xlfn.XLOOKUP(IF(Logbuch[[#This Row],[Eintragsart]]=$Z$1,Logbuch[[#This Row],[Details]],""),Ziehung[LosID],Ziehung[Bahnhof],FALSE,0),
AND(Logbuch[[#This Row],[Eintragsart]]=$Y$1,Logbuch[[#This Row],[Check]]="Einstieg"),D15),
"")</f>
        <v/>
      </c>
      <c r="F16" s="24">
        <f t="shared" si="0"/>
        <v>46256</v>
      </c>
      <c r="G16" t="str" cm="1">
        <f t="array" ref="G16">_xlfn.LET(
    _xlpm.letzteAusstieg, IFERROR(MAX(_xlfn._xlws.FILTER(ROW($B$5:B15), ($B$5:B15=$Y$3) + ($B$5:B15=$AA$10)))-4, 0),
    _xlpm.ersteEinstieg, IFERROR(MIN(_xlfn._xlws.FILTER(ROW(B17:$B$400), (B17:$B$400=$Y$2) + (B17:$B$400=$AA$9)))-ROW(B16), 0),
    IF(
        OR(_xlpm.ersteEinstieg=0, NOT(OR(B16=$Z$3, B16=$Z$4))),
        "",
        _xlfn.LET(
            _xlpm.wertAus,
                N(INDEX(E$5:E15, _xlpm.letzteAusstieg))  * 24 * 60
              + N(INDEX(G$5:G15, _xlpm.letzteAusstieg)),
            _xlpm.wertEin,
                N(INDEX(E17:E$932, _xlpm.ersteEinstieg))  * 24 * 60
              + N(INDEX(G17:G$932, _xlpm.ersteEinstieg)),
            _xlpm.diff, ROUND(_xlpm.wertEin - _xlpm.wertAus,0),
            _xlpm.minuteSoll,
                N(_xlfn.XLOOKUP(C16,Ziehung[LosID],Ziehung[Zeit-bedarf (min)])),
            IF(_xlpm.diff &gt; 0,"Los: "&amp;_xlpm.minuteSoll&amp;"; Um.:"&amp; _xlpm.diff,"")
        )
    )
)</f>
        <v/>
      </c>
      <c r="H16" s="18" t="str" cm="1">
        <f t="array" ref="H1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6" s="67" t="s">
        <v>40</v>
      </c>
      <c r="K16" s="68" t="str" cm="1">
        <f t="array" ref="K16">_xlfn.LET(
    _xlpm.bahnhoefe, _xlfn._xlws.FILTER(Logbuch[Bahnhof], ((Logbuch[Eintragsart]=$Z$1) + (Logbuch[Check]=$AA$7)) * (Logbuch[Bahnhof]&lt;&gt;"Basel Bad Bf")),
    _xlpm.werte, IFERROR(VALUE(SUBSTITUTE(_xlfn.XLOOKUP(_xlpm.bahnhoefe, Hafas[NAME], Hafas[Breitengrad Bahnhof], 200, 0),".",",")),""),
    IFERROR(INDEX(_xlpm.bahnhoefe,MATCH(MIN(_xlpm.werte), _xlpm.werte, 0)),"")
)</f>
        <v/>
      </c>
      <c r="P16" s="5"/>
      <c r="Q16" s="5"/>
      <c r="R16" s="5"/>
      <c r="S16" s="5"/>
      <c r="T16" s="5"/>
      <c r="U16" s="5"/>
      <c r="V16" s="5"/>
      <c r="W16" s="5"/>
      <c r="AE16" s="22" t="str">
        <v>BP-09b</v>
      </c>
      <c r="AF16" s="5"/>
      <c r="AG16" s="5"/>
      <c r="AH16" s="5"/>
      <c r="AI16" s="5"/>
      <c r="AJ16" s="5"/>
      <c r="AK16" s="5"/>
    </row>
    <row r="17" spans="2:37" ht="15.75" thickBot="1">
      <c r="B17" t="str" cm="1">
        <f t="array" ref="B17">_xlfn.SWITCH(Logbuch[[#This Row],[Eintragsart]],
$Y$1,IF(B16="Einstieg","Ausstieg","Einstieg"),
$Z$1,$Z$2,"")</f>
        <v/>
      </c>
      <c r="C17" t="str" cm="1">
        <f t="array" ref="C17">_xlfn.SWITCH(Logbuch[[#This Row],[Eintragsart]],
$Y$1,IF(Logbuch[[#This Row],[Check]]=$Y$3,C16,""),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MIN(INT(($J$9-$J$8)*144)*$J$11,INT((E17-$J$8)*144)*$J$11),"")),
""
)</f>
        <v/>
      </c>
      <c r="D17" t="str" cm="1">
        <f t="array" ref="D17">IFERROR(
_xlfn.IFS(
AND(Logbuch[[#This Row],[Eintragsart]]=$Z$1,LEN(Logbuch[[#This Row],[Details]])&gt;0),_xlfn.XLOOKUP(IF(Logbuch[[#This Row],[Eintragsart]]=$Z$1,Logbuch[[#This Row],[Details]],""),Ziehung[LosID],Ziehung[Bahnhof],FALSE,0),
AND(Logbuch[[#This Row],[Eintragsart]]=$Y$1,Logbuch[[#This Row],[Check]]="Einstieg"),D16),
"")</f>
        <v/>
      </c>
      <c r="F17" s="24">
        <f t="shared" si="0"/>
        <v>46256</v>
      </c>
      <c r="G17" t="str" cm="1">
        <f t="array" ref="G17">_xlfn.LET(
    _xlpm.letzteAusstieg, IFERROR(MAX(_xlfn._xlws.FILTER(ROW($B$5:B16), ($B$5:B16=$Y$3) + ($B$5:B16=$AA$10)))-4, 0),
    _xlpm.ersteEinstieg, IFERROR(MIN(_xlfn._xlws.FILTER(ROW(B18:$B$400), (B18:$B$400=$Y$2) + (B18:$B$400=$AA$9)))-ROW(B17), 0),
    IF(
        OR(_xlpm.ersteEinstieg=0, NOT(OR(B17=$Z$3, B17=$Z$4))),
        "",
        _xlfn.LET(
            _xlpm.wertAus,
                N(INDEX(E$5:E16, _xlpm.letzteAusstieg))  * 24 * 60
              + N(INDEX(G$5:G16, _xlpm.letzteAusstieg)),
            _xlpm.wertEin,
                N(INDEX(E18:E$932, _xlpm.ersteEinstieg))  * 24 * 60
              + N(INDEX(G18:G$932, _xlpm.ersteEinstieg)),
            _xlpm.diff, ROUND(_xlpm.wertEin - _xlpm.wertAus,0),
            _xlpm.minuteSoll,
                N(_xlfn.XLOOKUP(C17,Ziehung[LosID],Ziehung[Zeit-bedarf (min)])),
            IF(_xlpm.diff &gt; 0,"Los: "&amp;_xlpm.minuteSoll&amp;"; Um.:"&amp; _xlpm.diff,"")
        )
    )
)</f>
        <v/>
      </c>
      <c r="H17" s="18" t="str" cm="1">
        <f t="array" ref="H1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7" s="69" t="s">
        <v>41</v>
      </c>
      <c r="K17" s="70" t="str" cm="1">
        <f t="array" ref="K17">_xlfn.LET(
    _xlpm.bahnhoefe, _xlfn._xlws.FILTER(Logbuch[Bahnhof], ((Logbuch[Eintragsart]=$Z$1) + (Logbuch[Check]=$AA$7)) * (Logbuch[Bahnhof]&lt;&gt;"Basel Bad Bf")),
    _xlpm.werte, IFERROR(VALUE(SUBSTITUTE(_xlfn.XLOOKUP(_xlpm.bahnhoefe, Hafas[NAME], Hafas[Längengrad Bahnhof], 200, 0),".",",")),""),
    IFERROR(INDEX(_xlpm.bahnhoefe,MATCH(MIN(_xlpm.werte), _xlpm.werte, 0)),"")
)</f>
        <v/>
      </c>
      <c r="P17" s="5"/>
      <c r="Q17" s="5"/>
      <c r="R17" s="5"/>
      <c r="S17" s="5"/>
      <c r="T17" s="5"/>
      <c r="U17" s="5"/>
      <c r="V17" s="5"/>
      <c r="W17" s="5"/>
      <c r="AE17" s="22" t="str">
        <v>BP-10a</v>
      </c>
      <c r="AF17" s="5"/>
      <c r="AG17" s="5"/>
      <c r="AH17" s="5"/>
      <c r="AI17" s="5"/>
      <c r="AJ17" s="5"/>
      <c r="AK17" s="5"/>
    </row>
    <row r="18" spans="2:37" ht="15.75" thickBot="1">
      <c r="B18" t="str" cm="1">
        <f t="array" ref="B18">_xlfn.SWITCH(Logbuch[[#This Row],[Eintragsart]],
$Y$1,IF(B17="Einstieg","Ausstieg","Einstieg"),
$Z$1,$Z$2,"")</f>
        <v/>
      </c>
      <c r="C18" t="str" cm="1">
        <f t="array" ref="C18">_xlfn.SWITCH(Logbuch[[#This Row],[Eintragsart]],
$Y$1,IF(Logbuch[[#This Row],[Check]]=$Y$3,C17,""),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MIN(INT(($J$9-$J$8)*144)*$J$11,INT((E18-$J$8)*144)*$J$11),"")),
""
)</f>
        <v/>
      </c>
      <c r="D18" t="str" cm="1">
        <f t="array" ref="D18">IFERROR(
_xlfn.IFS(
AND(Logbuch[[#This Row],[Eintragsart]]=$Z$1,LEN(Logbuch[[#This Row],[Details]])&gt;0),_xlfn.XLOOKUP(IF(Logbuch[[#This Row],[Eintragsart]]=$Z$1,Logbuch[[#This Row],[Details]],""),Ziehung[LosID],Ziehung[Bahnhof],FALSE,0),
AND(Logbuch[[#This Row],[Eintragsart]]=$Y$1,Logbuch[[#This Row],[Check]]="Einstieg"),D17),
"")</f>
        <v/>
      </c>
      <c r="F18" s="24">
        <f t="shared" si="0"/>
        <v>46256</v>
      </c>
      <c r="G18" t="str" cm="1">
        <f t="array" ref="G18">_xlfn.LET(
    _xlpm.letzteAusstieg, IFERROR(MAX(_xlfn._xlws.FILTER(ROW($B$5:B17), ($B$5:B17=$Y$3) + ($B$5:B17=$AA$10)))-4, 0),
    _xlpm.ersteEinstieg, IFERROR(MIN(_xlfn._xlws.FILTER(ROW(B19:$B$400), (B19:$B$400=$Y$2) + (B19:$B$400=$AA$9)))-ROW(B18), 0),
    IF(
        OR(_xlpm.ersteEinstieg=0, NOT(OR(B18=$Z$3, B18=$Z$4))),
        "",
        _xlfn.LET(
            _xlpm.wertAus,
                N(INDEX(E$5:E17, _xlpm.letzteAusstieg))  * 24 * 60
              + N(INDEX(G$5:G17, _xlpm.letzteAusstieg)),
            _xlpm.wertEin,
                N(INDEX(E19:E$932, _xlpm.ersteEinstieg))  * 24 * 60
              + N(INDEX(G19:G$932, _xlpm.ersteEinstieg)),
            _xlpm.diff, ROUND(_xlpm.wertEin - _xlpm.wertAus,0),
            _xlpm.minuteSoll,
                N(_xlfn.XLOOKUP(C18,Ziehung[LosID],Ziehung[Zeit-bedarf (min)])),
            IF(_xlpm.diff &gt; 0,"Los: "&amp;_xlpm.minuteSoll&amp;"; Um.:"&amp; _xlpm.diff,"")
        )
    )
)</f>
        <v/>
      </c>
      <c r="H18" s="18" t="str" cm="1">
        <f t="array" ref="H1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P18" s="5"/>
      <c r="Q18" s="5"/>
      <c r="R18" s="5"/>
      <c r="S18" s="5"/>
      <c r="T18" s="5"/>
      <c r="U18" s="5"/>
      <c r="V18" s="5"/>
      <c r="W18" s="5"/>
      <c r="AE18" s="22" t="str">
        <v>BP-10b</v>
      </c>
      <c r="AF18" s="5"/>
      <c r="AG18" s="5"/>
      <c r="AH18" s="5"/>
      <c r="AI18" s="5"/>
      <c r="AJ18" s="5"/>
      <c r="AK18" s="5"/>
    </row>
    <row r="19" spans="2:37">
      <c r="B19" t="str" cm="1">
        <f t="array" ref="B19">_xlfn.SWITCH(Logbuch[[#This Row],[Eintragsart]],
$Y$1,IF(B18="Einstieg","Ausstieg","Einstieg"),
$Z$1,$Z$2,"")</f>
        <v/>
      </c>
      <c r="C19" t="str" cm="1">
        <f t="array" ref="C19">_xlfn.SWITCH(Logbuch[[#This Row],[Eintragsart]],
$Y$1,IF(Logbuch[[#This Row],[Check]]=$Y$3,C18,""),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MIN(INT(($J$9-$J$8)*144)*$J$11,INT((E19-$J$8)*144)*$J$11),"")),
""
)</f>
        <v/>
      </c>
      <c r="D19" t="str" cm="1">
        <f t="array" ref="D19">IFERROR(
_xlfn.IFS(
AND(Logbuch[[#This Row],[Eintragsart]]=$Z$1,LEN(Logbuch[[#This Row],[Details]])&gt;0),_xlfn.XLOOKUP(IF(Logbuch[[#This Row],[Eintragsart]]=$Z$1,Logbuch[[#This Row],[Details]],""),Ziehung[LosID],Ziehung[Bahnhof],FALSE,0),
AND(Logbuch[[#This Row],[Eintragsart]]=$Y$1,Logbuch[[#This Row],[Check]]="Einstieg"),D18),
"")</f>
        <v/>
      </c>
      <c r="F19" s="24">
        <f t="shared" si="0"/>
        <v>46256</v>
      </c>
      <c r="G19" t="str" cm="1">
        <f t="array" ref="G19">_xlfn.LET(
    _xlpm.letzteAusstieg, IFERROR(MAX(_xlfn._xlws.FILTER(ROW($B$5:B18), ($B$5:B18=$Y$3) + ($B$5:B18=$AA$10)))-4, 0),
    _xlpm.ersteEinstieg, IFERROR(MIN(_xlfn._xlws.FILTER(ROW(B20:$B$400), (B20:$B$400=$Y$2) + (B20:$B$400=$AA$9)))-ROW(B19), 0),
    IF(
        OR(_xlpm.ersteEinstieg=0, NOT(OR(B19=$Z$3, B19=$Z$4))),
        "",
        _xlfn.LET(
            _xlpm.wertAus,
                N(INDEX(E$5:E18, _xlpm.letzteAusstieg))  * 24 * 60
              + N(INDEX(G$5:G18, _xlpm.letzteAusstieg)),
            _xlpm.wertEin,
                N(INDEX(E20:E$932, _xlpm.ersteEinstieg))  * 24 * 60
              + N(INDEX(G20:G$932, _xlpm.ersteEinstieg)),
            _xlpm.diff, ROUND(_xlpm.wertEin - _xlpm.wertAus,0),
            _xlpm.minuteSoll,
                N(_xlfn.XLOOKUP(C19,Ziehung[LosID],Ziehung[Zeit-bedarf (min)])),
            IF(_xlpm.diff &gt; 0,"Los: "&amp;_xlpm.minuteSoll&amp;"; Um.:"&amp; _xlpm.diff,"")
        )
    )
)</f>
        <v/>
      </c>
      <c r="H19" s="18" t="str" cm="1">
        <f t="array" ref="H1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19" s="65" t="s">
        <v>42</v>
      </c>
      <c r="K19" s="66" t="str" cm="1">
        <f t="array" ref="K19:K37">_xlfn._xlws.FILTER(Ziehungsanzahl[[#All],[Lostopf]],Ziehungsanzahl[[#All],[Kontingent]]&gt;0)</f>
        <v>Lostopf</v>
      </c>
      <c r="P19" s="5"/>
      <c r="Q19" s="5"/>
      <c r="R19" s="5"/>
      <c r="S19" s="5"/>
      <c r="T19" s="5"/>
      <c r="U19" s="5"/>
      <c r="V19" s="5"/>
      <c r="W19" s="5"/>
      <c r="AE19" s="22" t="str">
        <v>BP-14a</v>
      </c>
      <c r="AF19" s="5"/>
      <c r="AG19" s="5"/>
      <c r="AH19" s="5"/>
      <c r="AI19" s="5"/>
      <c r="AJ19" s="5"/>
      <c r="AK19" s="5"/>
    </row>
    <row r="20" spans="2:37">
      <c r="B20" t="str" cm="1">
        <f t="array" ref="B20">_xlfn.SWITCH(Logbuch[[#This Row],[Eintragsart]],
$Y$1,IF(B19="Einstieg","Ausstieg","Einstieg"),
$Z$1,$Z$2,"")</f>
        <v/>
      </c>
      <c r="C20" t="str" cm="1">
        <f t="array" ref="C20">_xlfn.SWITCH(Logbuch[[#This Row],[Eintragsart]],
$Y$1,IF(Logbuch[[#This Row],[Check]]=$Y$3,C19,""),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MIN(INT(($J$9-$J$8)*144)*$J$11,INT((E20-$J$8)*144)*$J$11),"")),
""
)</f>
        <v/>
      </c>
      <c r="D20" t="str" cm="1">
        <f t="array" ref="D20">IFERROR(
_xlfn.IFS(
AND(Logbuch[[#This Row],[Eintragsart]]=$Z$1,LEN(Logbuch[[#This Row],[Details]])&gt;0),_xlfn.XLOOKUP(IF(Logbuch[[#This Row],[Eintragsart]]=$Z$1,Logbuch[[#This Row],[Details]],""),Ziehung[LosID],Ziehung[Bahnhof],FALSE,0),
AND(Logbuch[[#This Row],[Eintragsart]]=$Y$1,Logbuch[[#This Row],[Check]]="Einstieg"),D19),
"")</f>
        <v/>
      </c>
      <c r="F20" s="24">
        <f t="shared" si="0"/>
        <v>46256</v>
      </c>
      <c r="G20" t="str" cm="1">
        <f t="array" ref="G20">_xlfn.LET(
    _xlpm.letzteAusstieg, IFERROR(MAX(_xlfn._xlws.FILTER(ROW($B$5:B19), ($B$5:B19=$Y$3) + ($B$5:B19=$AA$10)))-4, 0),
    _xlpm.ersteEinstieg, IFERROR(MIN(_xlfn._xlws.FILTER(ROW(B21:$B$400), (B21:$B$400=$Y$2) + (B21:$B$400=$AA$9)))-ROW(B20), 0),
    IF(
        OR(_xlpm.ersteEinstieg=0, NOT(OR(B20=$Z$3, B20=$Z$4))),
        "",
        _xlfn.LET(
            _xlpm.wertAus,
                N(INDEX(E$5:E19, _xlpm.letzteAusstieg))  * 24 * 60
              + N(INDEX(G$5:G19, _xlpm.letzteAusstieg)),
            _xlpm.wertEin,
                N(INDEX(E21:E$932, _xlpm.ersteEinstieg))  * 24 * 60
              + N(INDEX(G21:G$932, _xlpm.ersteEinstieg)),
            _xlpm.diff, ROUND(_xlpm.wertEin - _xlpm.wertAus,0),
            _xlpm.minuteSoll,
                N(_xlfn.XLOOKUP(C20,Ziehung[LosID],Ziehung[Zeit-bedarf (min)])),
            IF(_xlpm.diff &gt; 0,"Los: "&amp;_xlpm.minuteSoll&amp;"; Um.:"&amp; _xlpm.diff,"")
        )
    )
)</f>
        <v/>
      </c>
      <c r="H20" s="18" t="str" cm="1">
        <f t="array" ref="H2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0" s="71" cm="1">
        <f t="array" ref="J20">IFERROR(
_xlfn.LET(
 _xlpm.kuerzel,_xlfn.XLOOKUP(K20,Ziehungsanzahl[Lostopf],Ziehungsanzahl[Kürzel],"",0),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0" s="68" t="str">
        <v>Bhf-Paare</v>
      </c>
      <c r="P20" s="5"/>
      <c r="Q20" s="5"/>
      <c r="R20" s="5"/>
      <c r="S20" s="5"/>
      <c r="T20" s="5"/>
      <c r="U20" s="5"/>
      <c r="V20" s="5"/>
      <c r="W20" s="5"/>
      <c r="AE20" s="22" t="str">
        <v>BP-14b</v>
      </c>
      <c r="AF20" s="5"/>
      <c r="AG20" s="5"/>
      <c r="AH20" s="5"/>
      <c r="AI20" s="5"/>
      <c r="AJ20" s="5"/>
      <c r="AK20" s="5"/>
    </row>
    <row r="21" spans="2:37">
      <c r="B21" t="str" cm="1">
        <f t="array" ref="B21">_xlfn.SWITCH(Logbuch[[#This Row],[Eintragsart]],
$Y$1,IF(B20="Einstieg","Ausstieg","Einstieg"),
$Z$1,$Z$2,"")</f>
        <v/>
      </c>
      <c r="C21" t="str" cm="1">
        <f t="array" ref="C21">_xlfn.SWITCH(Logbuch[[#This Row],[Eintragsart]],
$Y$1,IF(Logbuch[[#This Row],[Check]]=$Y$3,C20,""),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MIN(INT(($J$9-$J$8)*144)*$J$11,INT((E21-$J$8)*144)*$J$11),"")),
""
)</f>
        <v/>
      </c>
      <c r="D21" t="str" cm="1">
        <f t="array" ref="D21">IFERROR(
_xlfn.IFS(
AND(Logbuch[[#This Row],[Eintragsart]]=$Z$1,LEN(Logbuch[[#This Row],[Details]])&gt;0),_xlfn.XLOOKUP(IF(Logbuch[[#This Row],[Eintragsart]]=$Z$1,Logbuch[[#This Row],[Details]],""),Ziehung[LosID],Ziehung[Bahnhof],FALSE,0),
AND(Logbuch[[#This Row],[Eintragsart]]=$Y$1,Logbuch[[#This Row],[Check]]="Einstieg"),D20),
"")</f>
        <v/>
      </c>
      <c r="F21" s="24">
        <f t="shared" si="0"/>
        <v>46256</v>
      </c>
      <c r="G21" t="str" cm="1">
        <f t="array" ref="G21">_xlfn.LET(
    _xlpm.letzteAusstieg, IFERROR(MAX(_xlfn._xlws.FILTER(ROW($B$5:B20), ($B$5:B20=$Y$3) + ($B$5:B20=$AA$10)))-4, 0),
    _xlpm.ersteEinstieg, IFERROR(MIN(_xlfn._xlws.FILTER(ROW(B22:$B$400), (B22:$B$400=$Y$2) + (B22:$B$400=$AA$9)))-ROW(B21), 0),
    IF(
        OR(_xlpm.ersteEinstieg=0, NOT(OR(B21=$Z$3, B21=$Z$4))),
        "",
        _xlfn.LET(
            _xlpm.wertAus,
                N(INDEX(E$5:E20, _xlpm.letzteAusstieg))  * 24 * 60
              + N(INDEX(G$5:G20, _xlpm.letzteAusstieg)),
            _xlpm.wertEin,
                N(INDEX(E22:E$932, _xlpm.ersteEinstieg))  * 24 * 60
              + N(INDEX(G22:G$932, _xlpm.ersteEinstieg)),
            _xlpm.diff, ROUND(_xlpm.wertEin - _xlpm.wertAus,0),
            _xlpm.minuteSoll,
                N(_xlfn.XLOOKUP(C21,Ziehung[LosID],Ziehung[Zeit-bedarf (min)])),
            IF(_xlpm.diff &gt; 0,"Los: "&amp;_xlpm.minuteSoll&amp;"; Um.:"&amp; _xlpm.diff,"")
        )
    )
)</f>
        <v/>
      </c>
      <c r="H21" s="18" t="str" cm="1">
        <f t="array" ref="H2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1" s="71" cm="1">
        <f t="array" ref="J21">IFERROR(
_xlfn.LET(
 _xlpm.kuerzel,_xlfn.XLOOKUP(K21,Ziehungsanzahl[Lostopf],Ziehungsanzahl[Kürzel],"",0),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1" s="68" t="str">
        <v>Ehemalige FV-Bahnhöfe</v>
      </c>
      <c r="U21" s="5"/>
      <c r="V21" s="5"/>
      <c r="W21" s="5"/>
      <c r="AE21" s="22" t="str">
        <v>BP-17a</v>
      </c>
      <c r="AF21" s="5"/>
      <c r="AG21" s="5"/>
      <c r="AH21" s="5"/>
      <c r="AI21" s="5"/>
      <c r="AJ21" s="5"/>
      <c r="AK21" s="5"/>
    </row>
    <row r="22" spans="2:37">
      <c r="B22" t="str" cm="1">
        <f t="array" ref="B22">_xlfn.SWITCH(Logbuch[[#This Row],[Eintragsart]],
$Y$1,IF(B21="Einstieg","Ausstieg","Einstieg"),
$Z$1,$Z$2,"")</f>
        <v/>
      </c>
      <c r="C22" t="str" cm="1">
        <f t="array" ref="C22">_xlfn.SWITCH(Logbuch[[#This Row],[Eintragsart]],
$Y$1,IF(Logbuch[[#This Row],[Check]]=$Y$3,C21,""),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MIN(INT(($J$9-$J$8)*144)*$J$11,INT((E22-$J$8)*144)*$J$11),"")),
""
)</f>
        <v/>
      </c>
      <c r="D22" t="str" cm="1">
        <f t="array" ref="D22">IFERROR(
_xlfn.IFS(
AND(Logbuch[[#This Row],[Eintragsart]]=$Z$1,LEN(Logbuch[[#This Row],[Details]])&gt;0),_xlfn.XLOOKUP(IF(Logbuch[[#This Row],[Eintragsart]]=$Z$1,Logbuch[[#This Row],[Details]],""),Ziehung[LosID],Ziehung[Bahnhof],FALSE,0),
AND(Logbuch[[#This Row],[Eintragsart]]=$Y$1,Logbuch[[#This Row],[Check]]="Einstieg"),D21),
"")</f>
        <v/>
      </c>
      <c r="F22" s="24">
        <f t="shared" si="0"/>
        <v>46256</v>
      </c>
      <c r="G22" t="str" cm="1">
        <f t="array" ref="G22">_xlfn.LET(
    _xlpm.letzteAusstieg, IFERROR(MAX(_xlfn._xlws.FILTER(ROW($B$5:B21), ($B$5:B21=$Y$3) + ($B$5:B21=$AA$10)))-4, 0),
    _xlpm.ersteEinstieg, IFERROR(MIN(_xlfn._xlws.FILTER(ROW(B23:$B$400), (B23:$B$400=$Y$2) + (B23:$B$400=$AA$9)))-ROW(B22), 0),
    IF(
        OR(_xlpm.ersteEinstieg=0, NOT(OR(B22=$Z$3, B22=$Z$4))),
        "",
        _xlfn.LET(
            _xlpm.wertAus,
                N(INDEX(E$5:E21, _xlpm.letzteAusstieg))  * 24 * 60
              + N(INDEX(G$5:G21, _xlpm.letzteAusstieg)),
            _xlpm.wertEin,
                N(INDEX(E23:E$932, _xlpm.ersteEinstieg))  * 24 * 60
              + N(INDEX(G23:G$932, _xlpm.ersteEinstieg)),
            _xlpm.diff, ROUND(_xlpm.wertEin - _xlpm.wertAus,0),
            _xlpm.minuteSoll,
                N(_xlfn.XLOOKUP(C22,Ziehung[LosID],Ziehung[Zeit-bedarf (min)])),
            IF(_xlpm.diff &gt; 0,"Los: "&amp;_xlpm.minuteSoll&amp;"; Um.:"&amp; _xlpm.diff,"")
        )
    )
)</f>
        <v/>
      </c>
      <c r="H22" s="18" t="str" cm="1">
        <f t="array" ref="H2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2" s="71" cm="1">
        <f t="array" ref="J22">IFERROR(
_xlfn.LET(
 _xlpm.kuerzel,_xlfn.XLOOKUP(K22,Ziehungsanzahl[Lostopf],Ziehungsanzahl[Kürzel],"",0),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2" s="68" t="str">
        <v>Essen+Trinken/Eisdiele</v>
      </c>
      <c r="U22" s="5"/>
      <c r="V22" s="5"/>
      <c r="W22" s="5"/>
      <c r="AE22" s="22" t="str">
        <v>BP-17b</v>
      </c>
      <c r="AF22" s="5"/>
      <c r="AG22" s="5"/>
      <c r="AH22" s="5"/>
      <c r="AI22" s="5"/>
      <c r="AJ22" s="5"/>
      <c r="AK22" s="5"/>
    </row>
    <row r="23" spans="2:37">
      <c r="B23" t="str" cm="1">
        <f t="array" ref="B23">_xlfn.SWITCH(Logbuch[[#This Row],[Eintragsart]],
$Y$1,IF(B22="Einstieg","Ausstieg","Einstieg"),
$Z$1,$Z$2,"")</f>
        <v/>
      </c>
      <c r="C23" t="str" cm="1">
        <f t="array" ref="C23">_xlfn.SWITCH(Logbuch[[#This Row],[Eintragsart]],
$Y$1,IF(Logbuch[[#This Row],[Check]]=$Y$3,C22,""),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MIN(INT(($J$9-$J$8)*144)*$J$11,INT((E23-$J$8)*144)*$J$11),"")),
""
)</f>
        <v/>
      </c>
      <c r="D23" t="str" cm="1">
        <f t="array" ref="D23">IFERROR(
_xlfn.IFS(
AND(Logbuch[[#This Row],[Eintragsart]]=$Z$1,LEN(Logbuch[[#This Row],[Details]])&gt;0),_xlfn.XLOOKUP(IF(Logbuch[[#This Row],[Eintragsart]]=$Z$1,Logbuch[[#This Row],[Details]],""),Ziehung[LosID],Ziehung[Bahnhof],FALSE,0),
AND(Logbuch[[#This Row],[Eintragsart]]=$Y$1,Logbuch[[#This Row],[Check]]="Einstieg"),D22),
"")</f>
        <v/>
      </c>
      <c r="F23" s="24">
        <f t="shared" si="0"/>
        <v>46256</v>
      </c>
      <c r="G23" t="str" cm="1">
        <f t="array" ref="G23">_xlfn.LET(
    _xlpm.letzteAusstieg, IFERROR(MAX(_xlfn._xlws.FILTER(ROW($B$5:B22), ($B$5:B22=$Y$3) + ($B$5:B22=$AA$10)))-4, 0),
    _xlpm.ersteEinstieg, IFERROR(MIN(_xlfn._xlws.FILTER(ROW(B24:$B$400), (B24:$B$400=$Y$2) + (B24:$B$400=$AA$9)))-ROW(B23), 0),
    IF(
        OR(_xlpm.ersteEinstieg=0, NOT(OR(B23=$Z$3, B23=$Z$4))),
        "",
        _xlfn.LET(
            _xlpm.wertAus,
                N(INDEX(E$5:E22, _xlpm.letzteAusstieg))  * 24 * 60
              + N(INDEX(G$5:G22, _xlpm.letzteAusstieg)),
            _xlpm.wertEin,
                N(INDEX(E24:E$932, _xlpm.ersteEinstieg))  * 24 * 60
              + N(INDEX(G24:G$932, _xlpm.ersteEinstieg)),
            _xlpm.diff, ROUND(_xlpm.wertEin - _xlpm.wertAus,0),
            _xlpm.minuteSoll,
                N(_xlfn.XLOOKUP(C23,Ziehung[LosID],Ziehung[Zeit-bedarf (min)])),
            IF(_xlpm.diff &gt; 0,"Los: "&amp;_xlpm.minuteSoll&amp;"; Um.:"&amp; _xlpm.diff,"")
        )
    )
)</f>
        <v/>
      </c>
      <c r="H23" s="18" t="str" cm="1">
        <f t="array" ref="H2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3" s="71" cm="1">
        <f t="array" ref="J23">IFERROR(
_xlfn.LET(
 _xlpm.kuerzel,_xlfn.XLOOKUP(K23,Ziehungsanzahl[Lostopf],Ziehungsanzahl[Kürzel],"",0),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3" s="68" t="str">
        <v>Frankfurt &amp; Rhein-Main-Region</v>
      </c>
      <c r="U23" s="5"/>
      <c r="V23" s="5"/>
      <c r="W23" s="5"/>
      <c r="AE23" s="22" t="str">
        <v>BP-19a</v>
      </c>
      <c r="AF23" s="5"/>
      <c r="AG23" s="5"/>
      <c r="AH23" s="5"/>
      <c r="AI23" s="5"/>
      <c r="AJ23" s="5"/>
      <c r="AK23" s="5"/>
    </row>
    <row r="24" spans="2:37">
      <c r="B24" t="str" cm="1">
        <f t="array" ref="B24">_xlfn.SWITCH(Logbuch[[#This Row],[Eintragsart]],
$Y$1,IF(B23="Einstieg","Ausstieg","Einstieg"),
$Z$1,$Z$2,"")</f>
        <v/>
      </c>
      <c r="C24" t="str" cm="1">
        <f t="array" ref="C24">_xlfn.SWITCH(Logbuch[[#This Row],[Eintragsart]],
$Y$1,IF(Logbuch[[#This Row],[Check]]=$Y$3,C23,""),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MIN(INT(($J$9-$J$8)*144)*$J$11,INT((E24-$J$8)*144)*$J$11),"")),
""
)</f>
        <v/>
      </c>
      <c r="D24" t="str" cm="1">
        <f t="array" ref="D24">IFERROR(
_xlfn.IFS(
AND(Logbuch[[#This Row],[Eintragsart]]=$Z$1,LEN(Logbuch[[#This Row],[Details]])&gt;0),_xlfn.XLOOKUP(IF(Logbuch[[#This Row],[Eintragsart]]=$Z$1,Logbuch[[#This Row],[Details]],""),Ziehung[LosID],Ziehung[Bahnhof],FALSE,0),
AND(Logbuch[[#This Row],[Eintragsart]]=$Y$1,Logbuch[[#This Row],[Check]]="Einstieg"),D23),
"")</f>
        <v/>
      </c>
      <c r="F24" s="24">
        <f t="shared" si="0"/>
        <v>46256</v>
      </c>
      <c r="G24" t="str" cm="1">
        <f t="array" ref="G24">_xlfn.LET(
    _xlpm.letzteAusstieg, IFERROR(MAX(_xlfn._xlws.FILTER(ROW($B$5:B23), ($B$5:B23=$Y$3) + ($B$5:B23=$AA$10)))-4, 0),
    _xlpm.ersteEinstieg, IFERROR(MIN(_xlfn._xlws.FILTER(ROW(B25:$B$400), (B25:$B$400=$Y$2) + (B25:$B$400=$AA$9)))-ROW(B24), 0),
    IF(
        OR(_xlpm.ersteEinstieg=0, NOT(OR(B24=$Z$3, B24=$Z$4))),
        "",
        _xlfn.LET(
            _xlpm.wertAus,
                N(INDEX(E$5:E23, _xlpm.letzteAusstieg))  * 24 * 60
              + N(INDEX(G$5:G23, _xlpm.letzteAusstieg)),
            _xlpm.wertEin,
                N(INDEX(E25:E$932, _xlpm.ersteEinstieg))  * 24 * 60
              + N(INDEX(G25:G$932, _xlpm.ersteEinstieg)),
            _xlpm.diff, ROUND(_xlpm.wertEin - _xlpm.wertAus,0),
            _xlpm.minuteSoll,
                N(_xlfn.XLOOKUP(C24,Ziehung[LosID],Ziehung[Zeit-bedarf (min)])),
            IF(_xlpm.diff &gt; 0,"Los: "&amp;_xlpm.minuteSoll&amp;"; Um.:"&amp; _xlpm.diff,"")
        )
    )
)</f>
        <v/>
      </c>
      <c r="H24" s="18" t="str" cm="1">
        <f t="array" ref="H2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4" s="71" cm="1">
        <f t="array" ref="J24">IFERROR(
_xlfn.LET(
 _xlpm.kuerzel,_xlfn.XLOOKUP(K24,Ziehungsanzahl[Lostopf],Ziehungsanzahl[Kürzel],"",0),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4" s="68" t="str">
        <v>Kleine Hochschulorte</v>
      </c>
      <c r="U24" s="5"/>
      <c r="V24" s="5"/>
      <c r="W24" s="5"/>
      <c r="AE24" s="22" t="str">
        <v>BP-19b</v>
      </c>
      <c r="AF24" s="5"/>
      <c r="AG24" s="5"/>
      <c r="AH24" s="5"/>
      <c r="AI24" s="5"/>
      <c r="AJ24" s="5"/>
      <c r="AK24" s="5"/>
    </row>
    <row r="25" spans="2:37">
      <c r="B25" t="str" cm="1">
        <f t="array" ref="B25">_xlfn.SWITCH(Logbuch[[#This Row],[Eintragsart]],
$Y$1,IF(B24="Einstieg","Ausstieg","Einstieg"),
$Z$1,$Z$2,"")</f>
        <v/>
      </c>
      <c r="C25" t="str" cm="1">
        <f t="array" ref="C25">_xlfn.SWITCH(Logbuch[[#This Row],[Eintragsart]],
$Y$1,IF(Logbuch[[#This Row],[Check]]=$Y$3,C24,""),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MIN(INT(($J$9-$J$8)*144)*$J$11,INT((E25-$J$8)*144)*$J$11),"")),
""
)</f>
        <v/>
      </c>
      <c r="D25" t="str" cm="1">
        <f t="array" ref="D25">IFERROR(
_xlfn.IFS(
AND(Logbuch[[#This Row],[Eintragsart]]=$Z$1,LEN(Logbuch[[#This Row],[Details]])&gt;0),_xlfn.XLOOKUP(IF(Logbuch[[#This Row],[Eintragsart]]=$Z$1,Logbuch[[#This Row],[Details]],""),Ziehung[LosID],Ziehung[Bahnhof],FALSE,0),
AND(Logbuch[[#This Row],[Eintragsart]]=$Y$1,Logbuch[[#This Row],[Check]]="Einstieg"),D24),
"")</f>
        <v/>
      </c>
      <c r="F25" s="24">
        <f t="shared" si="0"/>
        <v>46256</v>
      </c>
      <c r="G25" t="str" cm="1">
        <f t="array" ref="G25">_xlfn.LET(
    _xlpm.letzteAusstieg, IFERROR(MAX(_xlfn._xlws.FILTER(ROW($B$5:B24), ($B$5:B24=$Y$3) + ($B$5:B24=$AA$10)))-4, 0),
    _xlpm.ersteEinstieg, IFERROR(MIN(_xlfn._xlws.FILTER(ROW(B26:$B$400), (B26:$B$400=$Y$2) + (B26:$B$400=$AA$9)))-ROW(B25), 0),
    IF(
        OR(_xlpm.ersteEinstieg=0, NOT(OR(B25=$Z$3, B25=$Z$4))),
        "",
        _xlfn.LET(
            _xlpm.wertAus,
                N(INDEX(E$5:E24, _xlpm.letzteAusstieg))  * 24 * 60
              + N(INDEX(G$5:G24, _xlpm.letzteAusstieg)),
            _xlpm.wertEin,
                N(INDEX(E26:E$932, _xlpm.ersteEinstieg))  * 24 * 60
              + N(INDEX(G26:G$932, _xlpm.ersteEinstieg)),
            _xlpm.diff, ROUND(_xlpm.wertEin - _xlpm.wertAus,0),
            _xlpm.minuteSoll,
                N(_xlfn.XLOOKUP(C25,Ziehung[LosID],Ziehung[Zeit-bedarf (min)])),
            IF(_xlpm.diff &gt; 0,"Los: "&amp;_xlpm.minuteSoll&amp;"; Um.:"&amp; _xlpm.diff,"")
        )
    )
)</f>
        <v/>
      </c>
      <c r="H25" s="18" t="str" cm="1">
        <f t="array" ref="H2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5" s="71" cm="1">
        <f t="array" ref="J25">IFERROR(
_xlfn.LET(
 _xlpm.kuerzel,_xlfn.XLOOKUP(K25,Ziehungsanzahl[Lostopf],Ziehungsanzahl[Kürzel],"",0),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5" s="68" t="str">
        <v>Kranke Ortsnamen</v>
      </c>
      <c r="U25" s="5"/>
      <c r="V25" s="5"/>
      <c r="W25" s="5"/>
      <c r="AE25" s="22" t="str">
        <v>BP-20a</v>
      </c>
      <c r="AF25" s="5"/>
      <c r="AG25" s="5"/>
      <c r="AH25" s="5"/>
      <c r="AI25" s="5"/>
      <c r="AJ25" s="5"/>
      <c r="AK25" s="5"/>
    </row>
    <row r="26" spans="2:37">
      <c r="B26" t="str" cm="1">
        <f t="array" ref="B26">_xlfn.SWITCH(Logbuch[[#This Row],[Eintragsart]],
$Y$1,IF(B25="Einstieg","Ausstieg","Einstieg"),
$Z$1,$Z$2,"")</f>
        <v/>
      </c>
      <c r="C26" t="str" cm="1">
        <f t="array" ref="C26">_xlfn.SWITCH(Logbuch[[#This Row],[Eintragsart]],
$Y$1,IF(Logbuch[[#This Row],[Check]]=$Y$3,C25,""),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MIN(INT(($J$9-$J$8)*144)*$J$11,INT((E26-$J$8)*144)*$J$11),"")),
""
)</f>
        <v/>
      </c>
      <c r="D26" t="str" cm="1">
        <f t="array" ref="D26">IFERROR(
_xlfn.IFS(
AND(Logbuch[[#This Row],[Eintragsart]]=$Z$1,LEN(Logbuch[[#This Row],[Details]])&gt;0),_xlfn.XLOOKUP(IF(Logbuch[[#This Row],[Eintragsart]]=$Z$1,Logbuch[[#This Row],[Details]],""),Ziehung[LosID],Ziehung[Bahnhof],FALSE,0),
AND(Logbuch[[#This Row],[Eintragsart]]=$Y$1,Logbuch[[#This Row],[Check]]="Einstieg"),D25),
"")</f>
        <v/>
      </c>
      <c r="F26" s="24">
        <f t="shared" si="0"/>
        <v>46256</v>
      </c>
      <c r="G26" t="str" cm="1">
        <f t="array" ref="G26">_xlfn.LET(
    _xlpm.letzteAusstieg, IFERROR(MAX(_xlfn._xlws.FILTER(ROW($B$5:B25), ($B$5:B25=$Y$3) + ($B$5:B25=$AA$10)))-4, 0),
    _xlpm.ersteEinstieg, IFERROR(MIN(_xlfn._xlws.FILTER(ROW(B27:$B$400), (B27:$B$400=$Y$2) + (B27:$B$400=$AA$9)))-ROW(B26), 0),
    IF(
        OR(_xlpm.ersteEinstieg=0, NOT(OR(B26=$Z$3, B26=$Z$4))),
        "",
        _xlfn.LET(
            _xlpm.wertAus,
                N(INDEX(E$5:E25, _xlpm.letzteAusstieg))  * 24 * 60
              + N(INDEX(G$5:G25, _xlpm.letzteAusstieg)),
            _xlpm.wertEin,
                N(INDEX(E27:E$932, _xlpm.ersteEinstieg))  * 24 * 60
              + N(INDEX(G27:G$932, _xlpm.ersteEinstieg)),
            _xlpm.diff, ROUND(_xlpm.wertEin - _xlpm.wertAus,0),
            _xlpm.minuteSoll,
                N(_xlfn.XLOOKUP(C26,Ziehung[LosID],Ziehung[Zeit-bedarf (min)])),
            IF(_xlpm.diff &gt; 0,"Los: "&amp;_xlpm.minuteSoll&amp;"; Um.:"&amp; _xlpm.diff,"")
        )
    )
)</f>
        <v/>
      </c>
      <c r="H26" s="18" t="str" cm="1">
        <f t="array" ref="H2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6" s="71" cm="1">
        <f t="array" ref="J26">IFERROR(
_xlfn.LET(
 _xlpm.kuerzel,_xlfn.XLOOKUP(K26,Ziehungsanzahl[Lostopf],Ziehungsanzahl[Kürzel],"",0),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6" s="68" t="str">
        <v>Hanse/Meer/Küste/Deich</v>
      </c>
      <c r="AE26" s="22" t="str">
        <v>BP-20b</v>
      </c>
    </row>
    <row r="27" spans="2:37">
      <c r="B27" t="str" cm="1">
        <f t="array" ref="B27">_xlfn.SWITCH(Logbuch[[#This Row],[Eintragsart]],
$Y$1,IF(B26="Einstieg","Ausstieg","Einstieg"),
$Z$1,$Z$2,"")</f>
        <v/>
      </c>
      <c r="C27" t="str" cm="1">
        <f t="array" ref="C27">_xlfn.SWITCH(Logbuch[[#This Row],[Eintragsart]],
$Y$1,IF(Logbuch[[#This Row],[Check]]=$Y$3,C26,""),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MIN(INT(($J$9-$J$8)*144)*$J$11,INT((E27-$J$8)*144)*$J$11),"")),
""
)</f>
        <v/>
      </c>
      <c r="D27" t="str" cm="1">
        <f t="array" ref="D27">IFERROR(
_xlfn.IFS(
AND(Logbuch[[#This Row],[Eintragsart]]=$Z$1,LEN(Logbuch[[#This Row],[Details]])&gt;0),_xlfn.XLOOKUP(IF(Logbuch[[#This Row],[Eintragsart]]=$Z$1,Logbuch[[#This Row],[Details]],""),Ziehung[LosID],Ziehung[Bahnhof],FALSE,0),
AND(Logbuch[[#This Row],[Eintragsart]]=$Y$1,Logbuch[[#This Row],[Check]]="Einstieg"),D26),
"")</f>
        <v/>
      </c>
      <c r="F27" s="24">
        <f t="shared" si="0"/>
        <v>46256</v>
      </c>
      <c r="G27" t="str" cm="1">
        <f t="array" ref="G27">_xlfn.LET(
    _xlpm.letzteAusstieg, IFERROR(MAX(_xlfn._xlws.FILTER(ROW($B$5:B26), ($B$5:B26=$Y$3) + ($B$5:B26=$AA$10)))-4, 0),
    _xlpm.ersteEinstieg, IFERROR(MIN(_xlfn._xlws.FILTER(ROW(B28:$B$400), (B28:$B$400=$Y$2) + (B28:$B$400=$AA$9)))-ROW(B27), 0),
    IF(
        OR(_xlpm.ersteEinstieg=0, NOT(OR(B27=$Z$3, B27=$Z$4))),
        "",
        _xlfn.LET(
            _xlpm.wertAus,
                N(INDEX(E$5:E26, _xlpm.letzteAusstieg))  * 24 * 60
              + N(INDEX(G$5:G26, _xlpm.letzteAusstieg)),
            _xlpm.wertEin,
                N(INDEX(E28:E$932, _xlpm.ersteEinstieg))  * 24 * 60
              + N(INDEX(G28:G$932, _xlpm.ersteEinstieg)),
            _xlpm.diff, ROUND(_xlpm.wertEin - _xlpm.wertAus,0),
            _xlpm.minuteSoll,
                N(_xlfn.XLOOKUP(C27,Ziehung[LosID],Ziehung[Zeit-bedarf (min)])),
            IF(_xlpm.diff &gt; 0,"Los: "&amp;_xlpm.minuteSoll&amp;"; Um.:"&amp; _xlpm.diff,"")
        )
    )
)</f>
        <v/>
      </c>
      <c r="H27" s="18" t="str" cm="1">
        <f t="array" ref="H2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7" s="71" cm="1">
        <f t="array" ref="J27">IFERROR(
_xlfn.LET(
 _xlpm.kuerzel,_xlfn.XLOOKUP(K27,Ziehungsanzahl[Lostopf],Ziehungsanzahl[Kürzel],"",0),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7" s="68" t="str">
        <v>Mini-Golf in Mini-Städten</v>
      </c>
      <c r="AE27" s="22" t="str">
        <v>BP-24a</v>
      </c>
    </row>
    <row r="28" spans="2:37">
      <c r="B28" t="str" cm="1">
        <f t="array" ref="B28">_xlfn.SWITCH(Logbuch[[#This Row],[Eintragsart]],
$Y$1,IF(B27="Einstieg","Ausstieg","Einstieg"),
$Z$1,$Z$2,"")</f>
        <v/>
      </c>
      <c r="C28" t="str" cm="1">
        <f t="array" ref="C28">_xlfn.SWITCH(Logbuch[[#This Row],[Eintragsart]],
$Y$1,IF(Logbuch[[#This Row],[Check]]=$Y$3,C27,""),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MIN(INT(($J$9-$J$8)*144)*$J$11,INT((E28-$J$8)*144)*$J$11),"")),
""
)</f>
        <v/>
      </c>
      <c r="D28" t="str" cm="1">
        <f t="array" ref="D28">IFERROR(
_xlfn.IFS(
AND(Logbuch[[#This Row],[Eintragsart]]=$Z$1,LEN(Logbuch[[#This Row],[Details]])&gt;0),_xlfn.XLOOKUP(IF(Logbuch[[#This Row],[Eintragsart]]=$Z$1,Logbuch[[#This Row],[Details]],""),Ziehung[LosID],Ziehung[Bahnhof],FALSE,0),
AND(Logbuch[[#This Row],[Eintragsart]]=$Y$1,Logbuch[[#This Row],[Check]]="Einstieg"),D27),
"")</f>
        <v/>
      </c>
      <c r="F28" s="24">
        <f t="shared" si="0"/>
        <v>46256</v>
      </c>
      <c r="G28" t="str" cm="1">
        <f t="array" ref="G28">_xlfn.LET(
    _xlpm.letzteAusstieg, IFERROR(MAX(_xlfn._xlws.FILTER(ROW($B$5:B27), ($B$5:B27=$Y$3) + ($B$5:B27=$AA$10)))-4, 0),
    _xlpm.ersteEinstieg, IFERROR(MIN(_xlfn._xlws.FILTER(ROW(B29:$B$400), (B29:$B$400=$Y$2) + (B29:$B$400=$AA$9)))-ROW(B28), 0),
    IF(
        OR(_xlpm.ersteEinstieg=0, NOT(OR(B28=$Z$3, B28=$Z$4))),
        "",
        _xlfn.LET(
            _xlpm.wertAus,
                N(INDEX(E$5:E27, _xlpm.letzteAusstieg))  * 24 * 60
              + N(INDEX(G$5:G27, _xlpm.letzteAusstieg)),
            _xlpm.wertEin,
                N(INDEX(E29:E$932, _xlpm.ersteEinstieg))  * 24 * 60
              + N(INDEX(G29:G$932, _xlpm.ersteEinstieg)),
            _xlpm.diff, ROUND(_xlpm.wertEin - _xlpm.wertAus,0),
            _xlpm.minuteSoll,
                N(_xlfn.XLOOKUP(C28,Ziehung[LosID],Ziehung[Zeit-bedarf (min)])),
            IF(_xlpm.diff &gt; 0,"Los: "&amp;_xlpm.minuteSoll&amp;"; Um.:"&amp; _xlpm.diff,"")
        )
    )
)</f>
        <v/>
      </c>
      <c r="H28" s="18" t="str" cm="1">
        <f t="array" ref="H2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8" s="71" cm="1">
        <f t="array" ref="J28">IFERROR(
_xlfn.LET(
 _xlpm.kuerzel,_xlfn.XLOOKUP(K28,Ziehungsanzahl[Lostopf],Ziehungsanzahl[Kürzel],"",0),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8" s="68" t="str">
        <v>Münster Stadt &amp; Umland/Fahrrad</v>
      </c>
      <c r="AE28" s="22" t="str">
        <v>BP-24b</v>
      </c>
    </row>
    <row r="29" spans="2:37">
      <c r="B29" t="str" cm="1">
        <f t="array" ref="B29">_xlfn.SWITCH(Logbuch[[#This Row],[Eintragsart]],
$Y$1,IF(B28="Einstieg","Ausstieg","Einstieg"),
$Z$1,$Z$2,"")</f>
        <v/>
      </c>
      <c r="C29" t="str" cm="1">
        <f t="array" ref="C29">_xlfn.SWITCH(Logbuch[[#This Row],[Eintragsart]],
$Y$1,IF(Logbuch[[#This Row],[Check]]=$Y$3,C28,""),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MIN(INT(($J$9-$J$8)*144)*$J$11,INT((E29-$J$8)*144)*$J$11),"")),
""
)</f>
        <v/>
      </c>
      <c r="D29" t="str" cm="1">
        <f t="array" ref="D29">IFERROR(
_xlfn.IFS(
AND(Logbuch[[#This Row],[Eintragsart]]=$Z$1,LEN(Logbuch[[#This Row],[Details]])&gt;0),_xlfn.XLOOKUP(IF(Logbuch[[#This Row],[Eintragsart]]=$Z$1,Logbuch[[#This Row],[Details]],""),Ziehung[LosID],Ziehung[Bahnhof],FALSE,0),
AND(Logbuch[[#This Row],[Eintragsart]]=$Y$1,Logbuch[[#This Row],[Check]]="Einstieg"),D28),
"")</f>
        <v/>
      </c>
      <c r="F29" s="24">
        <f t="shared" si="0"/>
        <v>46256</v>
      </c>
      <c r="G29" t="str" cm="1">
        <f t="array" ref="G29">_xlfn.LET(
    _xlpm.letzteAusstieg, IFERROR(MAX(_xlfn._xlws.FILTER(ROW($B$5:B28), ($B$5:B28=$Y$3) + ($B$5:B28=$AA$10)))-4, 0),
    _xlpm.ersteEinstieg, IFERROR(MIN(_xlfn._xlws.FILTER(ROW(B30:$B$400), (B30:$B$400=$Y$2) + (B30:$B$400=$AA$9)))-ROW(B29), 0),
    IF(
        OR(_xlpm.ersteEinstieg=0, NOT(OR(B29=$Z$3, B29=$Z$4))),
        "",
        _xlfn.LET(
            _xlpm.wertAus,
                N(INDEX(E$5:E28, _xlpm.letzteAusstieg))  * 24 * 60
              + N(INDEX(G$5:G28, _xlpm.letzteAusstieg)),
            _xlpm.wertEin,
                N(INDEX(E30:E$932, _xlpm.ersteEinstieg))  * 24 * 60
              + N(INDEX(G30:G$932, _xlpm.ersteEinstieg)),
            _xlpm.diff, ROUND(_xlpm.wertEin - _xlpm.wertAus,0),
            _xlpm.minuteSoll,
                N(_xlfn.XLOOKUP(C29,Ziehung[LosID],Ziehung[Zeit-bedarf (min)])),
            IF(_xlpm.diff &gt; 0,"Los: "&amp;_xlpm.minuteSoll&amp;"; Um.:"&amp; _xlpm.diff,"")
        )
    )
)</f>
        <v/>
      </c>
      <c r="H29" s="18" t="str" cm="1">
        <f t="array" ref="H2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29" s="71" cm="1">
        <f t="array" ref="J29">IFERROR(
_xlfn.LET(
 _xlpm.kuerzel,_xlfn.XLOOKUP(K29,Ziehungsanzahl[Lostopf],Ziehungsanzahl[Kürzel],"",0),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29" s="68" t="str">
        <v>Eisenbahnmuseum</v>
      </c>
      <c r="AE29" s="22" t="str">
        <v>BP-34a</v>
      </c>
    </row>
    <row r="30" spans="2:37">
      <c r="B30" t="str" cm="1">
        <f t="array" ref="B30">_xlfn.SWITCH(Logbuch[[#This Row],[Eintragsart]],
$Y$1,IF(B29="Einstieg","Ausstieg","Einstieg"),
$Z$1,$Z$2,"")</f>
        <v/>
      </c>
      <c r="C30" t="str" cm="1">
        <f t="array" ref="C30">_xlfn.SWITCH(Logbuch[[#This Row],[Eintragsart]],
$Y$1,IF(Logbuch[[#This Row],[Check]]=$Y$3,C29,""),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MIN(INT(($J$9-$J$8)*144)*$J$11,INT((E30-$J$8)*144)*$J$11),"")),
""
)</f>
        <v/>
      </c>
      <c r="D30" t="str" cm="1">
        <f t="array" ref="D30">IFERROR(
_xlfn.IFS(
AND(Logbuch[[#This Row],[Eintragsart]]=$Z$1,LEN(Logbuch[[#This Row],[Details]])&gt;0),_xlfn.XLOOKUP(IF(Logbuch[[#This Row],[Eintragsart]]=$Z$1,Logbuch[[#This Row],[Details]],""),Ziehung[LosID],Ziehung[Bahnhof],FALSE,0),
AND(Logbuch[[#This Row],[Eintragsart]]=$Y$1,Logbuch[[#This Row],[Check]]="Einstieg"),D29),
"")</f>
        <v/>
      </c>
      <c r="F30" s="24">
        <f t="shared" si="0"/>
        <v>46256</v>
      </c>
      <c r="G30" t="str" cm="1">
        <f t="array" ref="G30">_xlfn.LET(
    _xlpm.letzteAusstieg, IFERROR(MAX(_xlfn._xlws.FILTER(ROW($B$5:B29), ($B$5:B29=$Y$3) + ($B$5:B29=$AA$10)))-4, 0),
    _xlpm.ersteEinstieg, IFERROR(MIN(_xlfn._xlws.FILTER(ROW(B31:$B$400), (B31:$B$400=$Y$2) + (B31:$B$400=$AA$9)))-ROW(B30), 0),
    IF(
        OR(_xlpm.ersteEinstieg=0, NOT(OR(B30=$Z$3, B30=$Z$4))),
        "",
        _xlfn.LET(
            _xlpm.wertAus,
                N(INDEX(E$5:E29, _xlpm.letzteAusstieg))  * 24 * 60
              + N(INDEX(G$5:G29, _xlpm.letzteAusstieg)),
            _xlpm.wertEin,
                N(INDEX(E31:E$932, _xlpm.ersteEinstieg))  * 24 * 60
              + N(INDEX(G31:G$932, _xlpm.ersteEinstieg)),
            _xlpm.diff, ROUND(_xlpm.wertEin - _xlpm.wertAus,0),
            _xlpm.minuteSoll,
                N(_xlfn.XLOOKUP(C30,Ziehung[LosID],Ziehung[Zeit-bedarf (min)])),
            IF(_xlpm.diff &gt; 0,"Los: "&amp;_xlpm.minuteSoll&amp;"; Um.:"&amp; _xlpm.diff,"")
        )
    )
)</f>
        <v/>
      </c>
      <c r="H30" s="18" t="str" cm="1">
        <f t="array" ref="H3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0" s="71" cm="1">
        <f t="array" ref="J30">IFERROR(
_xlfn.LET(
 _xlpm.kuerzel,_xlfn.XLOOKUP(K30,Ziehungsanzahl[Lostopf],Ziehungsanzahl[Kürzel],"",0),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0" s="68" t="str">
        <v>Natur/Wanderbahnhöfe</v>
      </c>
      <c r="AE30" s="22" t="str">
        <v>BP-34b</v>
      </c>
    </row>
    <row r="31" spans="2:37">
      <c r="B31" t="str" cm="1">
        <f t="array" ref="B31">_xlfn.SWITCH(Logbuch[[#This Row],[Eintragsart]],
$Y$1,IF(B30="Einstieg","Ausstieg","Einstieg"),
$Z$1,$Z$2,"")</f>
        <v/>
      </c>
      <c r="C31" t="str" cm="1">
        <f t="array" ref="C31">_xlfn.SWITCH(Logbuch[[#This Row],[Eintragsart]],
$Y$1,IF(Logbuch[[#This Row],[Check]]=$Y$3,C30,""),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MIN(INT(($J$9-$J$8)*144)*$J$11,INT((E31-$J$8)*144)*$J$11),"")),
""
)</f>
        <v/>
      </c>
      <c r="D31" t="str" cm="1">
        <f t="array" ref="D31">IFERROR(
_xlfn.IFS(
AND(Logbuch[[#This Row],[Eintragsart]]=$Z$1,LEN(Logbuch[[#This Row],[Details]])&gt;0),_xlfn.XLOOKUP(IF(Logbuch[[#This Row],[Eintragsart]]=$Z$1,Logbuch[[#This Row],[Details]],""),Ziehung[LosID],Ziehung[Bahnhof],FALSE,0),
AND(Logbuch[[#This Row],[Eintragsart]]=$Y$1,Logbuch[[#This Row],[Check]]="Einstieg"),D30),
"")</f>
        <v/>
      </c>
      <c r="F31" s="24">
        <f t="shared" si="0"/>
        <v>46256</v>
      </c>
      <c r="G31" t="str" cm="1">
        <f t="array" ref="G31">_xlfn.LET(
    _xlpm.letzteAusstieg, IFERROR(MAX(_xlfn._xlws.FILTER(ROW($B$5:B30), ($B$5:B30=$Y$3) + ($B$5:B30=$AA$10)))-4, 0),
    _xlpm.ersteEinstieg, IFERROR(MIN(_xlfn._xlws.FILTER(ROW(B32:$B$400), (B32:$B$400=$Y$2) + (B32:$B$400=$AA$9)))-ROW(B31), 0),
    IF(
        OR(_xlpm.ersteEinstieg=0, NOT(OR(B31=$Z$3, B31=$Z$4))),
        "",
        _xlfn.LET(
            _xlpm.wertAus,
                N(INDEX(E$5:E30, _xlpm.letzteAusstieg))  * 24 * 60
              + N(INDEX(G$5:G30, _xlpm.letzteAusstieg)),
            _xlpm.wertEin,
                N(INDEX(E32:E$932, _xlpm.ersteEinstieg))  * 24 * 60
              + N(INDEX(G32:G$932, _xlpm.ersteEinstieg)),
            _xlpm.diff, ROUND(_xlpm.wertEin - _xlpm.wertAus,0),
            _xlpm.minuteSoll,
                N(_xlfn.XLOOKUP(C31,Ziehung[LosID],Ziehung[Zeit-bedarf (min)])),
            IF(_xlpm.diff &gt; 0,"Los: "&amp;_xlpm.minuteSoll&amp;"; Um.:"&amp; _xlpm.diff,"")
        )
    )
)</f>
        <v/>
      </c>
      <c r="H31" s="18" t="str" cm="1">
        <f t="array" ref="H3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1" s="71" cm="1">
        <f t="array" ref="J31">IFERROR(
_xlfn.LET(
 _xlpm.kuerzel,_xlfn.XLOOKUP(K31,Ziehungsanzahl[Lostopf],Ziehungsanzahl[Kürzel],"",0),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1" s="68" t="str">
        <v>Partnerstädte</v>
      </c>
      <c r="AE31" s="22" t="str">
        <v>E-01</v>
      </c>
    </row>
    <row r="32" spans="2:37">
      <c r="B32" t="str" cm="1">
        <f t="array" ref="B32">_xlfn.SWITCH(Logbuch[[#This Row],[Eintragsart]],
$Y$1,IF(B31="Einstieg","Ausstieg","Einstieg"),
$Z$1,$Z$2,"")</f>
        <v/>
      </c>
      <c r="C32" t="str" cm="1">
        <f t="array" ref="C32">_xlfn.SWITCH(Logbuch[[#This Row],[Eintragsart]],
$Y$1,IF(Logbuch[[#This Row],[Check]]=$Y$3,C31,""),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MIN(INT(($J$9-$J$8)*144)*$J$11,INT((E32-$J$8)*144)*$J$11),"")),
""
)</f>
        <v/>
      </c>
      <c r="D32" t="str" cm="1">
        <f t="array" ref="D32">IFERROR(
_xlfn.IFS(
AND(Logbuch[[#This Row],[Eintragsart]]=$Z$1,LEN(Logbuch[[#This Row],[Details]])&gt;0),_xlfn.XLOOKUP(IF(Logbuch[[#This Row],[Eintragsart]]=$Z$1,Logbuch[[#This Row],[Details]],""),Ziehung[LosID],Ziehung[Bahnhof],FALSE,0),
AND(Logbuch[[#This Row],[Eintragsart]]=$Y$1,Logbuch[[#This Row],[Check]]="Einstieg"),D31),
"")</f>
        <v/>
      </c>
      <c r="F32" s="24">
        <f t="shared" si="0"/>
        <v>46256</v>
      </c>
      <c r="G32" t="str" cm="1">
        <f t="array" ref="G32">_xlfn.LET(
    _xlpm.letzteAusstieg, IFERROR(MAX(_xlfn._xlws.FILTER(ROW($B$5:B31), ($B$5:B31=$Y$3) + ($B$5:B31=$AA$10)))-4, 0),
    _xlpm.ersteEinstieg, IFERROR(MIN(_xlfn._xlws.FILTER(ROW(B33:$B$400), (B33:$B$400=$Y$2) + (B33:$B$400=$AA$9)))-ROW(B32), 0),
    IF(
        OR(_xlpm.ersteEinstieg=0, NOT(OR(B32=$Z$3, B32=$Z$4))),
        "",
        _xlfn.LET(
            _xlpm.wertAus,
                N(INDEX(E$5:E31, _xlpm.letzteAusstieg))  * 24 * 60
              + N(INDEX(G$5:G31, _xlpm.letzteAusstieg)),
            _xlpm.wertEin,
                N(INDEX(E33:E$932, _xlpm.ersteEinstieg))  * 24 * 60
              + N(INDEX(G33:G$932, _xlpm.ersteEinstieg)),
            _xlpm.diff, ROUND(_xlpm.wertEin - _xlpm.wertAus,0),
            _xlpm.minuteSoll,
                N(_xlfn.XLOOKUP(C32,Ziehung[LosID],Ziehung[Zeit-bedarf (min)])),
            IF(_xlpm.diff &gt; 0,"Los: "&amp;_xlpm.minuteSoll&amp;"; Um.:"&amp; _xlpm.diff,"")
        )
    )
)</f>
        <v/>
      </c>
      <c r="H32" s="18" t="str" cm="1">
        <f t="array" ref="H3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2" s="71" cm="1">
        <f t="array" ref="J32">IFERROR(
_xlfn.LET(
 _xlpm.kuerzel,_xlfn.XLOOKUP(K32,Ziehungsanzahl[Lostopf],Ziehungsanzahl[Kürzel],"",0),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2" s="68" t="str">
        <v>Rangierbahnhöfe</v>
      </c>
      <c r="AE32" s="22" t="str">
        <v>E-02</v>
      </c>
    </row>
    <row r="33" spans="2:31">
      <c r="B33" t="str" cm="1">
        <f t="array" ref="B33">_xlfn.SWITCH(Logbuch[[#This Row],[Eintragsart]],
$Y$1,IF(B32="Einstieg","Ausstieg","Einstieg"),
$Z$1,$Z$2,"")</f>
        <v/>
      </c>
      <c r="C33" t="str" cm="1">
        <f t="array" ref="C33">_xlfn.SWITCH(Logbuch[[#This Row],[Eintragsart]],
$Y$1,IF(Logbuch[[#This Row],[Check]]=$Y$3,C32,""),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MIN(INT(($J$9-$J$8)*144)*$J$11,INT((E33-$J$8)*144)*$J$11),"")),
""
)</f>
        <v/>
      </c>
      <c r="D33" t="str" cm="1">
        <f t="array" ref="D33">IFERROR(
_xlfn.IFS(
AND(Logbuch[[#This Row],[Eintragsart]]=$Z$1,LEN(Logbuch[[#This Row],[Details]])&gt;0),_xlfn.XLOOKUP(IF(Logbuch[[#This Row],[Eintragsart]]=$Z$1,Logbuch[[#This Row],[Details]],""),Ziehung[LosID],Ziehung[Bahnhof],FALSE,0),
AND(Logbuch[[#This Row],[Eintragsart]]=$Y$1,Logbuch[[#This Row],[Check]]="Einstieg"),D32),
"")</f>
        <v/>
      </c>
      <c r="F33" s="24">
        <f t="shared" si="0"/>
        <v>46256</v>
      </c>
      <c r="G33" t="str" cm="1">
        <f t="array" ref="G33">_xlfn.LET(
    _xlpm.letzteAusstieg, IFERROR(MAX(_xlfn._xlws.FILTER(ROW($B$5:B32), ($B$5:B32=$Y$3) + ($B$5:B32=$AA$10)))-4, 0),
    _xlpm.ersteEinstieg, IFERROR(MIN(_xlfn._xlws.FILTER(ROW(B34:$B$400), (B34:$B$400=$Y$2) + (B34:$B$400=$AA$9)))-ROW(B33), 0),
    IF(
        OR(_xlpm.ersteEinstieg=0, NOT(OR(B33=$Z$3, B33=$Z$4))),
        "",
        _xlfn.LET(
            _xlpm.wertAus,
                N(INDEX(E$5:E32, _xlpm.letzteAusstieg))  * 24 * 60
              + N(INDEX(G$5:G32, _xlpm.letzteAusstieg)),
            _xlpm.wertEin,
                N(INDEX(E34:E$932, _xlpm.ersteEinstieg))  * 24 * 60
              + N(INDEX(G34:G$932, _xlpm.ersteEinstieg)),
            _xlpm.diff, ROUND(_xlpm.wertEin - _xlpm.wertAus,0),
            _xlpm.minuteSoll,
                N(_xlfn.XLOOKUP(C33,Ziehung[LosID],Ziehung[Zeit-bedarf (min)])),
            IF(_xlpm.diff &gt; 0,"Los: "&amp;_xlpm.minuteSoll&amp;"; Um.:"&amp; _xlpm.diff,"")
        )
    )
)</f>
        <v/>
      </c>
      <c r="H33" s="18" t="str" cm="1">
        <f t="array" ref="H3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3" s="71" cm="1">
        <f t="array" ref="J33">IFERROR(
_xlfn.LET(
 _xlpm.kuerzel,_xlfn.XLOOKUP(K33,Ziehungsanzahl[Lostopf],Ziehungsanzahl[Kürzel],"",0),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3" s="68" t="str">
        <v>Tatort</v>
      </c>
      <c r="AE33" s="22" t="str">
        <v>E-05</v>
      </c>
    </row>
    <row r="34" spans="2:31">
      <c r="B34" t="str" cm="1">
        <f t="array" ref="B34">_xlfn.SWITCH(Logbuch[[#This Row],[Eintragsart]],
$Y$1,IF(B33="Einstieg","Ausstieg","Einstieg"),
$Z$1,$Z$2,"")</f>
        <v/>
      </c>
      <c r="C34" t="str" cm="1">
        <f t="array" ref="C34">_xlfn.SWITCH(Logbuch[[#This Row],[Eintragsart]],
$Y$1,IF(Logbuch[[#This Row],[Check]]=$Y$3,C33,""),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MIN(INT(($J$9-$J$8)*144)*$J$11,INT((E34-$J$8)*144)*$J$11),"")),
""
)</f>
        <v/>
      </c>
      <c r="D34" t="str" cm="1">
        <f t="array" ref="D34">IFERROR(
_xlfn.IFS(
AND(Logbuch[[#This Row],[Eintragsart]]=$Z$1,LEN(Logbuch[[#This Row],[Details]])&gt;0),_xlfn.XLOOKUP(IF(Logbuch[[#This Row],[Eintragsart]]=$Z$1,Logbuch[[#This Row],[Details]],""),Ziehung[LosID],Ziehung[Bahnhof],FALSE,0),
AND(Logbuch[[#This Row],[Eintragsart]]=$Y$1,Logbuch[[#This Row],[Check]]="Einstieg"),D33),
"")</f>
        <v/>
      </c>
      <c r="F34" s="24">
        <f t="shared" si="0"/>
        <v>46256</v>
      </c>
      <c r="G34" t="str" cm="1">
        <f t="array" ref="G34">_xlfn.LET(
    _xlpm.letzteAusstieg, IFERROR(MAX(_xlfn._xlws.FILTER(ROW($B$5:B33), ($B$5:B33=$Y$3) + ($B$5:B33=$AA$10)))-4, 0),
    _xlpm.ersteEinstieg, IFERROR(MIN(_xlfn._xlws.FILTER(ROW(B35:$B$400), (B35:$B$400=$Y$2) + (B35:$B$400=$AA$9)))-ROW(B34), 0),
    IF(
        OR(_xlpm.ersteEinstieg=0, NOT(OR(B34=$Z$3, B34=$Z$4))),
        "",
        _xlfn.LET(
            _xlpm.wertAus,
                N(INDEX(E$5:E33, _xlpm.letzteAusstieg))  * 24 * 60
              + N(INDEX(G$5:G33, _xlpm.letzteAusstieg)),
            _xlpm.wertEin,
                N(INDEX(E35:E$932, _xlpm.ersteEinstieg))  * 24 * 60
              + N(INDEX(G35:G$932, _xlpm.ersteEinstieg)),
            _xlpm.diff, ROUND(_xlpm.wertEin - _xlpm.wertAus,0),
            _xlpm.minuteSoll,
                N(_xlfn.XLOOKUP(C34,Ziehung[LosID],Ziehung[Zeit-bedarf (min)])),
            IF(_xlpm.diff &gt; 0,"Los: "&amp;_xlpm.minuteSoll&amp;"; Um.:"&amp; _xlpm.diff,"")
        )
    )
)</f>
        <v/>
      </c>
      <c r="H34" s="18" t="str" cm="1">
        <f t="array" ref="H3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4" s="71" cm="1">
        <f t="array" ref="J34">IFERROR(
_xlfn.LET(
 _xlpm.kuerzel,_xlfn.XLOOKUP(K34,Ziehungsanzahl[Lostopf],Ziehungsanzahl[Kürzel],"",0),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4" s="68" t="str">
        <v>Turm/Insel/Keil/Kopf-Bahnhöfe</v>
      </c>
      <c r="AE34" s="22" t="str">
        <v>E-06</v>
      </c>
    </row>
    <row r="35" spans="2:31">
      <c r="B35" t="str" cm="1">
        <f t="array" ref="B35">_xlfn.SWITCH(Logbuch[[#This Row],[Eintragsart]],
$Y$1,IF(B34="Einstieg","Ausstieg","Einstieg"),
$Z$1,$Z$2,"")</f>
        <v/>
      </c>
      <c r="C35" t="str" cm="1">
        <f t="array" ref="C35">_xlfn.SWITCH(Logbuch[[#This Row],[Eintragsart]],
$Y$1,IF(Logbuch[[#This Row],[Check]]=$Y$3,C34,""),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MIN(INT(($J$9-$J$8)*144)*$J$11,INT((E35-$J$8)*144)*$J$11),"")),
""
)</f>
        <v/>
      </c>
      <c r="D35" t="str" cm="1">
        <f t="array" ref="D35">IFERROR(
_xlfn.IFS(
AND(Logbuch[[#This Row],[Eintragsart]]=$Z$1,LEN(Logbuch[[#This Row],[Details]])&gt;0),_xlfn.XLOOKUP(IF(Logbuch[[#This Row],[Eintragsart]]=$Z$1,Logbuch[[#This Row],[Details]],""),Ziehung[LosID],Ziehung[Bahnhof],FALSE,0),
AND(Logbuch[[#This Row],[Eintragsart]]=$Y$1,Logbuch[[#This Row],[Check]]="Einstieg"),D34),
"")</f>
        <v/>
      </c>
      <c r="F35" s="24">
        <f t="shared" si="0"/>
        <v>46256</v>
      </c>
      <c r="G35" t="str" cm="1">
        <f t="array" ref="G35">_xlfn.LET(
    _xlpm.letzteAusstieg, IFERROR(MAX(_xlfn._xlws.FILTER(ROW($B$5:B34), ($B$5:B34=$Y$3) + ($B$5:B34=$AA$10)))-4, 0),
    _xlpm.ersteEinstieg, IFERROR(MIN(_xlfn._xlws.FILTER(ROW(B36:$B$400), (B36:$B$400=$Y$2) + (B36:$B$400=$AA$9)))-ROW(B35), 0),
    IF(
        OR(_xlpm.ersteEinstieg=0, NOT(OR(B35=$Z$3, B35=$Z$4))),
        "",
        _xlfn.LET(
            _xlpm.wertAus,
                N(INDEX(E$5:E34, _xlpm.letzteAusstieg))  * 24 * 60
              + N(INDEX(G$5:G34, _xlpm.letzteAusstieg)),
            _xlpm.wertEin,
                N(INDEX(E36:E$932, _xlpm.ersteEinstieg))  * 24 * 60
              + N(INDEX(G36:G$932, _xlpm.ersteEinstieg)),
            _xlpm.diff, ROUND(_xlpm.wertEin - _xlpm.wertAus,0),
            _xlpm.minuteSoll,
                N(_xlfn.XLOOKUP(C35,Ziehung[LosID],Ziehung[Zeit-bedarf (min)])),
            IF(_xlpm.diff &gt; 0,"Los: "&amp;_xlpm.minuteSoll&amp;"; Um.:"&amp; _xlpm.diff,"")
        )
    )
)</f>
        <v/>
      </c>
      <c r="H35" s="18" t="str" cm="1">
        <f t="array" ref="H3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5" s="71" cm="1">
        <f t="array" ref="J35">IFERROR(
_xlfn.LET(
 _xlpm.kuerzel,_xlfn.XLOOKUP(K35,Ziehungsanzahl[Lostopf],Ziehungsanzahl[Kürzel],"",0),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5" s="68" t="str">
        <v>Unter Tage</v>
      </c>
      <c r="AE35" s="22" t="str">
        <v>E-07</v>
      </c>
    </row>
    <row r="36" spans="2:31">
      <c r="B36" t="str" cm="1">
        <f t="array" ref="B36">_xlfn.SWITCH(Logbuch[[#This Row],[Eintragsart]],
$Y$1,IF(B35="Einstieg","Ausstieg","Einstieg"),
$Z$1,$Z$2,"")</f>
        <v/>
      </c>
      <c r="C36" t="str" cm="1">
        <f t="array" ref="C36">_xlfn.SWITCH(Logbuch[[#This Row],[Eintragsart]],
$Y$1,IF(Logbuch[[#This Row],[Check]]=$Y$3,C35,""),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MIN(INT(($J$9-$J$8)*144)*$J$11,INT((E36-$J$8)*144)*$J$11),"")),
""
)</f>
        <v/>
      </c>
      <c r="D36" t="str" cm="1">
        <f t="array" ref="D36">IFERROR(
_xlfn.IFS(
AND(Logbuch[[#This Row],[Eintragsart]]=$Z$1,LEN(Logbuch[[#This Row],[Details]])&gt;0),_xlfn.XLOOKUP(IF(Logbuch[[#This Row],[Eintragsart]]=$Z$1,Logbuch[[#This Row],[Details]],""),Ziehung[LosID],Ziehung[Bahnhof],FALSE,0),
AND(Logbuch[[#This Row],[Eintragsart]]=$Y$1,Logbuch[[#This Row],[Check]]="Einstieg"),D35),
"")</f>
        <v/>
      </c>
      <c r="F36" s="24">
        <f t="shared" si="0"/>
        <v>46256</v>
      </c>
      <c r="G36" t="str" cm="1">
        <f t="array" ref="G36">_xlfn.LET(
    _xlpm.letzteAusstieg, IFERROR(MAX(_xlfn._xlws.FILTER(ROW($B$5:B35), ($B$5:B35=$Y$3) + ($B$5:B35=$AA$10)))-4, 0),
    _xlpm.ersteEinstieg, IFERROR(MIN(_xlfn._xlws.FILTER(ROW(B37:$B$400), (B37:$B$400=$Y$2) + (B37:$B$400=$AA$9)))-ROW(B36), 0),
    IF(
        OR(_xlpm.ersteEinstieg=0, NOT(OR(B36=$Z$3, B36=$Z$4))),
        "",
        _xlfn.LET(
            _xlpm.wertAus,
                N(INDEX(E$5:E35, _xlpm.letzteAusstieg))  * 24 * 60
              + N(INDEX(G$5:G35, _xlpm.letzteAusstieg)),
            _xlpm.wertEin,
                N(INDEX(E37:E$932, _xlpm.ersteEinstieg))  * 24 * 60
              + N(INDEX(G37:G$932, _xlpm.ersteEinstieg)),
            _xlpm.diff, ROUND(_xlpm.wertEin - _xlpm.wertAus,0),
            _xlpm.minuteSoll,
                N(_xlfn.XLOOKUP(C36,Ziehung[LosID],Ziehung[Zeit-bedarf (min)])),
            IF(_xlpm.diff &gt; 0,"Los: "&amp;_xlpm.minuteSoll&amp;"; Um.:"&amp; _xlpm.diff,"")
        )
    )
)</f>
        <v/>
      </c>
      <c r="H36" s="18" t="str" cm="1">
        <f t="array" ref="H3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6" s="71" cm="1">
        <f t="array" ref="J36">IFERROR(
_xlfn.LET(
 _xlpm.kuerzel,_xlfn.XLOOKUP(K36,Ziehungsanzahl[Lostopf],Ziehungsanzahl[Kürzel],"",0),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6" s="68" t="str">
        <v>Weltkulturerbe</v>
      </c>
      <c r="AE36" s="22" t="str">
        <v>E-08</v>
      </c>
    </row>
    <row r="37" spans="2:31" ht="15.75" thickBot="1">
      <c r="B37" t="str" cm="1">
        <f t="array" ref="B37">_xlfn.SWITCH(Logbuch[[#This Row],[Eintragsart]],
$Y$1,IF(B36="Einstieg","Ausstieg","Einstieg"),
$Z$1,$Z$2,"")</f>
        <v/>
      </c>
      <c r="C37" t="str" cm="1">
        <f t="array" ref="C37">_xlfn.SWITCH(Logbuch[[#This Row],[Eintragsart]],
$Y$1,IF(Logbuch[[#This Row],[Check]]=$Y$3,C36,""),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MIN(INT(($J$9-$J$8)*144)*$J$11,INT((E37-$J$8)*144)*$J$11),"")),
""
)</f>
        <v/>
      </c>
      <c r="D37" t="str" cm="1">
        <f t="array" ref="D37">IFERROR(
_xlfn.IFS(
AND(Logbuch[[#This Row],[Eintragsart]]=$Z$1,LEN(Logbuch[[#This Row],[Details]])&gt;0),_xlfn.XLOOKUP(IF(Logbuch[[#This Row],[Eintragsart]]=$Z$1,Logbuch[[#This Row],[Details]],""),Ziehung[LosID],Ziehung[Bahnhof],FALSE,0),
AND(Logbuch[[#This Row],[Eintragsart]]=$Y$1,Logbuch[[#This Row],[Check]]="Einstieg"),D36),
"")</f>
        <v/>
      </c>
      <c r="F37" s="24">
        <f t="shared" si="0"/>
        <v>46256</v>
      </c>
      <c r="G37" t="str" cm="1">
        <f t="array" ref="G37">_xlfn.LET(
    _xlpm.letzteAusstieg, IFERROR(MAX(_xlfn._xlws.FILTER(ROW($B$5:B36), ($B$5:B36=$Y$3) + ($B$5:B36=$AA$10)))-4, 0),
    _xlpm.ersteEinstieg, IFERROR(MIN(_xlfn._xlws.FILTER(ROW(B38:$B$400), (B38:$B$400=$Y$2) + (B38:$B$400=$AA$9)))-ROW(B37), 0),
    IF(
        OR(_xlpm.ersteEinstieg=0, NOT(OR(B37=$Z$3, B37=$Z$4))),
        "",
        _xlfn.LET(
            _xlpm.wertAus,
                N(INDEX(E$5:E36, _xlpm.letzteAusstieg))  * 24 * 60
              + N(INDEX(G$5:G36, _xlpm.letzteAusstieg)),
            _xlpm.wertEin,
                N(INDEX(E38:E$932, _xlpm.ersteEinstieg))  * 24 * 60
              + N(INDEX(G38:G$932, _xlpm.ersteEinstieg)),
            _xlpm.diff, ROUND(_xlpm.wertEin - _xlpm.wertAus,0),
            _xlpm.minuteSoll,
                N(_xlfn.XLOOKUP(C37,Ziehung[LosID],Ziehung[Zeit-bedarf (min)])),
            IF(_xlpm.diff &gt; 0,"Los: "&amp;_xlpm.minuteSoll&amp;"; Um.:"&amp; _xlpm.diff,"")
        )
    )
)</f>
        <v/>
      </c>
      <c r="H37" s="18" t="str" cm="1">
        <f t="array" ref="H3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J37" s="72" cm="1">
        <f t="array" ref="J37">IFERROR(
_xlfn.LET(
 _xlpm.kuerzel,_xlfn.XLOOKUP(K37,Ziehungsanzahl[Lostopf],Ziehungsanzahl[Kürzel],"",0),
 _xlpm.ids,Logbuch[Details],
 _xlpm.arten,Logbuch[Eintragsart],
 _xlpm.status,Logbuch[Check],
 _xlpm.suffix,LOWER(RIGHT(_xlpm.ids,1)),
 _xlpm.imLostopf,LEFT(_xlpm.ids,LEN(_xlpm.kuerzel)+1)=_xlpm.kuerzel&amp;"-",
 _xlpm.normalesLos,SUMPRODUCT(--(_xlpm.arten=$Z$1),--_xlpm.imLostopf,--(_xlpm.suffix&lt;&gt;"a"),--(_xlpm.suffix&lt;&gt;"b"),--(((_xlpm.status=$Z$3)+(_xlpm.status=$Z$4))&gt;0))&gt;0,
 _xlpm.paarIds,_xlfn._xlws.FILTER(_xlpm.ids,(_xlpm.arten=$Z$1)*_xlpm.imLostopf*((_xlpm.suffix="a")+(_xlpm.suffix="b")),""),
 _xlpm.basen,_xlfn.UNIQUE(LEFT(_xlpm.paarIds,LEN(_xlpm.paarIds)-1)),
 _xlpm.paarErfuellt,IFERROR(SUM((COUNTIFS(_xlpm.arten,$Z$1,_xlpm.ids,_xlpm.basen&amp;"a")&gt;0)*(COUNTIFS(_xlpm.arten,$Z$1,_xlpm.ids,_xlpm.basen&amp;"b")&gt;0))&gt;0,FALSE),
 IF(OR(_xlpm.normalesLos,_xlpm.paarErfuellt),75,0)
),"")</f>
        <v>0</v>
      </c>
      <c r="K37" s="70" t="str">
        <v>Wunschlos </v>
      </c>
      <c r="AE37" s="22" t="str">
        <v>E-15</v>
      </c>
    </row>
    <row r="38" spans="2:31">
      <c r="B38" t="str" cm="1">
        <f t="array" ref="B38">_xlfn.SWITCH(Logbuch[[#This Row],[Eintragsart]],
$Y$1,IF(B37="Einstieg","Ausstieg","Einstieg"),
$Z$1,$Z$2,"")</f>
        <v/>
      </c>
      <c r="C38" t="str" cm="1">
        <f t="array" ref="C38">_xlfn.SWITCH(Logbuch[[#This Row],[Eintragsart]],
$Y$1,IF(Logbuch[[#This Row],[Check]]=$Y$3,C37,""),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MIN(INT(($J$9-$J$8)*144)*$J$11,INT((E38-$J$8)*144)*$J$11),"")),
""
)</f>
        <v/>
      </c>
      <c r="D38" t="str" cm="1">
        <f t="array" ref="D38">IFERROR(
_xlfn.IFS(
AND(Logbuch[[#This Row],[Eintragsart]]=$Z$1,LEN(Logbuch[[#This Row],[Details]])&gt;0),_xlfn.XLOOKUP(IF(Logbuch[[#This Row],[Eintragsart]]=$Z$1,Logbuch[[#This Row],[Details]],""),Ziehung[LosID],Ziehung[Bahnhof],FALSE,0),
AND(Logbuch[[#This Row],[Eintragsart]]=$Y$1,Logbuch[[#This Row],[Check]]="Einstieg"),D37),
"")</f>
        <v/>
      </c>
      <c r="F38" s="24">
        <f t="shared" si="0"/>
        <v>46256</v>
      </c>
      <c r="G38" t="str" cm="1">
        <f t="array" ref="G38">_xlfn.LET(
    _xlpm.letzteAusstieg, IFERROR(MAX(_xlfn._xlws.FILTER(ROW($B$5:B37), ($B$5:B37=$Y$3) + ($B$5:B37=$AA$10)))-4, 0),
    _xlpm.ersteEinstieg, IFERROR(MIN(_xlfn._xlws.FILTER(ROW(B39:$B$400), (B39:$B$400=$Y$2) + (B39:$B$400=$AA$9)))-ROW(B38), 0),
    IF(
        OR(_xlpm.ersteEinstieg=0, NOT(OR(B38=$Z$3, B38=$Z$4))),
        "",
        _xlfn.LET(
            _xlpm.wertAus,
                N(INDEX(E$5:E37, _xlpm.letzteAusstieg))  * 24 * 60
              + N(INDEX(G$5:G37, _xlpm.letzteAusstieg)),
            _xlpm.wertEin,
                N(INDEX(E39:E$932, _xlpm.ersteEinstieg))  * 24 * 60
              + N(INDEX(G39:G$932, _xlpm.ersteEinstieg)),
            _xlpm.diff, ROUND(_xlpm.wertEin - _xlpm.wertAus,0),
            _xlpm.minuteSoll,
                N(_xlfn.XLOOKUP(C38,Ziehung[LosID],Ziehung[Zeit-bedarf (min)])),
            IF(_xlpm.diff &gt; 0,"Los: "&amp;_xlpm.minuteSoll&amp;"; Um.:"&amp; _xlpm.diff,"")
        )
    )
)</f>
        <v/>
      </c>
      <c r="H38" s="18" t="str" cm="1">
        <f t="array" ref="H3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38" s="22" t="str">
        <v>E-16</v>
      </c>
    </row>
    <row r="39" spans="2:31">
      <c r="B39" t="str" cm="1">
        <f t="array" ref="B39">_xlfn.SWITCH(Logbuch[[#This Row],[Eintragsart]],
$Y$1,IF(B38="Einstieg","Ausstieg","Einstieg"),
$Z$1,$Z$2,"")</f>
        <v/>
      </c>
      <c r="C39" t="str" cm="1">
        <f t="array" ref="C39">_xlfn.SWITCH(Logbuch[[#This Row],[Eintragsart]],
$Y$1,IF(Logbuch[[#This Row],[Check]]=$Y$3,C38,""),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MIN(INT(($J$9-$J$8)*144)*$J$11,INT((E39-$J$8)*144)*$J$11),"")),
""
)</f>
        <v/>
      </c>
      <c r="D39" t="str" cm="1">
        <f t="array" ref="D39">IFERROR(
_xlfn.IFS(
AND(Logbuch[[#This Row],[Eintragsart]]=$Z$1,LEN(Logbuch[[#This Row],[Details]])&gt;0),_xlfn.XLOOKUP(IF(Logbuch[[#This Row],[Eintragsart]]=$Z$1,Logbuch[[#This Row],[Details]],""),Ziehung[LosID],Ziehung[Bahnhof],FALSE,0),
AND(Logbuch[[#This Row],[Eintragsart]]=$Y$1,Logbuch[[#This Row],[Check]]="Einstieg"),D38),
"")</f>
        <v/>
      </c>
      <c r="F39" s="24">
        <f t="shared" si="0"/>
        <v>46256</v>
      </c>
      <c r="G39" t="str" cm="1">
        <f t="array" ref="G39">_xlfn.LET(
    _xlpm.letzteAusstieg, IFERROR(MAX(_xlfn._xlws.FILTER(ROW($B$5:B38), ($B$5:B38=$Y$3) + ($B$5:B38=$AA$10)))-4, 0),
    _xlpm.ersteEinstieg, IFERROR(MIN(_xlfn._xlws.FILTER(ROW(B40:$B$400), (B40:$B$400=$Y$2) + (B40:$B$400=$AA$9)))-ROW(B39), 0),
    IF(
        OR(_xlpm.ersteEinstieg=0, NOT(OR(B39=$Z$3, B39=$Z$4))),
        "",
        _xlfn.LET(
            _xlpm.wertAus,
                N(INDEX(E$5:E38, _xlpm.letzteAusstieg))  * 24 * 60
              + N(INDEX(G$5:G38, _xlpm.letzteAusstieg)),
            _xlpm.wertEin,
                N(INDEX(E40:E$932, _xlpm.ersteEinstieg))  * 24 * 60
              + N(INDEX(G40:G$932, _xlpm.ersteEinstieg)),
            _xlpm.diff, ROUND(_xlpm.wertEin - _xlpm.wertAus,0),
            _xlpm.minuteSoll,
                N(_xlfn.XLOOKUP(C39,Ziehung[LosID],Ziehung[Zeit-bedarf (min)])),
            IF(_xlpm.diff &gt; 0,"Los: "&amp;_xlpm.minuteSoll&amp;"; Um.:"&amp; _xlpm.diff,"")
        )
    )
)</f>
        <v/>
      </c>
      <c r="H39" s="18" t="str" cm="1">
        <f t="array" ref="H3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39" s="22" t="str">
        <v>E-22</v>
      </c>
    </row>
    <row r="40" spans="2:31">
      <c r="B40" t="str" cm="1">
        <f t="array" ref="B40">_xlfn.SWITCH(Logbuch[[#This Row],[Eintragsart]],
$Y$1,IF(B39="Einstieg","Ausstieg","Einstieg"),
$Z$1,$Z$2,"")</f>
        <v/>
      </c>
      <c r="C40" t="str" cm="1">
        <f t="array" ref="C40">_xlfn.SWITCH(Logbuch[[#This Row],[Eintragsart]],
$Y$1,IF(Logbuch[[#This Row],[Check]]=$Y$3,C39,""),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MIN(INT(($J$9-$J$8)*144)*$J$11,INT((E40-$J$8)*144)*$J$11),"")),
""
)</f>
        <v/>
      </c>
      <c r="D40" t="str" cm="1">
        <f t="array" ref="D40">IFERROR(
_xlfn.IFS(
AND(Logbuch[[#This Row],[Eintragsart]]=$Z$1,LEN(Logbuch[[#This Row],[Details]])&gt;0),_xlfn.XLOOKUP(IF(Logbuch[[#This Row],[Eintragsart]]=$Z$1,Logbuch[[#This Row],[Details]],""),Ziehung[LosID],Ziehung[Bahnhof],FALSE,0),
AND(Logbuch[[#This Row],[Eintragsart]]=$Y$1,Logbuch[[#This Row],[Check]]="Einstieg"),D39),
"")</f>
        <v/>
      </c>
      <c r="F40" s="24">
        <f t="shared" si="0"/>
        <v>46256</v>
      </c>
      <c r="G40" t="str" cm="1">
        <f t="array" ref="G40">_xlfn.LET(
    _xlpm.letzteAusstieg, IFERROR(MAX(_xlfn._xlws.FILTER(ROW($B$5:B39), ($B$5:B39=$Y$3) + ($B$5:B39=$AA$10)))-4, 0),
    _xlpm.ersteEinstieg, IFERROR(MIN(_xlfn._xlws.FILTER(ROW(B41:$B$400), (B41:$B$400=$Y$2) + (B41:$B$400=$AA$9)))-ROW(B40), 0),
    IF(
        OR(_xlpm.ersteEinstieg=0, NOT(OR(B40=$Z$3, B40=$Z$4))),
        "",
        _xlfn.LET(
            _xlpm.wertAus,
                N(INDEX(E$5:E39, _xlpm.letzteAusstieg))  * 24 * 60
              + N(INDEX(G$5:G39, _xlpm.letzteAusstieg)),
            _xlpm.wertEin,
                N(INDEX(E41:E$932, _xlpm.ersteEinstieg))  * 24 * 60
              + N(INDEX(G41:G$932, _xlpm.ersteEinstieg)),
            _xlpm.diff, ROUND(_xlpm.wertEin - _xlpm.wertAus,0),
            _xlpm.minuteSoll,
                N(_xlfn.XLOOKUP(C40,Ziehung[LosID],Ziehung[Zeit-bedarf (min)])),
            IF(_xlpm.diff &gt; 0,"Los: "&amp;_xlpm.minuteSoll&amp;"; Um.:"&amp; _xlpm.diff,"")
        )
    )
)</f>
        <v/>
      </c>
      <c r="H40" s="18" t="str" cm="1">
        <f t="array" ref="H4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0" s="22" t="str">
        <v>E-25</v>
      </c>
    </row>
    <row r="41" spans="2:31">
      <c r="B41" t="str" cm="1">
        <f t="array" ref="B41">_xlfn.SWITCH(Logbuch[[#This Row],[Eintragsart]],
$Y$1,IF(B40="Einstieg","Ausstieg","Einstieg"),
$Z$1,$Z$2,"")</f>
        <v/>
      </c>
      <c r="C41" t="str" cm="1">
        <f t="array" ref="C41">_xlfn.SWITCH(Logbuch[[#This Row],[Eintragsart]],
$Y$1,IF(Logbuch[[#This Row],[Check]]=$Y$3,C40,""),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MIN(INT(($J$9-$J$8)*144)*$J$11,INT((E41-$J$8)*144)*$J$11),"")),
""
)</f>
        <v/>
      </c>
      <c r="D41" t="str" cm="1">
        <f t="array" ref="D41">IFERROR(
_xlfn.IFS(
AND(Logbuch[[#This Row],[Eintragsart]]=$Z$1,LEN(Logbuch[[#This Row],[Details]])&gt;0),_xlfn.XLOOKUP(IF(Logbuch[[#This Row],[Eintragsart]]=$Z$1,Logbuch[[#This Row],[Details]],""),Ziehung[LosID],Ziehung[Bahnhof],FALSE,0),
AND(Logbuch[[#This Row],[Eintragsart]]=$Y$1,Logbuch[[#This Row],[Check]]="Einstieg"),D40),
"")</f>
        <v/>
      </c>
      <c r="F41" s="24">
        <f t="shared" si="0"/>
        <v>46256</v>
      </c>
      <c r="G41" t="str" cm="1">
        <f t="array" ref="G41">_xlfn.LET(
    _xlpm.letzteAusstieg, IFERROR(MAX(_xlfn._xlws.FILTER(ROW($B$5:B40), ($B$5:B40=$Y$3) + ($B$5:B40=$AA$10)))-4, 0),
    _xlpm.ersteEinstieg, IFERROR(MIN(_xlfn._xlws.FILTER(ROW(B42:$B$400), (B42:$B$400=$Y$2) + (B42:$B$400=$AA$9)))-ROW(B41), 0),
    IF(
        OR(_xlpm.ersteEinstieg=0, NOT(OR(B41=$Z$3, B41=$Z$4))),
        "",
        _xlfn.LET(
            _xlpm.wertAus,
                N(INDEX(E$5:E40, _xlpm.letzteAusstieg))  * 24 * 60
              + N(INDEX(G$5:G40, _xlpm.letzteAusstieg)),
            _xlpm.wertEin,
                N(INDEX(E42:E$932, _xlpm.ersteEinstieg))  * 24 * 60
              + N(INDEX(G42:G$932, _xlpm.ersteEinstieg)),
            _xlpm.diff, ROUND(_xlpm.wertEin - _xlpm.wertAus,0),
            _xlpm.minuteSoll,
                N(_xlfn.XLOOKUP(C41,Ziehung[LosID],Ziehung[Zeit-bedarf (min)])),
            IF(_xlpm.diff &gt; 0,"Los: "&amp;_xlpm.minuteSoll&amp;"; Um.:"&amp; _xlpm.diff,"")
        )
    )
)</f>
        <v/>
      </c>
      <c r="H41" s="18" t="str" cm="1">
        <f t="array" ref="H4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1" s="22" t="str">
        <v>EB-01</v>
      </c>
    </row>
    <row r="42" spans="2:31">
      <c r="B42" t="str" cm="1">
        <f t="array" ref="B42">_xlfn.SWITCH(Logbuch[[#This Row],[Eintragsart]],
$Y$1,IF(B41="Einstieg","Ausstieg","Einstieg"),
$Z$1,$Z$2,"")</f>
        <v/>
      </c>
      <c r="C42" t="str" cm="1">
        <f t="array" ref="C42">_xlfn.SWITCH(Logbuch[[#This Row],[Eintragsart]],
$Y$1,IF(Logbuch[[#This Row],[Check]]=$Y$3,C41,""),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MIN(INT(($J$9-$J$8)*144)*$J$11,INT((E42-$J$8)*144)*$J$11),"")),
""
)</f>
        <v/>
      </c>
      <c r="D42" t="str" cm="1">
        <f t="array" ref="D42">IFERROR(
_xlfn.IFS(
AND(Logbuch[[#This Row],[Eintragsart]]=$Z$1,LEN(Logbuch[[#This Row],[Details]])&gt;0),_xlfn.XLOOKUP(IF(Logbuch[[#This Row],[Eintragsart]]=$Z$1,Logbuch[[#This Row],[Details]],""),Ziehung[LosID],Ziehung[Bahnhof],FALSE,0),
AND(Logbuch[[#This Row],[Eintragsart]]=$Y$1,Logbuch[[#This Row],[Check]]="Einstieg"),D41),
"")</f>
        <v/>
      </c>
      <c r="F42" s="24">
        <f t="shared" si="0"/>
        <v>46256</v>
      </c>
      <c r="G42" t="str" cm="1">
        <f t="array" ref="G42">_xlfn.LET(
    _xlpm.letzteAusstieg, IFERROR(MAX(_xlfn._xlws.FILTER(ROW($B$5:B41), ($B$5:B41=$Y$3) + ($B$5:B41=$AA$10)))-4, 0),
    _xlpm.ersteEinstieg, IFERROR(MIN(_xlfn._xlws.FILTER(ROW(B43:$B$400), (B43:$B$400=$Y$2) + (B43:$B$400=$AA$9)))-ROW(B42), 0),
    IF(
        OR(_xlpm.ersteEinstieg=0, NOT(OR(B42=$Z$3, B42=$Z$4))),
        "",
        _xlfn.LET(
            _xlpm.wertAus,
                N(INDEX(E$5:E41, _xlpm.letzteAusstieg))  * 24 * 60
              + N(INDEX(G$5:G41, _xlpm.letzteAusstieg)),
            _xlpm.wertEin,
                N(INDEX(E43:E$932, _xlpm.ersteEinstieg))  * 24 * 60
              + N(INDEX(G43:G$932, _xlpm.ersteEinstieg)),
            _xlpm.diff, ROUND(_xlpm.wertEin - _xlpm.wertAus,0),
            _xlpm.minuteSoll,
                N(_xlfn.XLOOKUP(C42,Ziehung[LosID],Ziehung[Zeit-bedarf (min)])),
            IF(_xlpm.diff &gt; 0,"Los: "&amp;_xlpm.minuteSoll&amp;"; Um.:"&amp; _xlpm.diff,"")
        )
    )
)</f>
        <v/>
      </c>
      <c r="H42" s="18" t="str" cm="1">
        <f t="array" ref="H4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2" s="22" t="str">
        <v>EB-02</v>
      </c>
    </row>
    <row r="43" spans="2:31">
      <c r="B43" t="str" cm="1">
        <f t="array" ref="B43">_xlfn.SWITCH(Logbuch[[#This Row],[Eintragsart]],
$Y$1,IF(B42="Einstieg","Ausstieg","Einstieg"),
$Z$1,$Z$2,"")</f>
        <v/>
      </c>
      <c r="C43" t="str" cm="1">
        <f t="array" ref="C43">_xlfn.SWITCH(Logbuch[[#This Row],[Eintragsart]],
$Y$1,IF(Logbuch[[#This Row],[Check]]=$Y$3,C42,""),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MIN(INT(($J$9-$J$8)*144)*$J$11,INT((E43-$J$8)*144)*$J$11),"")),
""
)</f>
        <v/>
      </c>
      <c r="D43" t="str" cm="1">
        <f t="array" ref="D43">IFERROR(
_xlfn.IFS(
AND(Logbuch[[#This Row],[Eintragsart]]=$Z$1,LEN(Logbuch[[#This Row],[Details]])&gt;0),_xlfn.XLOOKUP(IF(Logbuch[[#This Row],[Eintragsart]]=$Z$1,Logbuch[[#This Row],[Details]],""),Ziehung[LosID],Ziehung[Bahnhof],FALSE,0),
AND(Logbuch[[#This Row],[Eintragsart]]=$Y$1,Logbuch[[#This Row],[Check]]="Einstieg"),D42),
"")</f>
        <v/>
      </c>
      <c r="F43" s="24">
        <f t="shared" si="0"/>
        <v>46256</v>
      </c>
      <c r="G43" t="str" cm="1">
        <f t="array" ref="G43">_xlfn.LET(
    _xlpm.letzteAusstieg, IFERROR(MAX(_xlfn._xlws.FILTER(ROW($B$5:B42), ($B$5:B42=$Y$3) + ($B$5:B42=$AA$10)))-4, 0),
    _xlpm.ersteEinstieg, IFERROR(MIN(_xlfn._xlws.FILTER(ROW(B44:$B$400), (B44:$B$400=$Y$2) + (B44:$B$400=$AA$9)))-ROW(B43), 0),
    IF(
        OR(_xlpm.ersteEinstieg=0, NOT(OR(B43=$Z$3, B43=$Z$4))),
        "",
        _xlfn.LET(
            _xlpm.wertAus,
                N(INDEX(E$5:E42, _xlpm.letzteAusstieg))  * 24 * 60
              + N(INDEX(G$5:G42, _xlpm.letzteAusstieg)),
            _xlpm.wertEin,
                N(INDEX(E44:E$932, _xlpm.ersteEinstieg))  * 24 * 60
              + N(INDEX(G44:G$932, _xlpm.ersteEinstieg)),
            _xlpm.diff, ROUND(_xlpm.wertEin - _xlpm.wertAus,0),
            _xlpm.minuteSoll,
                N(_xlfn.XLOOKUP(C43,Ziehung[LosID],Ziehung[Zeit-bedarf (min)])),
            IF(_xlpm.diff &gt; 0,"Los: "&amp;_xlpm.minuteSoll&amp;"; Um.:"&amp; _xlpm.diff,"")
        )
    )
)</f>
        <v/>
      </c>
      <c r="H43" s="18" t="str" cm="1">
        <f t="array" ref="H4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3" s="22" t="str">
        <v>EB-06</v>
      </c>
    </row>
    <row r="44" spans="2:31">
      <c r="B44" t="str" cm="1">
        <f t="array" ref="B44">_xlfn.SWITCH(Logbuch[[#This Row],[Eintragsart]],
$Y$1,IF(B43="Einstieg","Ausstieg","Einstieg"),
$Z$1,$Z$2,"")</f>
        <v/>
      </c>
      <c r="C44" t="str" cm="1">
        <f t="array" ref="C44">_xlfn.SWITCH(Logbuch[[#This Row],[Eintragsart]],
$Y$1,IF(Logbuch[[#This Row],[Check]]=$Y$3,C43,""),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MIN(INT(($J$9-$J$8)*144)*$J$11,INT((E44-$J$8)*144)*$J$11),"")),
""
)</f>
        <v/>
      </c>
      <c r="D44" t="str" cm="1">
        <f t="array" ref="D44">IFERROR(
_xlfn.IFS(
AND(Logbuch[[#This Row],[Eintragsart]]=$Z$1,LEN(Logbuch[[#This Row],[Details]])&gt;0),_xlfn.XLOOKUP(IF(Logbuch[[#This Row],[Eintragsart]]=$Z$1,Logbuch[[#This Row],[Details]],""),Ziehung[LosID],Ziehung[Bahnhof],FALSE,0),
AND(Logbuch[[#This Row],[Eintragsart]]=$Y$1,Logbuch[[#This Row],[Check]]="Einstieg"),D43),
"")</f>
        <v/>
      </c>
      <c r="F44" s="24">
        <f t="shared" si="0"/>
        <v>46256</v>
      </c>
      <c r="G44" t="str" cm="1">
        <f t="array" ref="G44">_xlfn.LET(
    _xlpm.letzteAusstieg, IFERROR(MAX(_xlfn._xlws.FILTER(ROW($B$5:B43), ($B$5:B43=$Y$3) + ($B$5:B43=$AA$10)))-4, 0),
    _xlpm.ersteEinstieg, IFERROR(MIN(_xlfn._xlws.FILTER(ROW(B45:$B$400), (B45:$B$400=$Y$2) + (B45:$B$400=$AA$9)))-ROW(B44), 0),
    IF(
        OR(_xlpm.ersteEinstieg=0, NOT(OR(B44=$Z$3, B44=$Z$4))),
        "",
        _xlfn.LET(
            _xlpm.wertAus,
                N(INDEX(E$5:E43, _xlpm.letzteAusstieg))  * 24 * 60
              + N(INDEX(G$5:G43, _xlpm.letzteAusstieg)),
            _xlpm.wertEin,
                N(INDEX(E45:E$932, _xlpm.ersteEinstieg))  * 24 * 60
              + N(INDEX(G45:G$932, _xlpm.ersteEinstieg)),
            _xlpm.diff, ROUND(_xlpm.wertEin - _xlpm.wertAus,0),
            _xlpm.minuteSoll,
                N(_xlfn.XLOOKUP(C44,Ziehung[LosID],Ziehung[Zeit-bedarf (min)])),
            IF(_xlpm.diff &gt; 0,"Los: "&amp;_xlpm.minuteSoll&amp;"; Um.:"&amp; _xlpm.diff,"")
        )
    )
)</f>
        <v/>
      </c>
      <c r="H44" s="18" t="str" cm="1">
        <f t="array" ref="H4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4" s="22" t="str">
        <v>EB-09</v>
      </c>
    </row>
    <row r="45" spans="2:31">
      <c r="B45" t="str" cm="1">
        <f t="array" ref="B45">_xlfn.SWITCH(Logbuch[[#This Row],[Eintragsart]],
$Y$1,IF(B44="Einstieg","Ausstieg","Einstieg"),
$Z$1,$Z$2,"")</f>
        <v/>
      </c>
      <c r="C45" t="str" cm="1">
        <f t="array" ref="C45">_xlfn.SWITCH(Logbuch[[#This Row],[Eintragsart]],
$Y$1,IF(Logbuch[[#This Row],[Check]]=$Y$3,C44,""),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MIN(INT(($J$9-$J$8)*144)*$J$11,INT((E45-$J$8)*144)*$J$11),"")),
""
)</f>
        <v/>
      </c>
      <c r="D45" t="str" cm="1">
        <f t="array" ref="D45">IFERROR(
_xlfn.IFS(
AND(Logbuch[[#This Row],[Eintragsart]]=$Z$1,LEN(Logbuch[[#This Row],[Details]])&gt;0),_xlfn.XLOOKUP(IF(Logbuch[[#This Row],[Eintragsart]]=$Z$1,Logbuch[[#This Row],[Details]],""),Ziehung[LosID],Ziehung[Bahnhof],FALSE,0),
AND(Logbuch[[#This Row],[Eintragsart]]=$Y$1,Logbuch[[#This Row],[Check]]="Einstieg"),D44),
"")</f>
        <v/>
      </c>
      <c r="F45" s="24">
        <f t="shared" si="0"/>
        <v>46256</v>
      </c>
      <c r="G45" t="str" cm="1">
        <f t="array" ref="G45">_xlfn.LET(
    _xlpm.letzteAusstieg, IFERROR(MAX(_xlfn._xlws.FILTER(ROW($B$5:B44), ($B$5:B44=$Y$3) + ($B$5:B44=$AA$10)))-4, 0),
    _xlpm.ersteEinstieg, IFERROR(MIN(_xlfn._xlws.FILTER(ROW(B46:$B$400), (B46:$B$400=$Y$2) + (B46:$B$400=$AA$9)))-ROW(B45), 0),
    IF(
        OR(_xlpm.ersteEinstieg=0, NOT(OR(B45=$Z$3, B45=$Z$4))),
        "",
        _xlfn.LET(
            _xlpm.wertAus,
                N(INDEX(E$5:E44, _xlpm.letzteAusstieg))  * 24 * 60
              + N(INDEX(G$5:G44, _xlpm.letzteAusstieg)),
            _xlpm.wertEin,
                N(INDEX(E46:E$932, _xlpm.ersteEinstieg))  * 24 * 60
              + N(INDEX(G46:G$932, _xlpm.ersteEinstieg)),
            _xlpm.diff, ROUND(_xlpm.wertEin - _xlpm.wertAus,0),
            _xlpm.minuteSoll,
                N(_xlfn.XLOOKUP(C45,Ziehung[LosID],Ziehung[Zeit-bedarf (min)])),
            IF(_xlpm.diff &gt; 0,"Los: "&amp;_xlpm.minuteSoll&amp;"; Um.:"&amp; _xlpm.diff,"")
        )
    )
)</f>
        <v/>
      </c>
      <c r="H45" s="18" t="str" cm="1">
        <f t="array" ref="H4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5" s="22" t="str">
        <v>EB-11</v>
      </c>
    </row>
    <row r="46" spans="2:31">
      <c r="B46" t="str" cm="1">
        <f t="array" ref="B46">_xlfn.SWITCH(Logbuch[[#This Row],[Eintragsart]],
$Y$1,IF(B45="Einstieg","Ausstieg","Einstieg"),
$Z$1,$Z$2,"")</f>
        <v/>
      </c>
      <c r="C46" t="str" cm="1">
        <f t="array" ref="C46">_xlfn.SWITCH(Logbuch[[#This Row],[Eintragsart]],
$Y$1,IF(Logbuch[[#This Row],[Check]]=$Y$3,C45,""),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MIN(INT(($J$9-$J$8)*144)*$J$11,INT((E46-$J$8)*144)*$J$11),"")),
""
)</f>
        <v/>
      </c>
      <c r="D46" t="str" cm="1">
        <f t="array" ref="D46">IFERROR(
_xlfn.IFS(
AND(Logbuch[[#This Row],[Eintragsart]]=$Z$1,LEN(Logbuch[[#This Row],[Details]])&gt;0),_xlfn.XLOOKUP(IF(Logbuch[[#This Row],[Eintragsart]]=$Z$1,Logbuch[[#This Row],[Details]],""),Ziehung[LosID],Ziehung[Bahnhof],FALSE,0),
AND(Logbuch[[#This Row],[Eintragsart]]=$Y$1,Logbuch[[#This Row],[Check]]="Einstieg"),D45),
"")</f>
        <v/>
      </c>
      <c r="F46" s="24">
        <f t="shared" si="0"/>
        <v>46256</v>
      </c>
      <c r="G46" t="str" cm="1">
        <f t="array" ref="G46">_xlfn.LET(
    _xlpm.letzteAusstieg, IFERROR(MAX(_xlfn._xlws.FILTER(ROW($B$5:B45), ($B$5:B45=$Y$3) + ($B$5:B45=$AA$10)))-4, 0),
    _xlpm.ersteEinstieg, IFERROR(MIN(_xlfn._xlws.FILTER(ROW(B47:$B$400), (B47:$B$400=$Y$2) + (B47:$B$400=$AA$9)))-ROW(B46), 0),
    IF(
        OR(_xlpm.ersteEinstieg=0, NOT(OR(B46=$Z$3, B46=$Z$4))),
        "",
        _xlfn.LET(
            _xlpm.wertAus,
                N(INDEX(E$5:E45, _xlpm.letzteAusstieg))  * 24 * 60
              + N(INDEX(G$5:G45, _xlpm.letzteAusstieg)),
            _xlpm.wertEin,
                N(INDEX(E47:E$932, _xlpm.ersteEinstieg))  * 24 * 60
              + N(INDEX(G47:G$932, _xlpm.ersteEinstieg)),
            _xlpm.diff, ROUND(_xlpm.wertEin - _xlpm.wertAus,0),
            _xlpm.minuteSoll,
                N(_xlfn.XLOOKUP(C46,Ziehung[LosID],Ziehung[Zeit-bedarf (min)])),
            IF(_xlpm.diff &gt; 0,"Los: "&amp;_xlpm.minuteSoll&amp;"; Um.:"&amp; _xlpm.diff,"")
        )
    )
)</f>
        <v/>
      </c>
      <c r="H46" s="18" t="str" cm="1">
        <f t="array" ref="H4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6" s="22" t="str">
        <v>EB-13</v>
      </c>
    </row>
    <row r="47" spans="2:31">
      <c r="B47" t="str" cm="1">
        <f t="array" ref="B47">_xlfn.SWITCH(Logbuch[[#This Row],[Eintragsart]],
$Y$1,IF(B46="Einstieg","Ausstieg","Einstieg"),
$Z$1,$Z$2,"")</f>
        <v/>
      </c>
      <c r="C47" t="str" cm="1">
        <f t="array" ref="C47">_xlfn.SWITCH(Logbuch[[#This Row],[Eintragsart]],
$Y$1,IF(Logbuch[[#This Row],[Check]]=$Y$3,C46,""),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MIN(INT(($J$9-$J$8)*144)*$J$11,INT((E47-$J$8)*144)*$J$11),"")),
""
)</f>
        <v/>
      </c>
      <c r="D47" t="str" cm="1">
        <f t="array" ref="D47">IFERROR(
_xlfn.IFS(
AND(Logbuch[[#This Row],[Eintragsart]]=$Z$1,LEN(Logbuch[[#This Row],[Details]])&gt;0),_xlfn.XLOOKUP(IF(Logbuch[[#This Row],[Eintragsart]]=$Z$1,Logbuch[[#This Row],[Details]],""),Ziehung[LosID],Ziehung[Bahnhof],FALSE,0),
AND(Logbuch[[#This Row],[Eintragsart]]=$Y$1,Logbuch[[#This Row],[Check]]="Einstieg"),D46),
"")</f>
        <v/>
      </c>
      <c r="F47" s="24">
        <f t="shared" si="0"/>
        <v>46256</v>
      </c>
      <c r="G47" t="str" cm="1">
        <f t="array" ref="G47">_xlfn.LET(
    _xlpm.letzteAusstieg, IFERROR(MAX(_xlfn._xlws.FILTER(ROW($B$5:B46), ($B$5:B46=$Y$3) + ($B$5:B46=$AA$10)))-4, 0),
    _xlpm.ersteEinstieg, IFERROR(MIN(_xlfn._xlws.FILTER(ROW(B48:$B$400), (B48:$B$400=$Y$2) + (B48:$B$400=$AA$9)))-ROW(B47), 0),
    IF(
        OR(_xlpm.ersteEinstieg=0, NOT(OR(B47=$Z$3, B47=$Z$4))),
        "",
        _xlfn.LET(
            _xlpm.wertAus,
                N(INDEX(E$5:E46, _xlpm.letzteAusstieg))  * 24 * 60
              + N(INDEX(G$5:G46, _xlpm.letzteAusstieg)),
            _xlpm.wertEin,
                N(INDEX(E48:E$932, _xlpm.ersteEinstieg))  * 24 * 60
              + N(INDEX(G48:G$932, _xlpm.ersteEinstieg)),
            _xlpm.diff, ROUND(_xlpm.wertEin - _xlpm.wertAus,0),
            _xlpm.minuteSoll,
                N(_xlfn.XLOOKUP(C47,Ziehung[LosID],Ziehung[Zeit-bedarf (min)])),
            IF(_xlpm.diff &gt; 0,"Los: "&amp;_xlpm.minuteSoll&amp;"; Um.:"&amp; _xlpm.diff,"")
        )
    )
)</f>
        <v/>
      </c>
      <c r="H47" s="18" t="str" cm="1">
        <f t="array" ref="H4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7" s="22" t="str">
        <v>EB-19</v>
      </c>
    </row>
    <row r="48" spans="2:31">
      <c r="B48" t="str" cm="1">
        <f t="array" ref="B48">_xlfn.SWITCH(Logbuch[[#This Row],[Eintragsart]],
$Y$1,IF(B47="Einstieg","Ausstieg","Einstieg"),
$Z$1,$Z$2,"")</f>
        <v/>
      </c>
      <c r="C48" t="str" cm="1">
        <f t="array" ref="C48">_xlfn.SWITCH(Logbuch[[#This Row],[Eintragsart]],
$Y$1,IF(Logbuch[[#This Row],[Check]]=$Y$3,C47,""),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MIN(INT(($J$9-$J$8)*144)*$J$11,INT((E48-$J$8)*144)*$J$11),"")),
""
)</f>
        <v/>
      </c>
      <c r="D48" t="str" cm="1">
        <f t="array" ref="D48">IFERROR(
_xlfn.IFS(
AND(Logbuch[[#This Row],[Eintragsart]]=$Z$1,LEN(Logbuch[[#This Row],[Details]])&gt;0),_xlfn.XLOOKUP(IF(Logbuch[[#This Row],[Eintragsart]]=$Z$1,Logbuch[[#This Row],[Details]],""),Ziehung[LosID],Ziehung[Bahnhof],FALSE,0),
AND(Logbuch[[#This Row],[Eintragsart]]=$Y$1,Logbuch[[#This Row],[Check]]="Einstieg"),D47),
"")</f>
        <v/>
      </c>
      <c r="F48" s="24">
        <f t="shared" si="0"/>
        <v>46256</v>
      </c>
      <c r="G48" t="str" cm="1">
        <f t="array" ref="G48">_xlfn.LET(
    _xlpm.letzteAusstieg, IFERROR(MAX(_xlfn._xlws.FILTER(ROW($B$5:B47), ($B$5:B47=$Y$3) + ($B$5:B47=$AA$10)))-4, 0),
    _xlpm.ersteEinstieg, IFERROR(MIN(_xlfn._xlws.FILTER(ROW(B49:$B$400), (B49:$B$400=$Y$2) + (B49:$B$400=$AA$9)))-ROW(B48), 0),
    IF(
        OR(_xlpm.ersteEinstieg=0, NOT(OR(B48=$Z$3, B48=$Z$4))),
        "",
        _xlfn.LET(
            _xlpm.wertAus,
                N(INDEX(E$5:E47, _xlpm.letzteAusstieg))  * 24 * 60
              + N(INDEX(G$5:G47, _xlpm.letzteAusstieg)),
            _xlpm.wertEin,
                N(INDEX(E49:E$932, _xlpm.ersteEinstieg))  * 24 * 60
              + N(INDEX(G49:G$932, _xlpm.ersteEinstieg)),
            _xlpm.diff, ROUND(_xlpm.wertEin - _xlpm.wertAus,0),
            _xlpm.minuteSoll,
                N(_xlfn.XLOOKUP(C48,Ziehung[LosID],Ziehung[Zeit-bedarf (min)])),
            IF(_xlpm.diff &gt; 0,"Los: "&amp;_xlpm.minuteSoll&amp;"; Um.:"&amp; _xlpm.diff,"")
        )
    )
)</f>
        <v/>
      </c>
      <c r="H48" s="18" t="str" cm="1">
        <f t="array" ref="H4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8" s="22" t="str">
        <v>EB-22</v>
      </c>
    </row>
    <row r="49" spans="2:31">
      <c r="B49" t="str" cm="1">
        <f t="array" ref="B49">_xlfn.SWITCH(Logbuch[[#This Row],[Eintragsart]],
$Y$1,IF(B48="Einstieg","Ausstieg","Einstieg"),
$Z$1,$Z$2,"")</f>
        <v/>
      </c>
      <c r="C49" t="str" cm="1">
        <f t="array" ref="C49">_xlfn.SWITCH(Logbuch[[#This Row],[Eintragsart]],
$Y$1,IF(Logbuch[[#This Row],[Check]]=$Y$3,C48,""),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MIN(INT(($J$9-$J$8)*144)*$J$11,INT((E49-$J$8)*144)*$J$11),"")),
""
)</f>
        <v/>
      </c>
      <c r="D49" t="str" cm="1">
        <f t="array" ref="D49">IFERROR(
_xlfn.IFS(
AND(Logbuch[[#This Row],[Eintragsart]]=$Z$1,LEN(Logbuch[[#This Row],[Details]])&gt;0),_xlfn.XLOOKUP(IF(Logbuch[[#This Row],[Eintragsart]]=$Z$1,Logbuch[[#This Row],[Details]],""),Ziehung[LosID],Ziehung[Bahnhof],FALSE,0),
AND(Logbuch[[#This Row],[Eintragsart]]=$Y$1,Logbuch[[#This Row],[Check]]="Einstieg"),D48),
"")</f>
        <v/>
      </c>
      <c r="F49" s="24">
        <f t="shared" si="0"/>
        <v>46256</v>
      </c>
      <c r="G49" t="str" cm="1">
        <f t="array" ref="G49">_xlfn.LET(
    _xlpm.letzteAusstieg, IFERROR(MAX(_xlfn._xlws.FILTER(ROW($B$5:B48), ($B$5:B48=$Y$3) + ($B$5:B48=$AA$10)))-4, 0),
    _xlpm.ersteEinstieg, IFERROR(MIN(_xlfn._xlws.FILTER(ROW(B50:$B$400), (B50:$B$400=$Y$2) + (B50:$B$400=$AA$9)))-ROW(B49), 0),
    IF(
        OR(_xlpm.ersteEinstieg=0, NOT(OR(B49=$Z$3, B49=$Z$4))),
        "",
        _xlfn.LET(
            _xlpm.wertAus,
                N(INDEX(E$5:E48, _xlpm.letzteAusstieg))  * 24 * 60
              + N(INDEX(G$5:G48, _xlpm.letzteAusstieg)),
            _xlpm.wertEin,
                N(INDEX(E50:E$932, _xlpm.ersteEinstieg))  * 24 * 60
              + N(INDEX(G50:G$932, _xlpm.ersteEinstieg)),
            _xlpm.diff, ROUND(_xlpm.wertEin - _xlpm.wertAus,0),
            _xlpm.minuteSoll,
                N(_xlfn.XLOOKUP(C49,Ziehung[LosID],Ziehung[Zeit-bedarf (min)])),
            IF(_xlpm.diff &gt; 0,"Los: "&amp;_xlpm.minuteSoll&amp;"; Um.:"&amp; _xlpm.diff,"")
        )
    )
)</f>
        <v/>
      </c>
      <c r="H49" s="18" t="str" cm="1">
        <f t="array" ref="H4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49" s="22" t="str">
        <v>EB-25</v>
      </c>
    </row>
    <row r="50" spans="2:31">
      <c r="B50" t="str" cm="1">
        <f t="array" ref="B50">_xlfn.SWITCH(Logbuch[[#This Row],[Eintragsart]],
$Y$1,IF(B49="Einstieg","Ausstieg","Einstieg"),
$Z$1,$Z$2,"")</f>
        <v/>
      </c>
      <c r="C50" t="str" cm="1">
        <f t="array" ref="C50">_xlfn.SWITCH(Logbuch[[#This Row],[Eintragsart]],
$Y$1,IF(Logbuch[[#This Row],[Check]]=$Y$3,C49,""),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MIN(INT(($J$9-$J$8)*144)*$J$11,INT((E50-$J$8)*144)*$J$11),"")),
""
)</f>
        <v/>
      </c>
      <c r="D50" t="str" cm="1">
        <f t="array" ref="D50">IFERROR(
_xlfn.IFS(
AND(Logbuch[[#This Row],[Eintragsart]]=$Z$1,LEN(Logbuch[[#This Row],[Details]])&gt;0),_xlfn.XLOOKUP(IF(Logbuch[[#This Row],[Eintragsart]]=$Z$1,Logbuch[[#This Row],[Details]],""),Ziehung[LosID],Ziehung[Bahnhof],FALSE,0),
AND(Logbuch[[#This Row],[Eintragsart]]=$Y$1,Logbuch[[#This Row],[Check]]="Einstieg"),D49),
"")</f>
        <v/>
      </c>
      <c r="F50" s="24">
        <f t="shared" si="0"/>
        <v>46256</v>
      </c>
      <c r="G50" t="str" cm="1">
        <f t="array" ref="G50">_xlfn.LET(
    _xlpm.letzteAusstieg, IFERROR(MAX(_xlfn._xlws.FILTER(ROW($B$5:B49), ($B$5:B49=$Y$3) + ($B$5:B49=$AA$10)))-4, 0),
    _xlpm.ersteEinstieg, IFERROR(MIN(_xlfn._xlws.FILTER(ROW(B51:$B$400), (B51:$B$400=$Y$2) + (B51:$B$400=$AA$9)))-ROW(B50), 0),
    IF(
        OR(_xlpm.ersteEinstieg=0, NOT(OR(B50=$Z$3, B50=$Z$4))),
        "",
        _xlfn.LET(
            _xlpm.wertAus,
                N(INDEX(E$5:E49, _xlpm.letzteAusstieg))  * 24 * 60
              + N(INDEX(G$5:G49, _xlpm.letzteAusstieg)),
            _xlpm.wertEin,
                N(INDEX(E51:E$932, _xlpm.ersteEinstieg))  * 24 * 60
              + N(INDEX(G51:G$932, _xlpm.ersteEinstieg)),
            _xlpm.diff, ROUND(_xlpm.wertEin - _xlpm.wertAus,0),
            _xlpm.minuteSoll,
                N(_xlfn.XLOOKUP(C50,Ziehung[LosID],Ziehung[Zeit-bedarf (min)])),
            IF(_xlpm.diff &gt; 0,"Los: "&amp;_xlpm.minuteSoll&amp;"; Um.:"&amp; _xlpm.diff,"")
        )
    )
)</f>
        <v/>
      </c>
      <c r="H50" s="18" t="str" cm="1">
        <f t="array" ref="H5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0" s="22" t="str">
        <v>EB-26</v>
      </c>
    </row>
    <row r="51" spans="2:31">
      <c r="B51" t="str" cm="1">
        <f t="array" ref="B51">_xlfn.SWITCH(Logbuch[[#This Row],[Eintragsart]],
$Y$1,IF(B50="Einstieg","Ausstieg","Einstieg"),
$Z$1,$Z$2,"")</f>
        <v/>
      </c>
      <c r="C51" t="str" cm="1">
        <f t="array" ref="C51">_xlfn.SWITCH(Logbuch[[#This Row],[Eintragsart]],
$Y$1,IF(Logbuch[[#This Row],[Check]]=$Y$3,C50,""),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MIN(INT(($J$9-$J$8)*144)*$J$11,INT((E51-$J$8)*144)*$J$11),"")),
""
)</f>
        <v/>
      </c>
      <c r="D51" t="str" cm="1">
        <f t="array" ref="D51">IFERROR(
_xlfn.IFS(
AND(Logbuch[[#This Row],[Eintragsart]]=$Z$1,LEN(Logbuch[[#This Row],[Details]])&gt;0),_xlfn.XLOOKUP(IF(Logbuch[[#This Row],[Eintragsart]]=$Z$1,Logbuch[[#This Row],[Details]],""),Ziehung[LosID],Ziehung[Bahnhof],FALSE,0),
AND(Logbuch[[#This Row],[Eintragsart]]=$Y$1,Logbuch[[#This Row],[Check]]="Einstieg"),D50),
"")</f>
        <v/>
      </c>
      <c r="F51" s="24">
        <f t="shared" si="0"/>
        <v>46256</v>
      </c>
      <c r="G51" t="str" cm="1">
        <f t="array" ref="G51">_xlfn.LET(
    _xlpm.letzteAusstieg, IFERROR(MAX(_xlfn._xlws.FILTER(ROW($B$5:B50), ($B$5:B50=$Y$3) + ($B$5:B50=$AA$10)))-4, 0),
    _xlpm.ersteEinstieg, IFERROR(MIN(_xlfn._xlws.FILTER(ROW(B52:$B$400), (B52:$B$400=$Y$2) + (B52:$B$400=$AA$9)))-ROW(B51), 0),
    IF(
        OR(_xlpm.ersteEinstieg=0, NOT(OR(B51=$Z$3, B51=$Z$4))),
        "",
        _xlfn.LET(
            _xlpm.wertAus,
                N(INDEX(E$5:E50, _xlpm.letzteAusstieg))  * 24 * 60
              + N(INDEX(G$5:G50, _xlpm.letzteAusstieg)),
            _xlpm.wertEin,
                N(INDEX(E52:E$932, _xlpm.ersteEinstieg))  * 24 * 60
              + N(INDEX(G52:G$932, _xlpm.ersteEinstieg)),
            _xlpm.diff, ROUND(_xlpm.wertEin - _xlpm.wertAus,0),
            _xlpm.minuteSoll,
                N(_xlfn.XLOOKUP(C51,Ziehung[LosID],Ziehung[Zeit-bedarf (min)])),
            IF(_xlpm.diff &gt; 0,"Los: "&amp;_xlpm.minuteSoll&amp;"; Um.:"&amp; _xlpm.diff,"")
        )
    )
)</f>
        <v/>
      </c>
      <c r="H51" s="18" t="str" cm="1">
        <f t="array" ref="H5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1" s="22" t="str">
        <v>EM-11</v>
      </c>
    </row>
    <row r="52" spans="2:31">
      <c r="B52" t="str" cm="1">
        <f t="array" ref="B52">_xlfn.SWITCH(Logbuch[[#This Row],[Eintragsart]],
$Y$1,IF(B51="Einstieg","Ausstieg","Einstieg"),
$Z$1,$Z$2,"")</f>
        <v/>
      </c>
      <c r="C52" t="str" cm="1">
        <f t="array" ref="C52">_xlfn.SWITCH(Logbuch[[#This Row],[Eintragsart]],
$Y$1,IF(Logbuch[[#This Row],[Check]]=$Y$3,C51,""),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MIN(INT(($J$9-$J$8)*144)*$J$11,INT((E52-$J$8)*144)*$J$11),"")),
""
)</f>
        <v/>
      </c>
      <c r="D52" t="str" cm="1">
        <f t="array" ref="D52">IFERROR(
_xlfn.IFS(
AND(Logbuch[[#This Row],[Eintragsart]]=$Z$1,LEN(Logbuch[[#This Row],[Details]])&gt;0),_xlfn.XLOOKUP(IF(Logbuch[[#This Row],[Eintragsart]]=$Z$1,Logbuch[[#This Row],[Details]],""),Ziehung[LosID],Ziehung[Bahnhof],FALSE,0),
AND(Logbuch[[#This Row],[Eintragsart]]=$Y$1,Logbuch[[#This Row],[Check]]="Einstieg"),D51),
"")</f>
        <v/>
      </c>
      <c r="F52" s="24">
        <f t="shared" si="0"/>
        <v>46256</v>
      </c>
      <c r="G52" t="str" cm="1">
        <f t="array" ref="G52">_xlfn.LET(
    _xlpm.letzteAusstieg, IFERROR(MAX(_xlfn._xlws.FILTER(ROW($B$5:B51), ($B$5:B51=$Y$3) + ($B$5:B51=$AA$10)))-4, 0),
    _xlpm.ersteEinstieg, IFERROR(MIN(_xlfn._xlws.FILTER(ROW(B53:$B$400), (B53:$B$400=$Y$2) + (B53:$B$400=$AA$9)))-ROW(B52), 0),
    IF(
        OR(_xlpm.ersteEinstieg=0, NOT(OR(B52=$Z$3, B52=$Z$4))),
        "",
        _xlfn.LET(
            _xlpm.wertAus,
                N(INDEX(E$5:E51, _xlpm.letzteAusstieg))  * 24 * 60
              + N(INDEX(G$5:G51, _xlpm.letzteAusstieg)),
            _xlpm.wertEin,
                N(INDEX(E53:E$932, _xlpm.ersteEinstieg))  * 24 * 60
              + N(INDEX(G53:G$932, _xlpm.ersteEinstieg)),
            _xlpm.diff, ROUND(_xlpm.wertEin - _xlpm.wertAus,0),
            _xlpm.minuteSoll,
                N(_xlfn.XLOOKUP(C52,Ziehung[LosID],Ziehung[Zeit-bedarf (min)])),
            IF(_xlpm.diff &gt; 0,"Los: "&amp;_xlpm.minuteSoll&amp;"; Um.:"&amp; _xlpm.diff,"")
        )
    )
)</f>
        <v/>
      </c>
      <c r="H52" s="18" t="str" cm="1">
        <f t="array" ref="H5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2" s="22" t="str">
        <v>EM-14</v>
      </c>
    </row>
    <row r="53" spans="2:31">
      <c r="B53" t="str" cm="1">
        <f t="array" ref="B53">_xlfn.SWITCH(Logbuch[[#This Row],[Eintragsart]],
$Y$1,IF(B52="Einstieg","Ausstieg","Einstieg"),
$Z$1,$Z$2,"")</f>
        <v/>
      </c>
      <c r="C53" t="str" cm="1">
        <f t="array" ref="C53">_xlfn.SWITCH(Logbuch[[#This Row],[Eintragsart]],
$Y$1,IF(Logbuch[[#This Row],[Check]]=$Y$3,C52,""),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MIN(INT(($J$9-$J$8)*144)*$J$11,INT((E53-$J$8)*144)*$J$11),"")),
""
)</f>
        <v/>
      </c>
      <c r="D53" t="str" cm="1">
        <f t="array" ref="D53">IFERROR(
_xlfn.IFS(
AND(Logbuch[[#This Row],[Eintragsart]]=$Z$1,LEN(Logbuch[[#This Row],[Details]])&gt;0),_xlfn.XLOOKUP(IF(Logbuch[[#This Row],[Eintragsart]]=$Z$1,Logbuch[[#This Row],[Details]],""),Ziehung[LosID],Ziehung[Bahnhof],FALSE,0),
AND(Logbuch[[#This Row],[Eintragsart]]=$Y$1,Logbuch[[#This Row],[Check]]="Einstieg"),D52),
"")</f>
        <v/>
      </c>
      <c r="F53" s="24">
        <f t="shared" si="0"/>
        <v>46256</v>
      </c>
      <c r="G53" t="str" cm="1">
        <f t="array" ref="G53">_xlfn.LET(
    _xlpm.letzteAusstieg, IFERROR(MAX(_xlfn._xlws.FILTER(ROW($B$5:B52), ($B$5:B52=$Y$3) + ($B$5:B52=$AA$10)))-4, 0),
    _xlpm.ersteEinstieg, IFERROR(MIN(_xlfn._xlws.FILTER(ROW(B54:$B$400), (B54:$B$400=$Y$2) + (B54:$B$400=$AA$9)))-ROW(B53), 0),
    IF(
        OR(_xlpm.ersteEinstieg=0, NOT(OR(B53=$Z$3, B53=$Z$4))),
        "",
        _xlfn.LET(
            _xlpm.wertAus,
                N(INDEX(E$5:E52, _xlpm.letzteAusstieg))  * 24 * 60
              + N(INDEX(G$5:G52, _xlpm.letzteAusstieg)),
            _xlpm.wertEin,
                N(INDEX(E54:E$932, _xlpm.ersteEinstieg))  * 24 * 60
              + N(INDEX(G54:G$932, _xlpm.ersteEinstieg)),
            _xlpm.diff, ROUND(_xlpm.wertEin - _xlpm.wertAus,0),
            _xlpm.minuteSoll,
                N(_xlfn.XLOOKUP(C53,Ziehung[LosID],Ziehung[Zeit-bedarf (min)])),
            IF(_xlpm.diff &gt; 0,"Los: "&amp;_xlpm.minuteSoll&amp;"; Um.:"&amp; _xlpm.diff,"")
        )
    )
)</f>
        <v/>
      </c>
      <c r="H53" s="18" t="str" cm="1">
        <f t="array" ref="H5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3" s="22" t="str">
        <v>EM-15</v>
      </c>
    </row>
    <row r="54" spans="2:31">
      <c r="B54" t="str" cm="1">
        <f t="array" ref="B54">_xlfn.SWITCH(Logbuch[[#This Row],[Eintragsart]],
$Y$1,IF(B53="Einstieg","Ausstieg","Einstieg"),
$Z$1,$Z$2,"")</f>
        <v/>
      </c>
      <c r="C54" t="str" cm="1">
        <f t="array" ref="C54">_xlfn.SWITCH(Logbuch[[#This Row],[Eintragsart]],
$Y$1,IF(Logbuch[[#This Row],[Check]]=$Y$3,C53,""),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MIN(INT(($J$9-$J$8)*144)*$J$11,INT((E54-$J$8)*144)*$J$11),"")),
""
)</f>
        <v/>
      </c>
      <c r="D54" t="str" cm="1">
        <f t="array" ref="D54">IFERROR(
_xlfn.IFS(
AND(Logbuch[[#This Row],[Eintragsart]]=$Z$1,LEN(Logbuch[[#This Row],[Details]])&gt;0),_xlfn.XLOOKUP(IF(Logbuch[[#This Row],[Eintragsart]]=$Z$1,Logbuch[[#This Row],[Details]],""),Ziehung[LosID],Ziehung[Bahnhof],FALSE,0),
AND(Logbuch[[#This Row],[Eintragsart]]=$Y$1,Logbuch[[#This Row],[Check]]="Einstieg"),D53),
"")</f>
        <v/>
      </c>
      <c r="F54" s="24">
        <f t="shared" si="0"/>
        <v>46256</v>
      </c>
      <c r="G54" t="str" cm="1">
        <f t="array" ref="G54">_xlfn.LET(
    _xlpm.letzteAusstieg, IFERROR(MAX(_xlfn._xlws.FILTER(ROW($B$5:B53), ($B$5:B53=$Y$3) + ($B$5:B53=$AA$10)))-4, 0),
    _xlpm.ersteEinstieg, IFERROR(MIN(_xlfn._xlws.FILTER(ROW(B55:$B$400), (B55:$B$400=$Y$2) + (B55:$B$400=$AA$9)))-ROW(B54), 0),
    IF(
        OR(_xlpm.ersteEinstieg=0, NOT(OR(B54=$Z$3, B54=$Z$4))),
        "",
        _xlfn.LET(
            _xlpm.wertAus,
                N(INDEX(E$5:E53, _xlpm.letzteAusstieg))  * 24 * 60
              + N(INDEX(G$5:G53, _xlpm.letzteAusstieg)),
            _xlpm.wertEin,
                N(INDEX(E55:E$932, _xlpm.ersteEinstieg))  * 24 * 60
              + N(INDEX(G55:G$932, _xlpm.ersteEinstieg)),
            _xlpm.diff, ROUND(_xlpm.wertEin - _xlpm.wertAus,0),
            _xlpm.minuteSoll,
                N(_xlfn.XLOOKUP(C54,Ziehung[LosID],Ziehung[Zeit-bedarf (min)])),
            IF(_xlpm.diff &gt; 0,"Los: "&amp;_xlpm.minuteSoll&amp;"; Um.:"&amp; _xlpm.diff,"")
        )
    )
)</f>
        <v/>
      </c>
      <c r="H54" s="18" t="str" cm="1">
        <f t="array" ref="H5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4" s="22" t="str">
        <v>EM-16</v>
      </c>
    </row>
    <row r="55" spans="2:31">
      <c r="B55" t="str" cm="1">
        <f t="array" ref="B55">_xlfn.SWITCH(Logbuch[[#This Row],[Eintragsart]],
$Y$1,IF(B54="Einstieg","Ausstieg","Einstieg"),
$Z$1,$Z$2,"")</f>
        <v/>
      </c>
      <c r="C55" t="str" cm="1">
        <f t="array" ref="C55">_xlfn.SWITCH(Logbuch[[#This Row],[Eintragsart]],
$Y$1,IF(Logbuch[[#This Row],[Check]]=$Y$3,C54,""),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MIN(INT(($J$9-$J$8)*144)*$J$11,INT((E55-$J$8)*144)*$J$11),"")),
""
)</f>
        <v/>
      </c>
      <c r="D55" t="str" cm="1">
        <f t="array" ref="D55">IFERROR(
_xlfn.IFS(
AND(Logbuch[[#This Row],[Eintragsart]]=$Z$1,LEN(Logbuch[[#This Row],[Details]])&gt;0),_xlfn.XLOOKUP(IF(Logbuch[[#This Row],[Eintragsart]]=$Z$1,Logbuch[[#This Row],[Details]],""),Ziehung[LosID],Ziehung[Bahnhof],FALSE,0),
AND(Logbuch[[#This Row],[Eintragsart]]=$Y$1,Logbuch[[#This Row],[Check]]="Einstieg"),D54),
"")</f>
        <v/>
      </c>
      <c r="F55" s="24">
        <f t="shared" si="0"/>
        <v>46256</v>
      </c>
      <c r="G55" t="str" cm="1">
        <f t="array" ref="G55">_xlfn.LET(
    _xlpm.letzteAusstieg, IFERROR(MAX(_xlfn._xlws.FILTER(ROW($B$5:B54), ($B$5:B54=$Y$3) + ($B$5:B54=$AA$10)))-4, 0),
    _xlpm.ersteEinstieg, IFERROR(MIN(_xlfn._xlws.FILTER(ROW(B56:$B$400), (B56:$B$400=$Y$2) + (B56:$B$400=$AA$9)))-ROW(B55), 0),
    IF(
        OR(_xlpm.ersteEinstieg=0, NOT(OR(B55=$Z$3, B55=$Z$4))),
        "",
        _xlfn.LET(
            _xlpm.wertAus,
                N(INDEX(E$5:E54, _xlpm.letzteAusstieg))  * 24 * 60
              + N(INDEX(G$5:G54, _xlpm.letzteAusstieg)),
            _xlpm.wertEin,
                N(INDEX(E56:E$932, _xlpm.ersteEinstieg))  * 24 * 60
              + N(INDEX(G56:G$932, _xlpm.ersteEinstieg)),
            _xlpm.diff, ROUND(_xlpm.wertEin - _xlpm.wertAus,0),
            _xlpm.minuteSoll,
                N(_xlfn.XLOOKUP(C55,Ziehung[LosID],Ziehung[Zeit-bedarf (min)])),
            IF(_xlpm.diff &gt; 0,"Los: "&amp;_xlpm.minuteSoll&amp;"; Um.:"&amp; _xlpm.diff,"")
        )
    )
)</f>
        <v/>
      </c>
      <c r="H55" s="18" t="str" cm="1">
        <f t="array" ref="H5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5" s="22" t="str">
        <v>EM-18</v>
      </c>
    </row>
    <row r="56" spans="2:31">
      <c r="B56" t="str" cm="1">
        <f t="array" ref="B56">_xlfn.SWITCH(Logbuch[[#This Row],[Eintragsart]],
$Y$1,IF(B55="Einstieg","Ausstieg","Einstieg"),
$Z$1,$Z$2,"")</f>
        <v/>
      </c>
      <c r="C56" t="str" cm="1">
        <f t="array" ref="C56">_xlfn.SWITCH(Logbuch[[#This Row],[Eintragsart]],
$Y$1,IF(Logbuch[[#This Row],[Check]]=$Y$3,C55,""),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MIN(INT(($J$9-$J$8)*144)*$J$11,INT((E56-$J$8)*144)*$J$11),"")),
""
)</f>
        <v/>
      </c>
      <c r="D56" t="str" cm="1">
        <f t="array" ref="D56">IFERROR(
_xlfn.IFS(
AND(Logbuch[[#This Row],[Eintragsart]]=$Z$1,LEN(Logbuch[[#This Row],[Details]])&gt;0),_xlfn.XLOOKUP(IF(Logbuch[[#This Row],[Eintragsart]]=$Z$1,Logbuch[[#This Row],[Details]],""),Ziehung[LosID],Ziehung[Bahnhof],FALSE,0),
AND(Logbuch[[#This Row],[Eintragsart]]=$Y$1,Logbuch[[#This Row],[Check]]="Einstieg"),D55),
"")</f>
        <v/>
      </c>
      <c r="F56" s="24">
        <f t="shared" si="0"/>
        <v>46256</v>
      </c>
      <c r="G56" t="str" cm="1">
        <f t="array" ref="G56">_xlfn.LET(
    _xlpm.letzteAusstieg, IFERROR(MAX(_xlfn._xlws.FILTER(ROW($B$5:B55), ($B$5:B55=$Y$3) + ($B$5:B55=$AA$10)))-4, 0),
    _xlpm.ersteEinstieg, IFERROR(MIN(_xlfn._xlws.FILTER(ROW(B57:$B$400), (B57:$B$400=$Y$2) + (B57:$B$400=$AA$9)))-ROW(B56), 0),
    IF(
        OR(_xlpm.ersteEinstieg=0, NOT(OR(B56=$Z$3, B56=$Z$4))),
        "",
        _xlfn.LET(
            _xlpm.wertAus,
                N(INDEX(E$5:E55, _xlpm.letzteAusstieg))  * 24 * 60
              + N(INDEX(G$5:G55, _xlpm.letzteAusstieg)),
            _xlpm.wertEin,
                N(INDEX(E57:E$932, _xlpm.ersteEinstieg))  * 24 * 60
              + N(INDEX(G57:G$932, _xlpm.ersteEinstieg)),
            _xlpm.diff, ROUND(_xlpm.wertEin - _xlpm.wertAus,0),
            _xlpm.minuteSoll,
                N(_xlfn.XLOOKUP(C56,Ziehung[LosID],Ziehung[Zeit-bedarf (min)])),
            IF(_xlpm.diff &gt; 0,"Los: "&amp;_xlpm.minuteSoll&amp;"; Um.:"&amp; _xlpm.diff,"")
        )
    )
)</f>
        <v/>
      </c>
      <c r="H56" s="18" t="str" cm="1">
        <f t="array" ref="H5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6" s="22" t="str">
        <v>EM-21</v>
      </c>
    </row>
    <row r="57" spans="2:31">
      <c r="B57" t="str" cm="1">
        <f t="array" ref="B57">_xlfn.SWITCH(Logbuch[[#This Row],[Eintragsart]],
$Y$1,IF(B56="Einstieg","Ausstieg","Einstieg"),
$Z$1,$Z$2,"")</f>
        <v/>
      </c>
      <c r="C57" t="str" cm="1">
        <f t="array" ref="C57">_xlfn.SWITCH(Logbuch[[#This Row],[Eintragsart]],
$Y$1,IF(Logbuch[[#This Row],[Check]]=$Y$3,C56,""),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MIN(INT(($J$9-$J$8)*144)*$J$11,INT((E57-$J$8)*144)*$J$11),"")),
""
)</f>
        <v/>
      </c>
      <c r="D57" t="str" cm="1">
        <f t="array" ref="D57">IFERROR(
_xlfn.IFS(
AND(Logbuch[[#This Row],[Eintragsart]]=$Z$1,LEN(Logbuch[[#This Row],[Details]])&gt;0),_xlfn.XLOOKUP(IF(Logbuch[[#This Row],[Eintragsart]]=$Z$1,Logbuch[[#This Row],[Details]],""),Ziehung[LosID],Ziehung[Bahnhof],FALSE,0),
AND(Logbuch[[#This Row],[Eintragsart]]=$Y$1,Logbuch[[#This Row],[Check]]="Einstieg"),D56),
"")</f>
        <v/>
      </c>
      <c r="F57" s="24">
        <f t="shared" si="0"/>
        <v>46256</v>
      </c>
      <c r="G57" t="str" cm="1">
        <f t="array" ref="G57">_xlfn.LET(
    _xlpm.letzteAusstieg, IFERROR(MAX(_xlfn._xlws.FILTER(ROW($B$5:B56), ($B$5:B56=$Y$3) + ($B$5:B56=$AA$10)))-4, 0),
    _xlpm.ersteEinstieg, IFERROR(MIN(_xlfn._xlws.FILTER(ROW(B58:$B$400), (B58:$B$400=$Y$2) + (B58:$B$400=$AA$9)))-ROW(B57), 0),
    IF(
        OR(_xlpm.ersteEinstieg=0, NOT(OR(B57=$Z$3, B57=$Z$4))),
        "",
        _xlfn.LET(
            _xlpm.wertAus,
                N(INDEX(E$5:E56, _xlpm.letzteAusstieg))  * 24 * 60
              + N(INDEX(G$5:G56, _xlpm.letzteAusstieg)),
            _xlpm.wertEin,
                N(INDEX(E58:E$932, _xlpm.ersteEinstieg))  * 24 * 60
              + N(INDEX(G58:G$932, _xlpm.ersteEinstieg)),
            _xlpm.diff, ROUND(_xlpm.wertEin - _xlpm.wertAus,0),
            _xlpm.minuteSoll,
                N(_xlfn.XLOOKUP(C57,Ziehung[LosID],Ziehung[Zeit-bedarf (min)])),
            IF(_xlpm.diff &gt; 0,"Los: "&amp;_xlpm.minuteSoll&amp;"; Um.:"&amp; _xlpm.diff,"")
        )
    )
)</f>
        <v/>
      </c>
      <c r="H57" s="18" t="str" cm="1">
        <f t="array" ref="H5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7" s="22" t="str">
        <v>EM-23</v>
      </c>
    </row>
    <row r="58" spans="2:31">
      <c r="B58" t="str" cm="1">
        <f t="array" ref="B58">_xlfn.SWITCH(Logbuch[[#This Row],[Eintragsart]],
$Y$1,IF(B57="Einstieg","Ausstieg","Einstieg"),
$Z$1,$Z$2,"")</f>
        <v/>
      </c>
      <c r="C58" t="str" cm="1">
        <f t="array" ref="C58">_xlfn.SWITCH(Logbuch[[#This Row],[Eintragsart]],
$Y$1,IF(Logbuch[[#This Row],[Check]]=$Y$3,C57,""),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MIN(INT(($J$9-$J$8)*144)*$J$11,INT((E58-$J$8)*144)*$J$11),"")),
""
)</f>
        <v/>
      </c>
      <c r="D58" t="str" cm="1">
        <f t="array" ref="D58">IFERROR(
_xlfn.IFS(
AND(Logbuch[[#This Row],[Eintragsart]]=$Z$1,LEN(Logbuch[[#This Row],[Details]])&gt;0),_xlfn.XLOOKUP(IF(Logbuch[[#This Row],[Eintragsart]]=$Z$1,Logbuch[[#This Row],[Details]],""),Ziehung[LosID],Ziehung[Bahnhof],FALSE,0),
AND(Logbuch[[#This Row],[Eintragsart]]=$Y$1,Logbuch[[#This Row],[Check]]="Einstieg"),D57),
"")</f>
        <v/>
      </c>
      <c r="F58" s="24">
        <f t="shared" si="0"/>
        <v>46256</v>
      </c>
      <c r="G58" t="str" cm="1">
        <f t="array" ref="G58">_xlfn.LET(
    _xlpm.letzteAusstieg, IFERROR(MAX(_xlfn._xlws.FILTER(ROW($B$5:B57), ($B$5:B57=$Y$3) + ($B$5:B57=$AA$10)))-4, 0),
    _xlpm.ersteEinstieg, IFERROR(MIN(_xlfn._xlws.FILTER(ROW(B59:$B$400), (B59:$B$400=$Y$2) + (B59:$B$400=$AA$9)))-ROW(B58), 0),
    IF(
        OR(_xlpm.ersteEinstieg=0, NOT(OR(B58=$Z$3, B58=$Z$4))),
        "",
        _xlfn.LET(
            _xlpm.wertAus,
                N(INDEX(E$5:E57, _xlpm.letzteAusstieg))  * 24 * 60
              + N(INDEX(G$5:G57, _xlpm.letzteAusstieg)),
            _xlpm.wertEin,
                N(INDEX(E59:E$932, _xlpm.ersteEinstieg))  * 24 * 60
              + N(INDEX(G59:G$932, _xlpm.ersteEinstieg)),
            _xlpm.diff, ROUND(_xlpm.wertEin - _xlpm.wertAus,0),
            _xlpm.minuteSoll,
                N(_xlfn.XLOOKUP(C58,Ziehung[LosID],Ziehung[Zeit-bedarf (min)])),
            IF(_xlpm.diff &gt; 0,"Los: "&amp;_xlpm.minuteSoll&amp;"; Um.:"&amp; _xlpm.diff,"")
        )
    )
)</f>
        <v/>
      </c>
      <c r="H58" s="18" t="str" cm="1">
        <f t="array" ref="H5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8" s="22" t="str">
        <v>EM-24</v>
      </c>
    </row>
    <row r="59" spans="2:31">
      <c r="B59" t="str" cm="1">
        <f t="array" ref="B59">_xlfn.SWITCH(Logbuch[[#This Row],[Eintragsart]],
$Y$1,IF(B58="Einstieg","Ausstieg","Einstieg"),
$Z$1,$Z$2,"")</f>
        <v/>
      </c>
      <c r="C59" t="str" cm="1">
        <f t="array" ref="C59">_xlfn.SWITCH(Logbuch[[#This Row],[Eintragsart]],
$Y$1,IF(Logbuch[[#This Row],[Check]]=$Y$3,C58,""),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MIN(INT(($J$9-$J$8)*144)*$J$11,INT((E59-$J$8)*144)*$J$11),"")),
""
)</f>
        <v/>
      </c>
      <c r="D59" t="str" cm="1">
        <f t="array" ref="D59">IFERROR(
_xlfn.IFS(
AND(Logbuch[[#This Row],[Eintragsart]]=$Z$1,LEN(Logbuch[[#This Row],[Details]])&gt;0),_xlfn.XLOOKUP(IF(Logbuch[[#This Row],[Eintragsart]]=$Z$1,Logbuch[[#This Row],[Details]],""),Ziehung[LosID],Ziehung[Bahnhof],FALSE,0),
AND(Logbuch[[#This Row],[Eintragsart]]=$Y$1,Logbuch[[#This Row],[Check]]="Einstieg"),D58),
"")</f>
        <v/>
      </c>
      <c r="F59" s="24">
        <f t="shared" si="0"/>
        <v>46256</v>
      </c>
      <c r="G59" t="str" cm="1">
        <f t="array" ref="G59">_xlfn.LET(
    _xlpm.letzteAusstieg, IFERROR(MAX(_xlfn._xlws.FILTER(ROW($B$5:B58), ($B$5:B58=$Y$3) + ($B$5:B58=$AA$10)))-4, 0),
    _xlpm.ersteEinstieg, IFERROR(MIN(_xlfn._xlws.FILTER(ROW(B60:$B$400), (B60:$B$400=$Y$2) + (B60:$B$400=$AA$9)))-ROW(B59), 0),
    IF(
        OR(_xlpm.ersteEinstieg=0, NOT(OR(B59=$Z$3, B59=$Z$4))),
        "",
        _xlfn.LET(
            _xlpm.wertAus,
                N(INDEX(E$5:E58, _xlpm.letzteAusstieg))  * 24 * 60
              + N(INDEX(G$5:G58, _xlpm.letzteAusstieg)),
            _xlpm.wertEin,
                N(INDEX(E60:E$932, _xlpm.ersteEinstieg))  * 24 * 60
              + N(INDEX(G60:G$932, _xlpm.ersteEinstieg)),
            _xlpm.diff, ROUND(_xlpm.wertEin - _xlpm.wertAus,0),
            _xlpm.minuteSoll,
                N(_xlfn.XLOOKUP(C59,Ziehung[LosID],Ziehung[Zeit-bedarf (min)])),
            IF(_xlpm.diff &gt; 0,"Los: "&amp;_xlpm.minuteSoll&amp;"; Um.:"&amp; _xlpm.diff,"")
        )
    )
)</f>
        <v/>
      </c>
      <c r="H59" s="18" t="str" cm="1">
        <f t="array" ref="H5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59" s="22" t="str">
        <v>EM-25</v>
      </c>
    </row>
    <row r="60" spans="2:31">
      <c r="B60" t="str" cm="1">
        <f t="array" ref="B60">_xlfn.SWITCH(Logbuch[[#This Row],[Eintragsart]],
$Y$1,IF(B59="Einstieg","Ausstieg","Einstieg"),
$Z$1,$Z$2,"")</f>
        <v/>
      </c>
      <c r="C60" t="str" cm="1">
        <f t="array" ref="C60">_xlfn.SWITCH(Logbuch[[#This Row],[Eintragsart]],
$Y$1,IF(Logbuch[[#This Row],[Check]]=$Y$3,C59,""),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MIN(INT(($J$9-$J$8)*144)*$J$11,INT((E60-$J$8)*144)*$J$11),"")),
""
)</f>
        <v/>
      </c>
      <c r="D60" t="str" cm="1">
        <f t="array" ref="D60">IFERROR(
_xlfn.IFS(
AND(Logbuch[[#This Row],[Eintragsart]]=$Z$1,LEN(Logbuch[[#This Row],[Details]])&gt;0),_xlfn.XLOOKUP(IF(Logbuch[[#This Row],[Eintragsart]]=$Z$1,Logbuch[[#This Row],[Details]],""),Ziehung[LosID],Ziehung[Bahnhof],FALSE,0),
AND(Logbuch[[#This Row],[Eintragsart]]=$Y$1,Logbuch[[#This Row],[Check]]="Einstieg"),D59),
"")</f>
        <v/>
      </c>
      <c r="F60" s="24">
        <f t="shared" si="0"/>
        <v>46256</v>
      </c>
      <c r="G60" t="str" cm="1">
        <f t="array" ref="G60">_xlfn.LET(
    _xlpm.letzteAusstieg, IFERROR(MAX(_xlfn._xlws.FILTER(ROW($B$5:B59), ($B$5:B59=$Y$3) + ($B$5:B59=$AA$10)))-4, 0),
    _xlpm.ersteEinstieg, IFERROR(MIN(_xlfn._xlws.FILTER(ROW(B61:$B$400), (B61:$B$400=$Y$2) + (B61:$B$400=$AA$9)))-ROW(B60), 0),
    IF(
        OR(_xlpm.ersteEinstieg=0, NOT(OR(B60=$Z$3, B60=$Z$4))),
        "",
        _xlfn.LET(
            _xlpm.wertAus,
                N(INDEX(E$5:E59, _xlpm.letzteAusstieg))  * 24 * 60
              + N(INDEX(G$5:G59, _xlpm.letzteAusstieg)),
            _xlpm.wertEin,
                N(INDEX(E61:E$932, _xlpm.ersteEinstieg))  * 24 * 60
              + N(INDEX(G61:G$932, _xlpm.ersteEinstieg)),
            _xlpm.diff, ROUND(_xlpm.wertEin - _xlpm.wertAus,0),
            _xlpm.minuteSoll,
                N(_xlfn.XLOOKUP(C60,Ziehung[LosID],Ziehung[Zeit-bedarf (min)])),
            IF(_xlpm.diff &gt; 0,"Los: "&amp;_xlpm.minuteSoll&amp;"; Um.:"&amp; _xlpm.diff,"")
        )
    )
)</f>
        <v/>
      </c>
      <c r="H60" s="18" t="str" cm="1">
        <f t="array" ref="H6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0" s="22" t="str">
        <v>EM-99</v>
      </c>
    </row>
    <row r="61" spans="2:31">
      <c r="B61" t="str" cm="1">
        <f t="array" ref="B61">_xlfn.SWITCH(Logbuch[[#This Row],[Eintragsart]],
$Y$1,IF(B60="Einstieg","Ausstieg","Einstieg"),
$Z$1,$Z$2,"")</f>
        <v/>
      </c>
      <c r="C61" t="str" cm="1">
        <f t="array" ref="C61">_xlfn.SWITCH(Logbuch[[#This Row],[Eintragsart]],
$Y$1,IF(Logbuch[[#This Row],[Check]]=$Y$3,C60,""),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MIN(INT(($J$9-$J$8)*144)*$J$11,INT((E61-$J$8)*144)*$J$11),"")),
""
)</f>
        <v/>
      </c>
      <c r="D61" t="str" cm="1">
        <f t="array" ref="D61">IFERROR(
_xlfn.IFS(
AND(Logbuch[[#This Row],[Eintragsart]]=$Z$1,LEN(Logbuch[[#This Row],[Details]])&gt;0),_xlfn.XLOOKUP(IF(Logbuch[[#This Row],[Eintragsart]]=$Z$1,Logbuch[[#This Row],[Details]],""),Ziehung[LosID],Ziehung[Bahnhof],FALSE,0),
AND(Logbuch[[#This Row],[Eintragsart]]=$Y$1,Logbuch[[#This Row],[Check]]="Einstieg"),D60),
"")</f>
        <v/>
      </c>
      <c r="F61" s="24">
        <f t="shared" si="0"/>
        <v>46256</v>
      </c>
      <c r="G61" t="str" cm="1">
        <f t="array" ref="G61">_xlfn.LET(
    _xlpm.letzteAusstieg, IFERROR(MAX(_xlfn._xlws.FILTER(ROW($B$5:B60), ($B$5:B60=$Y$3) + ($B$5:B60=$AA$10)))-4, 0),
    _xlpm.ersteEinstieg, IFERROR(MIN(_xlfn._xlws.FILTER(ROW(B62:$B$400), (B62:$B$400=$Y$2) + (B62:$B$400=$AA$9)))-ROW(B61), 0),
    IF(
        OR(_xlpm.ersteEinstieg=0, NOT(OR(B61=$Z$3, B61=$Z$4))),
        "",
        _xlfn.LET(
            _xlpm.wertAus,
                N(INDEX(E$5:E60, _xlpm.letzteAusstieg))  * 24 * 60
              + N(INDEX(G$5:G60, _xlpm.letzteAusstieg)),
            _xlpm.wertEin,
                N(INDEX(E62:E$932, _xlpm.ersteEinstieg))  * 24 * 60
              + N(INDEX(G62:G$932, _xlpm.ersteEinstieg)),
            _xlpm.diff, ROUND(_xlpm.wertEin - _xlpm.wertAus,0),
            _xlpm.minuteSoll,
                N(_xlfn.XLOOKUP(C61,Ziehung[LosID],Ziehung[Zeit-bedarf (min)])),
            IF(_xlpm.diff &gt; 0,"Los: "&amp;_xlpm.minuteSoll&amp;"; Um.:"&amp; _xlpm.diff,"")
        )
    )
)</f>
        <v/>
      </c>
      <c r="H61" s="18" t="str" cm="1">
        <f t="array" ref="H6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1" s="22" t="str">
        <v>F-03</v>
      </c>
    </row>
    <row r="62" spans="2:31">
      <c r="B62" t="str" cm="1">
        <f t="array" ref="B62">_xlfn.SWITCH(Logbuch[[#This Row],[Eintragsart]],
$Y$1,IF(B61="Einstieg","Ausstieg","Einstieg"),
$Z$1,$Z$2,"")</f>
        <v/>
      </c>
      <c r="C62" t="str" cm="1">
        <f t="array" ref="C62">_xlfn.SWITCH(Logbuch[[#This Row],[Eintragsart]],
$Y$1,IF(Logbuch[[#This Row],[Check]]=$Y$3,C61,""),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MIN(INT(($J$9-$J$8)*144)*$J$11,INT((E62-$J$8)*144)*$J$11),"")),
""
)</f>
        <v/>
      </c>
      <c r="D62" t="str" cm="1">
        <f t="array" ref="D62">IFERROR(
_xlfn.IFS(
AND(Logbuch[[#This Row],[Eintragsart]]=$Z$1,LEN(Logbuch[[#This Row],[Details]])&gt;0),_xlfn.XLOOKUP(IF(Logbuch[[#This Row],[Eintragsart]]=$Z$1,Logbuch[[#This Row],[Details]],""),Ziehung[LosID],Ziehung[Bahnhof],FALSE,0),
AND(Logbuch[[#This Row],[Eintragsart]]=$Y$1,Logbuch[[#This Row],[Check]]="Einstieg"),D61),
"")</f>
        <v/>
      </c>
      <c r="F62" s="24">
        <f t="shared" si="0"/>
        <v>46256</v>
      </c>
      <c r="G62" t="str" cm="1">
        <f t="array" ref="G62">_xlfn.LET(
    _xlpm.letzteAusstieg, IFERROR(MAX(_xlfn._xlws.FILTER(ROW($B$5:B61), ($B$5:B61=$Y$3) + ($B$5:B61=$AA$10)))-4, 0),
    _xlpm.ersteEinstieg, IFERROR(MIN(_xlfn._xlws.FILTER(ROW(B63:$B$400), (B63:$B$400=$Y$2) + (B63:$B$400=$AA$9)))-ROW(B62), 0),
    IF(
        OR(_xlpm.ersteEinstieg=0, NOT(OR(B62=$Z$3, B62=$Z$4))),
        "",
        _xlfn.LET(
            _xlpm.wertAus,
                N(INDEX(E$5:E61, _xlpm.letzteAusstieg))  * 24 * 60
              + N(INDEX(G$5:G61, _xlpm.letzteAusstieg)),
            _xlpm.wertEin,
                N(INDEX(E63:E$932, _xlpm.ersteEinstieg))  * 24 * 60
              + N(INDEX(G63:G$932, _xlpm.ersteEinstieg)),
            _xlpm.diff, ROUND(_xlpm.wertEin - _xlpm.wertAus,0),
            _xlpm.minuteSoll,
                N(_xlfn.XLOOKUP(C62,Ziehung[LosID],Ziehung[Zeit-bedarf (min)])),
            IF(_xlpm.diff &gt; 0,"Los: "&amp;_xlpm.minuteSoll&amp;"; Um.:"&amp; _xlpm.diff,"")
        )
    )
)</f>
        <v/>
      </c>
      <c r="H62" s="18" t="str" cm="1">
        <f t="array" ref="H6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2" s="22" t="str">
        <v>F-04</v>
      </c>
    </row>
    <row r="63" spans="2:31">
      <c r="B63" t="str" cm="1">
        <f t="array" ref="B63">_xlfn.SWITCH(Logbuch[[#This Row],[Eintragsart]],
$Y$1,IF(B62="Einstieg","Ausstieg","Einstieg"),
$Z$1,$Z$2,"")</f>
        <v/>
      </c>
      <c r="C63" t="str" cm="1">
        <f t="array" ref="C63">_xlfn.SWITCH(Logbuch[[#This Row],[Eintragsart]],
$Y$1,IF(Logbuch[[#This Row],[Check]]=$Y$3,C62,""),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MIN(INT(($J$9-$J$8)*144)*$J$11,INT((E63-$J$8)*144)*$J$11),"")),
""
)</f>
        <v/>
      </c>
      <c r="D63" t="str" cm="1">
        <f t="array" ref="D63">IFERROR(
_xlfn.IFS(
AND(Logbuch[[#This Row],[Eintragsart]]=$Z$1,LEN(Logbuch[[#This Row],[Details]])&gt;0),_xlfn.XLOOKUP(IF(Logbuch[[#This Row],[Eintragsart]]=$Z$1,Logbuch[[#This Row],[Details]],""),Ziehung[LosID],Ziehung[Bahnhof],FALSE,0),
AND(Logbuch[[#This Row],[Eintragsart]]=$Y$1,Logbuch[[#This Row],[Check]]="Einstieg"),D62),
"")</f>
        <v/>
      </c>
      <c r="F63" s="24">
        <f t="shared" si="0"/>
        <v>46256</v>
      </c>
      <c r="G63" t="str" cm="1">
        <f t="array" ref="G63">_xlfn.LET(
    _xlpm.letzteAusstieg, IFERROR(MAX(_xlfn._xlws.FILTER(ROW($B$5:B62), ($B$5:B62=$Y$3) + ($B$5:B62=$AA$10)))-4, 0),
    _xlpm.ersteEinstieg, IFERROR(MIN(_xlfn._xlws.FILTER(ROW(B64:$B$400), (B64:$B$400=$Y$2) + (B64:$B$400=$AA$9)))-ROW(B63), 0),
    IF(
        OR(_xlpm.ersteEinstieg=0, NOT(OR(B63=$Z$3, B63=$Z$4))),
        "",
        _xlfn.LET(
            _xlpm.wertAus,
                N(INDEX(E$5:E62, _xlpm.letzteAusstieg))  * 24 * 60
              + N(INDEX(G$5:G62, _xlpm.letzteAusstieg)),
            _xlpm.wertEin,
                N(INDEX(E64:E$932, _xlpm.ersteEinstieg))  * 24 * 60
              + N(INDEX(G64:G$932, _xlpm.ersteEinstieg)),
            _xlpm.diff, ROUND(_xlpm.wertEin - _xlpm.wertAus,0),
            _xlpm.minuteSoll,
                N(_xlfn.XLOOKUP(C63,Ziehung[LosID],Ziehung[Zeit-bedarf (min)])),
            IF(_xlpm.diff &gt; 0,"Los: "&amp;_xlpm.minuteSoll&amp;"; Um.:"&amp; _xlpm.diff,"")
        )
    )
)</f>
        <v/>
      </c>
      <c r="H63" s="18" t="str" cm="1">
        <f t="array" ref="H6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3" s="22" t="str">
        <v>F-07</v>
      </c>
    </row>
    <row r="64" spans="2:31">
      <c r="B64" t="str" cm="1">
        <f t="array" ref="B64">_xlfn.SWITCH(Logbuch[[#This Row],[Eintragsart]],
$Y$1,IF(B63="Einstieg","Ausstieg","Einstieg"),
$Z$1,$Z$2,"")</f>
        <v/>
      </c>
      <c r="C64" t="str" cm="1">
        <f t="array" ref="C64">_xlfn.SWITCH(Logbuch[[#This Row],[Eintragsart]],
$Y$1,IF(Logbuch[[#This Row],[Check]]=$Y$3,C63,""),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MIN(INT(($J$9-$J$8)*144)*$J$11,INT((E64-$J$8)*144)*$J$11),"")),
""
)</f>
        <v/>
      </c>
      <c r="D64" t="str" cm="1">
        <f t="array" ref="D64">IFERROR(
_xlfn.IFS(
AND(Logbuch[[#This Row],[Eintragsart]]=$Z$1,LEN(Logbuch[[#This Row],[Details]])&gt;0),_xlfn.XLOOKUP(IF(Logbuch[[#This Row],[Eintragsart]]=$Z$1,Logbuch[[#This Row],[Details]],""),Ziehung[LosID],Ziehung[Bahnhof],FALSE,0),
AND(Logbuch[[#This Row],[Eintragsart]]=$Y$1,Logbuch[[#This Row],[Check]]="Einstieg"),D63),
"")</f>
        <v/>
      </c>
      <c r="F64" s="24">
        <f t="shared" si="0"/>
        <v>46256</v>
      </c>
      <c r="G64" t="str" cm="1">
        <f t="array" ref="G64">_xlfn.LET(
    _xlpm.letzteAusstieg, IFERROR(MAX(_xlfn._xlws.FILTER(ROW($B$5:B63), ($B$5:B63=$Y$3) + ($B$5:B63=$AA$10)))-4, 0),
    _xlpm.ersteEinstieg, IFERROR(MIN(_xlfn._xlws.FILTER(ROW(B65:$B$400), (B65:$B$400=$Y$2) + (B65:$B$400=$AA$9)))-ROW(B64), 0),
    IF(
        OR(_xlpm.ersteEinstieg=0, NOT(OR(B64=$Z$3, B64=$Z$4))),
        "",
        _xlfn.LET(
            _xlpm.wertAus,
                N(INDEX(E$5:E63, _xlpm.letzteAusstieg))  * 24 * 60
              + N(INDEX(G$5:G63, _xlpm.letzteAusstieg)),
            _xlpm.wertEin,
                N(INDEX(E65:E$932, _xlpm.ersteEinstieg))  * 24 * 60
              + N(INDEX(G65:G$932, _xlpm.ersteEinstieg)),
            _xlpm.diff, ROUND(_xlpm.wertEin - _xlpm.wertAus,0),
            _xlpm.minuteSoll,
                N(_xlfn.XLOOKUP(C64,Ziehung[LosID],Ziehung[Zeit-bedarf (min)])),
            IF(_xlpm.diff &gt; 0,"Los: "&amp;_xlpm.minuteSoll&amp;"; Um.:"&amp; _xlpm.diff,"")
        )
    )
)</f>
        <v/>
      </c>
      <c r="H64" s="18" t="str" cm="1">
        <f t="array" ref="H6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4" s="22" t="str">
        <v>F-09</v>
      </c>
    </row>
    <row r="65" spans="2:31">
      <c r="B65" t="str" cm="1">
        <f t="array" ref="B65">_xlfn.SWITCH(Logbuch[[#This Row],[Eintragsart]],
$Y$1,IF(B64="Einstieg","Ausstieg","Einstieg"),
$Z$1,$Z$2,"")</f>
        <v/>
      </c>
      <c r="C65" t="str" cm="1">
        <f t="array" ref="C65">_xlfn.SWITCH(Logbuch[[#This Row],[Eintragsart]],
$Y$1,IF(Logbuch[[#This Row],[Check]]=$Y$3,C64,""),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MIN(INT(($J$9-$J$8)*144)*$J$11,INT((E65-$J$8)*144)*$J$11),"")),
""
)</f>
        <v/>
      </c>
      <c r="D65" t="str" cm="1">
        <f t="array" ref="D65">IFERROR(
_xlfn.IFS(
AND(Logbuch[[#This Row],[Eintragsart]]=$Z$1,LEN(Logbuch[[#This Row],[Details]])&gt;0),_xlfn.XLOOKUP(IF(Logbuch[[#This Row],[Eintragsart]]=$Z$1,Logbuch[[#This Row],[Details]],""),Ziehung[LosID],Ziehung[Bahnhof],FALSE,0),
AND(Logbuch[[#This Row],[Eintragsart]]=$Y$1,Logbuch[[#This Row],[Check]]="Einstieg"),D64),
"")</f>
        <v/>
      </c>
      <c r="F65" s="24">
        <f t="shared" si="0"/>
        <v>46256</v>
      </c>
      <c r="G65" t="str" cm="1">
        <f t="array" ref="G65">_xlfn.LET(
    _xlpm.letzteAusstieg, IFERROR(MAX(_xlfn._xlws.FILTER(ROW($B$5:B64), ($B$5:B64=$Y$3) + ($B$5:B64=$AA$10)))-4, 0),
    _xlpm.ersteEinstieg, IFERROR(MIN(_xlfn._xlws.FILTER(ROW(B66:$B$400), (B66:$B$400=$Y$2) + (B66:$B$400=$AA$9)))-ROW(B65), 0),
    IF(
        OR(_xlpm.ersteEinstieg=0, NOT(OR(B65=$Z$3, B65=$Z$4))),
        "",
        _xlfn.LET(
            _xlpm.wertAus,
                N(INDEX(E$5:E64, _xlpm.letzteAusstieg))  * 24 * 60
              + N(INDEX(G$5:G64, _xlpm.letzteAusstieg)),
            _xlpm.wertEin,
                N(INDEX(E66:E$932, _xlpm.ersteEinstieg))  * 24 * 60
              + N(INDEX(G66:G$932, _xlpm.ersteEinstieg)),
            _xlpm.diff, ROUND(_xlpm.wertEin - _xlpm.wertAus,0),
            _xlpm.minuteSoll,
                N(_xlfn.XLOOKUP(C65,Ziehung[LosID],Ziehung[Zeit-bedarf (min)])),
            IF(_xlpm.diff &gt; 0,"Los: "&amp;_xlpm.minuteSoll&amp;"; Um.:"&amp; _xlpm.diff,"")
        )
    )
)</f>
        <v/>
      </c>
      <c r="H65" s="18" t="str" cm="1">
        <f t="array" ref="H6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5" s="22" t="str">
        <v>F-11</v>
      </c>
    </row>
    <row r="66" spans="2:31">
      <c r="C66" t="str" cm="1">
        <f t="array" ref="C66">_xlfn.SWITCH(Logbuch[[#This Row],[Eintragsart]],
$Y$1,IF(Logbuch[[#This Row],[Check]]=$Y$3,C65,""),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MIN(INT(($J$9-$J$8)*144)*$J$11,INT((E66-$J$8)*144)*$J$11),"")),
""
)</f>
        <v/>
      </c>
      <c r="D66" t="str" cm="1">
        <f t="array" ref="D66">IFERROR(
_xlfn.IFS(
AND(Logbuch[[#This Row],[Eintragsart]]=$Z$1,LEN(Logbuch[[#This Row],[Details]])&gt;0),_xlfn.XLOOKUP(IF(Logbuch[[#This Row],[Eintragsart]]=$Z$1,Logbuch[[#This Row],[Details]],""),Ziehung[LosID],Ziehung[Bahnhof],FALSE,0),
AND(Logbuch[[#This Row],[Eintragsart]]=$Y$1,Logbuch[[#This Row],[Check]]="Einstieg"),D65),
"")</f>
        <v/>
      </c>
      <c r="F66" s="24">
        <f t="shared" ref="F66:F74" si="2">F65</f>
        <v>46256</v>
      </c>
      <c r="G66" t="str" cm="1">
        <f t="array" ref="G66">_xlfn.LET(
    _xlpm.letzteAusstieg, IFERROR(MAX(_xlfn._xlws.FILTER(ROW($B$5:B65), ($B$5:B65=$Y$3) + ($B$5:B65=$AA$10)))-4, 0),
    _xlpm.ersteEinstieg, IFERROR(MIN(_xlfn._xlws.FILTER(ROW(B67:$B$400), (B67:$B$400=$Y$2) + (B67:$B$400=$AA$9)))-ROW(B66), 0),
    IF(
        OR(_xlpm.ersteEinstieg=0, NOT(OR(B66=$Z$3, B66=$Z$4))),
        "",
        _xlfn.LET(
            _xlpm.wertAus,
                N(INDEX(E$5:E65, _xlpm.letzteAusstieg))  * 24 * 60
              + N(INDEX(G$5:G65, _xlpm.letzteAusstieg)),
            _xlpm.wertEin,
                N(INDEX(E67:E$932, _xlpm.ersteEinstieg))  * 24 * 60
              + N(INDEX(G67:G$932, _xlpm.ersteEinstieg)),
            _xlpm.diff, ROUND(_xlpm.wertEin - _xlpm.wertAus,0),
            _xlpm.minuteSoll,
                N(_xlfn.XLOOKUP(C66,Ziehung[LosID],Ziehung[Zeit-bedarf (min)])),
            IF(_xlpm.diff &gt; 0,"Los: "&amp;_xlpm.minuteSoll&amp;"; Um.:"&amp; _xlpm.diff,"")
        )
    )
)</f>
        <v/>
      </c>
      <c r="H66" s="18" t="str" cm="1">
        <f t="array" ref="H6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6" s="22" t="str">
        <v>F-20</v>
      </c>
    </row>
    <row r="67" spans="2:31">
      <c r="C67" t="str" cm="1">
        <f t="array" ref="C67">_xlfn.SWITCH(Logbuch[[#This Row],[Eintragsart]],
$Y$1,IF(Logbuch[[#This Row],[Check]]=$Y$3,C66,""),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MIN(INT(($J$9-$J$8)*144)*$J$11,INT((E67-$J$8)*144)*$J$11),"")),
""
)</f>
        <v/>
      </c>
      <c r="D67" t="str" cm="1">
        <f t="array" ref="D67">IFERROR(
_xlfn.IFS(
AND(Logbuch[[#This Row],[Eintragsart]]=$Z$1,LEN(Logbuch[[#This Row],[Details]])&gt;0),_xlfn.XLOOKUP(IF(Logbuch[[#This Row],[Eintragsart]]=$Z$1,Logbuch[[#This Row],[Details]],""),Ziehung[LosID],Ziehung[Bahnhof],FALSE,0),
AND(Logbuch[[#This Row],[Eintragsart]]=$Y$1,Logbuch[[#This Row],[Check]]="Einstieg"),D66),
"")</f>
        <v/>
      </c>
      <c r="F67" s="24">
        <f t="shared" si="2"/>
        <v>46256</v>
      </c>
      <c r="G67" t="str" cm="1">
        <f t="array" ref="G67">_xlfn.LET(
    _xlpm.letzteAusstieg, IFERROR(MAX(_xlfn._xlws.FILTER(ROW($B$5:B66), ($B$5:B66=$Y$3) + ($B$5:B66=$AA$10)))-4, 0),
    _xlpm.ersteEinstieg, IFERROR(MIN(_xlfn._xlws.FILTER(ROW(B68:$B$400), (B68:$B$400=$Y$2) + (B68:$B$400=$AA$9)))-ROW(B67), 0),
    IF(
        OR(_xlpm.ersteEinstieg=0, NOT(OR(B67=$Z$3, B67=$Z$4))),
        "",
        _xlfn.LET(
            _xlpm.wertAus,
                N(INDEX(E$5:E66, _xlpm.letzteAusstieg))  * 24 * 60
              + N(INDEX(G$5:G66, _xlpm.letzteAusstieg)),
            _xlpm.wertEin,
                N(INDEX(E68:E$932, _xlpm.ersteEinstieg))  * 24 * 60
              + N(INDEX(G68:G$932, _xlpm.ersteEinstieg)),
            _xlpm.diff, ROUND(_xlpm.wertEin - _xlpm.wertAus,0),
            _xlpm.minuteSoll,
                N(_xlfn.XLOOKUP(C67,Ziehung[LosID],Ziehung[Zeit-bedarf (min)])),
            IF(_xlpm.diff &gt; 0,"Los: "&amp;_xlpm.minuteSoll&amp;"; Um.:"&amp; _xlpm.diff,"")
        )
    )
)</f>
        <v/>
      </c>
      <c r="H67" s="18" t="str" cm="1">
        <f t="array" ref="H6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7" s="22" t="str">
        <v>F-21</v>
      </c>
    </row>
    <row r="68" spans="2:31">
      <c r="C68" t="str" cm="1">
        <f t="array" ref="C68">_xlfn.SWITCH(Logbuch[[#This Row],[Eintragsart]],
$Y$1,IF(Logbuch[[#This Row],[Check]]=$Y$3,C67,""),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MIN(INT(($J$9-$J$8)*144)*$J$11,INT((E68-$J$8)*144)*$J$11),"")),
""
)</f>
        <v/>
      </c>
      <c r="D68" t="str" cm="1">
        <f t="array" ref="D68">IFERROR(
_xlfn.IFS(
AND(Logbuch[[#This Row],[Eintragsart]]=$Z$1,LEN(Logbuch[[#This Row],[Details]])&gt;0),_xlfn.XLOOKUP(IF(Logbuch[[#This Row],[Eintragsart]]=$Z$1,Logbuch[[#This Row],[Details]],""),Ziehung[LosID],Ziehung[Bahnhof],FALSE,0),
AND(Logbuch[[#This Row],[Eintragsart]]=$Y$1,Logbuch[[#This Row],[Check]]="Einstieg"),D67),
"")</f>
        <v/>
      </c>
      <c r="F68" s="24">
        <f t="shared" si="2"/>
        <v>46256</v>
      </c>
      <c r="G68" t="str" cm="1">
        <f t="array" ref="G68">_xlfn.LET(
    _xlpm.letzteAusstieg, IFERROR(MAX(_xlfn._xlws.FILTER(ROW($B$5:B67), ($B$5:B67=$Y$3) + ($B$5:B67=$AA$10)))-4, 0),
    _xlpm.ersteEinstieg, IFERROR(MIN(_xlfn._xlws.FILTER(ROW(B69:$B$400), (B69:$B$400=$Y$2) + (B69:$B$400=$AA$9)))-ROW(B68), 0),
    IF(
        OR(_xlpm.ersteEinstieg=0, NOT(OR(B68=$Z$3, B68=$Z$4))),
        "",
        _xlfn.LET(
            _xlpm.wertAus,
                N(INDEX(E$5:E67, _xlpm.letzteAusstieg))  * 24 * 60
              + N(INDEX(G$5:G67, _xlpm.letzteAusstieg)),
            _xlpm.wertEin,
                N(INDEX(E69:E$932, _xlpm.ersteEinstieg))  * 24 * 60
              + N(INDEX(G69:G$932, _xlpm.ersteEinstieg)),
            _xlpm.diff, ROUND(_xlpm.wertEin - _xlpm.wertAus,0),
            _xlpm.minuteSoll,
                N(_xlfn.XLOOKUP(C68,Ziehung[LosID],Ziehung[Zeit-bedarf (min)])),
            IF(_xlpm.diff &gt; 0,"Los: "&amp;_xlpm.minuteSoll&amp;"; Um.:"&amp; _xlpm.diff,"")
        )
    )
)</f>
        <v/>
      </c>
      <c r="H68" s="18" t="str" cm="1">
        <f t="array" ref="H6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8" s="22" t="str">
        <v>F-22</v>
      </c>
    </row>
    <row r="69" spans="2:31">
      <c r="C69" t="str" cm="1">
        <f t="array" ref="C69">_xlfn.SWITCH(Logbuch[[#This Row],[Eintragsart]],
$Y$1,IF(Logbuch[[#This Row],[Check]]=$Y$3,C68,""),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MIN(INT(($J$9-$J$8)*144)*$J$11,INT((E69-$J$8)*144)*$J$11),"")),
""
)</f>
        <v/>
      </c>
      <c r="D69" t="str" cm="1">
        <f t="array" ref="D69">IFERROR(
_xlfn.IFS(
AND(Logbuch[[#This Row],[Eintragsart]]=$Z$1,LEN(Logbuch[[#This Row],[Details]])&gt;0),_xlfn.XLOOKUP(IF(Logbuch[[#This Row],[Eintragsart]]=$Z$1,Logbuch[[#This Row],[Details]],""),Ziehung[LosID],Ziehung[Bahnhof],FALSE,0),
AND(Logbuch[[#This Row],[Eintragsart]]=$Y$1,Logbuch[[#This Row],[Check]]="Einstieg"),D68),
"")</f>
        <v/>
      </c>
      <c r="F69" s="24">
        <f t="shared" si="2"/>
        <v>46256</v>
      </c>
      <c r="G69" t="str" cm="1">
        <f t="array" ref="G69">_xlfn.LET(
    _xlpm.letzteAusstieg, IFERROR(MAX(_xlfn._xlws.FILTER(ROW($B$5:B68), ($B$5:B68=$Y$3) + ($B$5:B68=$AA$10)))-4, 0),
    _xlpm.ersteEinstieg, IFERROR(MIN(_xlfn._xlws.FILTER(ROW(B70:$B$400), (B70:$B$400=$Y$2) + (B70:$B$400=$AA$9)))-ROW(B69), 0),
    IF(
        OR(_xlpm.ersteEinstieg=0, NOT(OR(B69=$Z$3, B69=$Z$4))),
        "",
        _xlfn.LET(
            _xlpm.wertAus,
                N(INDEX(E$5:E68, _xlpm.letzteAusstieg))  * 24 * 60
              + N(INDEX(G$5:G68, _xlpm.letzteAusstieg)),
            _xlpm.wertEin,
                N(INDEX(E70:E$932, _xlpm.ersteEinstieg))  * 24 * 60
              + N(INDEX(G70:G$932, _xlpm.ersteEinstieg)),
            _xlpm.diff, ROUND(_xlpm.wertEin - _xlpm.wertAus,0),
            _xlpm.minuteSoll,
                N(_xlfn.XLOOKUP(C69,Ziehung[LosID],Ziehung[Zeit-bedarf (min)])),
            IF(_xlpm.diff &gt; 0,"Los: "&amp;_xlpm.minuteSoll&amp;"; Um.:"&amp; _xlpm.diff,"")
        )
    )
)</f>
        <v/>
      </c>
      <c r="H69" s="18" t="str" cm="1">
        <f t="array" ref="H6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69" s="22" t="str">
        <v>F-23</v>
      </c>
    </row>
    <row r="70" spans="2:31">
      <c r="C70" t="str" cm="1">
        <f t="array" ref="C70">_xlfn.SWITCH(Logbuch[[#This Row],[Eintragsart]],
$Y$1,IF(Logbuch[[#This Row],[Check]]=$Y$3,C69,""),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MIN(INT(($J$9-$J$8)*144)*$J$11,INT((E70-$J$8)*144)*$J$11),"")),
""
)</f>
        <v/>
      </c>
      <c r="D70" t="str" cm="1">
        <f t="array" ref="D70">IFERROR(
_xlfn.IFS(
AND(Logbuch[[#This Row],[Eintragsart]]=$Z$1,LEN(Logbuch[[#This Row],[Details]])&gt;0),_xlfn.XLOOKUP(IF(Logbuch[[#This Row],[Eintragsart]]=$Z$1,Logbuch[[#This Row],[Details]],""),Ziehung[LosID],Ziehung[Bahnhof],FALSE,0),
AND(Logbuch[[#This Row],[Eintragsart]]=$Y$1,Logbuch[[#This Row],[Check]]="Einstieg"),D69),
"")</f>
        <v/>
      </c>
      <c r="F70" s="24">
        <f t="shared" si="2"/>
        <v>46256</v>
      </c>
      <c r="G70" t="str" cm="1">
        <f t="array" ref="G70">_xlfn.LET(
    _xlpm.letzteAusstieg, IFERROR(MAX(_xlfn._xlws.FILTER(ROW($B$5:B69), ($B$5:B69=$Y$3) + ($B$5:B69=$AA$10)))-4, 0),
    _xlpm.ersteEinstieg, IFERROR(MIN(_xlfn._xlws.FILTER(ROW(B71:$B$400), (B71:$B$400=$Y$2) + (B71:$B$400=$AA$9)))-ROW(B70), 0),
    IF(
        OR(_xlpm.ersteEinstieg=0, NOT(OR(B70=$Z$3, B70=$Z$4))),
        "",
        _xlfn.LET(
            _xlpm.wertAus,
                N(INDEX(E$5:E69, _xlpm.letzteAusstieg))  * 24 * 60
              + N(INDEX(G$5:G69, _xlpm.letzteAusstieg)),
            _xlpm.wertEin,
                N(INDEX(E71:E$932, _xlpm.ersteEinstieg))  * 24 * 60
              + N(INDEX(G71:G$932, _xlpm.ersteEinstieg)),
            _xlpm.diff, ROUND(_xlpm.wertEin - _xlpm.wertAus,0),
            _xlpm.minuteSoll,
                N(_xlfn.XLOOKUP(C70,Ziehung[LosID],Ziehung[Zeit-bedarf (min)])),
            IF(_xlpm.diff &gt; 0,"Los: "&amp;_xlpm.minuteSoll&amp;"; Um.:"&amp; _xlpm.diff,"")
        )
    )
)</f>
        <v/>
      </c>
      <c r="H70" s="18" t="str" cm="1">
        <f t="array" ref="H7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0" s="22" t="str">
        <v>F-25</v>
      </c>
    </row>
    <row r="71" spans="2:31">
      <c r="C71" t="str" cm="1">
        <f t="array" ref="C71">_xlfn.SWITCH(Logbuch[[#This Row],[Eintragsart]],
$Y$1,IF(Logbuch[[#This Row],[Check]]=$Y$3,C70,""),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MIN(INT(($J$9-$J$8)*144)*$J$11,INT((E71-$J$8)*144)*$J$11),"")),
""
)</f>
        <v/>
      </c>
      <c r="D71" t="str" cm="1">
        <f t="array" ref="D71">IFERROR(
_xlfn.IFS(
AND(Logbuch[[#This Row],[Eintragsart]]=$Z$1,LEN(Logbuch[[#This Row],[Details]])&gt;0),_xlfn.XLOOKUP(IF(Logbuch[[#This Row],[Eintragsart]]=$Z$1,Logbuch[[#This Row],[Details]],""),Ziehung[LosID],Ziehung[Bahnhof],FALSE,0),
AND(Logbuch[[#This Row],[Eintragsart]]=$Y$1,Logbuch[[#This Row],[Check]]="Einstieg"),D70),
"")</f>
        <v/>
      </c>
      <c r="F71" s="24">
        <f t="shared" si="2"/>
        <v>46256</v>
      </c>
      <c r="G71" t="str" cm="1">
        <f t="array" ref="G71">_xlfn.LET(
    _xlpm.letzteAusstieg, IFERROR(MAX(_xlfn._xlws.FILTER(ROW($B$5:B70), ($B$5:B70=$Y$3) + ($B$5:B70=$AA$10)))-4, 0),
    _xlpm.ersteEinstieg, IFERROR(MIN(_xlfn._xlws.FILTER(ROW(B72:$B$400), (B72:$B$400=$Y$2) + (B72:$B$400=$AA$9)))-ROW(B71), 0),
    IF(
        OR(_xlpm.ersteEinstieg=0, NOT(OR(B71=$Z$3, B71=$Z$4))),
        "",
        _xlfn.LET(
            _xlpm.wertAus,
                N(INDEX(E$5:E70, _xlpm.letzteAusstieg))  * 24 * 60
              + N(INDEX(G$5:G70, _xlpm.letzteAusstieg)),
            _xlpm.wertEin,
                N(INDEX(E72:E$932, _xlpm.ersteEinstieg))  * 24 * 60
              + N(INDEX(G72:G$932, _xlpm.ersteEinstieg)),
            _xlpm.diff, ROUND(_xlpm.wertEin - _xlpm.wertAus,0),
            _xlpm.minuteSoll,
                N(_xlfn.XLOOKUP(C71,Ziehung[LosID],Ziehung[Zeit-bedarf (min)])),
            IF(_xlpm.diff &gt; 0,"Los: "&amp;_xlpm.minuteSoll&amp;"; Um.:"&amp; _xlpm.diff,"")
        )
    )
)</f>
        <v/>
      </c>
      <c r="H71" s="18" t="str" cm="1">
        <f t="array" ref="H7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1" s="22" t="str">
        <v>H-01</v>
      </c>
    </row>
    <row r="72" spans="2:31">
      <c r="C72" t="str" cm="1">
        <f t="array" ref="C72">_xlfn.SWITCH(Logbuch[[#This Row],[Eintragsart]],
$Y$1,IF(Logbuch[[#This Row],[Check]]=$Y$3,C71,""),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MIN(INT(($J$9-$J$8)*144)*$J$11,INT((E72-$J$8)*144)*$J$11),"")),
""
)</f>
        <v/>
      </c>
      <c r="D72" t="str" cm="1">
        <f t="array" ref="D72">IFERROR(
_xlfn.IFS(
AND(Logbuch[[#This Row],[Eintragsart]]=$Z$1,LEN(Logbuch[[#This Row],[Details]])&gt;0),_xlfn.XLOOKUP(IF(Logbuch[[#This Row],[Eintragsart]]=$Z$1,Logbuch[[#This Row],[Details]],""),Ziehung[LosID],Ziehung[Bahnhof],FALSE,0),
AND(Logbuch[[#This Row],[Eintragsart]]=$Y$1,Logbuch[[#This Row],[Check]]="Einstieg"),D71),
"")</f>
        <v/>
      </c>
      <c r="F72" s="24">
        <f t="shared" si="2"/>
        <v>46256</v>
      </c>
      <c r="G72" t="str" cm="1">
        <f t="array" ref="G72">_xlfn.LET(
    _xlpm.letzteAusstieg, IFERROR(MAX(_xlfn._xlws.FILTER(ROW($B$5:B71), ($B$5:B71=$Y$3) + ($B$5:B71=$AA$10)))-4, 0),
    _xlpm.ersteEinstieg, IFERROR(MIN(_xlfn._xlws.FILTER(ROW(B73:$B$400), (B73:$B$400=$Y$2) + (B73:$B$400=$AA$9)))-ROW(B72), 0),
    IF(
        OR(_xlpm.ersteEinstieg=0, NOT(OR(B72=$Z$3, B72=$Z$4))),
        "",
        _xlfn.LET(
            _xlpm.wertAus,
                N(INDEX(E$5:E71, _xlpm.letzteAusstieg))  * 24 * 60
              + N(INDEX(G$5:G71, _xlpm.letzteAusstieg)),
            _xlpm.wertEin,
                N(INDEX(E73:E$932, _xlpm.ersteEinstieg))  * 24 * 60
              + N(INDEX(G73:G$932, _xlpm.ersteEinstieg)),
            _xlpm.diff, ROUND(_xlpm.wertEin - _xlpm.wertAus,0),
            _xlpm.minuteSoll,
                N(_xlfn.XLOOKUP(C72,Ziehung[LosID],Ziehung[Zeit-bedarf (min)])),
            IF(_xlpm.diff &gt; 0,"Los: "&amp;_xlpm.minuteSoll&amp;"; Um.:"&amp; _xlpm.diff,"")
        )
    )
)</f>
        <v/>
      </c>
      <c r="H72" s="18" t="str" cm="1">
        <f t="array" ref="H7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2" s="22" t="str">
        <v>H-02</v>
      </c>
    </row>
    <row r="73" spans="2:31">
      <c r="C73" t="str" cm="1">
        <f t="array" ref="C73">_xlfn.SWITCH(Logbuch[[#This Row],[Eintragsart]],
$Y$1,IF(Logbuch[[#This Row],[Check]]=$Y$3,C72,""),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MIN(INT(($J$9-$J$8)*144)*$J$11,INT((E73-$J$8)*144)*$J$11),"")),
""
)</f>
        <v/>
      </c>
      <c r="D73" t="str" cm="1">
        <f t="array" ref="D73">IFERROR(
_xlfn.IFS(
AND(Logbuch[[#This Row],[Eintragsart]]=$Z$1,LEN(Logbuch[[#This Row],[Details]])&gt;0),_xlfn.XLOOKUP(IF(Logbuch[[#This Row],[Eintragsart]]=$Z$1,Logbuch[[#This Row],[Details]],""),Ziehung[LosID],Ziehung[Bahnhof],FALSE,0),
AND(Logbuch[[#This Row],[Eintragsart]]=$Y$1,Logbuch[[#This Row],[Check]]="Einstieg"),D72),
"")</f>
        <v/>
      </c>
      <c r="F73" s="24">
        <f t="shared" si="2"/>
        <v>46256</v>
      </c>
      <c r="G73" t="str" cm="1">
        <f t="array" ref="G73">_xlfn.LET(
    _xlpm.letzteAusstieg, IFERROR(MAX(_xlfn._xlws.FILTER(ROW($B$5:B72), ($B$5:B72=$Y$3) + ($B$5:B72=$AA$10)))-4, 0),
    _xlpm.ersteEinstieg, IFERROR(MIN(_xlfn._xlws.FILTER(ROW(B74:$B$400), (B74:$B$400=$Y$2) + (B74:$B$400=$AA$9)))-ROW(B73), 0),
    IF(
        OR(_xlpm.ersteEinstieg=0, NOT(OR(B73=$Z$3, B73=$Z$4))),
        "",
        _xlfn.LET(
            _xlpm.wertAus,
                N(INDEX(E$5:E72, _xlpm.letzteAusstieg))  * 24 * 60
              + N(INDEX(G$5:G72, _xlpm.letzteAusstieg)),
            _xlpm.wertEin,
                N(INDEX(E74:E$932, _xlpm.ersteEinstieg))  * 24 * 60
              + N(INDEX(G74:G$932, _xlpm.ersteEinstieg)),
            _xlpm.diff, ROUND(_xlpm.wertEin - _xlpm.wertAus,0),
            _xlpm.minuteSoll,
                N(_xlfn.XLOOKUP(C73,Ziehung[LosID],Ziehung[Zeit-bedarf (min)])),
            IF(_xlpm.diff &gt; 0,"Los: "&amp;_xlpm.minuteSoll&amp;"; Um.:"&amp; _xlpm.diff,"")
        )
    )
)</f>
        <v/>
      </c>
      <c r="H73" s="18" t="str" cm="1">
        <f t="array" ref="H7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3" s="22" t="str">
        <v>H-06</v>
      </c>
    </row>
    <row r="74" spans="2:31">
      <c r="C74" t="str" cm="1">
        <f t="array" ref="C74">_xlfn.SWITCH(Logbuch[[#This Row],[Eintragsart]],
$Y$1,IF(Logbuch[[#This Row],[Check]]=$Y$3,C73,""),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MIN(INT(($J$9-$J$8)*144)*$J$11,INT((E74-$J$8)*144)*$J$11),"")),
""
)</f>
        <v/>
      </c>
      <c r="D74" t="str" cm="1">
        <f t="array" ref="D74">IFERROR(
_xlfn.IFS(
AND(Logbuch[[#This Row],[Eintragsart]]=$Z$1,LEN(Logbuch[[#This Row],[Details]])&gt;0),_xlfn.XLOOKUP(IF(Logbuch[[#This Row],[Eintragsart]]=$Z$1,Logbuch[[#This Row],[Details]],""),Ziehung[LosID],Ziehung[Bahnhof],FALSE,0),
AND(Logbuch[[#This Row],[Eintragsart]]=$Y$1,Logbuch[[#This Row],[Check]]="Einstieg"),D73),
"")</f>
        <v/>
      </c>
      <c r="F74" s="24">
        <f t="shared" si="2"/>
        <v>46256</v>
      </c>
      <c r="G74" t="str" cm="1">
        <f t="array" ref="G74">_xlfn.LET(
    _xlpm.letzteAusstieg, IFERROR(MAX(_xlfn._xlws.FILTER(ROW($B$5:B73), ($B$5:B73=$Y$3) + ($B$5:B73=$AA$10)))-4, 0),
    _xlpm.ersteEinstieg, IFERROR(MIN(_xlfn._xlws.FILTER(ROW(B75:$B$400), (B75:$B$400=$Y$2) + (B75:$B$400=$AA$9)))-ROW(B74), 0),
    IF(
        OR(_xlpm.ersteEinstieg=0, NOT(OR(B74=$Z$3, B74=$Z$4))),
        "",
        _xlfn.LET(
            _xlpm.wertAus,
                N(INDEX(E$5:E73, _xlpm.letzteAusstieg))  * 24 * 60
              + N(INDEX(G$5:G73, _xlpm.letzteAusstieg)),
            _xlpm.wertEin,
                N(INDEX(E75:E$932, _xlpm.ersteEinstieg))  * 24 * 60
              + N(INDEX(G75:G$932, _xlpm.ersteEinstieg)),
            _xlpm.diff, ROUND(_xlpm.wertEin - _xlpm.wertAus,0),
            _xlpm.minuteSoll,
                N(_xlfn.XLOOKUP(C74,Ziehung[LosID],Ziehung[Zeit-bedarf (min)])),
            IF(_xlpm.diff &gt; 0,"Los: "&amp;_xlpm.minuteSoll&amp;"; Um.:"&amp; _xlpm.diff,"")
        )
    )
)</f>
        <v/>
      </c>
      <c r="H74" s="18" t="str" cm="1">
        <f t="array" ref="H7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4" s="22" t="str">
        <v>H-09</v>
      </c>
    </row>
    <row r="75" spans="2:31">
      <c r="C75" t="str" cm="1">
        <f t="array" ref="C75">_xlfn.SWITCH(Logbuch[[#This Row],[Eintragsart]],
$Y$1,IF(Logbuch[[#This Row],[Check]]=$Y$3,C74,""),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MIN(INT(($J$9-$J$8)*144)*$J$11,INT((E75-$J$8)*144)*$J$11),"")),
""
)</f>
        <v/>
      </c>
      <c r="D75" t="str" cm="1">
        <f t="array" ref="D75">IFERROR(
_xlfn.IFS(
AND(Logbuch[[#This Row],[Eintragsart]]=$Z$1,LEN(Logbuch[[#This Row],[Details]])&gt;0),_xlfn.XLOOKUP(IF(Logbuch[[#This Row],[Eintragsart]]=$Z$1,Logbuch[[#This Row],[Details]],""),Ziehung[LosID],Ziehung[Bahnhof],FALSE,0),
AND(Logbuch[[#This Row],[Eintragsart]]=$Y$1,Logbuch[[#This Row],[Check]]="Einstieg"),D74),
"")</f>
        <v/>
      </c>
      <c r="F75" s="24">
        <f t="shared" ref="F75:F138" si="3">F74</f>
        <v>46256</v>
      </c>
      <c r="G75" t="str" cm="1">
        <f t="array" ref="G75">_xlfn.LET(
    _xlpm.letzteAusstieg, IFERROR(MAX(_xlfn._xlws.FILTER(ROW($B$5:B74), ($B$5:B74=$Y$3) + ($B$5:B74=$AA$10)))-4, 0),
    _xlpm.ersteEinstieg, IFERROR(MIN(_xlfn._xlws.FILTER(ROW(B76:$B$400), (B76:$B$400=$Y$2) + (B76:$B$400=$AA$9)))-ROW(B75), 0),
    IF(
        OR(_xlpm.ersteEinstieg=0, NOT(OR(B75=$Z$3, B75=$Z$4))),
        "",
        _xlfn.LET(
            _xlpm.wertAus,
                N(INDEX(E$5:E74, _xlpm.letzteAusstieg))  * 24 * 60
              + N(INDEX(G$5:G74, _xlpm.letzteAusstieg)),
            _xlpm.wertEin,
                N(INDEX(E76:E$932, _xlpm.ersteEinstieg))  * 24 * 60
              + N(INDEX(G76:G$932, _xlpm.ersteEinstieg)),
            _xlpm.diff, ROUND(_xlpm.wertEin - _xlpm.wertAus,0),
            _xlpm.minuteSoll,
                N(_xlfn.XLOOKUP(C75,Ziehung[LosID],Ziehung[Zeit-bedarf (min)])),
            IF(_xlpm.diff &gt; 0,"Los: "&amp;_xlpm.minuteSoll&amp;"; Um.:"&amp; _xlpm.diff,"")
        )
    )
)</f>
        <v/>
      </c>
      <c r="H75" s="18" t="str" cm="1">
        <f t="array" ref="H7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5" s="22" t="str">
        <v>H-12</v>
      </c>
    </row>
    <row r="76" spans="2:31">
      <c r="C76" t="str" cm="1">
        <f t="array" ref="C76">_xlfn.SWITCH(Logbuch[[#This Row],[Eintragsart]],
$Y$1,IF(Logbuch[[#This Row],[Check]]=$Y$3,C75,""),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MIN(INT(($J$9-$J$8)*144)*$J$11,INT((E76-$J$8)*144)*$J$11),"")),
""
)</f>
        <v/>
      </c>
      <c r="D76" t="str" cm="1">
        <f t="array" ref="D76">IFERROR(
_xlfn.IFS(
AND(Logbuch[[#This Row],[Eintragsart]]=$Z$1,LEN(Logbuch[[#This Row],[Details]])&gt;0),_xlfn.XLOOKUP(IF(Logbuch[[#This Row],[Eintragsart]]=$Z$1,Logbuch[[#This Row],[Details]],""),Ziehung[LosID],Ziehung[Bahnhof],FALSE,0),
AND(Logbuch[[#This Row],[Eintragsart]]=$Y$1,Logbuch[[#This Row],[Check]]="Einstieg"),D75),
"")</f>
        <v/>
      </c>
      <c r="F76" s="24">
        <f t="shared" si="3"/>
        <v>46256</v>
      </c>
      <c r="G76" t="str" cm="1">
        <f t="array" ref="G76">_xlfn.LET(
    _xlpm.letzteAusstieg, IFERROR(MAX(_xlfn._xlws.FILTER(ROW($B$5:B75), ($B$5:B75=$Y$3) + ($B$5:B75=$AA$10)))-4, 0),
    _xlpm.ersteEinstieg, IFERROR(MIN(_xlfn._xlws.FILTER(ROW(B77:$B$400), (B77:$B$400=$Y$2) + (B77:$B$400=$AA$9)))-ROW(B76), 0),
    IF(
        OR(_xlpm.ersteEinstieg=0, NOT(OR(B76=$Z$3, B76=$Z$4))),
        "",
        _xlfn.LET(
            _xlpm.wertAus,
                N(INDEX(E$5:E75, _xlpm.letzteAusstieg))  * 24 * 60
              + N(INDEX(G$5:G75, _xlpm.letzteAusstieg)),
            _xlpm.wertEin,
                N(INDEX(E77:E$932, _xlpm.ersteEinstieg))  * 24 * 60
              + N(INDEX(G77:G$932, _xlpm.ersteEinstieg)),
            _xlpm.diff, ROUND(_xlpm.wertEin - _xlpm.wertAus,0),
            _xlpm.minuteSoll,
                N(_xlfn.XLOOKUP(C76,Ziehung[LosID],Ziehung[Zeit-bedarf (min)])),
            IF(_xlpm.diff &gt; 0,"Los: "&amp;_xlpm.minuteSoll&amp;"; Um.:"&amp; _xlpm.diff,"")
        )
    )
)</f>
        <v/>
      </c>
      <c r="H76" s="18" t="str" cm="1">
        <f t="array" ref="H7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6" s="22" t="str">
        <v>H-16</v>
      </c>
    </row>
    <row r="77" spans="2:31">
      <c r="C77" t="str" cm="1">
        <f t="array" ref="C77">_xlfn.SWITCH(Logbuch[[#This Row],[Eintragsart]],
$Y$1,IF(Logbuch[[#This Row],[Check]]=$Y$3,C76,""),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MIN(INT(($J$9-$J$8)*144)*$J$11,INT((E77-$J$8)*144)*$J$11),"")),
""
)</f>
        <v/>
      </c>
      <c r="D77" t="str" cm="1">
        <f t="array" ref="D77">IFERROR(
_xlfn.IFS(
AND(Logbuch[[#This Row],[Eintragsart]]=$Z$1,LEN(Logbuch[[#This Row],[Details]])&gt;0),_xlfn.XLOOKUP(IF(Logbuch[[#This Row],[Eintragsart]]=$Z$1,Logbuch[[#This Row],[Details]],""),Ziehung[LosID],Ziehung[Bahnhof],FALSE,0),
AND(Logbuch[[#This Row],[Eintragsart]]=$Y$1,Logbuch[[#This Row],[Check]]="Einstieg"),D76),
"")</f>
        <v/>
      </c>
      <c r="F77" s="24">
        <f t="shared" si="3"/>
        <v>46256</v>
      </c>
      <c r="G77" t="str" cm="1">
        <f t="array" ref="G77">_xlfn.LET(
    _xlpm.letzteAusstieg, IFERROR(MAX(_xlfn._xlws.FILTER(ROW($B$5:B76), ($B$5:B76=$Y$3) + ($B$5:B76=$AA$10)))-4, 0),
    _xlpm.ersteEinstieg, IFERROR(MIN(_xlfn._xlws.FILTER(ROW(B78:$B$400), (B78:$B$400=$Y$2) + (B78:$B$400=$AA$9)))-ROW(B77), 0),
    IF(
        OR(_xlpm.ersteEinstieg=0, NOT(OR(B77=$Z$3, B77=$Z$4))),
        "",
        _xlfn.LET(
            _xlpm.wertAus,
                N(INDEX(E$5:E76, _xlpm.letzteAusstieg))  * 24 * 60
              + N(INDEX(G$5:G76, _xlpm.letzteAusstieg)),
            _xlpm.wertEin,
                N(INDEX(E78:E$932, _xlpm.ersteEinstieg))  * 24 * 60
              + N(INDEX(G78:G$932, _xlpm.ersteEinstieg)),
            _xlpm.diff, ROUND(_xlpm.wertEin - _xlpm.wertAus,0),
            _xlpm.minuteSoll,
                N(_xlfn.XLOOKUP(C77,Ziehung[LosID],Ziehung[Zeit-bedarf (min)])),
            IF(_xlpm.diff &gt; 0,"Los: "&amp;_xlpm.minuteSoll&amp;"; Um.:"&amp; _xlpm.diff,"")
        )
    )
)</f>
        <v/>
      </c>
      <c r="H77" s="18" t="str" cm="1">
        <f t="array" ref="H7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7" s="22" t="str">
        <v>H-19</v>
      </c>
    </row>
    <row r="78" spans="2:31">
      <c r="C78" t="str" cm="1">
        <f t="array" ref="C78">_xlfn.SWITCH(Logbuch[[#This Row],[Eintragsart]],
$Y$1,IF(Logbuch[[#This Row],[Check]]=$Y$3,C77,""),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MIN(INT(($J$9-$J$8)*144)*$J$11,INT((E78-$J$8)*144)*$J$11),"")),
""
)</f>
        <v/>
      </c>
      <c r="D78" t="str" cm="1">
        <f t="array" ref="D78">IFERROR(
_xlfn.IFS(
AND(Logbuch[[#This Row],[Eintragsart]]=$Z$1,LEN(Logbuch[[#This Row],[Details]])&gt;0),_xlfn.XLOOKUP(IF(Logbuch[[#This Row],[Eintragsart]]=$Z$1,Logbuch[[#This Row],[Details]],""),Ziehung[LosID],Ziehung[Bahnhof],FALSE,0),
AND(Logbuch[[#This Row],[Eintragsart]]=$Y$1,Logbuch[[#This Row],[Check]]="Einstieg"),D77),
"")</f>
        <v/>
      </c>
      <c r="F78" s="24">
        <f t="shared" si="3"/>
        <v>46256</v>
      </c>
      <c r="G78" t="str" cm="1">
        <f t="array" ref="G78">_xlfn.LET(
    _xlpm.letzteAusstieg, IFERROR(MAX(_xlfn._xlws.FILTER(ROW($B$5:B77), ($B$5:B77=$Y$3) + ($B$5:B77=$AA$10)))-4, 0),
    _xlpm.ersteEinstieg, IFERROR(MIN(_xlfn._xlws.FILTER(ROW(B79:$B$400), (B79:$B$400=$Y$2) + (B79:$B$400=$AA$9)))-ROW(B78), 0),
    IF(
        OR(_xlpm.ersteEinstieg=0, NOT(OR(B78=$Z$3, B78=$Z$4))),
        "",
        _xlfn.LET(
            _xlpm.wertAus,
                N(INDEX(E$5:E77, _xlpm.letzteAusstieg))  * 24 * 60
              + N(INDEX(G$5:G77, _xlpm.letzteAusstieg)),
            _xlpm.wertEin,
                N(INDEX(E79:E$932, _xlpm.ersteEinstieg))  * 24 * 60
              + N(INDEX(G79:G$932, _xlpm.ersteEinstieg)),
            _xlpm.diff, ROUND(_xlpm.wertEin - _xlpm.wertAus,0),
            _xlpm.minuteSoll,
                N(_xlfn.XLOOKUP(C78,Ziehung[LosID],Ziehung[Zeit-bedarf (min)])),
            IF(_xlpm.diff &gt; 0,"Los: "&amp;_xlpm.minuteSoll&amp;"; Um.:"&amp; _xlpm.diff,"")
        )
    )
)</f>
        <v/>
      </c>
      <c r="H78" s="18" t="str" cm="1">
        <f t="array" ref="H7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8" s="22" t="str">
        <v>H-20</v>
      </c>
    </row>
    <row r="79" spans="2:31">
      <c r="C79" t="str" cm="1">
        <f t="array" ref="C79">_xlfn.SWITCH(Logbuch[[#This Row],[Eintragsart]],
$Y$1,IF(Logbuch[[#This Row],[Check]]=$Y$3,C78,""),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MIN(INT(($J$9-$J$8)*144)*$J$11,INT((E79-$J$8)*144)*$J$11),"")),
""
)</f>
        <v/>
      </c>
      <c r="D79" t="str" cm="1">
        <f t="array" ref="D79">IFERROR(
_xlfn.IFS(
AND(Logbuch[[#This Row],[Eintragsart]]=$Z$1,LEN(Logbuch[[#This Row],[Details]])&gt;0),_xlfn.XLOOKUP(IF(Logbuch[[#This Row],[Eintragsart]]=$Z$1,Logbuch[[#This Row],[Details]],""),Ziehung[LosID],Ziehung[Bahnhof],FALSE,0),
AND(Logbuch[[#This Row],[Eintragsart]]=$Y$1,Logbuch[[#This Row],[Check]]="Einstieg"),D78),
"")</f>
        <v/>
      </c>
      <c r="F79" s="24">
        <f t="shared" si="3"/>
        <v>46256</v>
      </c>
      <c r="G79" t="str" cm="1">
        <f t="array" ref="G79">_xlfn.LET(
    _xlpm.letzteAusstieg, IFERROR(MAX(_xlfn._xlws.FILTER(ROW($B$5:B78), ($B$5:B78=$Y$3) + ($B$5:B78=$AA$10)))-4, 0),
    _xlpm.ersteEinstieg, IFERROR(MIN(_xlfn._xlws.FILTER(ROW(B80:$B$400), (B80:$B$400=$Y$2) + (B80:$B$400=$AA$9)))-ROW(B79), 0),
    IF(
        OR(_xlpm.ersteEinstieg=0, NOT(OR(B79=$Z$3, B79=$Z$4))),
        "",
        _xlfn.LET(
            _xlpm.wertAus,
                N(INDEX(E$5:E78, _xlpm.letzteAusstieg))  * 24 * 60
              + N(INDEX(G$5:G78, _xlpm.letzteAusstieg)),
            _xlpm.wertEin,
                N(INDEX(E80:E$932, _xlpm.ersteEinstieg))  * 24 * 60
              + N(INDEX(G80:G$932, _xlpm.ersteEinstieg)),
            _xlpm.diff, ROUND(_xlpm.wertEin - _xlpm.wertAus,0),
            _xlpm.minuteSoll,
                N(_xlfn.XLOOKUP(C79,Ziehung[LosID],Ziehung[Zeit-bedarf (min)])),
            IF(_xlpm.diff &gt; 0,"Los: "&amp;_xlpm.minuteSoll&amp;"; Um.:"&amp; _xlpm.diff,"")
        )
    )
)</f>
        <v/>
      </c>
      <c r="H79" s="18" t="str" cm="1">
        <f t="array" ref="H7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79" s="22" t="str">
        <v>H-21</v>
      </c>
    </row>
    <row r="80" spans="2:31">
      <c r="C80" t="str" cm="1">
        <f t="array" ref="C80">_xlfn.SWITCH(Logbuch[[#This Row],[Eintragsart]],
$Y$1,IF(Logbuch[[#This Row],[Check]]=$Y$3,C79,""),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MIN(INT(($J$9-$J$8)*144)*$J$11,INT((E80-$J$8)*144)*$J$11),"")),
""
)</f>
        <v/>
      </c>
      <c r="D80" t="str" cm="1">
        <f t="array" ref="D80">IFERROR(
_xlfn.IFS(
AND(Logbuch[[#This Row],[Eintragsart]]=$Z$1,LEN(Logbuch[[#This Row],[Details]])&gt;0),_xlfn.XLOOKUP(IF(Logbuch[[#This Row],[Eintragsart]]=$Z$1,Logbuch[[#This Row],[Details]],""),Ziehung[LosID],Ziehung[Bahnhof],FALSE,0),
AND(Logbuch[[#This Row],[Eintragsart]]=$Y$1,Logbuch[[#This Row],[Check]]="Einstieg"),D79),
"")</f>
        <v/>
      </c>
      <c r="F80" s="24">
        <f t="shared" si="3"/>
        <v>46256</v>
      </c>
      <c r="G80" t="str" cm="1">
        <f t="array" ref="G80">_xlfn.LET(
    _xlpm.letzteAusstieg, IFERROR(MAX(_xlfn._xlws.FILTER(ROW($B$5:B79), ($B$5:B79=$Y$3) + ($B$5:B79=$AA$10)))-4, 0),
    _xlpm.ersteEinstieg, IFERROR(MIN(_xlfn._xlws.FILTER(ROW(B81:$B$400), (B81:$B$400=$Y$2) + (B81:$B$400=$AA$9)))-ROW(B80), 0),
    IF(
        OR(_xlpm.ersteEinstieg=0, NOT(OR(B80=$Z$3, B80=$Z$4))),
        "",
        _xlfn.LET(
            _xlpm.wertAus,
                N(INDEX(E$5:E79, _xlpm.letzteAusstieg))  * 24 * 60
              + N(INDEX(G$5:G79, _xlpm.letzteAusstieg)),
            _xlpm.wertEin,
                N(INDEX(E81:E$932, _xlpm.ersteEinstieg))  * 24 * 60
              + N(INDEX(G81:G$932, _xlpm.ersteEinstieg)),
            _xlpm.diff, ROUND(_xlpm.wertEin - _xlpm.wertAus,0),
            _xlpm.minuteSoll,
                N(_xlfn.XLOOKUP(C80,Ziehung[LosID],Ziehung[Zeit-bedarf (min)])),
            IF(_xlpm.diff &gt; 0,"Los: "&amp;_xlpm.minuteSoll&amp;"; Um.:"&amp; _xlpm.diff,"")
        )
    )
)</f>
        <v/>
      </c>
      <c r="H80" s="18" t="str" cm="1">
        <f t="array" ref="H8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0" s="22" t="str">
        <v>H-25</v>
      </c>
    </row>
    <row r="81" spans="3:31">
      <c r="C81" t="str" cm="1">
        <f t="array" ref="C81">_xlfn.SWITCH(Logbuch[[#This Row],[Eintragsart]],
$Y$1,IF(Logbuch[[#This Row],[Check]]=$Y$3,C80,""),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MIN(INT(($J$9-$J$8)*144)*$J$11,INT((E81-$J$8)*144)*$J$11),"")),
""
)</f>
        <v/>
      </c>
      <c r="D81" t="str" cm="1">
        <f t="array" ref="D81">IFERROR(
_xlfn.IFS(
AND(Logbuch[[#This Row],[Eintragsart]]=$Z$1,LEN(Logbuch[[#This Row],[Details]])&gt;0),_xlfn.XLOOKUP(IF(Logbuch[[#This Row],[Eintragsart]]=$Z$1,Logbuch[[#This Row],[Details]],""),Ziehung[LosID],Ziehung[Bahnhof],FALSE,0),
AND(Logbuch[[#This Row],[Eintragsart]]=$Y$1,Logbuch[[#This Row],[Check]]="Einstieg"),D80),
"")</f>
        <v/>
      </c>
      <c r="F81" s="24">
        <f t="shared" si="3"/>
        <v>46256</v>
      </c>
      <c r="G81" t="str" cm="1">
        <f t="array" ref="G81">_xlfn.LET(
    _xlpm.letzteAusstieg, IFERROR(MAX(_xlfn._xlws.FILTER(ROW($B$5:B80), ($B$5:B80=$Y$3) + ($B$5:B80=$AA$10)))-4, 0),
    _xlpm.ersteEinstieg, IFERROR(MIN(_xlfn._xlws.FILTER(ROW(B82:$B$400), (B82:$B$400=$Y$2) + (B82:$B$400=$AA$9)))-ROW(B81), 0),
    IF(
        OR(_xlpm.ersteEinstieg=0, NOT(OR(B81=$Z$3, B81=$Z$4))),
        "",
        _xlfn.LET(
            _xlpm.wertAus,
                N(INDEX(E$5:E80, _xlpm.letzteAusstieg))  * 24 * 60
              + N(INDEX(G$5:G80, _xlpm.letzteAusstieg)),
            _xlpm.wertEin,
                N(INDEX(E82:E$932, _xlpm.ersteEinstieg))  * 24 * 60
              + N(INDEX(G82:G$932, _xlpm.ersteEinstieg)),
            _xlpm.diff, ROUND(_xlpm.wertEin - _xlpm.wertAus,0),
            _xlpm.minuteSoll,
                N(_xlfn.XLOOKUP(C81,Ziehung[LosID],Ziehung[Zeit-bedarf (min)])),
            IF(_xlpm.diff &gt; 0,"Los: "&amp;_xlpm.minuteSoll&amp;"; Um.:"&amp; _xlpm.diff,"")
        )
    )
)</f>
        <v/>
      </c>
      <c r="H81" s="18" t="str" cm="1">
        <f t="array" ref="H8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1" s="22" t="str">
        <v>HM-03</v>
      </c>
    </row>
    <row r="82" spans="3:31">
      <c r="C82" t="str" cm="1">
        <f t="array" ref="C82">_xlfn.SWITCH(Logbuch[[#This Row],[Eintragsart]],
$Y$1,IF(Logbuch[[#This Row],[Check]]=$Y$3,C81,""),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MIN(INT(($J$9-$J$8)*144)*$J$11,INT((E82-$J$8)*144)*$J$11),"")),
""
)</f>
        <v/>
      </c>
      <c r="D82" t="str" cm="1">
        <f t="array" ref="D82">IFERROR(
_xlfn.IFS(
AND(Logbuch[[#This Row],[Eintragsart]]=$Z$1,LEN(Logbuch[[#This Row],[Details]])&gt;0),_xlfn.XLOOKUP(IF(Logbuch[[#This Row],[Eintragsart]]=$Z$1,Logbuch[[#This Row],[Details]],""),Ziehung[LosID],Ziehung[Bahnhof],FALSE,0),
AND(Logbuch[[#This Row],[Eintragsart]]=$Y$1,Logbuch[[#This Row],[Check]]="Einstieg"),D81),
"")</f>
        <v/>
      </c>
      <c r="F82" s="24">
        <f t="shared" si="3"/>
        <v>46256</v>
      </c>
      <c r="G82" t="str" cm="1">
        <f t="array" ref="G82">_xlfn.LET(
    _xlpm.letzteAusstieg, IFERROR(MAX(_xlfn._xlws.FILTER(ROW($B$5:B81), ($B$5:B81=$Y$3) + ($B$5:B81=$AA$10)))-4, 0),
    _xlpm.ersteEinstieg, IFERROR(MIN(_xlfn._xlws.FILTER(ROW(B83:$B$400), (B83:$B$400=$Y$2) + (B83:$B$400=$AA$9)))-ROW(B82), 0),
    IF(
        OR(_xlpm.ersteEinstieg=0, NOT(OR(B82=$Z$3, B82=$Z$4))),
        "",
        _xlfn.LET(
            _xlpm.wertAus,
                N(INDEX(E$5:E81, _xlpm.letzteAusstieg))  * 24 * 60
              + N(INDEX(G$5:G81, _xlpm.letzteAusstieg)),
            _xlpm.wertEin,
                N(INDEX(E83:E$932, _xlpm.ersteEinstieg))  * 24 * 60
              + N(INDEX(G83:G$932, _xlpm.ersteEinstieg)),
            _xlpm.diff, ROUND(_xlpm.wertEin - _xlpm.wertAus,0),
            _xlpm.minuteSoll,
                N(_xlfn.XLOOKUP(C82,Ziehung[LosID],Ziehung[Zeit-bedarf (min)])),
            IF(_xlpm.diff &gt; 0,"Los: "&amp;_xlpm.minuteSoll&amp;"; Um.:"&amp; _xlpm.diff,"")
        )
    )
)</f>
        <v/>
      </c>
      <c r="H82" s="18" t="str" cm="1">
        <f t="array" ref="H8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2" s="22" t="str">
        <v>HM-04</v>
      </c>
    </row>
    <row r="83" spans="3:31">
      <c r="C83" t="str" cm="1">
        <f t="array" ref="C83">_xlfn.SWITCH(Logbuch[[#This Row],[Eintragsart]],
$Y$1,IF(Logbuch[[#This Row],[Check]]=$Y$3,C82,""),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MIN(INT(($J$9-$J$8)*144)*$J$11,INT((E83-$J$8)*144)*$J$11),"")),
""
)</f>
        <v/>
      </c>
      <c r="D83" t="str" cm="1">
        <f t="array" ref="D83">IFERROR(
_xlfn.IFS(
AND(Logbuch[[#This Row],[Eintragsart]]=$Z$1,LEN(Logbuch[[#This Row],[Details]])&gt;0),_xlfn.XLOOKUP(IF(Logbuch[[#This Row],[Eintragsart]]=$Z$1,Logbuch[[#This Row],[Details]],""),Ziehung[LosID],Ziehung[Bahnhof],FALSE,0),
AND(Logbuch[[#This Row],[Eintragsart]]=$Y$1,Logbuch[[#This Row],[Check]]="Einstieg"),D82),
"")</f>
        <v/>
      </c>
      <c r="F83" s="24">
        <f t="shared" si="3"/>
        <v>46256</v>
      </c>
      <c r="G83" t="str" cm="1">
        <f t="array" ref="G83">_xlfn.LET(
    _xlpm.letzteAusstieg, IFERROR(MAX(_xlfn._xlws.FILTER(ROW($B$5:B82), ($B$5:B82=$Y$3) + ($B$5:B82=$AA$10)))-4, 0),
    _xlpm.ersteEinstieg, IFERROR(MIN(_xlfn._xlws.FILTER(ROW(B84:$B$400), (B84:$B$400=$Y$2) + (B84:$B$400=$AA$9)))-ROW(B83), 0),
    IF(
        OR(_xlpm.ersteEinstieg=0, NOT(OR(B83=$Z$3, B83=$Z$4))),
        "",
        _xlfn.LET(
            _xlpm.wertAus,
                N(INDEX(E$5:E82, _xlpm.letzteAusstieg))  * 24 * 60
              + N(INDEX(G$5:G82, _xlpm.letzteAusstieg)),
            _xlpm.wertEin,
                N(INDEX(E84:E$932, _xlpm.ersteEinstieg))  * 24 * 60
              + N(INDEX(G84:G$932, _xlpm.ersteEinstieg)),
            _xlpm.diff, ROUND(_xlpm.wertEin - _xlpm.wertAus,0),
            _xlpm.minuteSoll,
                N(_xlfn.XLOOKUP(C83,Ziehung[LosID],Ziehung[Zeit-bedarf (min)])),
            IF(_xlpm.diff &gt; 0,"Los: "&amp;_xlpm.minuteSoll&amp;"; Um.:"&amp; _xlpm.diff,"")
        )
    )
)</f>
        <v/>
      </c>
      <c r="H83" s="18" t="str" cm="1">
        <f t="array" ref="H8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3" s="22" t="str">
        <v>HM-05</v>
      </c>
    </row>
    <row r="84" spans="3:31">
      <c r="C84" t="str" cm="1">
        <f t="array" ref="C84">_xlfn.SWITCH(Logbuch[[#This Row],[Eintragsart]],
$Y$1,IF(Logbuch[[#This Row],[Check]]=$Y$3,C83,""),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MIN(INT(($J$9-$J$8)*144)*$J$11,INT((E84-$J$8)*144)*$J$11),"")),
""
)</f>
        <v/>
      </c>
      <c r="D84" t="str" cm="1">
        <f t="array" ref="D84">IFERROR(
_xlfn.IFS(
AND(Logbuch[[#This Row],[Eintragsart]]=$Z$1,LEN(Logbuch[[#This Row],[Details]])&gt;0),_xlfn.XLOOKUP(IF(Logbuch[[#This Row],[Eintragsart]]=$Z$1,Logbuch[[#This Row],[Details]],""),Ziehung[LosID],Ziehung[Bahnhof],FALSE,0),
AND(Logbuch[[#This Row],[Eintragsart]]=$Y$1,Logbuch[[#This Row],[Check]]="Einstieg"),D83),
"")</f>
        <v/>
      </c>
      <c r="F84" s="24">
        <f t="shared" si="3"/>
        <v>46256</v>
      </c>
      <c r="G84" t="str" cm="1">
        <f t="array" ref="G84">_xlfn.LET(
    _xlpm.letzteAusstieg, IFERROR(MAX(_xlfn._xlws.FILTER(ROW($B$5:B83), ($B$5:B83=$Y$3) + ($B$5:B83=$AA$10)))-4, 0),
    _xlpm.ersteEinstieg, IFERROR(MIN(_xlfn._xlws.FILTER(ROW(B85:$B$400), (B85:$B$400=$Y$2) + (B85:$B$400=$AA$9)))-ROW(B84), 0),
    IF(
        OR(_xlpm.ersteEinstieg=0, NOT(OR(B84=$Z$3, B84=$Z$4))),
        "",
        _xlfn.LET(
            _xlpm.wertAus,
                N(INDEX(E$5:E83, _xlpm.letzteAusstieg))  * 24 * 60
              + N(INDEX(G$5:G83, _xlpm.letzteAusstieg)),
            _xlpm.wertEin,
                N(INDEX(E85:E$932, _xlpm.ersteEinstieg))  * 24 * 60
              + N(INDEX(G85:G$932, _xlpm.ersteEinstieg)),
            _xlpm.diff, ROUND(_xlpm.wertEin - _xlpm.wertAus,0),
            _xlpm.minuteSoll,
                N(_xlfn.XLOOKUP(C84,Ziehung[LosID],Ziehung[Zeit-bedarf (min)])),
            IF(_xlpm.diff &gt; 0,"Los: "&amp;_xlpm.minuteSoll&amp;"; Um.:"&amp; _xlpm.diff,"")
        )
    )
)</f>
        <v/>
      </c>
      <c r="H84" s="18" t="str" cm="1">
        <f t="array" ref="H8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4" s="22" t="str">
        <v>HM-06</v>
      </c>
    </row>
    <row r="85" spans="3:31">
      <c r="C85" t="str" cm="1">
        <f t="array" ref="C85">_xlfn.SWITCH(Logbuch[[#This Row],[Eintragsart]],
$Y$1,IF(Logbuch[[#This Row],[Check]]=$Y$3,C84,""),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MIN(INT(($J$9-$J$8)*144)*$J$11,INT((E85-$J$8)*144)*$J$11),"")),
""
)</f>
        <v/>
      </c>
      <c r="D85" t="str" cm="1">
        <f t="array" ref="D85">IFERROR(
_xlfn.IFS(
AND(Logbuch[[#This Row],[Eintragsart]]=$Z$1,LEN(Logbuch[[#This Row],[Details]])&gt;0),_xlfn.XLOOKUP(IF(Logbuch[[#This Row],[Eintragsart]]=$Z$1,Logbuch[[#This Row],[Details]],""),Ziehung[LosID],Ziehung[Bahnhof],FALSE,0),
AND(Logbuch[[#This Row],[Eintragsart]]=$Y$1,Logbuch[[#This Row],[Check]]="Einstieg"),D84),
"")</f>
        <v/>
      </c>
      <c r="F85" s="24">
        <f t="shared" si="3"/>
        <v>46256</v>
      </c>
      <c r="G85" t="str" cm="1">
        <f t="array" ref="G85">_xlfn.LET(
    _xlpm.letzteAusstieg, IFERROR(MAX(_xlfn._xlws.FILTER(ROW($B$5:B84), ($B$5:B84=$Y$3) + ($B$5:B84=$AA$10)))-4, 0),
    _xlpm.ersteEinstieg, IFERROR(MIN(_xlfn._xlws.FILTER(ROW(B86:$B$400), (B86:$B$400=$Y$2) + (B86:$B$400=$AA$9)))-ROW(B85), 0),
    IF(
        OR(_xlpm.ersteEinstieg=0, NOT(OR(B85=$Z$3, B85=$Z$4))),
        "",
        _xlfn.LET(
            _xlpm.wertAus,
                N(INDEX(E$5:E84, _xlpm.letzteAusstieg))  * 24 * 60
              + N(INDEX(G$5:G84, _xlpm.letzteAusstieg)),
            _xlpm.wertEin,
                N(INDEX(E86:E$932, _xlpm.ersteEinstieg))  * 24 * 60
              + N(INDEX(G86:G$932, _xlpm.ersteEinstieg)),
            _xlpm.diff, ROUND(_xlpm.wertEin - _xlpm.wertAus,0),
            _xlpm.minuteSoll,
                N(_xlfn.XLOOKUP(C85,Ziehung[LosID],Ziehung[Zeit-bedarf (min)])),
            IF(_xlpm.diff &gt; 0,"Los: "&amp;_xlpm.minuteSoll&amp;"; Um.:"&amp; _xlpm.diff,"")
        )
    )
)</f>
        <v/>
      </c>
      <c r="H85" s="18" t="str" cm="1">
        <f t="array" ref="H8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5" s="22" t="str">
        <v>HM-09</v>
      </c>
    </row>
    <row r="86" spans="3:31">
      <c r="C86" t="str" cm="1">
        <f t="array" ref="C86">_xlfn.SWITCH(Logbuch[[#This Row],[Eintragsart]],
$Y$1,IF(Logbuch[[#This Row],[Check]]=$Y$3,C85,""),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MIN(INT(($J$9-$J$8)*144)*$J$11,INT((E86-$J$8)*144)*$J$11),"")),
""
)</f>
        <v/>
      </c>
      <c r="D86" t="str" cm="1">
        <f t="array" ref="D86">IFERROR(
_xlfn.IFS(
AND(Logbuch[[#This Row],[Eintragsart]]=$Z$1,LEN(Logbuch[[#This Row],[Details]])&gt;0),_xlfn.XLOOKUP(IF(Logbuch[[#This Row],[Eintragsart]]=$Z$1,Logbuch[[#This Row],[Details]],""),Ziehung[LosID],Ziehung[Bahnhof],FALSE,0),
AND(Logbuch[[#This Row],[Eintragsart]]=$Y$1,Logbuch[[#This Row],[Check]]="Einstieg"),D85),
"")</f>
        <v/>
      </c>
      <c r="F86" s="24">
        <f t="shared" si="3"/>
        <v>46256</v>
      </c>
      <c r="G86" t="str" cm="1">
        <f t="array" ref="G86">_xlfn.LET(
    _xlpm.letzteAusstieg, IFERROR(MAX(_xlfn._xlws.FILTER(ROW($B$5:B85), ($B$5:B85=$Y$3) + ($B$5:B85=$AA$10)))-4, 0),
    _xlpm.ersteEinstieg, IFERROR(MIN(_xlfn._xlws.FILTER(ROW(B87:$B$400), (B87:$B$400=$Y$2) + (B87:$B$400=$AA$9)))-ROW(B86), 0),
    IF(
        OR(_xlpm.ersteEinstieg=0, NOT(OR(B86=$Z$3, B86=$Z$4))),
        "",
        _xlfn.LET(
            _xlpm.wertAus,
                N(INDEX(E$5:E85, _xlpm.letzteAusstieg))  * 24 * 60
              + N(INDEX(G$5:G85, _xlpm.letzteAusstieg)),
            _xlpm.wertEin,
                N(INDEX(E87:E$932, _xlpm.ersteEinstieg))  * 24 * 60
              + N(INDEX(G87:G$932, _xlpm.ersteEinstieg)),
            _xlpm.diff, ROUND(_xlpm.wertEin - _xlpm.wertAus,0),
            _xlpm.minuteSoll,
                N(_xlfn.XLOOKUP(C86,Ziehung[LosID],Ziehung[Zeit-bedarf (min)])),
            IF(_xlpm.diff &gt; 0,"Los: "&amp;_xlpm.minuteSoll&amp;"; Um.:"&amp; _xlpm.diff,"")
        )
    )
)</f>
        <v/>
      </c>
      <c r="H86" s="18" t="str" cm="1">
        <f t="array" ref="H8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6" s="22" t="str">
        <v>HM-11</v>
      </c>
    </row>
    <row r="87" spans="3:31">
      <c r="C87" t="str" cm="1">
        <f t="array" ref="C87">_xlfn.SWITCH(Logbuch[[#This Row],[Eintragsart]],
$Y$1,IF(Logbuch[[#This Row],[Check]]=$Y$3,C86,""),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MIN(INT(($J$9-$J$8)*144)*$J$11,INT((E87-$J$8)*144)*$J$11),"")),
""
)</f>
        <v/>
      </c>
      <c r="D87" t="str" cm="1">
        <f t="array" ref="D87">IFERROR(
_xlfn.IFS(
AND(Logbuch[[#This Row],[Eintragsart]]=$Z$1,LEN(Logbuch[[#This Row],[Details]])&gt;0),_xlfn.XLOOKUP(IF(Logbuch[[#This Row],[Eintragsart]]=$Z$1,Logbuch[[#This Row],[Details]],""),Ziehung[LosID],Ziehung[Bahnhof],FALSE,0),
AND(Logbuch[[#This Row],[Eintragsart]]=$Y$1,Logbuch[[#This Row],[Check]]="Einstieg"),D86),
"")</f>
        <v/>
      </c>
      <c r="F87" s="24">
        <f t="shared" si="3"/>
        <v>46256</v>
      </c>
      <c r="G87" t="str" cm="1">
        <f t="array" ref="G87">_xlfn.LET(
    _xlpm.letzteAusstieg, IFERROR(MAX(_xlfn._xlws.FILTER(ROW($B$5:B86), ($B$5:B86=$Y$3) + ($B$5:B86=$AA$10)))-4, 0),
    _xlpm.ersteEinstieg, IFERROR(MIN(_xlfn._xlws.FILTER(ROW(B88:$B$400), (B88:$B$400=$Y$2) + (B88:$B$400=$AA$9)))-ROW(B87), 0),
    IF(
        OR(_xlpm.ersteEinstieg=0, NOT(OR(B87=$Z$3, B87=$Z$4))),
        "",
        _xlfn.LET(
            _xlpm.wertAus,
                N(INDEX(E$5:E86, _xlpm.letzteAusstieg))  * 24 * 60
              + N(INDEX(G$5:G86, _xlpm.letzteAusstieg)),
            _xlpm.wertEin,
                N(INDEX(E88:E$932, _xlpm.ersteEinstieg))  * 24 * 60
              + N(INDEX(G88:G$932, _xlpm.ersteEinstieg)),
            _xlpm.diff, ROUND(_xlpm.wertEin - _xlpm.wertAus,0),
            _xlpm.minuteSoll,
                N(_xlfn.XLOOKUP(C87,Ziehung[LosID],Ziehung[Zeit-bedarf (min)])),
            IF(_xlpm.diff &gt; 0,"Los: "&amp;_xlpm.minuteSoll&amp;"; Um.:"&amp; _xlpm.diff,"")
        )
    )
)</f>
        <v/>
      </c>
      <c r="H87" s="18" t="str" cm="1">
        <f t="array" ref="H8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7" s="22" t="str">
        <v>HM-15</v>
      </c>
    </row>
    <row r="88" spans="3:31">
      <c r="C88" t="str" cm="1">
        <f t="array" ref="C88">_xlfn.SWITCH(Logbuch[[#This Row],[Eintragsart]],
$Y$1,IF(Logbuch[[#This Row],[Check]]=$Y$3,C87,""),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MIN(INT(($J$9-$J$8)*144)*$J$11,INT((E88-$J$8)*144)*$J$11),"")),
""
)</f>
        <v/>
      </c>
      <c r="D88" t="str" cm="1">
        <f t="array" ref="D88">IFERROR(
_xlfn.IFS(
AND(Logbuch[[#This Row],[Eintragsart]]=$Z$1,LEN(Logbuch[[#This Row],[Details]])&gt;0),_xlfn.XLOOKUP(IF(Logbuch[[#This Row],[Eintragsart]]=$Z$1,Logbuch[[#This Row],[Details]],""),Ziehung[LosID],Ziehung[Bahnhof],FALSE,0),
AND(Logbuch[[#This Row],[Eintragsart]]=$Y$1,Logbuch[[#This Row],[Check]]="Einstieg"),D87),
"")</f>
        <v/>
      </c>
      <c r="F88" s="24">
        <f t="shared" si="3"/>
        <v>46256</v>
      </c>
      <c r="G88" t="str" cm="1">
        <f t="array" ref="G88">_xlfn.LET(
    _xlpm.letzteAusstieg, IFERROR(MAX(_xlfn._xlws.FILTER(ROW($B$5:B87), ($B$5:B87=$Y$3) + ($B$5:B87=$AA$10)))-4, 0),
    _xlpm.ersteEinstieg, IFERROR(MIN(_xlfn._xlws.FILTER(ROW(B89:$B$400), (B89:$B$400=$Y$2) + (B89:$B$400=$AA$9)))-ROW(B88), 0),
    IF(
        OR(_xlpm.ersteEinstieg=0, NOT(OR(B88=$Z$3, B88=$Z$4))),
        "",
        _xlfn.LET(
            _xlpm.wertAus,
                N(INDEX(E$5:E87, _xlpm.letzteAusstieg))  * 24 * 60
              + N(INDEX(G$5:G87, _xlpm.letzteAusstieg)),
            _xlpm.wertEin,
                N(INDEX(E89:E$932, _xlpm.ersteEinstieg))  * 24 * 60
              + N(INDEX(G89:G$932, _xlpm.ersteEinstieg)),
            _xlpm.diff, ROUND(_xlpm.wertEin - _xlpm.wertAus,0),
            _xlpm.minuteSoll,
                N(_xlfn.XLOOKUP(C88,Ziehung[LosID],Ziehung[Zeit-bedarf (min)])),
            IF(_xlpm.diff &gt; 0,"Los: "&amp;_xlpm.minuteSoll&amp;"; Um.:"&amp; _xlpm.diff,"")
        )
    )
)</f>
        <v/>
      </c>
      <c r="H88" s="18" t="str" cm="1">
        <f t="array" ref="H8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8" s="22" t="str">
        <v>HM-16</v>
      </c>
    </row>
    <row r="89" spans="3:31">
      <c r="C89" t="str" cm="1">
        <f t="array" ref="C89">_xlfn.SWITCH(Logbuch[[#This Row],[Eintragsart]],
$Y$1,IF(Logbuch[[#This Row],[Check]]=$Y$3,C88,""),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MIN(INT(($J$9-$J$8)*144)*$J$11,INT((E89-$J$8)*144)*$J$11),"")),
""
)</f>
        <v/>
      </c>
      <c r="D89" t="str" cm="1">
        <f t="array" ref="D89">IFERROR(
_xlfn.IFS(
AND(Logbuch[[#This Row],[Eintragsart]]=$Z$1,LEN(Logbuch[[#This Row],[Details]])&gt;0),_xlfn.XLOOKUP(IF(Logbuch[[#This Row],[Eintragsart]]=$Z$1,Logbuch[[#This Row],[Details]],""),Ziehung[LosID],Ziehung[Bahnhof],FALSE,0),
AND(Logbuch[[#This Row],[Eintragsart]]=$Y$1,Logbuch[[#This Row],[Check]]="Einstieg"),D88),
"")</f>
        <v/>
      </c>
      <c r="F89" s="24">
        <f t="shared" si="3"/>
        <v>46256</v>
      </c>
      <c r="G89" t="str" cm="1">
        <f t="array" ref="G89">_xlfn.LET(
    _xlpm.letzteAusstieg, IFERROR(MAX(_xlfn._xlws.FILTER(ROW($B$5:B88), ($B$5:B88=$Y$3) + ($B$5:B88=$AA$10)))-4, 0),
    _xlpm.ersteEinstieg, IFERROR(MIN(_xlfn._xlws.FILTER(ROW(B90:$B$400), (B90:$B$400=$Y$2) + (B90:$B$400=$AA$9)))-ROW(B89), 0),
    IF(
        OR(_xlpm.ersteEinstieg=0, NOT(OR(B89=$Z$3, B89=$Z$4))),
        "",
        _xlfn.LET(
            _xlpm.wertAus,
                N(INDEX(E$5:E88, _xlpm.letzteAusstieg))  * 24 * 60
              + N(INDEX(G$5:G88, _xlpm.letzteAusstieg)),
            _xlpm.wertEin,
                N(INDEX(E90:E$932, _xlpm.ersteEinstieg))  * 24 * 60
              + N(INDEX(G90:G$932, _xlpm.ersteEinstieg)),
            _xlpm.diff, ROUND(_xlpm.wertEin - _xlpm.wertAus,0),
            _xlpm.minuteSoll,
                N(_xlfn.XLOOKUP(C89,Ziehung[LosID],Ziehung[Zeit-bedarf (min)])),
            IF(_xlpm.diff &gt; 0,"Los: "&amp;_xlpm.minuteSoll&amp;"; Um.:"&amp; _xlpm.diff,"")
        )
    )
)</f>
        <v/>
      </c>
      <c r="H89" s="18" t="str" cm="1">
        <f t="array" ref="H8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89" s="22" t="str">
        <v>HM-17</v>
      </c>
    </row>
    <row r="90" spans="3:31">
      <c r="C90" t="str" cm="1">
        <f t="array" ref="C90">_xlfn.SWITCH(Logbuch[[#This Row],[Eintragsart]],
$Y$1,IF(Logbuch[[#This Row],[Check]]=$Y$3,C89,""),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MIN(INT(($J$9-$J$8)*144)*$J$11,INT((E90-$J$8)*144)*$J$11),"")),
""
)</f>
        <v/>
      </c>
      <c r="D90" t="str" cm="1">
        <f t="array" ref="D90">IFERROR(
_xlfn.IFS(
AND(Logbuch[[#This Row],[Eintragsart]]=$Z$1,LEN(Logbuch[[#This Row],[Details]])&gt;0),_xlfn.XLOOKUP(IF(Logbuch[[#This Row],[Eintragsart]]=$Z$1,Logbuch[[#This Row],[Details]],""),Ziehung[LosID],Ziehung[Bahnhof],FALSE,0),
AND(Logbuch[[#This Row],[Eintragsart]]=$Y$1,Logbuch[[#This Row],[Check]]="Einstieg"),D89),
"")</f>
        <v/>
      </c>
      <c r="F90" s="24">
        <f t="shared" si="3"/>
        <v>46256</v>
      </c>
      <c r="G90" t="str" cm="1">
        <f t="array" ref="G90">_xlfn.LET(
    _xlpm.letzteAusstieg, IFERROR(MAX(_xlfn._xlws.FILTER(ROW($B$5:B89), ($B$5:B89=$Y$3) + ($B$5:B89=$AA$10)))-4, 0),
    _xlpm.ersteEinstieg, IFERROR(MIN(_xlfn._xlws.FILTER(ROW(B91:$B$400), (B91:$B$400=$Y$2) + (B91:$B$400=$AA$9)))-ROW(B90), 0),
    IF(
        OR(_xlpm.ersteEinstieg=0, NOT(OR(B90=$Z$3, B90=$Z$4))),
        "",
        _xlfn.LET(
            _xlpm.wertAus,
                N(INDEX(E$5:E89, _xlpm.letzteAusstieg))  * 24 * 60
              + N(INDEX(G$5:G89, _xlpm.letzteAusstieg)),
            _xlpm.wertEin,
                N(INDEX(E91:E$932, _xlpm.ersteEinstieg))  * 24 * 60
              + N(INDEX(G91:G$932, _xlpm.ersteEinstieg)),
            _xlpm.diff, ROUND(_xlpm.wertEin - _xlpm.wertAus,0),
            _xlpm.minuteSoll,
                N(_xlfn.XLOOKUP(C90,Ziehung[LosID],Ziehung[Zeit-bedarf (min)])),
            IF(_xlpm.diff &gt; 0,"Los: "&amp;_xlpm.minuteSoll&amp;"; Um.:"&amp; _xlpm.diff,"")
        )
    )
)</f>
        <v/>
      </c>
      <c r="H90" s="18" t="str" cm="1">
        <f t="array" ref="H9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0" s="22" t="str">
        <v>HM-20</v>
      </c>
    </row>
    <row r="91" spans="3:31">
      <c r="C91" t="str" cm="1">
        <f t="array" ref="C91">_xlfn.SWITCH(Logbuch[[#This Row],[Eintragsart]],
$Y$1,IF(Logbuch[[#This Row],[Check]]=$Y$3,C90,""),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MIN(INT(($J$9-$J$8)*144)*$J$11,INT((E91-$J$8)*144)*$J$11),"")),
""
)</f>
        <v/>
      </c>
      <c r="D91" t="str" cm="1">
        <f t="array" ref="D91">IFERROR(
_xlfn.IFS(
AND(Logbuch[[#This Row],[Eintragsart]]=$Z$1,LEN(Logbuch[[#This Row],[Details]])&gt;0),_xlfn.XLOOKUP(IF(Logbuch[[#This Row],[Eintragsart]]=$Z$1,Logbuch[[#This Row],[Details]],""),Ziehung[LosID],Ziehung[Bahnhof],FALSE,0),
AND(Logbuch[[#This Row],[Eintragsart]]=$Y$1,Logbuch[[#This Row],[Check]]="Einstieg"),D90),
"")</f>
        <v/>
      </c>
      <c r="F91" s="24">
        <f t="shared" si="3"/>
        <v>46256</v>
      </c>
      <c r="G91" t="str" cm="1">
        <f t="array" ref="G91">_xlfn.LET(
    _xlpm.letzteAusstieg, IFERROR(MAX(_xlfn._xlws.FILTER(ROW($B$5:B90), ($B$5:B90=$Y$3) + ($B$5:B90=$AA$10)))-4, 0),
    _xlpm.ersteEinstieg, IFERROR(MIN(_xlfn._xlws.FILTER(ROW(B92:$B$400), (B92:$B$400=$Y$2) + (B92:$B$400=$AA$9)))-ROW(B91), 0),
    IF(
        OR(_xlpm.ersteEinstieg=0, NOT(OR(B91=$Z$3, B91=$Z$4))),
        "",
        _xlfn.LET(
            _xlpm.wertAus,
                N(INDEX(E$5:E90, _xlpm.letzteAusstieg))  * 24 * 60
              + N(INDEX(G$5:G90, _xlpm.letzteAusstieg)),
            _xlpm.wertEin,
                N(INDEX(E92:E$932, _xlpm.ersteEinstieg))  * 24 * 60
              + N(INDEX(G92:G$932, _xlpm.ersteEinstieg)),
            _xlpm.diff, ROUND(_xlpm.wertEin - _xlpm.wertAus,0),
            _xlpm.minuteSoll,
                N(_xlfn.XLOOKUP(C91,Ziehung[LosID],Ziehung[Zeit-bedarf (min)])),
            IF(_xlpm.diff &gt; 0,"Los: "&amp;_xlpm.minuteSoll&amp;"; Um.:"&amp; _xlpm.diff,"")
        )
    )
)</f>
        <v/>
      </c>
      <c r="H91" s="18" t="str" cm="1">
        <f t="array" ref="H9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1" s="22" t="str">
        <v>K-03</v>
      </c>
    </row>
    <row r="92" spans="3:31">
      <c r="C92" t="str" cm="1">
        <f t="array" ref="C92">_xlfn.SWITCH(Logbuch[[#This Row],[Eintragsart]],
$Y$1,IF(Logbuch[[#This Row],[Check]]=$Y$3,C91,""),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MIN(INT(($J$9-$J$8)*144)*$J$11,INT((E92-$J$8)*144)*$J$11),"")),
""
)</f>
        <v/>
      </c>
      <c r="D92" t="str" cm="1">
        <f t="array" ref="D92">IFERROR(
_xlfn.IFS(
AND(Logbuch[[#This Row],[Eintragsart]]=$Z$1,LEN(Logbuch[[#This Row],[Details]])&gt;0),_xlfn.XLOOKUP(IF(Logbuch[[#This Row],[Eintragsart]]=$Z$1,Logbuch[[#This Row],[Details]],""),Ziehung[LosID],Ziehung[Bahnhof],FALSE,0),
AND(Logbuch[[#This Row],[Eintragsart]]=$Y$1,Logbuch[[#This Row],[Check]]="Einstieg"),D91),
"")</f>
        <v/>
      </c>
      <c r="F92" s="24">
        <f t="shared" si="3"/>
        <v>46256</v>
      </c>
      <c r="G92" t="str" cm="1">
        <f t="array" ref="G92">_xlfn.LET(
    _xlpm.letzteAusstieg, IFERROR(MAX(_xlfn._xlws.FILTER(ROW($B$5:B91), ($B$5:B91=$Y$3) + ($B$5:B91=$AA$10)))-4, 0),
    _xlpm.ersteEinstieg, IFERROR(MIN(_xlfn._xlws.FILTER(ROW(B93:$B$400), (B93:$B$400=$Y$2) + (B93:$B$400=$AA$9)))-ROW(B92), 0),
    IF(
        OR(_xlpm.ersteEinstieg=0, NOT(OR(B92=$Z$3, B92=$Z$4))),
        "",
        _xlfn.LET(
            _xlpm.wertAus,
                N(INDEX(E$5:E91, _xlpm.letzteAusstieg))  * 24 * 60
              + N(INDEX(G$5:G91, _xlpm.letzteAusstieg)),
            _xlpm.wertEin,
                N(INDEX(E93:E$932, _xlpm.ersteEinstieg))  * 24 * 60
              + N(INDEX(G93:G$932, _xlpm.ersteEinstieg)),
            _xlpm.diff, ROUND(_xlpm.wertEin - _xlpm.wertAus,0),
            _xlpm.minuteSoll,
                N(_xlfn.XLOOKUP(C92,Ziehung[LosID],Ziehung[Zeit-bedarf (min)])),
            IF(_xlpm.diff &gt; 0,"Los: "&amp;_xlpm.minuteSoll&amp;"; Um.:"&amp; _xlpm.diff,"")
        )
    )
)</f>
        <v/>
      </c>
      <c r="H92" s="18" t="str" cm="1">
        <f t="array" ref="H9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2" s="22" t="str">
        <v>K-06</v>
      </c>
    </row>
    <row r="93" spans="3:31">
      <c r="C93" t="str" cm="1">
        <f t="array" ref="C93">_xlfn.SWITCH(Logbuch[[#This Row],[Eintragsart]],
$Y$1,IF(Logbuch[[#This Row],[Check]]=$Y$3,C92,""),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MIN(INT(($J$9-$J$8)*144)*$J$11,INT((E93-$J$8)*144)*$J$11),"")),
""
)</f>
        <v/>
      </c>
      <c r="D93" t="str" cm="1">
        <f t="array" ref="D93">IFERROR(
_xlfn.IFS(
AND(Logbuch[[#This Row],[Eintragsart]]=$Z$1,LEN(Logbuch[[#This Row],[Details]])&gt;0),_xlfn.XLOOKUP(IF(Logbuch[[#This Row],[Eintragsart]]=$Z$1,Logbuch[[#This Row],[Details]],""),Ziehung[LosID],Ziehung[Bahnhof],FALSE,0),
AND(Logbuch[[#This Row],[Eintragsart]]=$Y$1,Logbuch[[#This Row],[Check]]="Einstieg"),D92),
"")</f>
        <v/>
      </c>
      <c r="F93" s="24">
        <f t="shared" si="3"/>
        <v>46256</v>
      </c>
      <c r="G93" t="str" cm="1">
        <f t="array" ref="G93">_xlfn.LET(
    _xlpm.letzteAusstieg, IFERROR(MAX(_xlfn._xlws.FILTER(ROW($B$5:B92), ($B$5:B92=$Y$3) + ($B$5:B92=$AA$10)))-4, 0),
    _xlpm.ersteEinstieg, IFERROR(MIN(_xlfn._xlws.FILTER(ROW(B94:$B$400), (B94:$B$400=$Y$2) + (B94:$B$400=$AA$9)))-ROW(B93), 0),
    IF(
        OR(_xlpm.ersteEinstieg=0, NOT(OR(B93=$Z$3, B93=$Z$4))),
        "",
        _xlfn.LET(
            _xlpm.wertAus,
                N(INDEX(E$5:E92, _xlpm.letzteAusstieg))  * 24 * 60
              + N(INDEX(G$5:G92, _xlpm.letzteAusstieg)),
            _xlpm.wertEin,
                N(INDEX(E94:E$932, _xlpm.ersteEinstieg))  * 24 * 60
              + N(INDEX(G94:G$932, _xlpm.ersteEinstieg)),
            _xlpm.diff, ROUND(_xlpm.wertEin - _xlpm.wertAus,0),
            _xlpm.minuteSoll,
                N(_xlfn.XLOOKUP(C93,Ziehung[LosID],Ziehung[Zeit-bedarf (min)])),
            IF(_xlpm.diff &gt; 0,"Los: "&amp;_xlpm.minuteSoll&amp;"; Um.:"&amp; _xlpm.diff,"")
        )
    )
)</f>
        <v/>
      </c>
      <c r="H93" s="18" t="str" cm="1">
        <f t="array" ref="H9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3" s="22" t="str">
        <v>K-07</v>
      </c>
    </row>
    <row r="94" spans="3:31">
      <c r="C94" t="str" cm="1">
        <f t="array" ref="C94">_xlfn.SWITCH(Logbuch[[#This Row],[Eintragsart]],
$Y$1,IF(Logbuch[[#This Row],[Check]]=$Y$3,C93,""),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MIN(INT(($J$9-$J$8)*144)*$J$11,INT((E94-$J$8)*144)*$J$11),"")),
""
)</f>
        <v/>
      </c>
      <c r="D94" t="str" cm="1">
        <f t="array" ref="D94">IFERROR(
_xlfn.IFS(
AND(Logbuch[[#This Row],[Eintragsart]]=$Z$1,LEN(Logbuch[[#This Row],[Details]])&gt;0),_xlfn.XLOOKUP(IF(Logbuch[[#This Row],[Eintragsart]]=$Z$1,Logbuch[[#This Row],[Details]],""),Ziehung[LosID],Ziehung[Bahnhof],FALSE,0),
AND(Logbuch[[#This Row],[Eintragsart]]=$Y$1,Logbuch[[#This Row],[Check]]="Einstieg"),D93),
"")</f>
        <v/>
      </c>
      <c r="F94" s="24">
        <f t="shared" si="3"/>
        <v>46256</v>
      </c>
      <c r="G94" t="str" cm="1">
        <f t="array" ref="G94">_xlfn.LET(
    _xlpm.letzteAusstieg, IFERROR(MAX(_xlfn._xlws.FILTER(ROW($B$5:B93), ($B$5:B93=$Y$3) + ($B$5:B93=$AA$10)))-4, 0),
    _xlpm.ersteEinstieg, IFERROR(MIN(_xlfn._xlws.FILTER(ROW(B95:$B$400), (B95:$B$400=$Y$2) + (B95:$B$400=$AA$9)))-ROW(B94), 0),
    IF(
        OR(_xlpm.ersteEinstieg=0, NOT(OR(B94=$Z$3, B94=$Z$4))),
        "",
        _xlfn.LET(
            _xlpm.wertAus,
                N(INDEX(E$5:E93, _xlpm.letzteAusstieg))  * 24 * 60
              + N(INDEX(G$5:G93, _xlpm.letzteAusstieg)),
            _xlpm.wertEin,
                N(INDEX(E95:E$932, _xlpm.ersteEinstieg))  * 24 * 60
              + N(INDEX(G95:G$932, _xlpm.ersteEinstieg)),
            _xlpm.diff, ROUND(_xlpm.wertEin - _xlpm.wertAus,0),
            _xlpm.minuteSoll,
                N(_xlfn.XLOOKUP(C94,Ziehung[LosID],Ziehung[Zeit-bedarf (min)])),
            IF(_xlpm.diff &gt; 0,"Los: "&amp;_xlpm.minuteSoll&amp;"; Um.:"&amp; _xlpm.diff,"")
        )
    )
)</f>
        <v/>
      </c>
      <c r="H94" s="18" t="str" cm="1">
        <f t="array" ref="H9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4" s="22" t="str">
        <v>K-13</v>
      </c>
    </row>
    <row r="95" spans="3:31">
      <c r="C95" t="str" cm="1">
        <f t="array" ref="C95">_xlfn.SWITCH(Logbuch[[#This Row],[Eintragsart]],
$Y$1,IF(Logbuch[[#This Row],[Check]]=$Y$3,C94,""),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MIN(INT(($J$9-$J$8)*144)*$J$11,INT((E95-$J$8)*144)*$J$11),"")),
""
)</f>
        <v/>
      </c>
      <c r="D95" t="str" cm="1">
        <f t="array" ref="D95">IFERROR(
_xlfn.IFS(
AND(Logbuch[[#This Row],[Eintragsart]]=$Z$1,LEN(Logbuch[[#This Row],[Details]])&gt;0),_xlfn.XLOOKUP(IF(Logbuch[[#This Row],[Eintragsart]]=$Z$1,Logbuch[[#This Row],[Details]],""),Ziehung[LosID],Ziehung[Bahnhof],FALSE,0),
AND(Logbuch[[#This Row],[Eintragsart]]=$Y$1,Logbuch[[#This Row],[Check]]="Einstieg"),D94),
"")</f>
        <v/>
      </c>
      <c r="F95" s="24">
        <f t="shared" si="3"/>
        <v>46256</v>
      </c>
      <c r="G95" t="str" cm="1">
        <f t="array" ref="G95">_xlfn.LET(
    _xlpm.letzteAusstieg, IFERROR(MAX(_xlfn._xlws.FILTER(ROW($B$5:B94), ($B$5:B94=$Y$3) + ($B$5:B94=$AA$10)))-4, 0),
    _xlpm.ersteEinstieg, IFERROR(MIN(_xlfn._xlws.FILTER(ROW(B96:$B$400), (B96:$B$400=$Y$2) + (B96:$B$400=$AA$9)))-ROW(B95), 0),
    IF(
        OR(_xlpm.ersteEinstieg=0, NOT(OR(B95=$Z$3, B95=$Z$4))),
        "",
        _xlfn.LET(
            _xlpm.wertAus,
                N(INDEX(E$5:E94, _xlpm.letzteAusstieg))  * 24 * 60
              + N(INDEX(G$5:G94, _xlpm.letzteAusstieg)),
            _xlpm.wertEin,
                N(INDEX(E96:E$932, _xlpm.ersteEinstieg))  * 24 * 60
              + N(INDEX(G96:G$932, _xlpm.ersteEinstieg)),
            _xlpm.diff, ROUND(_xlpm.wertEin - _xlpm.wertAus,0),
            _xlpm.minuteSoll,
                N(_xlfn.XLOOKUP(C95,Ziehung[LosID],Ziehung[Zeit-bedarf (min)])),
            IF(_xlpm.diff &gt; 0,"Los: "&amp;_xlpm.minuteSoll&amp;"; Um.:"&amp; _xlpm.diff,"")
        )
    )
)</f>
        <v/>
      </c>
      <c r="H95" s="18" t="str" cm="1">
        <f t="array" ref="H9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5" s="22" t="str">
        <v>K-14</v>
      </c>
    </row>
    <row r="96" spans="3:31">
      <c r="C96" t="str" cm="1">
        <f t="array" ref="C96">_xlfn.SWITCH(Logbuch[[#This Row],[Eintragsart]],
$Y$1,IF(Logbuch[[#This Row],[Check]]=$Y$3,C95,""),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MIN(INT(($J$9-$J$8)*144)*$J$11,INT((E96-$J$8)*144)*$J$11),"")),
""
)</f>
        <v/>
      </c>
      <c r="D96" t="str" cm="1">
        <f t="array" ref="D96">IFERROR(
_xlfn.IFS(
AND(Logbuch[[#This Row],[Eintragsart]]=$Z$1,LEN(Logbuch[[#This Row],[Details]])&gt;0),_xlfn.XLOOKUP(IF(Logbuch[[#This Row],[Eintragsart]]=$Z$1,Logbuch[[#This Row],[Details]],""),Ziehung[LosID],Ziehung[Bahnhof],FALSE,0),
AND(Logbuch[[#This Row],[Eintragsart]]=$Y$1,Logbuch[[#This Row],[Check]]="Einstieg"),D95),
"")</f>
        <v/>
      </c>
      <c r="F96" s="24">
        <f t="shared" si="3"/>
        <v>46256</v>
      </c>
      <c r="G96" t="str" cm="1">
        <f t="array" ref="G96">_xlfn.LET(
    _xlpm.letzteAusstieg, IFERROR(MAX(_xlfn._xlws.FILTER(ROW($B$5:B95), ($B$5:B95=$Y$3) + ($B$5:B95=$AA$10)))-4, 0),
    _xlpm.ersteEinstieg, IFERROR(MIN(_xlfn._xlws.FILTER(ROW(B97:$B$400), (B97:$B$400=$Y$2) + (B97:$B$400=$AA$9)))-ROW(B96), 0),
    IF(
        OR(_xlpm.ersteEinstieg=0, NOT(OR(B96=$Z$3, B96=$Z$4))),
        "",
        _xlfn.LET(
            _xlpm.wertAus,
                N(INDEX(E$5:E95, _xlpm.letzteAusstieg))  * 24 * 60
              + N(INDEX(G$5:G95, _xlpm.letzteAusstieg)),
            _xlpm.wertEin,
                N(INDEX(E97:E$932, _xlpm.ersteEinstieg))  * 24 * 60
              + N(INDEX(G97:G$932, _xlpm.ersteEinstieg)),
            _xlpm.diff, ROUND(_xlpm.wertEin - _xlpm.wertAus,0),
            _xlpm.minuteSoll,
                N(_xlfn.XLOOKUP(C96,Ziehung[LosID],Ziehung[Zeit-bedarf (min)])),
            IF(_xlpm.diff &gt; 0,"Los: "&amp;_xlpm.minuteSoll&amp;"; Um.:"&amp; _xlpm.diff,"")
        )
    )
)</f>
        <v/>
      </c>
      <c r="H96" s="18" t="str" cm="1">
        <f t="array" ref="H9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6" s="22" t="str">
        <v>K-15</v>
      </c>
    </row>
    <row r="97" spans="3:31">
      <c r="C97" t="str" cm="1">
        <f t="array" ref="C97">_xlfn.SWITCH(Logbuch[[#This Row],[Eintragsart]],
$Y$1,IF(Logbuch[[#This Row],[Check]]=$Y$3,C96,""),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MIN(INT(($J$9-$J$8)*144)*$J$11,INT((E97-$J$8)*144)*$J$11),"")),
""
)</f>
        <v/>
      </c>
      <c r="D97" t="str" cm="1">
        <f t="array" ref="D97">IFERROR(
_xlfn.IFS(
AND(Logbuch[[#This Row],[Eintragsart]]=$Z$1,LEN(Logbuch[[#This Row],[Details]])&gt;0),_xlfn.XLOOKUP(IF(Logbuch[[#This Row],[Eintragsart]]=$Z$1,Logbuch[[#This Row],[Details]],""),Ziehung[LosID],Ziehung[Bahnhof],FALSE,0),
AND(Logbuch[[#This Row],[Eintragsart]]=$Y$1,Logbuch[[#This Row],[Check]]="Einstieg"),D96),
"")</f>
        <v/>
      </c>
      <c r="F97" s="24">
        <f t="shared" si="3"/>
        <v>46256</v>
      </c>
      <c r="G97" t="str" cm="1">
        <f t="array" ref="G97">_xlfn.LET(
    _xlpm.letzteAusstieg, IFERROR(MAX(_xlfn._xlws.FILTER(ROW($B$5:B96), ($B$5:B96=$Y$3) + ($B$5:B96=$AA$10)))-4, 0),
    _xlpm.ersteEinstieg, IFERROR(MIN(_xlfn._xlws.FILTER(ROW(B98:$B$400), (B98:$B$400=$Y$2) + (B98:$B$400=$AA$9)))-ROW(B97), 0),
    IF(
        OR(_xlpm.ersteEinstieg=0, NOT(OR(B97=$Z$3, B97=$Z$4))),
        "",
        _xlfn.LET(
            _xlpm.wertAus,
                N(INDEX(E$5:E96, _xlpm.letzteAusstieg))  * 24 * 60
              + N(INDEX(G$5:G96, _xlpm.letzteAusstieg)),
            _xlpm.wertEin,
                N(INDEX(E98:E$932, _xlpm.ersteEinstieg))  * 24 * 60
              + N(INDEX(G98:G$932, _xlpm.ersteEinstieg)),
            _xlpm.diff, ROUND(_xlpm.wertEin - _xlpm.wertAus,0),
            _xlpm.minuteSoll,
                N(_xlfn.XLOOKUP(C97,Ziehung[LosID],Ziehung[Zeit-bedarf (min)])),
            IF(_xlpm.diff &gt; 0,"Los: "&amp;_xlpm.minuteSoll&amp;"; Um.:"&amp; _xlpm.diff,"")
        )
    )
)</f>
        <v/>
      </c>
      <c r="H97" s="18" t="str" cm="1">
        <f t="array" ref="H9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7" s="22" t="str">
        <v>K-17</v>
      </c>
    </row>
    <row r="98" spans="3:31">
      <c r="C98" t="str" cm="1">
        <f t="array" ref="C98">_xlfn.SWITCH(Logbuch[[#This Row],[Eintragsart]],
$Y$1,IF(Logbuch[[#This Row],[Check]]=$Y$3,C97,""),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MIN(INT(($J$9-$J$8)*144)*$J$11,INT((E98-$J$8)*144)*$J$11),"")),
""
)</f>
        <v/>
      </c>
      <c r="D98" t="str" cm="1">
        <f t="array" ref="D98">IFERROR(
_xlfn.IFS(
AND(Logbuch[[#This Row],[Eintragsart]]=$Z$1,LEN(Logbuch[[#This Row],[Details]])&gt;0),_xlfn.XLOOKUP(IF(Logbuch[[#This Row],[Eintragsart]]=$Z$1,Logbuch[[#This Row],[Details]],""),Ziehung[LosID],Ziehung[Bahnhof],FALSE,0),
AND(Logbuch[[#This Row],[Eintragsart]]=$Y$1,Logbuch[[#This Row],[Check]]="Einstieg"),D97),
"")</f>
        <v/>
      </c>
      <c r="F98" s="24">
        <f t="shared" si="3"/>
        <v>46256</v>
      </c>
      <c r="G98" t="str" cm="1">
        <f t="array" ref="G98">_xlfn.LET(
    _xlpm.letzteAusstieg, IFERROR(MAX(_xlfn._xlws.FILTER(ROW($B$5:B97), ($B$5:B97=$Y$3) + ($B$5:B97=$AA$10)))-4, 0),
    _xlpm.ersteEinstieg, IFERROR(MIN(_xlfn._xlws.FILTER(ROW(B99:$B$400), (B99:$B$400=$Y$2) + (B99:$B$400=$AA$9)))-ROW(B98), 0),
    IF(
        OR(_xlpm.ersteEinstieg=0, NOT(OR(B98=$Z$3, B98=$Z$4))),
        "",
        _xlfn.LET(
            _xlpm.wertAus,
                N(INDEX(E$5:E97, _xlpm.letzteAusstieg))  * 24 * 60
              + N(INDEX(G$5:G97, _xlpm.letzteAusstieg)),
            _xlpm.wertEin,
                N(INDEX(E99:E$932, _xlpm.ersteEinstieg))  * 24 * 60
              + N(INDEX(G99:G$932, _xlpm.ersteEinstieg)),
            _xlpm.diff, ROUND(_xlpm.wertEin - _xlpm.wertAus,0),
            _xlpm.minuteSoll,
                N(_xlfn.XLOOKUP(C98,Ziehung[LosID],Ziehung[Zeit-bedarf (min)])),
            IF(_xlpm.diff &gt; 0,"Los: "&amp;_xlpm.minuteSoll&amp;"; Um.:"&amp; _xlpm.diff,"")
        )
    )
)</f>
        <v/>
      </c>
      <c r="H98" s="18" t="str" cm="1">
        <f t="array" ref="H9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8" s="22" t="str">
        <v>K-20</v>
      </c>
    </row>
    <row r="99" spans="3:31">
      <c r="C99" t="str" cm="1">
        <f t="array" ref="C99">_xlfn.SWITCH(Logbuch[[#This Row],[Eintragsart]],
$Y$1,IF(Logbuch[[#This Row],[Check]]=$Y$3,C98,""),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MIN(INT(($J$9-$J$8)*144)*$J$11,INT((E99-$J$8)*144)*$J$11),"")),
""
)</f>
        <v/>
      </c>
      <c r="D99" t="str" cm="1">
        <f t="array" ref="D99">IFERROR(
_xlfn.IFS(
AND(Logbuch[[#This Row],[Eintragsart]]=$Z$1,LEN(Logbuch[[#This Row],[Details]])&gt;0),_xlfn.XLOOKUP(IF(Logbuch[[#This Row],[Eintragsart]]=$Z$1,Logbuch[[#This Row],[Details]],""),Ziehung[LosID],Ziehung[Bahnhof],FALSE,0),
AND(Logbuch[[#This Row],[Eintragsart]]=$Y$1,Logbuch[[#This Row],[Check]]="Einstieg"),D98),
"")</f>
        <v/>
      </c>
      <c r="F99" s="24">
        <f t="shared" si="3"/>
        <v>46256</v>
      </c>
      <c r="G99" t="str" cm="1">
        <f t="array" ref="G99">_xlfn.LET(
    _xlpm.letzteAusstieg, IFERROR(MAX(_xlfn._xlws.FILTER(ROW($B$5:B98), ($B$5:B98=$Y$3) + ($B$5:B98=$AA$10)))-4, 0),
    _xlpm.ersteEinstieg, IFERROR(MIN(_xlfn._xlws.FILTER(ROW(B100:$B$400), (B100:$B$400=$Y$2) + (B100:$B$400=$AA$9)))-ROW(B99), 0),
    IF(
        OR(_xlpm.ersteEinstieg=0, NOT(OR(B99=$Z$3, B99=$Z$4))),
        "",
        _xlfn.LET(
            _xlpm.wertAus,
                N(INDEX(E$5:E98, _xlpm.letzteAusstieg))  * 24 * 60
              + N(INDEX(G$5:G98, _xlpm.letzteAusstieg)),
            _xlpm.wertEin,
                N(INDEX(E100:E$932, _xlpm.ersteEinstieg))  * 24 * 60
              + N(INDEX(G100:G$932, _xlpm.ersteEinstieg)),
            _xlpm.diff, ROUND(_xlpm.wertEin - _xlpm.wertAus,0),
            _xlpm.minuteSoll,
                N(_xlfn.XLOOKUP(C99,Ziehung[LosID],Ziehung[Zeit-bedarf (min)])),
            IF(_xlpm.diff &gt; 0,"Los: "&amp;_xlpm.minuteSoll&amp;"; Um.:"&amp; _xlpm.diff,"")
        )
    )
)</f>
        <v/>
      </c>
      <c r="H99" s="18" t="str" cm="1">
        <f t="array" ref="H9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99" s="22" t="str">
        <v>K-24</v>
      </c>
    </row>
    <row r="100" spans="3:31">
      <c r="C100" t="str" cm="1">
        <f t="array" ref="C100">_xlfn.SWITCH(Logbuch[[#This Row],[Eintragsart]],
$Y$1,IF(Logbuch[[#This Row],[Check]]=$Y$3,C99,""),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MIN(INT(($J$9-$J$8)*144)*$J$11,INT((E100-$J$8)*144)*$J$11),"")),
""
)</f>
        <v/>
      </c>
      <c r="D100" t="str" cm="1">
        <f t="array" ref="D100">IFERROR(
_xlfn.IFS(
AND(Logbuch[[#This Row],[Eintragsart]]=$Z$1,LEN(Logbuch[[#This Row],[Details]])&gt;0),_xlfn.XLOOKUP(IF(Logbuch[[#This Row],[Eintragsart]]=$Z$1,Logbuch[[#This Row],[Details]],""),Ziehung[LosID],Ziehung[Bahnhof],FALSE,0),
AND(Logbuch[[#This Row],[Eintragsart]]=$Y$1,Logbuch[[#This Row],[Check]]="Einstieg"),D99),
"")</f>
        <v/>
      </c>
      <c r="F100" s="24">
        <f t="shared" si="3"/>
        <v>46256</v>
      </c>
      <c r="G100" t="str" cm="1">
        <f t="array" ref="G100">_xlfn.LET(
    _xlpm.letzteAusstieg, IFERROR(MAX(_xlfn._xlws.FILTER(ROW($B$5:B99), ($B$5:B99=$Y$3) + ($B$5:B99=$AA$10)))-4, 0),
    _xlpm.ersteEinstieg, IFERROR(MIN(_xlfn._xlws.FILTER(ROW(B101:$B$400), (B101:$B$400=$Y$2) + (B101:$B$400=$AA$9)))-ROW(B100), 0),
    IF(
        OR(_xlpm.ersteEinstieg=0, NOT(OR(B100=$Z$3, B100=$Z$4))),
        "",
        _xlfn.LET(
            _xlpm.wertAus,
                N(INDEX(E$5:E99, _xlpm.letzteAusstieg))  * 24 * 60
              + N(INDEX(G$5:G99, _xlpm.letzteAusstieg)),
            _xlpm.wertEin,
                N(INDEX(E101:E$932, _xlpm.ersteEinstieg))  * 24 * 60
              + N(INDEX(G101:G$932, _xlpm.ersteEinstieg)),
            _xlpm.diff, ROUND(_xlpm.wertEin - _xlpm.wertAus,0),
            _xlpm.minuteSoll,
                N(_xlfn.XLOOKUP(C100,Ziehung[LosID],Ziehung[Zeit-bedarf (min)])),
            IF(_xlpm.diff &gt; 0,"Los: "&amp;_xlpm.minuteSoll&amp;"; Um.:"&amp; _xlpm.diff,"")
        )
    )
)</f>
        <v/>
      </c>
      <c r="H100" s="18" t="str" cm="1">
        <f t="array" ref="H10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0" s="22" t="str">
        <v>K-25</v>
      </c>
    </row>
    <row r="101" spans="3:31">
      <c r="C101" t="str" cm="1">
        <f t="array" ref="C101">_xlfn.SWITCH(Logbuch[[#This Row],[Eintragsart]],
$Y$1,IF(Logbuch[[#This Row],[Check]]=$Y$3,C100,""),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MIN(INT(($J$9-$J$8)*144)*$J$11,INT((E101-$J$8)*144)*$J$11),"")),
""
)</f>
        <v/>
      </c>
      <c r="D101" t="str" cm="1">
        <f t="array" ref="D101">IFERROR(
_xlfn.IFS(
AND(Logbuch[[#This Row],[Eintragsart]]=$Z$1,LEN(Logbuch[[#This Row],[Details]])&gt;0),_xlfn.XLOOKUP(IF(Logbuch[[#This Row],[Eintragsart]]=$Z$1,Logbuch[[#This Row],[Details]],""),Ziehung[LosID],Ziehung[Bahnhof],FALSE,0),
AND(Logbuch[[#This Row],[Eintragsart]]=$Y$1,Logbuch[[#This Row],[Check]]="Einstieg"),D100),
"")</f>
        <v/>
      </c>
      <c r="F101" s="24">
        <f t="shared" si="3"/>
        <v>46256</v>
      </c>
      <c r="G101" t="str" cm="1">
        <f t="array" ref="G101">_xlfn.LET(
    _xlpm.letzteAusstieg, IFERROR(MAX(_xlfn._xlws.FILTER(ROW($B$5:B100), ($B$5:B100=$Y$3) + ($B$5:B100=$AA$10)))-4, 0),
    _xlpm.ersteEinstieg, IFERROR(MIN(_xlfn._xlws.FILTER(ROW(B102:$B$400), (B102:$B$400=$Y$2) + (B102:$B$400=$AA$9)))-ROW(B101), 0),
    IF(
        OR(_xlpm.ersteEinstieg=0, NOT(OR(B101=$Z$3, B101=$Z$4))),
        "",
        _xlfn.LET(
            _xlpm.wertAus,
                N(INDEX(E$5:E100, _xlpm.letzteAusstieg))  * 24 * 60
              + N(INDEX(G$5:G100, _xlpm.letzteAusstieg)),
            _xlpm.wertEin,
                N(INDEX(E102:E$932, _xlpm.ersteEinstieg))  * 24 * 60
              + N(INDEX(G102:G$932, _xlpm.ersteEinstieg)),
            _xlpm.diff, ROUND(_xlpm.wertEin - _xlpm.wertAus,0),
            _xlpm.minuteSoll,
                N(_xlfn.XLOOKUP(C101,Ziehung[LosID],Ziehung[Zeit-bedarf (min)])),
            IF(_xlpm.diff &gt; 0,"Los: "&amp;_xlpm.minuteSoll&amp;"; Um.:"&amp; _xlpm.diff,"")
        )
    )
)</f>
        <v/>
      </c>
      <c r="H101" s="18" t="str" cm="1">
        <f t="array" ref="H10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1" s="22" t="str">
        <v>M-01</v>
      </c>
    </row>
    <row r="102" spans="3:31">
      <c r="C102" t="str" cm="1">
        <f t="array" ref="C102">_xlfn.SWITCH(Logbuch[[#This Row],[Eintragsart]],
$Y$1,IF(Logbuch[[#This Row],[Check]]=$Y$3,C101,""),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MIN(INT(($J$9-$J$8)*144)*$J$11,INT((E102-$J$8)*144)*$J$11),"")),
""
)</f>
        <v/>
      </c>
      <c r="D102" t="str" cm="1">
        <f t="array" ref="D102">IFERROR(
_xlfn.IFS(
AND(Logbuch[[#This Row],[Eintragsart]]=$Z$1,LEN(Logbuch[[#This Row],[Details]])&gt;0),_xlfn.XLOOKUP(IF(Logbuch[[#This Row],[Eintragsart]]=$Z$1,Logbuch[[#This Row],[Details]],""),Ziehung[LosID],Ziehung[Bahnhof],FALSE,0),
AND(Logbuch[[#This Row],[Eintragsart]]=$Y$1,Logbuch[[#This Row],[Check]]="Einstieg"),D101),
"")</f>
        <v/>
      </c>
      <c r="F102" s="24">
        <f t="shared" si="3"/>
        <v>46256</v>
      </c>
      <c r="G102" t="str" cm="1">
        <f t="array" ref="G102">_xlfn.LET(
    _xlpm.letzteAusstieg, IFERROR(MAX(_xlfn._xlws.FILTER(ROW($B$5:B101), ($B$5:B101=$Y$3) + ($B$5:B101=$AA$10)))-4, 0),
    _xlpm.ersteEinstieg, IFERROR(MIN(_xlfn._xlws.FILTER(ROW(B103:$B$400), (B103:$B$400=$Y$2) + (B103:$B$400=$AA$9)))-ROW(B102), 0),
    IF(
        OR(_xlpm.ersteEinstieg=0, NOT(OR(B102=$Z$3, B102=$Z$4))),
        "",
        _xlfn.LET(
            _xlpm.wertAus,
                N(INDEX(E$5:E101, _xlpm.letzteAusstieg))  * 24 * 60
              + N(INDEX(G$5:G101, _xlpm.letzteAusstieg)),
            _xlpm.wertEin,
                N(INDEX(E103:E$932, _xlpm.ersteEinstieg))  * 24 * 60
              + N(INDEX(G103:G$932, _xlpm.ersteEinstieg)),
            _xlpm.diff, ROUND(_xlpm.wertEin - _xlpm.wertAus,0),
            _xlpm.minuteSoll,
                N(_xlfn.XLOOKUP(C102,Ziehung[LosID],Ziehung[Zeit-bedarf (min)])),
            IF(_xlpm.diff &gt; 0,"Los: "&amp;_xlpm.minuteSoll&amp;"; Um.:"&amp; _xlpm.diff,"")
        )
    )
)</f>
        <v/>
      </c>
      <c r="H102" s="18" t="str" cm="1">
        <f t="array" ref="H10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2" s="22" t="str">
        <v>M-02</v>
      </c>
    </row>
    <row r="103" spans="3:31">
      <c r="C103" t="str" cm="1">
        <f t="array" ref="C103">_xlfn.SWITCH(Logbuch[[#This Row],[Eintragsart]],
$Y$1,IF(Logbuch[[#This Row],[Check]]=$Y$3,C102,""),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MIN(INT(($J$9-$J$8)*144)*$J$11,INT((E103-$J$8)*144)*$J$11),"")),
""
)</f>
        <v/>
      </c>
      <c r="D103" t="str" cm="1">
        <f t="array" ref="D103">IFERROR(
_xlfn.IFS(
AND(Logbuch[[#This Row],[Eintragsart]]=$Z$1,LEN(Logbuch[[#This Row],[Details]])&gt;0),_xlfn.XLOOKUP(IF(Logbuch[[#This Row],[Eintragsart]]=$Z$1,Logbuch[[#This Row],[Details]],""),Ziehung[LosID],Ziehung[Bahnhof],FALSE,0),
AND(Logbuch[[#This Row],[Eintragsart]]=$Y$1,Logbuch[[#This Row],[Check]]="Einstieg"),D102),
"")</f>
        <v/>
      </c>
      <c r="F103" s="24">
        <f t="shared" si="3"/>
        <v>46256</v>
      </c>
      <c r="G103" t="str" cm="1">
        <f t="array" ref="G103">_xlfn.LET(
    _xlpm.letzteAusstieg, IFERROR(MAX(_xlfn._xlws.FILTER(ROW($B$5:B102), ($B$5:B102=$Y$3) + ($B$5:B102=$AA$10)))-4, 0),
    _xlpm.ersteEinstieg, IFERROR(MIN(_xlfn._xlws.FILTER(ROW(B104:$B$400), (B104:$B$400=$Y$2) + (B104:$B$400=$AA$9)))-ROW(B103), 0),
    IF(
        OR(_xlpm.ersteEinstieg=0, NOT(OR(B103=$Z$3, B103=$Z$4))),
        "",
        _xlfn.LET(
            _xlpm.wertAus,
                N(INDEX(E$5:E102, _xlpm.letzteAusstieg))  * 24 * 60
              + N(INDEX(G$5:G102, _xlpm.letzteAusstieg)),
            _xlpm.wertEin,
                N(INDEX(E104:E$932, _xlpm.ersteEinstieg))  * 24 * 60
              + N(INDEX(G104:G$932, _xlpm.ersteEinstieg)),
            _xlpm.diff, ROUND(_xlpm.wertEin - _xlpm.wertAus,0),
            _xlpm.minuteSoll,
                N(_xlfn.XLOOKUP(C103,Ziehung[LosID],Ziehung[Zeit-bedarf (min)])),
            IF(_xlpm.diff &gt; 0,"Los: "&amp;_xlpm.minuteSoll&amp;"; Um.:"&amp; _xlpm.diff,"")
        )
    )
)</f>
        <v/>
      </c>
      <c r="H103" s="18" t="str" cm="1">
        <f t="array" ref="H10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3" s="22" t="str">
        <v>M-06</v>
      </c>
    </row>
    <row r="104" spans="3:31">
      <c r="C104" t="str" cm="1">
        <f t="array" ref="C104">_xlfn.SWITCH(Logbuch[[#This Row],[Eintragsart]],
$Y$1,IF(Logbuch[[#This Row],[Check]]=$Y$3,C103,""),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MIN(INT(($J$9-$J$8)*144)*$J$11,INT((E104-$J$8)*144)*$J$11),"")),
""
)</f>
        <v/>
      </c>
      <c r="D104" t="str" cm="1">
        <f t="array" ref="D104">IFERROR(
_xlfn.IFS(
AND(Logbuch[[#This Row],[Eintragsart]]=$Z$1,LEN(Logbuch[[#This Row],[Details]])&gt;0),_xlfn.XLOOKUP(IF(Logbuch[[#This Row],[Eintragsart]]=$Z$1,Logbuch[[#This Row],[Details]],""),Ziehung[LosID],Ziehung[Bahnhof],FALSE,0),
AND(Logbuch[[#This Row],[Eintragsart]]=$Y$1,Logbuch[[#This Row],[Check]]="Einstieg"),D103),
"")</f>
        <v/>
      </c>
      <c r="F104" s="24">
        <f t="shared" si="3"/>
        <v>46256</v>
      </c>
      <c r="G104" t="str" cm="1">
        <f t="array" ref="G104">_xlfn.LET(
    _xlpm.letzteAusstieg, IFERROR(MAX(_xlfn._xlws.FILTER(ROW($B$5:B103), ($B$5:B103=$Y$3) + ($B$5:B103=$AA$10)))-4, 0),
    _xlpm.ersteEinstieg, IFERROR(MIN(_xlfn._xlws.FILTER(ROW(B105:$B$400), (B105:$B$400=$Y$2) + (B105:$B$400=$AA$9)))-ROW(B104), 0),
    IF(
        OR(_xlpm.ersteEinstieg=0, NOT(OR(B104=$Z$3, B104=$Z$4))),
        "",
        _xlfn.LET(
            _xlpm.wertAus,
                N(INDEX(E$5:E103, _xlpm.letzteAusstieg))  * 24 * 60
              + N(INDEX(G$5:G103, _xlpm.letzteAusstieg)),
            _xlpm.wertEin,
                N(INDEX(E105:E$932, _xlpm.ersteEinstieg))  * 24 * 60
              + N(INDEX(G105:G$932, _xlpm.ersteEinstieg)),
            _xlpm.diff, ROUND(_xlpm.wertEin - _xlpm.wertAus,0),
            _xlpm.minuteSoll,
                N(_xlfn.XLOOKUP(C104,Ziehung[LosID],Ziehung[Zeit-bedarf (min)])),
            IF(_xlpm.diff &gt; 0,"Los: "&amp;_xlpm.minuteSoll&amp;"; Um.:"&amp; _xlpm.diff,"")
        )
    )
)</f>
        <v/>
      </c>
      <c r="H104" s="18" t="str" cm="1">
        <f t="array" ref="H10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4" s="22" t="str">
        <v>M-09</v>
      </c>
    </row>
    <row r="105" spans="3:31">
      <c r="C105" t="str" cm="1">
        <f t="array" ref="C105">_xlfn.SWITCH(Logbuch[[#This Row],[Eintragsart]],
$Y$1,IF(Logbuch[[#This Row],[Check]]=$Y$3,C104,""),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MIN(INT(($J$9-$J$8)*144)*$J$11,INT((E105-$J$8)*144)*$J$11),"")),
""
)</f>
        <v/>
      </c>
      <c r="D105" t="str" cm="1">
        <f t="array" ref="D105">IFERROR(
_xlfn.IFS(
AND(Logbuch[[#This Row],[Eintragsart]]=$Z$1,LEN(Logbuch[[#This Row],[Details]])&gt;0),_xlfn.XLOOKUP(IF(Logbuch[[#This Row],[Eintragsart]]=$Z$1,Logbuch[[#This Row],[Details]],""),Ziehung[LosID],Ziehung[Bahnhof],FALSE,0),
AND(Logbuch[[#This Row],[Eintragsart]]=$Y$1,Logbuch[[#This Row],[Check]]="Einstieg"),D104),
"")</f>
        <v/>
      </c>
      <c r="F105" s="24">
        <f t="shared" si="3"/>
        <v>46256</v>
      </c>
      <c r="G105" t="str" cm="1">
        <f t="array" ref="G105">_xlfn.LET(
    _xlpm.letzteAusstieg, IFERROR(MAX(_xlfn._xlws.FILTER(ROW($B$5:B104), ($B$5:B104=$Y$3) + ($B$5:B104=$AA$10)))-4, 0),
    _xlpm.ersteEinstieg, IFERROR(MIN(_xlfn._xlws.FILTER(ROW(B106:$B$400), (B106:$B$400=$Y$2) + (B106:$B$400=$AA$9)))-ROW(B105), 0),
    IF(
        OR(_xlpm.ersteEinstieg=0, NOT(OR(B105=$Z$3, B105=$Z$4))),
        "",
        _xlfn.LET(
            _xlpm.wertAus,
                N(INDEX(E$5:E104, _xlpm.letzteAusstieg))  * 24 * 60
              + N(INDEX(G$5:G104, _xlpm.letzteAusstieg)),
            _xlpm.wertEin,
                N(INDEX(E106:E$932, _xlpm.ersteEinstieg))  * 24 * 60
              + N(INDEX(G106:G$932, _xlpm.ersteEinstieg)),
            _xlpm.diff, ROUND(_xlpm.wertEin - _xlpm.wertAus,0),
            _xlpm.minuteSoll,
                N(_xlfn.XLOOKUP(C105,Ziehung[LosID],Ziehung[Zeit-bedarf (min)])),
            IF(_xlpm.diff &gt; 0,"Los: "&amp;_xlpm.minuteSoll&amp;"; Um.:"&amp; _xlpm.diff,"")
        )
    )
)</f>
        <v/>
      </c>
      <c r="H105" s="18" t="str" cm="1">
        <f t="array" ref="H10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5" s="22" t="str">
        <v>M-10</v>
      </c>
    </row>
    <row r="106" spans="3:31">
      <c r="C106" t="str" cm="1">
        <f t="array" ref="C106">_xlfn.SWITCH(Logbuch[[#This Row],[Eintragsart]],
$Y$1,IF(Logbuch[[#This Row],[Check]]=$Y$3,C105,""),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MIN(INT(($J$9-$J$8)*144)*$J$11,INT((E106-$J$8)*144)*$J$11),"")),
""
)</f>
        <v/>
      </c>
      <c r="D106" t="str" cm="1">
        <f t="array" ref="D106">IFERROR(
_xlfn.IFS(
AND(Logbuch[[#This Row],[Eintragsart]]=$Z$1,LEN(Logbuch[[#This Row],[Details]])&gt;0),_xlfn.XLOOKUP(IF(Logbuch[[#This Row],[Eintragsart]]=$Z$1,Logbuch[[#This Row],[Details]],""),Ziehung[LosID],Ziehung[Bahnhof],FALSE,0),
AND(Logbuch[[#This Row],[Eintragsart]]=$Y$1,Logbuch[[#This Row],[Check]]="Einstieg"),D105),
"")</f>
        <v/>
      </c>
      <c r="F106" s="24">
        <f t="shared" si="3"/>
        <v>46256</v>
      </c>
      <c r="G106" t="str" cm="1">
        <f t="array" ref="G106">_xlfn.LET(
    _xlpm.letzteAusstieg, IFERROR(MAX(_xlfn._xlws.FILTER(ROW($B$5:B105), ($B$5:B105=$Y$3) + ($B$5:B105=$AA$10)))-4, 0),
    _xlpm.ersteEinstieg, IFERROR(MIN(_xlfn._xlws.FILTER(ROW(B107:$B$400), (B107:$B$400=$Y$2) + (B107:$B$400=$AA$9)))-ROW(B106), 0),
    IF(
        OR(_xlpm.ersteEinstieg=0, NOT(OR(B106=$Z$3, B106=$Z$4))),
        "",
        _xlfn.LET(
            _xlpm.wertAus,
                N(INDEX(E$5:E105, _xlpm.letzteAusstieg))  * 24 * 60
              + N(INDEX(G$5:G105, _xlpm.letzteAusstieg)),
            _xlpm.wertEin,
                N(INDEX(E107:E$932, _xlpm.ersteEinstieg))  * 24 * 60
              + N(INDEX(G107:G$932, _xlpm.ersteEinstieg)),
            _xlpm.diff, ROUND(_xlpm.wertEin - _xlpm.wertAus,0),
            _xlpm.minuteSoll,
                N(_xlfn.XLOOKUP(C106,Ziehung[LosID],Ziehung[Zeit-bedarf (min)])),
            IF(_xlpm.diff &gt; 0,"Los: "&amp;_xlpm.minuteSoll&amp;"; Um.:"&amp; _xlpm.diff,"")
        )
    )
)</f>
        <v/>
      </c>
      <c r="H106" s="18" t="str" cm="1">
        <f t="array" ref="H10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6" s="22" t="str">
        <v>M-12</v>
      </c>
    </row>
    <row r="107" spans="3:31">
      <c r="C107" t="str" cm="1">
        <f t="array" ref="C107">_xlfn.SWITCH(Logbuch[[#This Row],[Eintragsart]],
$Y$1,IF(Logbuch[[#This Row],[Check]]=$Y$3,C106,""),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MIN(INT(($J$9-$J$8)*144)*$J$11,INT((E107-$J$8)*144)*$J$11),"")),
""
)</f>
        <v/>
      </c>
      <c r="D107" t="str" cm="1">
        <f t="array" ref="D107">IFERROR(
_xlfn.IFS(
AND(Logbuch[[#This Row],[Eintragsart]]=$Z$1,LEN(Logbuch[[#This Row],[Details]])&gt;0),_xlfn.XLOOKUP(IF(Logbuch[[#This Row],[Eintragsart]]=$Z$1,Logbuch[[#This Row],[Details]],""),Ziehung[LosID],Ziehung[Bahnhof],FALSE,0),
AND(Logbuch[[#This Row],[Eintragsart]]=$Y$1,Logbuch[[#This Row],[Check]]="Einstieg"),D106),
"")</f>
        <v/>
      </c>
      <c r="F107" s="24">
        <f t="shared" si="3"/>
        <v>46256</v>
      </c>
      <c r="G107" t="str" cm="1">
        <f t="array" ref="G107">_xlfn.LET(
    _xlpm.letzteAusstieg, IFERROR(MAX(_xlfn._xlws.FILTER(ROW($B$5:B106), ($B$5:B106=$Y$3) + ($B$5:B106=$AA$10)))-4, 0),
    _xlpm.ersteEinstieg, IFERROR(MIN(_xlfn._xlws.FILTER(ROW(B108:$B$400), (B108:$B$400=$Y$2) + (B108:$B$400=$AA$9)))-ROW(B107), 0),
    IF(
        OR(_xlpm.ersteEinstieg=0, NOT(OR(B107=$Z$3, B107=$Z$4))),
        "",
        _xlfn.LET(
            _xlpm.wertAus,
                N(INDEX(E$5:E106, _xlpm.letzteAusstieg))  * 24 * 60
              + N(INDEX(G$5:G106, _xlpm.letzteAusstieg)),
            _xlpm.wertEin,
                N(INDEX(E108:E$932, _xlpm.ersteEinstieg))  * 24 * 60
              + N(INDEX(G108:G$932, _xlpm.ersteEinstieg)),
            _xlpm.diff, ROUND(_xlpm.wertEin - _xlpm.wertAus,0),
            _xlpm.minuteSoll,
                N(_xlfn.XLOOKUP(C107,Ziehung[LosID],Ziehung[Zeit-bedarf (min)])),
            IF(_xlpm.diff &gt; 0,"Los: "&amp;_xlpm.minuteSoll&amp;"; Um.:"&amp; _xlpm.diff,"")
        )
    )
)</f>
        <v/>
      </c>
      <c r="H107" s="18" t="str" cm="1">
        <f t="array" ref="H10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7" s="22" t="str">
        <v>M-15</v>
      </c>
    </row>
    <row r="108" spans="3:31">
      <c r="C108" t="str" cm="1">
        <f t="array" ref="C108">_xlfn.SWITCH(Logbuch[[#This Row],[Eintragsart]],
$Y$1,IF(Logbuch[[#This Row],[Check]]=$Y$3,C107,""),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MIN(INT(($J$9-$J$8)*144)*$J$11,INT((E108-$J$8)*144)*$J$11),"")),
""
)</f>
        <v/>
      </c>
      <c r="D108" t="str" cm="1">
        <f t="array" ref="D108">IFERROR(
_xlfn.IFS(
AND(Logbuch[[#This Row],[Eintragsart]]=$Z$1,LEN(Logbuch[[#This Row],[Details]])&gt;0),_xlfn.XLOOKUP(IF(Logbuch[[#This Row],[Eintragsart]]=$Z$1,Logbuch[[#This Row],[Details]],""),Ziehung[LosID],Ziehung[Bahnhof],FALSE,0),
AND(Logbuch[[#This Row],[Eintragsart]]=$Y$1,Logbuch[[#This Row],[Check]]="Einstieg"),D107),
"")</f>
        <v/>
      </c>
      <c r="F108" s="24">
        <f t="shared" si="3"/>
        <v>46256</v>
      </c>
      <c r="G108" t="str" cm="1">
        <f t="array" ref="G108">_xlfn.LET(
    _xlpm.letzteAusstieg, IFERROR(MAX(_xlfn._xlws.FILTER(ROW($B$5:B107), ($B$5:B107=$Y$3) + ($B$5:B107=$AA$10)))-4, 0),
    _xlpm.ersteEinstieg, IFERROR(MIN(_xlfn._xlws.FILTER(ROW(B109:$B$400), (B109:$B$400=$Y$2) + (B109:$B$400=$AA$9)))-ROW(B108), 0),
    IF(
        OR(_xlpm.ersteEinstieg=0, NOT(OR(B108=$Z$3, B108=$Z$4))),
        "",
        _xlfn.LET(
            _xlpm.wertAus,
                N(INDEX(E$5:E107, _xlpm.letzteAusstieg))  * 24 * 60
              + N(INDEX(G$5:G107, _xlpm.letzteAusstieg)),
            _xlpm.wertEin,
                N(INDEX(E109:E$932, _xlpm.ersteEinstieg))  * 24 * 60
              + N(INDEX(G109:G$932, _xlpm.ersteEinstieg)),
            _xlpm.diff, ROUND(_xlpm.wertEin - _xlpm.wertAus,0),
            _xlpm.minuteSoll,
                N(_xlfn.XLOOKUP(C108,Ziehung[LosID],Ziehung[Zeit-bedarf (min)])),
            IF(_xlpm.diff &gt; 0,"Los: "&amp;_xlpm.minuteSoll&amp;"; Um.:"&amp; _xlpm.diff,"")
        )
    )
)</f>
        <v/>
      </c>
      <c r="H108" s="18" t="str" cm="1">
        <f t="array" ref="H10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8" s="22" t="str">
        <v>M-16</v>
      </c>
    </row>
    <row r="109" spans="3:31">
      <c r="C109" t="str" cm="1">
        <f t="array" ref="C109">_xlfn.SWITCH(Logbuch[[#This Row],[Eintragsart]],
$Y$1,IF(Logbuch[[#This Row],[Check]]=$Y$3,C108,""),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MIN(INT(($J$9-$J$8)*144)*$J$11,INT((E109-$J$8)*144)*$J$11),"")),
""
)</f>
        <v/>
      </c>
      <c r="D109" t="str" cm="1">
        <f t="array" ref="D109">IFERROR(
_xlfn.IFS(
AND(Logbuch[[#This Row],[Eintragsart]]=$Z$1,LEN(Logbuch[[#This Row],[Details]])&gt;0),_xlfn.XLOOKUP(IF(Logbuch[[#This Row],[Eintragsart]]=$Z$1,Logbuch[[#This Row],[Details]],""),Ziehung[LosID],Ziehung[Bahnhof],FALSE,0),
AND(Logbuch[[#This Row],[Eintragsart]]=$Y$1,Logbuch[[#This Row],[Check]]="Einstieg"),D108),
"")</f>
        <v/>
      </c>
      <c r="F109" s="24">
        <f t="shared" si="3"/>
        <v>46256</v>
      </c>
      <c r="G109" t="str" cm="1">
        <f t="array" ref="G109">_xlfn.LET(
    _xlpm.letzteAusstieg, IFERROR(MAX(_xlfn._xlws.FILTER(ROW($B$5:B108), ($B$5:B108=$Y$3) + ($B$5:B108=$AA$10)))-4, 0),
    _xlpm.ersteEinstieg, IFERROR(MIN(_xlfn._xlws.FILTER(ROW(B110:$B$400), (B110:$B$400=$Y$2) + (B110:$B$400=$AA$9)))-ROW(B109), 0),
    IF(
        OR(_xlpm.ersteEinstieg=0, NOT(OR(B109=$Z$3, B109=$Z$4))),
        "",
        _xlfn.LET(
            _xlpm.wertAus,
                N(INDEX(E$5:E108, _xlpm.letzteAusstieg))  * 24 * 60
              + N(INDEX(G$5:G108, _xlpm.letzteAusstieg)),
            _xlpm.wertEin,
                N(INDEX(E110:E$932, _xlpm.ersteEinstieg))  * 24 * 60
              + N(INDEX(G110:G$932, _xlpm.ersteEinstieg)),
            _xlpm.diff, ROUND(_xlpm.wertEin - _xlpm.wertAus,0),
            _xlpm.minuteSoll,
                N(_xlfn.XLOOKUP(C109,Ziehung[LosID],Ziehung[Zeit-bedarf (min)])),
            IF(_xlpm.diff &gt; 0,"Los: "&amp;_xlpm.minuteSoll&amp;"; Um.:"&amp; _xlpm.diff,"")
        )
    )
)</f>
        <v/>
      </c>
      <c r="H109" s="18" t="str" cm="1">
        <f t="array" ref="H10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09" s="22" t="str">
        <v>M-21</v>
      </c>
    </row>
    <row r="110" spans="3:31">
      <c r="C110" t="str" cm="1">
        <f t="array" ref="C110">_xlfn.SWITCH(Logbuch[[#This Row],[Eintragsart]],
$Y$1,IF(Logbuch[[#This Row],[Check]]=$Y$3,C109,""),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MIN(INT(($J$9-$J$8)*144)*$J$11,INT((E110-$J$8)*144)*$J$11),"")),
""
)</f>
        <v/>
      </c>
      <c r="D110" t="str" cm="1">
        <f t="array" ref="D110">IFERROR(
_xlfn.IFS(
AND(Logbuch[[#This Row],[Eintragsart]]=$Z$1,LEN(Logbuch[[#This Row],[Details]])&gt;0),_xlfn.XLOOKUP(IF(Logbuch[[#This Row],[Eintragsart]]=$Z$1,Logbuch[[#This Row],[Details]],""),Ziehung[LosID],Ziehung[Bahnhof],FALSE,0),
AND(Logbuch[[#This Row],[Eintragsart]]=$Y$1,Logbuch[[#This Row],[Check]]="Einstieg"),D109),
"")</f>
        <v/>
      </c>
      <c r="F110" s="24">
        <f t="shared" si="3"/>
        <v>46256</v>
      </c>
      <c r="G110" t="str" cm="1">
        <f t="array" ref="G110">_xlfn.LET(
    _xlpm.letzteAusstieg, IFERROR(MAX(_xlfn._xlws.FILTER(ROW($B$5:B109), ($B$5:B109=$Y$3) + ($B$5:B109=$AA$10)))-4, 0),
    _xlpm.ersteEinstieg, IFERROR(MIN(_xlfn._xlws.FILTER(ROW(B111:$B$400), (B111:$B$400=$Y$2) + (B111:$B$400=$AA$9)))-ROW(B110), 0),
    IF(
        OR(_xlpm.ersteEinstieg=0, NOT(OR(B110=$Z$3, B110=$Z$4))),
        "",
        _xlfn.LET(
            _xlpm.wertAus,
                N(INDEX(E$5:E109, _xlpm.letzteAusstieg))  * 24 * 60
              + N(INDEX(G$5:G109, _xlpm.letzteAusstieg)),
            _xlpm.wertEin,
                N(INDEX(E111:E$932, _xlpm.ersteEinstieg))  * 24 * 60
              + N(INDEX(G111:G$932, _xlpm.ersteEinstieg)),
            _xlpm.diff, ROUND(_xlpm.wertEin - _xlpm.wertAus,0),
            _xlpm.minuteSoll,
                N(_xlfn.XLOOKUP(C110,Ziehung[LosID],Ziehung[Zeit-bedarf (min)])),
            IF(_xlpm.diff &gt; 0,"Los: "&amp;_xlpm.minuteSoll&amp;"; Um.:"&amp; _xlpm.diff,"")
        )
    )
)</f>
        <v/>
      </c>
      <c r="H110" s="18" t="str" cm="1">
        <f t="array" ref="H11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0" s="22" t="str">
        <v>M-24</v>
      </c>
    </row>
    <row r="111" spans="3:31">
      <c r="C111" t="str" cm="1">
        <f t="array" ref="C111">_xlfn.SWITCH(Logbuch[[#This Row],[Eintragsart]],
$Y$1,IF(Logbuch[[#This Row],[Check]]=$Y$3,C110,""),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MIN(INT(($J$9-$J$8)*144)*$J$11,INT((E111-$J$8)*144)*$J$11),"")),
""
)</f>
        <v/>
      </c>
      <c r="D111" t="str" cm="1">
        <f t="array" ref="D111">IFERROR(
_xlfn.IFS(
AND(Logbuch[[#This Row],[Eintragsart]]=$Z$1,LEN(Logbuch[[#This Row],[Details]])&gt;0),_xlfn.XLOOKUP(IF(Logbuch[[#This Row],[Eintragsart]]=$Z$1,Logbuch[[#This Row],[Details]],""),Ziehung[LosID],Ziehung[Bahnhof],FALSE,0),
AND(Logbuch[[#This Row],[Eintragsart]]=$Y$1,Logbuch[[#This Row],[Check]]="Einstieg"),D110),
"")</f>
        <v/>
      </c>
      <c r="F111" s="24">
        <f t="shared" si="3"/>
        <v>46256</v>
      </c>
      <c r="G111" t="str" cm="1">
        <f t="array" ref="G111">_xlfn.LET(
    _xlpm.letzteAusstieg, IFERROR(MAX(_xlfn._xlws.FILTER(ROW($B$5:B110), ($B$5:B110=$Y$3) + ($B$5:B110=$AA$10)))-4, 0),
    _xlpm.ersteEinstieg, IFERROR(MIN(_xlfn._xlws.FILTER(ROW(B112:$B$400), (B112:$B$400=$Y$2) + (B112:$B$400=$AA$9)))-ROW(B111), 0),
    IF(
        OR(_xlpm.ersteEinstieg=0, NOT(OR(B111=$Z$3, B111=$Z$4))),
        "",
        _xlfn.LET(
            _xlpm.wertAus,
                N(INDEX(E$5:E110, _xlpm.letzteAusstieg))  * 24 * 60
              + N(INDEX(G$5:G110, _xlpm.letzteAusstieg)),
            _xlpm.wertEin,
                N(INDEX(E112:E$932, _xlpm.ersteEinstieg))  * 24 * 60
              + N(INDEX(G112:G$932, _xlpm.ersteEinstieg)),
            _xlpm.diff, ROUND(_xlpm.wertEin - _xlpm.wertAus,0),
            _xlpm.minuteSoll,
                N(_xlfn.XLOOKUP(C111,Ziehung[LosID],Ziehung[Zeit-bedarf (min)])),
            IF(_xlpm.diff &gt; 0,"Los: "&amp;_xlpm.minuteSoll&amp;"; Um.:"&amp; _xlpm.diff,"")
        )
    )
)</f>
        <v/>
      </c>
      <c r="H111" s="18" t="str" cm="1">
        <f t="array" ref="H11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1" s="22" t="str">
        <v>MG-01</v>
      </c>
    </row>
    <row r="112" spans="3:31">
      <c r="C112" t="str" cm="1">
        <f t="array" ref="C112">_xlfn.SWITCH(Logbuch[[#This Row],[Eintragsart]],
$Y$1,IF(Logbuch[[#This Row],[Check]]=$Y$3,C111,""),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MIN(INT(($J$9-$J$8)*144)*$J$11,INT((E112-$J$8)*144)*$J$11),"")),
""
)</f>
        <v/>
      </c>
      <c r="D112" t="str" cm="1">
        <f t="array" ref="D112">IFERROR(
_xlfn.IFS(
AND(Logbuch[[#This Row],[Eintragsart]]=$Z$1,LEN(Logbuch[[#This Row],[Details]])&gt;0),_xlfn.XLOOKUP(IF(Logbuch[[#This Row],[Eintragsart]]=$Z$1,Logbuch[[#This Row],[Details]],""),Ziehung[LosID],Ziehung[Bahnhof],FALSE,0),
AND(Logbuch[[#This Row],[Eintragsart]]=$Y$1,Logbuch[[#This Row],[Check]]="Einstieg"),D111),
"")</f>
        <v/>
      </c>
      <c r="F112" s="24">
        <f t="shared" si="3"/>
        <v>46256</v>
      </c>
      <c r="G112" t="str" cm="1">
        <f t="array" ref="G112">_xlfn.LET(
    _xlpm.letzteAusstieg, IFERROR(MAX(_xlfn._xlws.FILTER(ROW($B$5:B111), ($B$5:B111=$Y$3) + ($B$5:B111=$AA$10)))-4, 0),
    _xlpm.ersteEinstieg, IFERROR(MIN(_xlfn._xlws.FILTER(ROW(B113:$B$400), (B113:$B$400=$Y$2) + (B113:$B$400=$AA$9)))-ROW(B112), 0),
    IF(
        OR(_xlpm.ersteEinstieg=0, NOT(OR(B112=$Z$3, B112=$Z$4))),
        "",
        _xlfn.LET(
            _xlpm.wertAus,
                N(INDEX(E$5:E111, _xlpm.letzteAusstieg))  * 24 * 60
              + N(INDEX(G$5:G111, _xlpm.letzteAusstieg)),
            _xlpm.wertEin,
                N(INDEX(E113:E$932, _xlpm.ersteEinstieg))  * 24 * 60
              + N(INDEX(G113:G$932, _xlpm.ersteEinstieg)),
            _xlpm.diff, ROUND(_xlpm.wertEin - _xlpm.wertAus,0),
            _xlpm.minuteSoll,
                N(_xlfn.XLOOKUP(C112,Ziehung[LosID],Ziehung[Zeit-bedarf (min)])),
            IF(_xlpm.diff &gt; 0,"Los: "&amp;_xlpm.minuteSoll&amp;"; Um.:"&amp; _xlpm.diff,"")
        )
    )
)</f>
        <v/>
      </c>
      <c r="H112" s="18" t="str" cm="1">
        <f t="array" ref="H11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2" s="22" t="str">
        <v>MG-03</v>
      </c>
    </row>
    <row r="113" spans="3:31">
      <c r="C113" t="str" cm="1">
        <f t="array" ref="C113">_xlfn.SWITCH(Logbuch[[#This Row],[Eintragsart]],
$Y$1,IF(Logbuch[[#This Row],[Check]]=$Y$3,C112,""),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MIN(INT(($J$9-$J$8)*144)*$J$11,INT((E113-$J$8)*144)*$J$11),"")),
""
)</f>
        <v/>
      </c>
      <c r="D113" t="str" cm="1">
        <f t="array" ref="D113">IFERROR(
_xlfn.IFS(
AND(Logbuch[[#This Row],[Eintragsart]]=$Z$1,LEN(Logbuch[[#This Row],[Details]])&gt;0),_xlfn.XLOOKUP(IF(Logbuch[[#This Row],[Eintragsart]]=$Z$1,Logbuch[[#This Row],[Details]],""),Ziehung[LosID],Ziehung[Bahnhof],FALSE,0),
AND(Logbuch[[#This Row],[Eintragsart]]=$Y$1,Logbuch[[#This Row],[Check]]="Einstieg"),D112),
"")</f>
        <v/>
      </c>
      <c r="F113" s="24">
        <f t="shared" si="3"/>
        <v>46256</v>
      </c>
      <c r="G113" t="str" cm="1">
        <f t="array" ref="G113">_xlfn.LET(
    _xlpm.letzteAusstieg, IFERROR(MAX(_xlfn._xlws.FILTER(ROW($B$5:B112), ($B$5:B112=$Y$3) + ($B$5:B112=$AA$10)))-4, 0),
    _xlpm.ersteEinstieg, IFERROR(MIN(_xlfn._xlws.FILTER(ROW(B114:$B$400), (B114:$B$400=$Y$2) + (B114:$B$400=$AA$9)))-ROW(B113), 0),
    IF(
        OR(_xlpm.ersteEinstieg=0, NOT(OR(B113=$Z$3, B113=$Z$4))),
        "",
        _xlfn.LET(
            _xlpm.wertAus,
                N(INDEX(E$5:E112, _xlpm.letzteAusstieg))  * 24 * 60
              + N(INDEX(G$5:G112, _xlpm.letzteAusstieg)),
            _xlpm.wertEin,
                N(INDEX(E114:E$932, _xlpm.ersteEinstieg))  * 24 * 60
              + N(INDEX(G114:G$932, _xlpm.ersteEinstieg)),
            _xlpm.diff, ROUND(_xlpm.wertEin - _xlpm.wertAus,0),
            _xlpm.minuteSoll,
                N(_xlfn.XLOOKUP(C113,Ziehung[LosID],Ziehung[Zeit-bedarf (min)])),
            IF(_xlpm.diff &gt; 0,"Los: "&amp;_xlpm.minuteSoll&amp;"; Um.:"&amp; _xlpm.diff,"")
        )
    )
)</f>
        <v/>
      </c>
      <c r="H113" s="18" t="str" cm="1">
        <f t="array" ref="H11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3" s="22" t="str">
        <v>MG-07</v>
      </c>
    </row>
    <row r="114" spans="3:31">
      <c r="C114" t="str" cm="1">
        <f t="array" ref="C114">_xlfn.SWITCH(Logbuch[[#This Row],[Eintragsart]],
$Y$1,IF(Logbuch[[#This Row],[Check]]=$Y$3,C113,""),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MIN(INT(($J$9-$J$8)*144)*$J$11,INT((E114-$J$8)*144)*$J$11),"")),
""
)</f>
        <v/>
      </c>
      <c r="D114" t="str" cm="1">
        <f t="array" ref="D114">IFERROR(
_xlfn.IFS(
AND(Logbuch[[#This Row],[Eintragsart]]=$Z$1,LEN(Logbuch[[#This Row],[Details]])&gt;0),_xlfn.XLOOKUP(IF(Logbuch[[#This Row],[Eintragsart]]=$Z$1,Logbuch[[#This Row],[Details]],""),Ziehung[LosID],Ziehung[Bahnhof],FALSE,0),
AND(Logbuch[[#This Row],[Eintragsart]]=$Y$1,Logbuch[[#This Row],[Check]]="Einstieg"),D113),
"")</f>
        <v/>
      </c>
      <c r="F114" s="24">
        <f t="shared" si="3"/>
        <v>46256</v>
      </c>
      <c r="G114" t="str" cm="1">
        <f t="array" ref="G114">_xlfn.LET(
    _xlpm.letzteAusstieg, IFERROR(MAX(_xlfn._xlws.FILTER(ROW($B$5:B113), ($B$5:B113=$Y$3) + ($B$5:B113=$AA$10)))-4, 0),
    _xlpm.ersteEinstieg, IFERROR(MIN(_xlfn._xlws.FILTER(ROW(B115:$B$400), (B115:$B$400=$Y$2) + (B115:$B$400=$AA$9)))-ROW(B114), 0),
    IF(
        OR(_xlpm.ersteEinstieg=0, NOT(OR(B114=$Z$3, B114=$Z$4))),
        "",
        _xlfn.LET(
            _xlpm.wertAus,
                N(INDEX(E$5:E113, _xlpm.letzteAusstieg))  * 24 * 60
              + N(INDEX(G$5:G113, _xlpm.letzteAusstieg)),
            _xlpm.wertEin,
                N(INDEX(E115:E$932, _xlpm.ersteEinstieg))  * 24 * 60
              + N(INDEX(G115:G$932, _xlpm.ersteEinstieg)),
            _xlpm.diff, ROUND(_xlpm.wertEin - _xlpm.wertAus,0),
            _xlpm.minuteSoll,
                N(_xlfn.XLOOKUP(C114,Ziehung[LosID],Ziehung[Zeit-bedarf (min)])),
            IF(_xlpm.diff &gt; 0,"Los: "&amp;_xlpm.minuteSoll&amp;"; Um.:"&amp; _xlpm.diff,"")
        )
    )
)</f>
        <v/>
      </c>
      <c r="H114" s="18" t="str" cm="1">
        <f t="array" ref="H11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4" s="22" t="str">
        <v>MG-08</v>
      </c>
    </row>
    <row r="115" spans="3:31">
      <c r="C115" t="str" cm="1">
        <f t="array" ref="C115">_xlfn.SWITCH(Logbuch[[#This Row],[Eintragsart]],
$Y$1,IF(Logbuch[[#This Row],[Check]]=$Y$3,C114,""),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MIN(INT(($J$9-$J$8)*144)*$J$11,INT((E115-$J$8)*144)*$J$11),"")),
""
)</f>
        <v/>
      </c>
      <c r="D115" t="str" cm="1">
        <f t="array" ref="D115">IFERROR(
_xlfn.IFS(
AND(Logbuch[[#This Row],[Eintragsart]]=$Z$1,LEN(Logbuch[[#This Row],[Details]])&gt;0),_xlfn.XLOOKUP(IF(Logbuch[[#This Row],[Eintragsart]]=$Z$1,Logbuch[[#This Row],[Details]],""),Ziehung[LosID],Ziehung[Bahnhof],FALSE,0),
AND(Logbuch[[#This Row],[Eintragsart]]=$Y$1,Logbuch[[#This Row],[Check]]="Einstieg"),D114),
"")</f>
        <v/>
      </c>
      <c r="F115" s="24">
        <f t="shared" si="3"/>
        <v>46256</v>
      </c>
      <c r="G115" t="str" cm="1">
        <f t="array" ref="G115">_xlfn.LET(
    _xlpm.letzteAusstieg, IFERROR(MAX(_xlfn._xlws.FILTER(ROW($B$5:B114), ($B$5:B114=$Y$3) + ($B$5:B114=$AA$10)))-4, 0),
    _xlpm.ersteEinstieg, IFERROR(MIN(_xlfn._xlws.FILTER(ROW(B116:$B$400), (B116:$B$400=$Y$2) + (B116:$B$400=$AA$9)))-ROW(B115), 0),
    IF(
        OR(_xlpm.ersteEinstieg=0, NOT(OR(B115=$Z$3, B115=$Z$4))),
        "",
        _xlfn.LET(
            _xlpm.wertAus,
                N(INDEX(E$5:E114, _xlpm.letzteAusstieg))  * 24 * 60
              + N(INDEX(G$5:G114, _xlpm.letzteAusstieg)),
            _xlpm.wertEin,
                N(INDEX(E116:E$932, _xlpm.ersteEinstieg))  * 24 * 60
              + N(INDEX(G116:G$932, _xlpm.ersteEinstieg)),
            _xlpm.diff, ROUND(_xlpm.wertEin - _xlpm.wertAus,0),
            _xlpm.minuteSoll,
                N(_xlfn.XLOOKUP(C115,Ziehung[LosID],Ziehung[Zeit-bedarf (min)])),
            IF(_xlpm.diff &gt; 0,"Los: "&amp;_xlpm.minuteSoll&amp;"; Um.:"&amp; _xlpm.diff,"")
        )
    )
)</f>
        <v/>
      </c>
      <c r="H115" s="18" t="str" cm="1">
        <f t="array" ref="H11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5" s="22" t="str">
        <v>MG-10</v>
      </c>
    </row>
    <row r="116" spans="3:31">
      <c r="C116" t="str" cm="1">
        <f t="array" ref="C116">_xlfn.SWITCH(Logbuch[[#This Row],[Eintragsart]],
$Y$1,IF(Logbuch[[#This Row],[Check]]=$Y$3,C115,""),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MIN(INT(($J$9-$J$8)*144)*$J$11,INT((E116-$J$8)*144)*$J$11),"")),
""
)</f>
        <v/>
      </c>
      <c r="D116" t="str" cm="1">
        <f t="array" ref="D116">IFERROR(
_xlfn.IFS(
AND(Logbuch[[#This Row],[Eintragsart]]=$Z$1,LEN(Logbuch[[#This Row],[Details]])&gt;0),_xlfn.XLOOKUP(IF(Logbuch[[#This Row],[Eintragsart]]=$Z$1,Logbuch[[#This Row],[Details]],""),Ziehung[LosID],Ziehung[Bahnhof],FALSE,0),
AND(Logbuch[[#This Row],[Eintragsart]]=$Y$1,Logbuch[[#This Row],[Check]]="Einstieg"),D115),
"")</f>
        <v/>
      </c>
      <c r="F116" s="24">
        <f t="shared" si="3"/>
        <v>46256</v>
      </c>
      <c r="G116" t="str" cm="1">
        <f t="array" ref="G116">_xlfn.LET(
    _xlpm.letzteAusstieg, IFERROR(MAX(_xlfn._xlws.FILTER(ROW($B$5:B115), ($B$5:B115=$Y$3) + ($B$5:B115=$AA$10)))-4, 0),
    _xlpm.ersteEinstieg, IFERROR(MIN(_xlfn._xlws.FILTER(ROW(B117:$B$400), (B117:$B$400=$Y$2) + (B117:$B$400=$AA$9)))-ROW(B116), 0),
    IF(
        OR(_xlpm.ersteEinstieg=0, NOT(OR(B116=$Z$3, B116=$Z$4))),
        "",
        _xlfn.LET(
            _xlpm.wertAus,
                N(INDEX(E$5:E115, _xlpm.letzteAusstieg))  * 24 * 60
              + N(INDEX(G$5:G115, _xlpm.letzteAusstieg)),
            _xlpm.wertEin,
                N(INDEX(E117:E$932, _xlpm.ersteEinstieg))  * 24 * 60
              + N(INDEX(G117:G$932, _xlpm.ersteEinstieg)),
            _xlpm.diff, ROUND(_xlpm.wertEin - _xlpm.wertAus,0),
            _xlpm.minuteSoll,
                N(_xlfn.XLOOKUP(C116,Ziehung[LosID],Ziehung[Zeit-bedarf (min)])),
            IF(_xlpm.diff &gt; 0,"Los: "&amp;_xlpm.minuteSoll&amp;"; Um.:"&amp; _xlpm.diff,"")
        )
    )
)</f>
        <v/>
      </c>
      <c r="H116" s="18" t="str" cm="1">
        <f t="array" ref="H11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6" s="22" t="str">
        <v>MG-13</v>
      </c>
    </row>
    <row r="117" spans="3:31">
      <c r="C117" t="str" cm="1">
        <f t="array" ref="C117">_xlfn.SWITCH(Logbuch[[#This Row],[Eintragsart]],
$Y$1,IF(Logbuch[[#This Row],[Check]]=$Y$3,C116,""),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MIN(INT(($J$9-$J$8)*144)*$J$11,INT((E117-$J$8)*144)*$J$11),"")),
""
)</f>
        <v/>
      </c>
      <c r="D117" t="str" cm="1">
        <f t="array" ref="D117">IFERROR(
_xlfn.IFS(
AND(Logbuch[[#This Row],[Eintragsart]]=$Z$1,LEN(Logbuch[[#This Row],[Details]])&gt;0),_xlfn.XLOOKUP(IF(Logbuch[[#This Row],[Eintragsart]]=$Z$1,Logbuch[[#This Row],[Details]],""),Ziehung[LosID],Ziehung[Bahnhof],FALSE,0),
AND(Logbuch[[#This Row],[Eintragsart]]=$Y$1,Logbuch[[#This Row],[Check]]="Einstieg"),D116),
"")</f>
        <v/>
      </c>
      <c r="F117" s="24">
        <f t="shared" si="3"/>
        <v>46256</v>
      </c>
      <c r="G117" t="str" cm="1">
        <f t="array" ref="G117">_xlfn.LET(
    _xlpm.letzteAusstieg, IFERROR(MAX(_xlfn._xlws.FILTER(ROW($B$5:B116), ($B$5:B116=$Y$3) + ($B$5:B116=$AA$10)))-4, 0),
    _xlpm.ersteEinstieg, IFERROR(MIN(_xlfn._xlws.FILTER(ROW(B118:$B$400), (B118:$B$400=$Y$2) + (B118:$B$400=$AA$9)))-ROW(B117), 0),
    IF(
        OR(_xlpm.ersteEinstieg=0, NOT(OR(B117=$Z$3, B117=$Z$4))),
        "",
        _xlfn.LET(
            _xlpm.wertAus,
                N(INDEX(E$5:E116, _xlpm.letzteAusstieg))  * 24 * 60
              + N(INDEX(G$5:G116, _xlpm.letzteAusstieg)),
            _xlpm.wertEin,
                N(INDEX(E118:E$932, _xlpm.ersteEinstieg))  * 24 * 60
              + N(INDEX(G118:G$932, _xlpm.ersteEinstieg)),
            _xlpm.diff, ROUND(_xlpm.wertEin - _xlpm.wertAus,0),
            _xlpm.minuteSoll,
                N(_xlfn.XLOOKUP(C117,Ziehung[LosID],Ziehung[Zeit-bedarf (min)])),
            IF(_xlpm.diff &gt; 0,"Los: "&amp;_xlpm.minuteSoll&amp;"; Um.:"&amp; _xlpm.diff,"")
        )
    )
)</f>
        <v/>
      </c>
      <c r="H117" s="18" t="str" cm="1">
        <f t="array" ref="H11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7" s="22" t="str">
        <v>MG-14</v>
      </c>
    </row>
    <row r="118" spans="3:31">
      <c r="C118" t="str" cm="1">
        <f t="array" ref="C118">_xlfn.SWITCH(Logbuch[[#This Row],[Eintragsart]],
$Y$1,IF(Logbuch[[#This Row],[Check]]=$Y$3,C117,""),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MIN(INT(($J$9-$J$8)*144)*$J$11,INT((E118-$J$8)*144)*$J$11),"")),
""
)</f>
        <v/>
      </c>
      <c r="D118" t="str" cm="1">
        <f t="array" ref="D118">IFERROR(
_xlfn.IFS(
AND(Logbuch[[#This Row],[Eintragsart]]=$Z$1,LEN(Logbuch[[#This Row],[Details]])&gt;0),_xlfn.XLOOKUP(IF(Logbuch[[#This Row],[Eintragsart]]=$Z$1,Logbuch[[#This Row],[Details]],""),Ziehung[LosID],Ziehung[Bahnhof],FALSE,0),
AND(Logbuch[[#This Row],[Eintragsart]]=$Y$1,Logbuch[[#This Row],[Check]]="Einstieg"),D117),
"")</f>
        <v/>
      </c>
      <c r="F118" s="24">
        <f t="shared" si="3"/>
        <v>46256</v>
      </c>
      <c r="G118" t="str" cm="1">
        <f t="array" ref="G118">_xlfn.LET(
    _xlpm.letzteAusstieg, IFERROR(MAX(_xlfn._xlws.FILTER(ROW($B$5:B117), ($B$5:B117=$Y$3) + ($B$5:B117=$AA$10)))-4, 0),
    _xlpm.ersteEinstieg, IFERROR(MIN(_xlfn._xlws.FILTER(ROW(B119:$B$400), (B119:$B$400=$Y$2) + (B119:$B$400=$AA$9)))-ROW(B118), 0),
    IF(
        OR(_xlpm.ersteEinstieg=0, NOT(OR(B118=$Z$3, B118=$Z$4))),
        "",
        _xlfn.LET(
            _xlpm.wertAus,
                N(INDEX(E$5:E117, _xlpm.letzteAusstieg))  * 24 * 60
              + N(INDEX(G$5:G117, _xlpm.letzteAusstieg)),
            _xlpm.wertEin,
                N(INDEX(E119:E$932, _xlpm.ersteEinstieg))  * 24 * 60
              + N(INDEX(G119:G$932, _xlpm.ersteEinstieg)),
            _xlpm.diff, ROUND(_xlpm.wertEin - _xlpm.wertAus,0),
            _xlpm.minuteSoll,
                N(_xlfn.XLOOKUP(C118,Ziehung[LosID],Ziehung[Zeit-bedarf (min)])),
            IF(_xlpm.diff &gt; 0,"Los: "&amp;_xlpm.minuteSoll&amp;"; Um.:"&amp; _xlpm.diff,"")
        )
    )
)</f>
        <v/>
      </c>
      <c r="H118" s="18" t="str" cm="1">
        <f t="array" ref="H11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8" s="22" t="str">
        <v>MG-21</v>
      </c>
    </row>
    <row r="119" spans="3:31">
      <c r="C119" t="str" cm="1">
        <f t="array" ref="C119">_xlfn.SWITCH(Logbuch[[#This Row],[Eintragsart]],
$Y$1,IF(Logbuch[[#This Row],[Check]]=$Y$3,C118,""),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MIN(INT(($J$9-$J$8)*144)*$J$11,INT((E119-$J$8)*144)*$J$11),"")),
""
)</f>
        <v/>
      </c>
      <c r="D119" t="str" cm="1">
        <f t="array" ref="D119">IFERROR(
_xlfn.IFS(
AND(Logbuch[[#This Row],[Eintragsart]]=$Z$1,LEN(Logbuch[[#This Row],[Details]])&gt;0),_xlfn.XLOOKUP(IF(Logbuch[[#This Row],[Eintragsart]]=$Z$1,Logbuch[[#This Row],[Details]],""),Ziehung[LosID],Ziehung[Bahnhof],FALSE,0),
AND(Logbuch[[#This Row],[Eintragsart]]=$Y$1,Logbuch[[#This Row],[Check]]="Einstieg"),D118),
"")</f>
        <v/>
      </c>
      <c r="F119" s="24">
        <f t="shared" si="3"/>
        <v>46256</v>
      </c>
      <c r="G119" t="str" cm="1">
        <f t="array" ref="G119">_xlfn.LET(
    _xlpm.letzteAusstieg, IFERROR(MAX(_xlfn._xlws.FILTER(ROW($B$5:B118), ($B$5:B118=$Y$3) + ($B$5:B118=$AA$10)))-4, 0),
    _xlpm.ersteEinstieg, IFERROR(MIN(_xlfn._xlws.FILTER(ROW(B120:$B$400), (B120:$B$400=$Y$2) + (B120:$B$400=$AA$9)))-ROW(B119), 0),
    IF(
        OR(_xlpm.ersteEinstieg=0, NOT(OR(B119=$Z$3, B119=$Z$4))),
        "",
        _xlfn.LET(
            _xlpm.wertAus,
                N(INDEX(E$5:E118, _xlpm.letzteAusstieg))  * 24 * 60
              + N(INDEX(G$5:G118, _xlpm.letzteAusstieg)),
            _xlpm.wertEin,
                N(INDEX(E120:E$932, _xlpm.ersteEinstieg))  * 24 * 60
              + N(INDEX(G120:G$932, _xlpm.ersteEinstieg)),
            _xlpm.diff, ROUND(_xlpm.wertEin - _xlpm.wertAus,0),
            _xlpm.minuteSoll,
                N(_xlfn.XLOOKUP(C119,Ziehung[LosID],Ziehung[Zeit-bedarf (min)])),
            IF(_xlpm.diff &gt; 0,"Los: "&amp;_xlpm.minuteSoll&amp;"; Um.:"&amp; _xlpm.diff,"")
        )
    )
)</f>
        <v/>
      </c>
      <c r="H119" s="18" t="str" cm="1">
        <f t="array" ref="H11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19" s="22" t="str">
        <v>MG-22</v>
      </c>
    </row>
    <row r="120" spans="3:31">
      <c r="C120" t="str" cm="1">
        <f t="array" ref="C120">_xlfn.SWITCH(Logbuch[[#This Row],[Eintragsart]],
$Y$1,IF(Logbuch[[#This Row],[Check]]=$Y$3,C119,""),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MIN(INT(($J$9-$J$8)*144)*$J$11,INT((E120-$J$8)*144)*$J$11),"")),
""
)</f>
        <v/>
      </c>
      <c r="D120" t="str" cm="1">
        <f t="array" ref="D120">IFERROR(
_xlfn.IFS(
AND(Logbuch[[#This Row],[Eintragsart]]=$Z$1,LEN(Logbuch[[#This Row],[Details]])&gt;0),_xlfn.XLOOKUP(IF(Logbuch[[#This Row],[Eintragsart]]=$Z$1,Logbuch[[#This Row],[Details]],""),Ziehung[LosID],Ziehung[Bahnhof],FALSE,0),
AND(Logbuch[[#This Row],[Eintragsart]]=$Y$1,Logbuch[[#This Row],[Check]]="Einstieg"),D119),
"")</f>
        <v/>
      </c>
      <c r="F120" s="24">
        <f t="shared" si="3"/>
        <v>46256</v>
      </c>
      <c r="G120" t="str" cm="1">
        <f t="array" ref="G120">_xlfn.LET(
    _xlpm.letzteAusstieg, IFERROR(MAX(_xlfn._xlws.FILTER(ROW($B$5:B119), ($B$5:B119=$Y$3) + ($B$5:B119=$AA$10)))-4, 0),
    _xlpm.ersteEinstieg, IFERROR(MIN(_xlfn._xlws.FILTER(ROW(B121:$B$400), (B121:$B$400=$Y$2) + (B121:$B$400=$AA$9)))-ROW(B120), 0),
    IF(
        OR(_xlpm.ersteEinstieg=0, NOT(OR(B120=$Z$3, B120=$Z$4))),
        "",
        _xlfn.LET(
            _xlpm.wertAus,
                N(INDEX(E$5:E119, _xlpm.letzteAusstieg))  * 24 * 60
              + N(INDEX(G$5:G119, _xlpm.letzteAusstieg)),
            _xlpm.wertEin,
                N(INDEX(E121:E$932, _xlpm.ersteEinstieg))  * 24 * 60
              + N(INDEX(G121:G$932, _xlpm.ersteEinstieg)),
            _xlpm.diff, ROUND(_xlpm.wertEin - _xlpm.wertAus,0),
            _xlpm.minuteSoll,
                N(_xlfn.XLOOKUP(C120,Ziehung[LosID],Ziehung[Zeit-bedarf (min)])),
            IF(_xlpm.diff &gt; 0,"Los: "&amp;_xlpm.minuteSoll&amp;"; Um.:"&amp; _xlpm.diff,"")
        )
    )
)</f>
        <v/>
      </c>
      <c r="H120" s="18" t="str" cm="1">
        <f t="array" ref="H12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0" s="22" t="str">
        <v>MG-23</v>
      </c>
    </row>
    <row r="121" spans="3:31">
      <c r="C121" t="str" cm="1">
        <f t="array" ref="C121">_xlfn.SWITCH(Logbuch[[#This Row],[Eintragsart]],
$Y$1,IF(Logbuch[[#This Row],[Check]]=$Y$3,C120,""),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MIN(INT(($J$9-$J$8)*144)*$J$11,INT((E121-$J$8)*144)*$J$11),"")),
""
)</f>
        <v/>
      </c>
      <c r="D121" t="str" cm="1">
        <f t="array" ref="D121">IFERROR(
_xlfn.IFS(
AND(Logbuch[[#This Row],[Eintragsart]]=$Z$1,LEN(Logbuch[[#This Row],[Details]])&gt;0),_xlfn.XLOOKUP(IF(Logbuch[[#This Row],[Eintragsart]]=$Z$1,Logbuch[[#This Row],[Details]],""),Ziehung[LosID],Ziehung[Bahnhof],FALSE,0),
AND(Logbuch[[#This Row],[Eintragsart]]=$Y$1,Logbuch[[#This Row],[Check]]="Einstieg"),D120),
"")</f>
        <v/>
      </c>
      <c r="F121" s="24">
        <f t="shared" si="3"/>
        <v>46256</v>
      </c>
      <c r="G121" t="str" cm="1">
        <f t="array" ref="G121">_xlfn.LET(
    _xlpm.letzteAusstieg, IFERROR(MAX(_xlfn._xlws.FILTER(ROW($B$5:B120), ($B$5:B120=$Y$3) + ($B$5:B120=$AA$10)))-4, 0),
    _xlpm.ersteEinstieg, IFERROR(MIN(_xlfn._xlws.FILTER(ROW(B122:$B$400), (B122:$B$400=$Y$2) + (B122:$B$400=$AA$9)))-ROW(B121), 0),
    IF(
        OR(_xlpm.ersteEinstieg=0, NOT(OR(B121=$Z$3, B121=$Z$4))),
        "",
        _xlfn.LET(
            _xlpm.wertAus,
                N(INDEX(E$5:E120, _xlpm.letzteAusstieg))  * 24 * 60
              + N(INDEX(G$5:G120, _xlpm.letzteAusstieg)),
            _xlpm.wertEin,
                N(INDEX(E122:E$932, _xlpm.ersteEinstieg))  * 24 * 60
              + N(INDEX(G122:G$932, _xlpm.ersteEinstieg)),
            _xlpm.diff, ROUND(_xlpm.wertEin - _xlpm.wertAus,0),
            _xlpm.minuteSoll,
                N(_xlfn.XLOOKUP(C121,Ziehung[LosID],Ziehung[Zeit-bedarf (min)])),
            IF(_xlpm.diff &gt; 0,"Los: "&amp;_xlpm.minuteSoll&amp;"; Um.:"&amp; _xlpm.diff,"")
        )
    )
)</f>
        <v/>
      </c>
      <c r="H121" s="18" t="str" cm="1">
        <f t="array" ref="H12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1" s="22" t="str">
        <v>N-10</v>
      </c>
    </row>
    <row r="122" spans="3:31">
      <c r="C122" t="str" cm="1">
        <f t="array" ref="C122">_xlfn.SWITCH(Logbuch[[#This Row],[Eintragsart]],
$Y$1,IF(Logbuch[[#This Row],[Check]]=$Y$3,C121,""),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MIN(INT(($J$9-$J$8)*144)*$J$11,INT((E122-$J$8)*144)*$J$11),"")),
""
)</f>
        <v/>
      </c>
      <c r="D122" t="str" cm="1">
        <f t="array" ref="D122">IFERROR(
_xlfn.IFS(
AND(Logbuch[[#This Row],[Eintragsart]]=$Z$1,LEN(Logbuch[[#This Row],[Details]])&gt;0),_xlfn.XLOOKUP(IF(Logbuch[[#This Row],[Eintragsart]]=$Z$1,Logbuch[[#This Row],[Details]],""),Ziehung[LosID],Ziehung[Bahnhof],FALSE,0),
AND(Logbuch[[#This Row],[Eintragsart]]=$Y$1,Logbuch[[#This Row],[Check]]="Einstieg"),D121),
"")</f>
        <v/>
      </c>
      <c r="F122" s="24">
        <f t="shared" si="3"/>
        <v>46256</v>
      </c>
      <c r="G122" t="str" cm="1">
        <f t="array" ref="G122">_xlfn.LET(
    _xlpm.letzteAusstieg, IFERROR(MAX(_xlfn._xlws.FILTER(ROW($B$5:B121), ($B$5:B121=$Y$3) + ($B$5:B121=$AA$10)))-4, 0),
    _xlpm.ersteEinstieg, IFERROR(MIN(_xlfn._xlws.FILTER(ROW(B123:$B$400), (B123:$B$400=$Y$2) + (B123:$B$400=$AA$9)))-ROW(B122), 0),
    IF(
        OR(_xlpm.ersteEinstieg=0, NOT(OR(B122=$Z$3, B122=$Z$4))),
        "",
        _xlfn.LET(
            _xlpm.wertAus,
                N(INDEX(E$5:E121, _xlpm.letzteAusstieg))  * 24 * 60
              + N(INDEX(G$5:G121, _xlpm.letzteAusstieg)),
            _xlpm.wertEin,
                N(INDEX(E123:E$932, _xlpm.ersteEinstieg))  * 24 * 60
              + N(INDEX(G123:G$932, _xlpm.ersteEinstieg)),
            _xlpm.diff, ROUND(_xlpm.wertEin - _xlpm.wertAus,0),
            _xlpm.minuteSoll,
                N(_xlfn.XLOOKUP(C122,Ziehung[LosID],Ziehung[Zeit-bedarf (min)])),
            IF(_xlpm.diff &gt; 0,"Los: "&amp;_xlpm.minuteSoll&amp;"; Um.:"&amp; _xlpm.diff,"")
        )
    )
)</f>
        <v/>
      </c>
      <c r="H122" s="18" t="str" cm="1">
        <f t="array" ref="H12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2" s="22" t="str">
        <v>N-13</v>
      </c>
    </row>
    <row r="123" spans="3:31">
      <c r="C123" t="str" cm="1">
        <f t="array" ref="C123">_xlfn.SWITCH(Logbuch[[#This Row],[Eintragsart]],
$Y$1,IF(Logbuch[[#This Row],[Check]]=$Y$3,C122,""),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MIN(INT(($J$9-$J$8)*144)*$J$11,INT((E123-$J$8)*144)*$J$11),"")),
""
)</f>
        <v/>
      </c>
      <c r="D123" t="str" cm="1">
        <f t="array" ref="D123">IFERROR(
_xlfn.IFS(
AND(Logbuch[[#This Row],[Eintragsart]]=$Z$1,LEN(Logbuch[[#This Row],[Details]])&gt;0),_xlfn.XLOOKUP(IF(Logbuch[[#This Row],[Eintragsart]]=$Z$1,Logbuch[[#This Row],[Details]],""),Ziehung[LosID],Ziehung[Bahnhof],FALSE,0),
AND(Logbuch[[#This Row],[Eintragsart]]=$Y$1,Logbuch[[#This Row],[Check]]="Einstieg"),D122),
"")</f>
        <v/>
      </c>
      <c r="F123" s="24">
        <f t="shared" si="3"/>
        <v>46256</v>
      </c>
      <c r="G123" t="str" cm="1">
        <f t="array" ref="G123">_xlfn.LET(
    _xlpm.letzteAusstieg, IFERROR(MAX(_xlfn._xlws.FILTER(ROW($B$5:B122), ($B$5:B122=$Y$3) + ($B$5:B122=$AA$10)))-4, 0),
    _xlpm.ersteEinstieg, IFERROR(MIN(_xlfn._xlws.FILTER(ROW(B124:$B$400), (B124:$B$400=$Y$2) + (B124:$B$400=$AA$9)))-ROW(B123), 0),
    IF(
        OR(_xlpm.ersteEinstieg=0, NOT(OR(B123=$Z$3, B123=$Z$4))),
        "",
        _xlfn.LET(
            _xlpm.wertAus,
                N(INDEX(E$5:E122, _xlpm.letzteAusstieg))  * 24 * 60
              + N(INDEX(G$5:G122, _xlpm.letzteAusstieg)),
            _xlpm.wertEin,
                N(INDEX(E124:E$932, _xlpm.ersteEinstieg))  * 24 * 60
              + N(INDEX(G124:G$932, _xlpm.ersteEinstieg)),
            _xlpm.diff, ROUND(_xlpm.wertEin - _xlpm.wertAus,0),
            _xlpm.minuteSoll,
                N(_xlfn.XLOOKUP(C123,Ziehung[LosID],Ziehung[Zeit-bedarf (min)])),
            IF(_xlpm.diff &gt; 0,"Los: "&amp;_xlpm.minuteSoll&amp;"; Um.:"&amp; _xlpm.diff,"")
        )
    )
)</f>
        <v/>
      </c>
      <c r="H123" s="18" t="str" cm="1">
        <f t="array" ref="H12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3" s="22" t="str">
        <v>N-14</v>
      </c>
    </row>
    <row r="124" spans="3:31">
      <c r="C124" t="str" cm="1">
        <f t="array" ref="C124">_xlfn.SWITCH(Logbuch[[#This Row],[Eintragsart]],
$Y$1,IF(Logbuch[[#This Row],[Check]]=$Y$3,C123,""),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MIN(INT(($J$9-$J$8)*144)*$J$11,INT((E124-$J$8)*144)*$J$11),"")),
""
)</f>
        <v/>
      </c>
      <c r="D124" t="str" cm="1">
        <f t="array" ref="D124">IFERROR(
_xlfn.IFS(
AND(Logbuch[[#This Row],[Eintragsart]]=$Z$1,LEN(Logbuch[[#This Row],[Details]])&gt;0),_xlfn.XLOOKUP(IF(Logbuch[[#This Row],[Eintragsart]]=$Z$1,Logbuch[[#This Row],[Details]],""),Ziehung[LosID],Ziehung[Bahnhof],FALSE,0),
AND(Logbuch[[#This Row],[Eintragsart]]=$Y$1,Logbuch[[#This Row],[Check]]="Einstieg"),D123),
"")</f>
        <v/>
      </c>
      <c r="F124" s="24">
        <f t="shared" si="3"/>
        <v>46256</v>
      </c>
      <c r="G124" t="str" cm="1">
        <f t="array" ref="G124">_xlfn.LET(
    _xlpm.letzteAusstieg, IFERROR(MAX(_xlfn._xlws.FILTER(ROW($B$5:B123), ($B$5:B123=$Y$3) + ($B$5:B123=$AA$10)))-4, 0),
    _xlpm.ersteEinstieg, IFERROR(MIN(_xlfn._xlws.FILTER(ROW(B125:$B$400), (B125:$B$400=$Y$2) + (B125:$B$400=$AA$9)))-ROW(B124), 0),
    IF(
        OR(_xlpm.ersteEinstieg=0, NOT(OR(B124=$Z$3, B124=$Z$4))),
        "",
        _xlfn.LET(
            _xlpm.wertAus,
                N(INDEX(E$5:E123, _xlpm.letzteAusstieg))  * 24 * 60
              + N(INDEX(G$5:G123, _xlpm.letzteAusstieg)),
            _xlpm.wertEin,
                N(INDEX(E125:E$932, _xlpm.ersteEinstieg))  * 24 * 60
              + N(INDEX(G125:G$932, _xlpm.ersteEinstieg)),
            _xlpm.diff, ROUND(_xlpm.wertEin - _xlpm.wertAus,0),
            _xlpm.minuteSoll,
                N(_xlfn.XLOOKUP(C124,Ziehung[LosID],Ziehung[Zeit-bedarf (min)])),
            IF(_xlpm.diff &gt; 0,"Los: "&amp;_xlpm.minuteSoll&amp;"; Um.:"&amp; _xlpm.diff,"")
        )
    )
)</f>
        <v/>
      </c>
      <c r="H124" s="18" t="str" cm="1">
        <f t="array" ref="H12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4" s="22" t="str">
        <v>N-15</v>
      </c>
    </row>
    <row r="125" spans="3:31">
      <c r="C125" t="str" cm="1">
        <f t="array" ref="C125">_xlfn.SWITCH(Logbuch[[#This Row],[Eintragsart]],
$Y$1,IF(Logbuch[[#This Row],[Check]]=$Y$3,C124,""),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MIN(INT(($J$9-$J$8)*144)*$J$11,INT((E125-$J$8)*144)*$J$11),"")),
""
)</f>
        <v/>
      </c>
      <c r="D125" t="str" cm="1">
        <f t="array" ref="D125">IFERROR(
_xlfn.IFS(
AND(Logbuch[[#This Row],[Eintragsart]]=$Z$1,LEN(Logbuch[[#This Row],[Details]])&gt;0),_xlfn.XLOOKUP(IF(Logbuch[[#This Row],[Eintragsart]]=$Z$1,Logbuch[[#This Row],[Details]],""),Ziehung[LosID],Ziehung[Bahnhof],FALSE,0),
AND(Logbuch[[#This Row],[Eintragsart]]=$Y$1,Logbuch[[#This Row],[Check]]="Einstieg"),D124),
"")</f>
        <v/>
      </c>
      <c r="F125" s="24">
        <f t="shared" si="3"/>
        <v>46256</v>
      </c>
      <c r="G125" t="str" cm="1">
        <f t="array" ref="G125">_xlfn.LET(
    _xlpm.letzteAusstieg, IFERROR(MAX(_xlfn._xlws.FILTER(ROW($B$5:B124), ($B$5:B124=$Y$3) + ($B$5:B124=$AA$10)))-4, 0),
    _xlpm.ersteEinstieg, IFERROR(MIN(_xlfn._xlws.FILTER(ROW(B126:$B$400), (B126:$B$400=$Y$2) + (B126:$B$400=$AA$9)))-ROW(B125), 0),
    IF(
        OR(_xlpm.ersteEinstieg=0, NOT(OR(B125=$Z$3, B125=$Z$4))),
        "",
        _xlfn.LET(
            _xlpm.wertAus,
                N(INDEX(E$5:E124, _xlpm.letzteAusstieg))  * 24 * 60
              + N(INDEX(G$5:G124, _xlpm.letzteAusstieg)),
            _xlpm.wertEin,
                N(INDEX(E126:E$932, _xlpm.ersteEinstieg))  * 24 * 60
              + N(INDEX(G126:G$932, _xlpm.ersteEinstieg)),
            _xlpm.diff, ROUND(_xlpm.wertEin - _xlpm.wertAus,0),
            _xlpm.minuteSoll,
                N(_xlfn.XLOOKUP(C125,Ziehung[LosID],Ziehung[Zeit-bedarf (min)])),
            IF(_xlpm.diff &gt; 0,"Los: "&amp;_xlpm.minuteSoll&amp;"; Um.:"&amp; _xlpm.diff,"")
        )
    )
)</f>
        <v/>
      </c>
      <c r="H125" s="18" t="str" cm="1">
        <f t="array" ref="H12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5" s="22" t="str">
        <v>N-18</v>
      </c>
    </row>
    <row r="126" spans="3:31">
      <c r="C126" t="str" cm="1">
        <f t="array" ref="C126">_xlfn.SWITCH(Logbuch[[#This Row],[Eintragsart]],
$Y$1,IF(Logbuch[[#This Row],[Check]]=$Y$3,C125,""),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MIN(INT(($J$9-$J$8)*144)*$J$11,INT((E126-$J$8)*144)*$J$11),"")),
""
)</f>
        <v/>
      </c>
      <c r="D126" t="str" cm="1">
        <f t="array" ref="D126">IFERROR(
_xlfn.IFS(
AND(Logbuch[[#This Row],[Eintragsart]]=$Z$1,LEN(Logbuch[[#This Row],[Details]])&gt;0),_xlfn.XLOOKUP(IF(Logbuch[[#This Row],[Eintragsart]]=$Z$1,Logbuch[[#This Row],[Details]],""),Ziehung[LosID],Ziehung[Bahnhof],FALSE,0),
AND(Logbuch[[#This Row],[Eintragsart]]=$Y$1,Logbuch[[#This Row],[Check]]="Einstieg"),D125),
"")</f>
        <v/>
      </c>
      <c r="F126" s="24">
        <f t="shared" si="3"/>
        <v>46256</v>
      </c>
      <c r="G126" t="str" cm="1">
        <f t="array" ref="G126">_xlfn.LET(
    _xlpm.letzteAusstieg, IFERROR(MAX(_xlfn._xlws.FILTER(ROW($B$5:B125), ($B$5:B125=$Y$3) + ($B$5:B125=$AA$10)))-4, 0),
    _xlpm.ersteEinstieg, IFERROR(MIN(_xlfn._xlws.FILTER(ROW(B127:$B$400), (B127:$B$400=$Y$2) + (B127:$B$400=$AA$9)))-ROW(B126), 0),
    IF(
        OR(_xlpm.ersteEinstieg=0, NOT(OR(B126=$Z$3, B126=$Z$4))),
        "",
        _xlfn.LET(
            _xlpm.wertAus,
                N(INDEX(E$5:E125, _xlpm.letzteAusstieg))  * 24 * 60
              + N(INDEX(G$5:G125, _xlpm.letzteAusstieg)),
            _xlpm.wertEin,
                N(INDEX(E127:E$932, _xlpm.ersteEinstieg))  * 24 * 60
              + N(INDEX(G127:G$932, _xlpm.ersteEinstieg)),
            _xlpm.diff, ROUND(_xlpm.wertEin - _xlpm.wertAus,0),
            _xlpm.minuteSoll,
                N(_xlfn.XLOOKUP(C126,Ziehung[LosID],Ziehung[Zeit-bedarf (min)])),
            IF(_xlpm.diff &gt; 0,"Los: "&amp;_xlpm.minuteSoll&amp;"; Um.:"&amp; _xlpm.diff,"")
        )
    )
)</f>
        <v/>
      </c>
      <c r="H126" s="18" t="str" cm="1">
        <f t="array" ref="H12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6" s="22" t="str">
        <v>N-19</v>
      </c>
    </row>
    <row r="127" spans="3:31">
      <c r="C127" t="str" cm="1">
        <f t="array" ref="C127">_xlfn.SWITCH(Logbuch[[#This Row],[Eintragsart]],
$Y$1,IF(Logbuch[[#This Row],[Check]]=$Y$3,C126,""),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MIN(INT(($J$9-$J$8)*144)*$J$11,INT((E127-$J$8)*144)*$J$11),"")),
""
)</f>
        <v/>
      </c>
      <c r="D127" t="str" cm="1">
        <f t="array" ref="D127">IFERROR(
_xlfn.IFS(
AND(Logbuch[[#This Row],[Eintragsart]]=$Z$1,LEN(Logbuch[[#This Row],[Details]])&gt;0),_xlfn.XLOOKUP(IF(Logbuch[[#This Row],[Eintragsart]]=$Z$1,Logbuch[[#This Row],[Details]],""),Ziehung[LosID],Ziehung[Bahnhof],FALSE,0),
AND(Logbuch[[#This Row],[Eintragsart]]=$Y$1,Logbuch[[#This Row],[Check]]="Einstieg"),D126),
"")</f>
        <v/>
      </c>
      <c r="F127" s="24">
        <f t="shared" si="3"/>
        <v>46256</v>
      </c>
      <c r="G127" t="str" cm="1">
        <f t="array" ref="G127">_xlfn.LET(
    _xlpm.letzteAusstieg, IFERROR(MAX(_xlfn._xlws.FILTER(ROW($B$5:B126), ($B$5:B126=$Y$3) + ($B$5:B126=$AA$10)))-4, 0),
    _xlpm.ersteEinstieg, IFERROR(MIN(_xlfn._xlws.FILTER(ROW(B128:$B$400), (B128:$B$400=$Y$2) + (B128:$B$400=$AA$9)))-ROW(B127), 0),
    IF(
        OR(_xlpm.ersteEinstieg=0, NOT(OR(B127=$Z$3, B127=$Z$4))),
        "",
        _xlfn.LET(
            _xlpm.wertAus,
                N(INDEX(E$5:E126, _xlpm.letzteAusstieg))  * 24 * 60
              + N(INDEX(G$5:G126, _xlpm.letzteAusstieg)),
            _xlpm.wertEin,
                N(INDEX(E128:E$932, _xlpm.ersteEinstieg))  * 24 * 60
              + N(INDEX(G128:G$932, _xlpm.ersteEinstieg)),
            _xlpm.diff, ROUND(_xlpm.wertEin - _xlpm.wertAus,0),
            _xlpm.minuteSoll,
                N(_xlfn.XLOOKUP(C127,Ziehung[LosID],Ziehung[Zeit-bedarf (min)])),
            IF(_xlpm.diff &gt; 0,"Los: "&amp;_xlpm.minuteSoll&amp;"; Um.:"&amp; _xlpm.diff,"")
        )
    )
)</f>
        <v/>
      </c>
      <c r="H127" s="18" t="str" cm="1">
        <f t="array" ref="H12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7" s="22" t="str">
        <v>N-23</v>
      </c>
    </row>
    <row r="128" spans="3:31">
      <c r="C128" t="str" cm="1">
        <f t="array" ref="C128">_xlfn.SWITCH(Logbuch[[#This Row],[Eintragsart]],
$Y$1,IF(Logbuch[[#This Row],[Check]]=$Y$3,C127,""),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MIN(INT(($J$9-$J$8)*144)*$J$11,INT((E128-$J$8)*144)*$J$11),"")),
""
)</f>
        <v/>
      </c>
      <c r="D128" t="str" cm="1">
        <f t="array" ref="D128">IFERROR(
_xlfn.IFS(
AND(Logbuch[[#This Row],[Eintragsart]]=$Z$1,LEN(Logbuch[[#This Row],[Details]])&gt;0),_xlfn.XLOOKUP(IF(Logbuch[[#This Row],[Eintragsart]]=$Z$1,Logbuch[[#This Row],[Details]],""),Ziehung[LosID],Ziehung[Bahnhof],FALSE,0),
AND(Logbuch[[#This Row],[Eintragsart]]=$Y$1,Logbuch[[#This Row],[Check]]="Einstieg"),D127),
"")</f>
        <v/>
      </c>
      <c r="F128" s="24">
        <f t="shared" si="3"/>
        <v>46256</v>
      </c>
      <c r="G128" t="str" cm="1">
        <f t="array" ref="G128">_xlfn.LET(
    _xlpm.letzteAusstieg, IFERROR(MAX(_xlfn._xlws.FILTER(ROW($B$5:B127), ($B$5:B127=$Y$3) + ($B$5:B127=$AA$10)))-4, 0),
    _xlpm.ersteEinstieg, IFERROR(MIN(_xlfn._xlws.FILTER(ROW(B129:$B$400), (B129:$B$400=$Y$2) + (B129:$B$400=$AA$9)))-ROW(B128), 0),
    IF(
        OR(_xlpm.ersteEinstieg=0, NOT(OR(B128=$Z$3, B128=$Z$4))),
        "",
        _xlfn.LET(
            _xlpm.wertAus,
                N(INDEX(E$5:E127, _xlpm.letzteAusstieg))  * 24 * 60
              + N(INDEX(G$5:G127, _xlpm.letzteAusstieg)),
            _xlpm.wertEin,
                N(INDEX(E129:E$932, _xlpm.ersteEinstieg))  * 24 * 60
              + N(INDEX(G129:G$932, _xlpm.ersteEinstieg)),
            _xlpm.diff, ROUND(_xlpm.wertEin - _xlpm.wertAus,0),
            _xlpm.minuteSoll,
                N(_xlfn.XLOOKUP(C128,Ziehung[LosID],Ziehung[Zeit-bedarf (min)])),
            IF(_xlpm.diff &gt; 0,"Los: "&amp;_xlpm.minuteSoll&amp;"; Um.:"&amp; _xlpm.diff,"")
        )
    )
)</f>
        <v/>
      </c>
      <c r="H128" s="18" t="str" cm="1">
        <f t="array" ref="H12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8" s="22" t="str">
        <v>N-24</v>
      </c>
    </row>
    <row r="129" spans="3:31">
      <c r="C129" t="str" cm="1">
        <f t="array" ref="C129">_xlfn.SWITCH(Logbuch[[#This Row],[Eintragsart]],
$Y$1,IF(Logbuch[[#This Row],[Check]]=$Y$3,C128,""),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MIN(INT(($J$9-$J$8)*144)*$J$11,INT((E129-$J$8)*144)*$J$11),"")),
""
)</f>
        <v/>
      </c>
      <c r="D129" t="str" cm="1">
        <f t="array" ref="D129">IFERROR(
_xlfn.IFS(
AND(Logbuch[[#This Row],[Eintragsart]]=$Z$1,LEN(Logbuch[[#This Row],[Details]])&gt;0),_xlfn.XLOOKUP(IF(Logbuch[[#This Row],[Eintragsart]]=$Z$1,Logbuch[[#This Row],[Details]],""),Ziehung[LosID],Ziehung[Bahnhof],FALSE,0),
AND(Logbuch[[#This Row],[Eintragsart]]=$Y$1,Logbuch[[#This Row],[Check]]="Einstieg"),D128),
"")</f>
        <v/>
      </c>
      <c r="F129" s="24">
        <f t="shared" si="3"/>
        <v>46256</v>
      </c>
      <c r="G129" t="str" cm="1">
        <f t="array" ref="G129">_xlfn.LET(
    _xlpm.letzteAusstieg, IFERROR(MAX(_xlfn._xlws.FILTER(ROW($B$5:B128), ($B$5:B128=$Y$3) + ($B$5:B128=$AA$10)))-4, 0),
    _xlpm.ersteEinstieg, IFERROR(MIN(_xlfn._xlws.FILTER(ROW(B130:$B$400), (B130:$B$400=$Y$2) + (B130:$B$400=$AA$9)))-ROW(B129), 0),
    IF(
        OR(_xlpm.ersteEinstieg=0, NOT(OR(B129=$Z$3, B129=$Z$4))),
        "",
        _xlfn.LET(
            _xlpm.wertAus,
                N(INDEX(E$5:E128, _xlpm.letzteAusstieg))  * 24 * 60
              + N(INDEX(G$5:G128, _xlpm.letzteAusstieg)),
            _xlpm.wertEin,
                N(INDEX(E130:E$932, _xlpm.ersteEinstieg))  * 24 * 60
              + N(INDEX(G130:G$932, _xlpm.ersteEinstieg)),
            _xlpm.diff, ROUND(_xlpm.wertEin - _xlpm.wertAus,0),
            _xlpm.minuteSoll,
                N(_xlfn.XLOOKUP(C129,Ziehung[LosID],Ziehung[Zeit-bedarf (min)])),
            IF(_xlpm.diff &gt; 0,"Los: "&amp;_xlpm.minuteSoll&amp;"; Um.:"&amp; _xlpm.diff,"")
        )
    )
)</f>
        <v/>
      </c>
      <c r="H129" s="18" t="str" cm="1">
        <f t="array" ref="H12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29" s="22" t="str">
        <v>N-25</v>
      </c>
    </row>
    <row r="130" spans="3:31">
      <c r="C130" t="str" cm="1">
        <f t="array" ref="C130">_xlfn.SWITCH(Logbuch[[#This Row],[Eintragsart]],
$Y$1,IF(Logbuch[[#This Row],[Check]]=$Y$3,C129,""),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MIN(INT(($J$9-$J$8)*144)*$J$11,INT((E130-$J$8)*144)*$J$11),"")),
""
)</f>
        <v/>
      </c>
      <c r="D130" t="str" cm="1">
        <f t="array" ref="D130">IFERROR(
_xlfn.IFS(
AND(Logbuch[[#This Row],[Eintragsart]]=$Z$1,LEN(Logbuch[[#This Row],[Details]])&gt;0),_xlfn.XLOOKUP(IF(Logbuch[[#This Row],[Eintragsart]]=$Z$1,Logbuch[[#This Row],[Details]],""),Ziehung[LosID],Ziehung[Bahnhof],FALSE,0),
AND(Logbuch[[#This Row],[Eintragsart]]=$Y$1,Logbuch[[#This Row],[Check]]="Einstieg"),D129),
"")</f>
        <v/>
      </c>
      <c r="F130" s="24">
        <f t="shared" si="3"/>
        <v>46256</v>
      </c>
      <c r="G130" t="str" cm="1">
        <f t="array" ref="G130">_xlfn.LET(
    _xlpm.letzteAusstieg, IFERROR(MAX(_xlfn._xlws.FILTER(ROW($B$5:B129), ($B$5:B129=$Y$3) + ($B$5:B129=$AA$10)))-4, 0),
    _xlpm.ersteEinstieg, IFERROR(MIN(_xlfn._xlws.FILTER(ROW(B131:$B$400), (B131:$B$400=$Y$2) + (B131:$B$400=$AA$9)))-ROW(B130), 0),
    IF(
        OR(_xlpm.ersteEinstieg=0, NOT(OR(B130=$Z$3, B130=$Z$4))),
        "",
        _xlfn.LET(
            _xlpm.wertAus,
                N(INDEX(E$5:E129, _xlpm.letzteAusstieg))  * 24 * 60
              + N(INDEX(G$5:G129, _xlpm.letzteAusstieg)),
            _xlpm.wertEin,
                N(INDEX(E131:E$932, _xlpm.ersteEinstieg))  * 24 * 60
              + N(INDEX(G131:G$932, _xlpm.ersteEinstieg)),
            _xlpm.diff, ROUND(_xlpm.wertEin - _xlpm.wertAus,0),
            _xlpm.minuteSoll,
                N(_xlfn.XLOOKUP(C130,Ziehung[LosID],Ziehung[Zeit-bedarf (min)])),
            IF(_xlpm.diff &gt; 0,"Los: "&amp;_xlpm.minuteSoll&amp;"; Um.:"&amp; _xlpm.diff,"")
        )
    )
)</f>
        <v/>
      </c>
      <c r="H130" s="18" t="str" cm="1">
        <f t="array" ref="H13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0" s="22" t="str">
        <v>N-99</v>
      </c>
    </row>
    <row r="131" spans="3:31">
      <c r="C131" t="str" cm="1">
        <f t="array" ref="C131">_xlfn.SWITCH(Logbuch[[#This Row],[Eintragsart]],
$Y$1,IF(Logbuch[[#This Row],[Check]]=$Y$3,C130,""),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MIN(INT(($J$9-$J$8)*144)*$J$11,INT((E131-$J$8)*144)*$J$11),"")),
""
)</f>
        <v/>
      </c>
      <c r="D131" t="str" cm="1">
        <f t="array" ref="D131">IFERROR(
_xlfn.IFS(
AND(Logbuch[[#This Row],[Eintragsart]]=$Z$1,LEN(Logbuch[[#This Row],[Details]])&gt;0),_xlfn.XLOOKUP(IF(Logbuch[[#This Row],[Eintragsart]]=$Z$1,Logbuch[[#This Row],[Details]],""),Ziehung[LosID],Ziehung[Bahnhof],FALSE,0),
AND(Logbuch[[#This Row],[Eintragsart]]=$Y$1,Logbuch[[#This Row],[Check]]="Einstieg"),D130),
"")</f>
        <v/>
      </c>
      <c r="F131" s="24">
        <f t="shared" si="3"/>
        <v>46256</v>
      </c>
      <c r="G131" t="str" cm="1">
        <f t="array" ref="G131">_xlfn.LET(
    _xlpm.letzteAusstieg, IFERROR(MAX(_xlfn._xlws.FILTER(ROW($B$5:B130), ($B$5:B130=$Y$3) + ($B$5:B130=$AA$10)))-4, 0),
    _xlpm.ersteEinstieg, IFERROR(MIN(_xlfn._xlws.FILTER(ROW(B132:$B$400), (B132:$B$400=$Y$2) + (B132:$B$400=$AA$9)))-ROW(B131), 0),
    IF(
        OR(_xlpm.ersteEinstieg=0, NOT(OR(B131=$Z$3, B131=$Z$4))),
        "",
        _xlfn.LET(
            _xlpm.wertAus,
                N(INDEX(E$5:E130, _xlpm.letzteAusstieg))  * 24 * 60
              + N(INDEX(G$5:G130, _xlpm.letzteAusstieg)),
            _xlpm.wertEin,
                N(INDEX(E132:E$932, _xlpm.ersteEinstieg))  * 24 * 60
              + N(INDEX(G132:G$932, _xlpm.ersteEinstieg)),
            _xlpm.diff, ROUND(_xlpm.wertEin - _xlpm.wertAus,0),
            _xlpm.minuteSoll,
                N(_xlfn.XLOOKUP(C131,Ziehung[LosID],Ziehung[Zeit-bedarf (min)])),
            IF(_xlpm.diff &gt; 0,"Los: "&amp;_xlpm.minuteSoll&amp;"; Um.:"&amp; _xlpm.diff,"")
        )
    )
)</f>
        <v/>
      </c>
      <c r="H131" s="18" t="str" cm="1">
        <f t="array" ref="H13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1" s="22" t="str">
        <v>P-01a</v>
      </c>
    </row>
    <row r="132" spans="3:31">
      <c r="C132" t="str" cm="1">
        <f t="array" ref="C132">_xlfn.SWITCH(Logbuch[[#This Row],[Eintragsart]],
$Y$1,IF(Logbuch[[#This Row],[Check]]=$Y$3,C131,""),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MIN(INT(($J$9-$J$8)*144)*$J$11,INT((E132-$J$8)*144)*$J$11),"")),
""
)</f>
        <v/>
      </c>
      <c r="D132" t="str" cm="1">
        <f t="array" ref="D132">IFERROR(
_xlfn.IFS(
AND(Logbuch[[#This Row],[Eintragsart]]=$Z$1,LEN(Logbuch[[#This Row],[Details]])&gt;0),_xlfn.XLOOKUP(IF(Logbuch[[#This Row],[Eintragsart]]=$Z$1,Logbuch[[#This Row],[Details]],""),Ziehung[LosID],Ziehung[Bahnhof],FALSE,0),
AND(Logbuch[[#This Row],[Eintragsart]]=$Y$1,Logbuch[[#This Row],[Check]]="Einstieg"),D131),
"")</f>
        <v/>
      </c>
      <c r="F132" s="24">
        <f t="shared" si="3"/>
        <v>46256</v>
      </c>
      <c r="G132" t="str" cm="1">
        <f t="array" ref="G132">_xlfn.LET(
    _xlpm.letzteAusstieg, IFERROR(MAX(_xlfn._xlws.FILTER(ROW($B$5:B131), ($B$5:B131=$Y$3) + ($B$5:B131=$AA$10)))-4, 0),
    _xlpm.ersteEinstieg, IFERROR(MIN(_xlfn._xlws.FILTER(ROW(B133:$B$400), (B133:$B$400=$Y$2) + (B133:$B$400=$AA$9)))-ROW(B132), 0),
    IF(
        OR(_xlpm.ersteEinstieg=0, NOT(OR(B132=$Z$3, B132=$Z$4))),
        "",
        _xlfn.LET(
            _xlpm.wertAus,
                N(INDEX(E$5:E131, _xlpm.letzteAusstieg))  * 24 * 60
              + N(INDEX(G$5:G131, _xlpm.letzteAusstieg)),
            _xlpm.wertEin,
                N(INDEX(E133:E$932, _xlpm.ersteEinstieg))  * 24 * 60
              + N(INDEX(G133:G$932, _xlpm.ersteEinstieg)),
            _xlpm.diff, ROUND(_xlpm.wertEin - _xlpm.wertAus,0),
            _xlpm.minuteSoll,
                N(_xlfn.XLOOKUP(C132,Ziehung[LosID],Ziehung[Zeit-bedarf (min)])),
            IF(_xlpm.diff &gt; 0,"Los: "&amp;_xlpm.minuteSoll&amp;"; Um.:"&amp; _xlpm.diff,"")
        )
    )
)</f>
        <v/>
      </c>
      <c r="H132" s="18" t="str" cm="1">
        <f t="array" ref="H13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2" s="22" t="str">
        <v>P-01b</v>
      </c>
    </row>
    <row r="133" spans="3:31">
      <c r="C133" t="str" cm="1">
        <f t="array" ref="C133">_xlfn.SWITCH(Logbuch[[#This Row],[Eintragsart]],
$Y$1,IF(Logbuch[[#This Row],[Check]]=$Y$3,C132,""),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MIN(INT(($J$9-$J$8)*144)*$J$11,INT((E133-$J$8)*144)*$J$11),"")),
""
)</f>
        <v/>
      </c>
      <c r="D133" t="str" cm="1">
        <f t="array" ref="D133">IFERROR(
_xlfn.IFS(
AND(Logbuch[[#This Row],[Eintragsart]]=$Z$1,LEN(Logbuch[[#This Row],[Details]])&gt;0),_xlfn.XLOOKUP(IF(Logbuch[[#This Row],[Eintragsart]]=$Z$1,Logbuch[[#This Row],[Details]],""),Ziehung[LosID],Ziehung[Bahnhof],FALSE,0),
AND(Logbuch[[#This Row],[Eintragsart]]=$Y$1,Logbuch[[#This Row],[Check]]="Einstieg"),D132),
"")</f>
        <v/>
      </c>
      <c r="F133" s="24">
        <f t="shared" si="3"/>
        <v>46256</v>
      </c>
      <c r="G133" t="str" cm="1">
        <f t="array" ref="G133">_xlfn.LET(
    _xlpm.letzteAusstieg, IFERROR(MAX(_xlfn._xlws.FILTER(ROW($B$5:B132), ($B$5:B132=$Y$3) + ($B$5:B132=$AA$10)))-4, 0),
    _xlpm.ersteEinstieg, IFERROR(MIN(_xlfn._xlws.FILTER(ROW(B134:$B$400), (B134:$B$400=$Y$2) + (B134:$B$400=$AA$9)))-ROW(B133), 0),
    IF(
        OR(_xlpm.ersteEinstieg=0, NOT(OR(B133=$Z$3, B133=$Z$4))),
        "",
        _xlfn.LET(
            _xlpm.wertAus,
                N(INDEX(E$5:E132, _xlpm.letzteAusstieg))  * 24 * 60
              + N(INDEX(G$5:G132, _xlpm.letzteAusstieg)),
            _xlpm.wertEin,
                N(INDEX(E134:E$932, _xlpm.ersteEinstieg))  * 24 * 60
              + N(INDEX(G134:G$932, _xlpm.ersteEinstieg)),
            _xlpm.diff, ROUND(_xlpm.wertEin - _xlpm.wertAus,0),
            _xlpm.minuteSoll,
                N(_xlfn.XLOOKUP(C133,Ziehung[LosID],Ziehung[Zeit-bedarf (min)])),
            IF(_xlpm.diff &gt; 0,"Los: "&amp;_xlpm.minuteSoll&amp;"; Um.:"&amp; _xlpm.diff,"")
        )
    )
)</f>
        <v/>
      </c>
      <c r="H133" s="18" t="str" cm="1">
        <f t="array" ref="H13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3" s="22" t="str">
        <v>P-08a</v>
      </c>
    </row>
    <row r="134" spans="3:31">
      <c r="C134" t="str" cm="1">
        <f t="array" ref="C134">_xlfn.SWITCH(Logbuch[[#This Row],[Eintragsart]],
$Y$1,IF(Logbuch[[#This Row],[Check]]=$Y$3,C133,""),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MIN(INT(($J$9-$J$8)*144)*$J$11,INT((E134-$J$8)*144)*$J$11),"")),
""
)</f>
        <v/>
      </c>
      <c r="D134" t="str" cm="1">
        <f t="array" ref="D134">IFERROR(
_xlfn.IFS(
AND(Logbuch[[#This Row],[Eintragsart]]=$Z$1,LEN(Logbuch[[#This Row],[Details]])&gt;0),_xlfn.XLOOKUP(IF(Logbuch[[#This Row],[Eintragsart]]=$Z$1,Logbuch[[#This Row],[Details]],""),Ziehung[LosID],Ziehung[Bahnhof],FALSE,0),
AND(Logbuch[[#This Row],[Eintragsart]]=$Y$1,Logbuch[[#This Row],[Check]]="Einstieg"),D133),
"")</f>
        <v/>
      </c>
      <c r="F134" s="24">
        <f t="shared" si="3"/>
        <v>46256</v>
      </c>
      <c r="G134" t="str" cm="1">
        <f t="array" ref="G134">_xlfn.LET(
    _xlpm.letzteAusstieg, IFERROR(MAX(_xlfn._xlws.FILTER(ROW($B$5:B133), ($B$5:B133=$Y$3) + ($B$5:B133=$AA$10)))-4, 0),
    _xlpm.ersteEinstieg, IFERROR(MIN(_xlfn._xlws.FILTER(ROW(B135:$B$400), (B135:$B$400=$Y$2) + (B135:$B$400=$AA$9)))-ROW(B134), 0),
    IF(
        OR(_xlpm.ersteEinstieg=0, NOT(OR(B134=$Z$3, B134=$Z$4))),
        "",
        _xlfn.LET(
            _xlpm.wertAus,
                N(INDEX(E$5:E133, _xlpm.letzteAusstieg))  * 24 * 60
              + N(INDEX(G$5:G133, _xlpm.letzteAusstieg)),
            _xlpm.wertEin,
                N(INDEX(E135:E$932, _xlpm.ersteEinstieg))  * 24 * 60
              + N(INDEX(G135:G$932, _xlpm.ersteEinstieg)),
            _xlpm.diff, ROUND(_xlpm.wertEin - _xlpm.wertAus,0),
            _xlpm.minuteSoll,
                N(_xlfn.XLOOKUP(C134,Ziehung[LosID],Ziehung[Zeit-bedarf (min)])),
            IF(_xlpm.diff &gt; 0,"Los: "&amp;_xlpm.minuteSoll&amp;"; Um.:"&amp; _xlpm.diff,"")
        )
    )
)</f>
        <v/>
      </c>
      <c r="H134" s="18" t="str" cm="1">
        <f t="array" ref="H13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4" s="22" t="str">
        <v>P-08b</v>
      </c>
    </row>
    <row r="135" spans="3:31">
      <c r="C135" t="str" cm="1">
        <f t="array" ref="C135">_xlfn.SWITCH(Logbuch[[#This Row],[Eintragsart]],
$Y$1,IF(Logbuch[[#This Row],[Check]]=$Y$3,C134,""),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MIN(INT(($J$9-$J$8)*144)*$J$11,INT((E135-$J$8)*144)*$J$11),"")),
""
)</f>
        <v/>
      </c>
      <c r="D135" t="str" cm="1">
        <f t="array" ref="D135">IFERROR(
_xlfn.IFS(
AND(Logbuch[[#This Row],[Eintragsart]]=$Z$1,LEN(Logbuch[[#This Row],[Details]])&gt;0),_xlfn.XLOOKUP(IF(Logbuch[[#This Row],[Eintragsart]]=$Z$1,Logbuch[[#This Row],[Details]],""),Ziehung[LosID],Ziehung[Bahnhof],FALSE,0),
AND(Logbuch[[#This Row],[Eintragsart]]=$Y$1,Logbuch[[#This Row],[Check]]="Einstieg"),D134),
"")</f>
        <v/>
      </c>
      <c r="F135" s="24">
        <f t="shared" si="3"/>
        <v>46256</v>
      </c>
      <c r="G135" t="str" cm="1">
        <f t="array" ref="G135">_xlfn.LET(
    _xlpm.letzteAusstieg, IFERROR(MAX(_xlfn._xlws.FILTER(ROW($B$5:B134), ($B$5:B134=$Y$3) + ($B$5:B134=$AA$10)))-4, 0),
    _xlpm.ersteEinstieg, IFERROR(MIN(_xlfn._xlws.FILTER(ROW(B136:$B$400), (B136:$B$400=$Y$2) + (B136:$B$400=$AA$9)))-ROW(B135), 0),
    IF(
        OR(_xlpm.ersteEinstieg=0, NOT(OR(B135=$Z$3, B135=$Z$4))),
        "",
        _xlfn.LET(
            _xlpm.wertAus,
                N(INDEX(E$5:E134, _xlpm.letzteAusstieg))  * 24 * 60
              + N(INDEX(G$5:G134, _xlpm.letzteAusstieg)),
            _xlpm.wertEin,
                N(INDEX(E136:E$932, _xlpm.ersteEinstieg))  * 24 * 60
              + N(INDEX(G136:G$932, _xlpm.ersteEinstieg)),
            _xlpm.diff, ROUND(_xlpm.wertEin - _xlpm.wertAus,0),
            _xlpm.minuteSoll,
                N(_xlfn.XLOOKUP(C135,Ziehung[LosID],Ziehung[Zeit-bedarf (min)])),
            IF(_xlpm.diff &gt; 0,"Los: "&amp;_xlpm.minuteSoll&amp;"; Um.:"&amp; _xlpm.diff,"")
        )
    )
)</f>
        <v/>
      </c>
      <c r="H135" s="18" t="str" cm="1">
        <f t="array" ref="H13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5" s="22" t="str">
        <v>P-09a</v>
      </c>
    </row>
    <row r="136" spans="3:31">
      <c r="C136" t="str" cm="1">
        <f t="array" ref="C136">_xlfn.SWITCH(Logbuch[[#This Row],[Eintragsart]],
$Y$1,IF(Logbuch[[#This Row],[Check]]=$Y$3,C135,""),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MIN(INT(($J$9-$J$8)*144)*$J$11,INT((E136-$J$8)*144)*$J$11),"")),
""
)</f>
        <v/>
      </c>
      <c r="D136" t="str" cm="1">
        <f t="array" ref="D136">IFERROR(
_xlfn.IFS(
AND(Logbuch[[#This Row],[Eintragsart]]=$Z$1,LEN(Logbuch[[#This Row],[Details]])&gt;0),_xlfn.XLOOKUP(IF(Logbuch[[#This Row],[Eintragsart]]=$Z$1,Logbuch[[#This Row],[Details]],""),Ziehung[LosID],Ziehung[Bahnhof],FALSE,0),
AND(Logbuch[[#This Row],[Eintragsart]]=$Y$1,Logbuch[[#This Row],[Check]]="Einstieg"),D135),
"")</f>
        <v/>
      </c>
      <c r="F136" s="24">
        <f t="shared" si="3"/>
        <v>46256</v>
      </c>
      <c r="G136" t="str" cm="1">
        <f t="array" ref="G136">_xlfn.LET(
    _xlpm.letzteAusstieg, IFERROR(MAX(_xlfn._xlws.FILTER(ROW($B$5:B135), ($B$5:B135=$Y$3) + ($B$5:B135=$AA$10)))-4, 0),
    _xlpm.ersteEinstieg, IFERROR(MIN(_xlfn._xlws.FILTER(ROW(B137:$B$400), (B137:$B$400=$Y$2) + (B137:$B$400=$AA$9)))-ROW(B136), 0),
    IF(
        OR(_xlpm.ersteEinstieg=0, NOT(OR(B136=$Z$3, B136=$Z$4))),
        "",
        _xlfn.LET(
            _xlpm.wertAus,
                N(INDEX(E$5:E135, _xlpm.letzteAusstieg))  * 24 * 60
              + N(INDEX(G$5:G135, _xlpm.letzteAusstieg)),
            _xlpm.wertEin,
                N(INDEX(E137:E$932, _xlpm.ersteEinstieg))  * 24 * 60
              + N(INDEX(G137:G$932, _xlpm.ersteEinstieg)),
            _xlpm.diff, ROUND(_xlpm.wertEin - _xlpm.wertAus,0),
            _xlpm.minuteSoll,
                N(_xlfn.XLOOKUP(C136,Ziehung[LosID],Ziehung[Zeit-bedarf (min)])),
            IF(_xlpm.diff &gt; 0,"Los: "&amp;_xlpm.minuteSoll&amp;"; Um.:"&amp; _xlpm.diff,"")
        )
    )
)</f>
        <v/>
      </c>
      <c r="H136" s="18" t="str" cm="1">
        <f t="array" ref="H13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6" s="22" t="str">
        <v>P-09b</v>
      </c>
    </row>
    <row r="137" spans="3:31">
      <c r="C137" t="str" cm="1">
        <f t="array" ref="C137">_xlfn.SWITCH(Logbuch[[#This Row],[Eintragsart]],
$Y$1,IF(Logbuch[[#This Row],[Check]]=$Y$3,C136,""),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MIN(INT(($J$9-$J$8)*144)*$J$11,INT((E137-$J$8)*144)*$J$11),"")),
""
)</f>
        <v/>
      </c>
      <c r="D137" t="str" cm="1">
        <f t="array" ref="D137">IFERROR(
_xlfn.IFS(
AND(Logbuch[[#This Row],[Eintragsart]]=$Z$1,LEN(Logbuch[[#This Row],[Details]])&gt;0),_xlfn.XLOOKUP(IF(Logbuch[[#This Row],[Eintragsart]]=$Z$1,Logbuch[[#This Row],[Details]],""),Ziehung[LosID],Ziehung[Bahnhof],FALSE,0),
AND(Logbuch[[#This Row],[Eintragsart]]=$Y$1,Logbuch[[#This Row],[Check]]="Einstieg"),D136),
"")</f>
        <v/>
      </c>
      <c r="F137" s="24">
        <f t="shared" si="3"/>
        <v>46256</v>
      </c>
      <c r="G137" t="str" cm="1">
        <f t="array" ref="G137">_xlfn.LET(
    _xlpm.letzteAusstieg, IFERROR(MAX(_xlfn._xlws.FILTER(ROW($B$5:B136), ($B$5:B136=$Y$3) + ($B$5:B136=$AA$10)))-4, 0),
    _xlpm.ersteEinstieg, IFERROR(MIN(_xlfn._xlws.FILTER(ROW(B138:$B$400), (B138:$B$400=$Y$2) + (B138:$B$400=$AA$9)))-ROW(B137), 0),
    IF(
        OR(_xlpm.ersteEinstieg=0, NOT(OR(B137=$Z$3, B137=$Z$4))),
        "",
        _xlfn.LET(
            _xlpm.wertAus,
                N(INDEX(E$5:E136, _xlpm.letzteAusstieg))  * 24 * 60
              + N(INDEX(G$5:G136, _xlpm.letzteAusstieg)),
            _xlpm.wertEin,
                N(INDEX(E138:E$932, _xlpm.ersteEinstieg))  * 24 * 60
              + N(INDEX(G138:G$932, _xlpm.ersteEinstieg)),
            _xlpm.diff, ROUND(_xlpm.wertEin - _xlpm.wertAus,0),
            _xlpm.minuteSoll,
                N(_xlfn.XLOOKUP(C137,Ziehung[LosID],Ziehung[Zeit-bedarf (min)])),
            IF(_xlpm.diff &gt; 0,"Los: "&amp;_xlpm.minuteSoll&amp;"; Um.:"&amp; _xlpm.diff,"")
        )
    )
)</f>
        <v/>
      </c>
      <c r="H137" s="18" t="str" cm="1">
        <f t="array" ref="H13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7" s="22" t="str">
        <v>P-17a</v>
      </c>
    </row>
    <row r="138" spans="3:31">
      <c r="C138" t="str" cm="1">
        <f t="array" ref="C138">_xlfn.SWITCH(Logbuch[[#This Row],[Eintragsart]],
$Y$1,IF(Logbuch[[#This Row],[Check]]=$Y$3,C137,""),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MIN(INT(($J$9-$J$8)*144)*$J$11,INT((E138-$J$8)*144)*$J$11),"")),
""
)</f>
        <v/>
      </c>
      <c r="D138" t="str" cm="1">
        <f t="array" ref="D138">IFERROR(
_xlfn.IFS(
AND(Logbuch[[#This Row],[Eintragsart]]=$Z$1,LEN(Logbuch[[#This Row],[Details]])&gt;0),_xlfn.XLOOKUP(IF(Logbuch[[#This Row],[Eintragsart]]=$Z$1,Logbuch[[#This Row],[Details]],""),Ziehung[LosID],Ziehung[Bahnhof],FALSE,0),
AND(Logbuch[[#This Row],[Eintragsart]]=$Y$1,Logbuch[[#This Row],[Check]]="Einstieg"),D137),
"")</f>
        <v/>
      </c>
      <c r="F138" s="24">
        <f t="shared" si="3"/>
        <v>46256</v>
      </c>
      <c r="G138" t="str" cm="1">
        <f t="array" ref="G138">_xlfn.LET(
    _xlpm.letzteAusstieg, IFERROR(MAX(_xlfn._xlws.FILTER(ROW($B$5:B137), ($B$5:B137=$Y$3) + ($B$5:B137=$AA$10)))-4, 0),
    _xlpm.ersteEinstieg, IFERROR(MIN(_xlfn._xlws.FILTER(ROW(B139:$B$400), (B139:$B$400=$Y$2) + (B139:$B$400=$AA$9)))-ROW(B138), 0),
    IF(
        OR(_xlpm.ersteEinstieg=0, NOT(OR(B138=$Z$3, B138=$Z$4))),
        "",
        _xlfn.LET(
            _xlpm.wertAus,
                N(INDEX(E$5:E137, _xlpm.letzteAusstieg))  * 24 * 60
              + N(INDEX(G$5:G137, _xlpm.letzteAusstieg)),
            _xlpm.wertEin,
                N(INDEX(E139:E$932, _xlpm.ersteEinstieg))  * 24 * 60
              + N(INDEX(G139:G$932, _xlpm.ersteEinstieg)),
            _xlpm.diff, ROUND(_xlpm.wertEin - _xlpm.wertAus,0),
            _xlpm.minuteSoll,
                N(_xlfn.XLOOKUP(C138,Ziehung[LosID],Ziehung[Zeit-bedarf (min)])),
            IF(_xlpm.diff &gt; 0,"Los: "&amp;_xlpm.minuteSoll&amp;"; Um.:"&amp; _xlpm.diff,"")
        )
    )
)</f>
        <v/>
      </c>
      <c r="H138" s="18" t="str" cm="1">
        <f t="array" ref="H13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8" s="22" t="str">
        <v>P-17b</v>
      </c>
    </row>
    <row r="139" spans="3:31">
      <c r="C139" t="str" cm="1">
        <f t="array" ref="C139">_xlfn.SWITCH(Logbuch[[#This Row],[Eintragsart]],
$Y$1,IF(Logbuch[[#This Row],[Check]]=$Y$3,C138,""),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MIN(INT(($J$9-$J$8)*144)*$J$11,INT((E139-$J$8)*144)*$J$11),"")),
""
)</f>
        <v/>
      </c>
      <c r="D139" t="str" cm="1">
        <f t="array" ref="D139">IFERROR(
_xlfn.IFS(
AND(Logbuch[[#This Row],[Eintragsart]]=$Z$1,LEN(Logbuch[[#This Row],[Details]])&gt;0),_xlfn.XLOOKUP(IF(Logbuch[[#This Row],[Eintragsart]]=$Z$1,Logbuch[[#This Row],[Details]],""),Ziehung[LosID],Ziehung[Bahnhof],FALSE,0),
AND(Logbuch[[#This Row],[Eintragsart]]=$Y$1,Logbuch[[#This Row],[Check]]="Einstieg"),D138),
"")</f>
        <v/>
      </c>
      <c r="F139" s="24">
        <f t="shared" ref="F139:F202" si="4">F138</f>
        <v>46256</v>
      </c>
      <c r="G139" t="str" cm="1">
        <f t="array" ref="G139">_xlfn.LET(
    _xlpm.letzteAusstieg, IFERROR(MAX(_xlfn._xlws.FILTER(ROW($B$5:B138), ($B$5:B138=$Y$3) + ($B$5:B138=$AA$10)))-4, 0),
    _xlpm.ersteEinstieg, IFERROR(MIN(_xlfn._xlws.FILTER(ROW(B140:$B$400), (B140:$B$400=$Y$2) + (B140:$B$400=$AA$9)))-ROW(B139), 0),
    IF(
        OR(_xlpm.ersteEinstieg=0, NOT(OR(B139=$Z$3, B139=$Z$4))),
        "",
        _xlfn.LET(
            _xlpm.wertAus,
                N(INDEX(E$5:E138, _xlpm.letzteAusstieg))  * 24 * 60
              + N(INDEX(G$5:G138, _xlpm.letzteAusstieg)),
            _xlpm.wertEin,
                N(INDEX(E140:E$932, _xlpm.ersteEinstieg))  * 24 * 60
              + N(INDEX(G140:G$932, _xlpm.ersteEinstieg)),
            _xlpm.diff, ROUND(_xlpm.wertEin - _xlpm.wertAus,0),
            _xlpm.minuteSoll,
                N(_xlfn.XLOOKUP(C139,Ziehung[LosID],Ziehung[Zeit-bedarf (min)])),
            IF(_xlpm.diff &gt; 0,"Los: "&amp;_xlpm.minuteSoll&amp;"; Um.:"&amp; _xlpm.diff,"")
        )
    )
)</f>
        <v/>
      </c>
      <c r="H139" s="18" t="str" cm="1">
        <f t="array" ref="H13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39" s="22" t="str">
        <v>P-19a</v>
      </c>
    </row>
    <row r="140" spans="3:31">
      <c r="C140" t="str" cm="1">
        <f t="array" ref="C140">_xlfn.SWITCH(Logbuch[[#This Row],[Eintragsart]],
$Y$1,IF(Logbuch[[#This Row],[Check]]=$Y$3,C139,""),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MIN(INT(($J$9-$J$8)*144)*$J$11,INT((E140-$J$8)*144)*$J$11),"")),
""
)</f>
        <v/>
      </c>
      <c r="D140" t="str" cm="1">
        <f t="array" ref="D140">IFERROR(
_xlfn.IFS(
AND(Logbuch[[#This Row],[Eintragsart]]=$Z$1,LEN(Logbuch[[#This Row],[Details]])&gt;0),_xlfn.XLOOKUP(IF(Logbuch[[#This Row],[Eintragsart]]=$Z$1,Logbuch[[#This Row],[Details]],""),Ziehung[LosID],Ziehung[Bahnhof],FALSE,0),
AND(Logbuch[[#This Row],[Eintragsart]]=$Y$1,Logbuch[[#This Row],[Check]]="Einstieg"),D139),
"")</f>
        <v/>
      </c>
      <c r="F140" s="24">
        <f t="shared" si="4"/>
        <v>46256</v>
      </c>
      <c r="G140" t="str" cm="1">
        <f t="array" ref="G140">_xlfn.LET(
    _xlpm.letzteAusstieg, IFERROR(MAX(_xlfn._xlws.FILTER(ROW($B$5:B139), ($B$5:B139=$Y$3) + ($B$5:B139=$AA$10)))-4, 0),
    _xlpm.ersteEinstieg, IFERROR(MIN(_xlfn._xlws.FILTER(ROW(B141:$B$400), (B141:$B$400=$Y$2) + (B141:$B$400=$AA$9)))-ROW(B140), 0),
    IF(
        OR(_xlpm.ersteEinstieg=0, NOT(OR(B140=$Z$3, B140=$Z$4))),
        "",
        _xlfn.LET(
            _xlpm.wertAus,
                N(INDEX(E$5:E139, _xlpm.letzteAusstieg))  * 24 * 60
              + N(INDEX(G$5:G139, _xlpm.letzteAusstieg)),
            _xlpm.wertEin,
                N(INDEX(E141:E$932, _xlpm.ersteEinstieg))  * 24 * 60
              + N(INDEX(G141:G$932, _xlpm.ersteEinstieg)),
            _xlpm.diff, ROUND(_xlpm.wertEin - _xlpm.wertAus,0),
            _xlpm.minuteSoll,
                N(_xlfn.XLOOKUP(C140,Ziehung[LosID],Ziehung[Zeit-bedarf (min)])),
            IF(_xlpm.diff &gt; 0,"Los: "&amp;_xlpm.minuteSoll&amp;"; Um.:"&amp; _xlpm.diff,"")
        )
    )
)</f>
        <v/>
      </c>
      <c r="H140" s="18" t="str" cm="1">
        <f t="array" ref="H14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0" s="22" t="str">
        <v>P-19b</v>
      </c>
    </row>
    <row r="141" spans="3:31">
      <c r="C141" t="str" cm="1">
        <f t="array" ref="C141">_xlfn.SWITCH(Logbuch[[#This Row],[Eintragsart]],
$Y$1,IF(Logbuch[[#This Row],[Check]]=$Y$3,C140,""),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MIN(INT(($J$9-$J$8)*144)*$J$11,INT((E141-$J$8)*144)*$J$11),"")),
""
)</f>
        <v/>
      </c>
      <c r="D141" t="str" cm="1">
        <f t="array" ref="D141">IFERROR(
_xlfn.IFS(
AND(Logbuch[[#This Row],[Eintragsart]]=$Z$1,LEN(Logbuch[[#This Row],[Details]])&gt;0),_xlfn.XLOOKUP(IF(Logbuch[[#This Row],[Eintragsart]]=$Z$1,Logbuch[[#This Row],[Details]],""),Ziehung[LosID],Ziehung[Bahnhof],FALSE,0),
AND(Logbuch[[#This Row],[Eintragsart]]=$Y$1,Logbuch[[#This Row],[Check]]="Einstieg"),D140),
"")</f>
        <v/>
      </c>
      <c r="F141" s="24">
        <f t="shared" si="4"/>
        <v>46256</v>
      </c>
      <c r="G141" t="str" cm="1">
        <f t="array" ref="G141">_xlfn.LET(
    _xlpm.letzteAusstieg, IFERROR(MAX(_xlfn._xlws.FILTER(ROW($B$5:B140), ($B$5:B140=$Y$3) + ($B$5:B140=$AA$10)))-4, 0),
    _xlpm.ersteEinstieg, IFERROR(MIN(_xlfn._xlws.FILTER(ROW(B142:$B$400), (B142:$B$400=$Y$2) + (B142:$B$400=$AA$9)))-ROW(B141), 0),
    IF(
        OR(_xlpm.ersteEinstieg=0, NOT(OR(B141=$Z$3, B141=$Z$4))),
        "",
        _xlfn.LET(
            _xlpm.wertAus,
                N(INDEX(E$5:E140, _xlpm.letzteAusstieg))  * 24 * 60
              + N(INDEX(G$5:G140, _xlpm.letzteAusstieg)),
            _xlpm.wertEin,
                N(INDEX(E142:E$932, _xlpm.ersteEinstieg))  * 24 * 60
              + N(INDEX(G142:G$932, _xlpm.ersteEinstieg)),
            _xlpm.diff, ROUND(_xlpm.wertEin - _xlpm.wertAus,0),
            _xlpm.minuteSoll,
                N(_xlfn.XLOOKUP(C141,Ziehung[LosID],Ziehung[Zeit-bedarf (min)])),
            IF(_xlpm.diff &gt; 0,"Los: "&amp;_xlpm.minuteSoll&amp;"; Um.:"&amp; _xlpm.diff,"")
        )
    )
)</f>
        <v/>
      </c>
      <c r="H141" s="18" t="str" cm="1">
        <f t="array" ref="H14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1" s="22" t="str">
        <v>P-30a</v>
      </c>
    </row>
    <row r="142" spans="3:31">
      <c r="C142" t="str" cm="1">
        <f t="array" ref="C142">_xlfn.SWITCH(Logbuch[[#This Row],[Eintragsart]],
$Y$1,IF(Logbuch[[#This Row],[Check]]=$Y$3,C141,""),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MIN(INT(($J$9-$J$8)*144)*$J$11,INT((E142-$J$8)*144)*$J$11),"")),
""
)</f>
        <v/>
      </c>
      <c r="D142" t="str" cm="1">
        <f t="array" ref="D142">IFERROR(
_xlfn.IFS(
AND(Logbuch[[#This Row],[Eintragsart]]=$Z$1,LEN(Logbuch[[#This Row],[Details]])&gt;0),_xlfn.XLOOKUP(IF(Logbuch[[#This Row],[Eintragsart]]=$Z$1,Logbuch[[#This Row],[Details]],""),Ziehung[LosID],Ziehung[Bahnhof],FALSE,0),
AND(Logbuch[[#This Row],[Eintragsart]]=$Y$1,Logbuch[[#This Row],[Check]]="Einstieg"),D141),
"")</f>
        <v/>
      </c>
      <c r="F142" s="24">
        <f t="shared" si="4"/>
        <v>46256</v>
      </c>
      <c r="G142" t="str" cm="1">
        <f t="array" ref="G142">_xlfn.LET(
    _xlpm.letzteAusstieg, IFERROR(MAX(_xlfn._xlws.FILTER(ROW($B$5:B141), ($B$5:B141=$Y$3) + ($B$5:B141=$AA$10)))-4, 0),
    _xlpm.ersteEinstieg, IFERROR(MIN(_xlfn._xlws.FILTER(ROW(B143:$B$400), (B143:$B$400=$Y$2) + (B143:$B$400=$AA$9)))-ROW(B142), 0),
    IF(
        OR(_xlpm.ersteEinstieg=0, NOT(OR(B142=$Z$3, B142=$Z$4))),
        "",
        _xlfn.LET(
            _xlpm.wertAus,
                N(INDEX(E$5:E141, _xlpm.letzteAusstieg))  * 24 * 60
              + N(INDEX(G$5:G141, _xlpm.letzteAusstieg)),
            _xlpm.wertEin,
                N(INDEX(E143:E$932, _xlpm.ersteEinstieg))  * 24 * 60
              + N(INDEX(G143:G$932, _xlpm.ersteEinstieg)),
            _xlpm.diff, ROUND(_xlpm.wertEin - _xlpm.wertAus,0),
            _xlpm.minuteSoll,
                N(_xlfn.XLOOKUP(C142,Ziehung[LosID],Ziehung[Zeit-bedarf (min)])),
            IF(_xlpm.diff &gt; 0,"Los: "&amp;_xlpm.minuteSoll&amp;"; Um.:"&amp; _xlpm.diff,"")
        )
    )
)</f>
        <v/>
      </c>
      <c r="H142" s="18" t="str" cm="1">
        <f t="array" ref="H14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2" s="22" t="str">
        <v>P-30b</v>
      </c>
    </row>
    <row r="143" spans="3:31">
      <c r="C143" t="str" cm="1">
        <f t="array" ref="C143">_xlfn.SWITCH(Logbuch[[#This Row],[Eintragsart]],
$Y$1,IF(Logbuch[[#This Row],[Check]]=$Y$3,C142,""),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MIN(INT(($J$9-$J$8)*144)*$J$11,INT((E143-$J$8)*144)*$J$11),"")),
""
)</f>
        <v/>
      </c>
      <c r="D143" t="str" cm="1">
        <f t="array" ref="D143">IFERROR(
_xlfn.IFS(
AND(Logbuch[[#This Row],[Eintragsart]]=$Z$1,LEN(Logbuch[[#This Row],[Details]])&gt;0),_xlfn.XLOOKUP(IF(Logbuch[[#This Row],[Eintragsart]]=$Z$1,Logbuch[[#This Row],[Details]],""),Ziehung[LosID],Ziehung[Bahnhof],FALSE,0),
AND(Logbuch[[#This Row],[Eintragsart]]=$Y$1,Logbuch[[#This Row],[Check]]="Einstieg"),D142),
"")</f>
        <v/>
      </c>
      <c r="F143" s="24">
        <f t="shared" si="4"/>
        <v>46256</v>
      </c>
      <c r="G143" t="str" cm="1">
        <f t="array" ref="G143">_xlfn.LET(
    _xlpm.letzteAusstieg, IFERROR(MAX(_xlfn._xlws.FILTER(ROW($B$5:B142), ($B$5:B142=$Y$3) + ($B$5:B142=$AA$10)))-4, 0),
    _xlpm.ersteEinstieg, IFERROR(MIN(_xlfn._xlws.FILTER(ROW(B144:$B$400), (B144:$B$400=$Y$2) + (B144:$B$400=$AA$9)))-ROW(B143), 0),
    IF(
        OR(_xlpm.ersteEinstieg=0, NOT(OR(B143=$Z$3, B143=$Z$4))),
        "",
        _xlfn.LET(
            _xlpm.wertAus,
                N(INDEX(E$5:E142, _xlpm.letzteAusstieg))  * 24 * 60
              + N(INDEX(G$5:G142, _xlpm.letzteAusstieg)),
            _xlpm.wertEin,
                N(INDEX(E144:E$932, _xlpm.ersteEinstieg))  * 24 * 60
              + N(INDEX(G144:G$932, _xlpm.ersteEinstieg)),
            _xlpm.diff, ROUND(_xlpm.wertEin - _xlpm.wertAus,0),
            _xlpm.minuteSoll,
                N(_xlfn.XLOOKUP(C143,Ziehung[LosID],Ziehung[Zeit-bedarf (min)])),
            IF(_xlpm.diff &gt; 0,"Los: "&amp;_xlpm.minuteSoll&amp;"; Um.:"&amp; _xlpm.diff,"")
        )
    )
)</f>
        <v/>
      </c>
      <c r="H143" s="18" t="str" cm="1">
        <f t="array" ref="H14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3" s="22" t="str">
        <v>P-34a</v>
      </c>
    </row>
    <row r="144" spans="3:31">
      <c r="C144" t="str" cm="1">
        <f t="array" ref="C144">_xlfn.SWITCH(Logbuch[[#This Row],[Eintragsart]],
$Y$1,IF(Logbuch[[#This Row],[Check]]=$Y$3,C143,""),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MIN(INT(($J$9-$J$8)*144)*$J$11,INT((E144-$J$8)*144)*$J$11),"")),
""
)</f>
        <v/>
      </c>
      <c r="D144" t="str" cm="1">
        <f t="array" ref="D144">IFERROR(
_xlfn.IFS(
AND(Logbuch[[#This Row],[Eintragsart]]=$Z$1,LEN(Logbuch[[#This Row],[Details]])&gt;0),_xlfn.XLOOKUP(IF(Logbuch[[#This Row],[Eintragsart]]=$Z$1,Logbuch[[#This Row],[Details]],""),Ziehung[LosID],Ziehung[Bahnhof],FALSE,0),
AND(Logbuch[[#This Row],[Eintragsart]]=$Y$1,Logbuch[[#This Row],[Check]]="Einstieg"),D143),
"")</f>
        <v/>
      </c>
      <c r="F144" s="24">
        <f t="shared" si="4"/>
        <v>46256</v>
      </c>
      <c r="G144" t="str" cm="1">
        <f t="array" ref="G144">_xlfn.LET(
    _xlpm.letzteAusstieg, IFERROR(MAX(_xlfn._xlws.FILTER(ROW($B$5:B143), ($B$5:B143=$Y$3) + ($B$5:B143=$AA$10)))-4, 0),
    _xlpm.ersteEinstieg, IFERROR(MIN(_xlfn._xlws.FILTER(ROW(B145:$B$400), (B145:$B$400=$Y$2) + (B145:$B$400=$AA$9)))-ROW(B144), 0),
    IF(
        OR(_xlpm.ersteEinstieg=0, NOT(OR(B144=$Z$3, B144=$Z$4))),
        "",
        _xlfn.LET(
            _xlpm.wertAus,
                N(INDEX(E$5:E143, _xlpm.letzteAusstieg))  * 24 * 60
              + N(INDEX(G$5:G143, _xlpm.letzteAusstieg)),
            _xlpm.wertEin,
                N(INDEX(E145:E$932, _xlpm.ersteEinstieg))  * 24 * 60
              + N(INDEX(G145:G$932, _xlpm.ersteEinstieg)),
            _xlpm.diff, ROUND(_xlpm.wertEin - _xlpm.wertAus,0),
            _xlpm.minuteSoll,
                N(_xlfn.XLOOKUP(C144,Ziehung[LosID],Ziehung[Zeit-bedarf (min)])),
            IF(_xlpm.diff &gt; 0,"Los: "&amp;_xlpm.minuteSoll&amp;"; Um.:"&amp; _xlpm.diff,"")
        )
    )
)</f>
        <v/>
      </c>
      <c r="H144" s="18" t="str" cm="1">
        <f t="array" ref="H14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4" s="22" t="str">
        <v>P-34b</v>
      </c>
    </row>
    <row r="145" spans="3:31">
      <c r="C145" t="str" cm="1">
        <f t="array" ref="C145">_xlfn.SWITCH(Logbuch[[#This Row],[Eintragsart]],
$Y$1,IF(Logbuch[[#This Row],[Check]]=$Y$3,C144,""),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MIN(INT(($J$9-$J$8)*144)*$J$11,INT((E145-$J$8)*144)*$J$11),"")),
""
)</f>
        <v/>
      </c>
      <c r="D145" t="str" cm="1">
        <f t="array" ref="D145">IFERROR(
_xlfn.IFS(
AND(Logbuch[[#This Row],[Eintragsart]]=$Z$1,LEN(Logbuch[[#This Row],[Details]])&gt;0),_xlfn.XLOOKUP(IF(Logbuch[[#This Row],[Eintragsart]]=$Z$1,Logbuch[[#This Row],[Details]],""),Ziehung[LosID],Ziehung[Bahnhof],FALSE,0),
AND(Logbuch[[#This Row],[Eintragsart]]=$Y$1,Logbuch[[#This Row],[Check]]="Einstieg"),D144),
"")</f>
        <v/>
      </c>
      <c r="F145" s="24">
        <f t="shared" si="4"/>
        <v>46256</v>
      </c>
      <c r="G145" t="str" cm="1">
        <f t="array" ref="G145">_xlfn.LET(
    _xlpm.letzteAusstieg, IFERROR(MAX(_xlfn._xlws.FILTER(ROW($B$5:B144), ($B$5:B144=$Y$3) + ($B$5:B144=$AA$10)))-4, 0),
    _xlpm.ersteEinstieg, IFERROR(MIN(_xlfn._xlws.FILTER(ROW(B146:$B$400), (B146:$B$400=$Y$2) + (B146:$B$400=$AA$9)))-ROW(B145), 0),
    IF(
        OR(_xlpm.ersteEinstieg=0, NOT(OR(B145=$Z$3, B145=$Z$4))),
        "",
        _xlfn.LET(
            _xlpm.wertAus,
                N(INDEX(E$5:E144, _xlpm.letzteAusstieg))  * 24 * 60
              + N(INDEX(G$5:G144, _xlpm.letzteAusstieg)),
            _xlpm.wertEin,
                N(INDEX(E146:E$932, _xlpm.ersteEinstieg))  * 24 * 60
              + N(INDEX(G146:G$932, _xlpm.ersteEinstieg)),
            _xlpm.diff, ROUND(_xlpm.wertEin - _xlpm.wertAus,0),
            _xlpm.minuteSoll,
                N(_xlfn.XLOOKUP(C145,Ziehung[LosID],Ziehung[Zeit-bedarf (min)])),
            IF(_xlpm.diff &gt; 0,"Los: "&amp;_xlpm.minuteSoll&amp;"; Um.:"&amp; _xlpm.diff,"")
        )
    )
)</f>
        <v/>
      </c>
      <c r="H145" s="18" t="str" cm="1">
        <f t="array" ref="H14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5" s="22" t="str">
        <v>P-37a</v>
      </c>
    </row>
    <row r="146" spans="3:31">
      <c r="C146" t="str" cm="1">
        <f t="array" ref="C146">_xlfn.SWITCH(Logbuch[[#This Row],[Eintragsart]],
$Y$1,IF(Logbuch[[#This Row],[Check]]=$Y$3,C145,""),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MIN(INT(($J$9-$J$8)*144)*$J$11,INT((E146-$J$8)*144)*$J$11),"")),
""
)</f>
        <v/>
      </c>
      <c r="D146" t="str" cm="1">
        <f t="array" ref="D146">IFERROR(
_xlfn.IFS(
AND(Logbuch[[#This Row],[Eintragsart]]=$Z$1,LEN(Logbuch[[#This Row],[Details]])&gt;0),_xlfn.XLOOKUP(IF(Logbuch[[#This Row],[Eintragsart]]=$Z$1,Logbuch[[#This Row],[Details]],""),Ziehung[LosID],Ziehung[Bahnhof],FALSE,0),
AND(Logbuch[[#This Row],[Eintragsart]]=$Y$1,Logbuch[[#This Row],[Check]]="Einstieg"),D145),
"")</f>
        <v/>
      </c>
      <c r="F146" s="24">
        <f t="shared" si="4"/>
        <v>46256</v>
      </c>
      <c r="G146" t="str" cm="1">
        <f t="array" ref="G146">_xlfn.LET(
    _xlpm.letzteAusstieg, IFERROR(MAX(_xlfn._xlws.FILTER(ROW($B$5:B145), ($B$5:B145=$Y$3) + ($B$5:B145=$AA$10)))-4, 0),
    _xlpm.ersteEinstieg, IFERROR(MIN(_xlfn._xlws.FILTER(ROW(B147:$B$400), (B147:$B$400=$Y$2) + (B147:$B$400=$AA$9)))-ROW(B146), 0),
    IF(
        OR(_xlpm.ersteEinstieg=0, NOT(OR(B146=$Z$3, B146=$Z$4))),
        "",
        _xlfn.LET(
            _xlpm.wertAus,
                N(INDEX(E$5:E145, _xlpm.letzteAusstieg))  * 24 * 60
              + N(INDEX(G$5:G145, _xlpm.letzteAusstieg)),
            _xlpm.wertEin,
                N(INDEX(E147:E$932, _xlpm.ersteEinstieg))  * 24 * 60
              + N(INDEX(G147:G$932, _xlpm.ersteEinstieg)),
            _xlpm.diff, ROUND(_xlpm.wertEin - _xlpm.wertAus,0),
            _xlpm.minuteSoll,
                N(_xlfn.XLOOKUP(C146,Ziehung[LosID],Ziehung[Zeit-bedarf (min)])),
            IF(_xlpm.diff &gt; 0,"Los: "&amp;_xlpm.minuteSoll&amp;"; Um.:"&amp; _xlpm.diff,"")
        )
    )
)</f>
        <v/>
      </c>
      <c r="H146" s="18" t="str" cm="1">
        <f t="array" ref="H14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6" s="22" t="str">
        <v>P-37b</v>
      </c>
    </row>
    <row r="147" spans="3:31">
      <c r="C147" t="str" cm="1">
        <f t="array" ref="C147">_xlfn.SWITCH(Logbuch[[#This Row],[Eintragsart]],
$Y$1,IF(Logbuch[[#This Row],[Check]]=$Y$3,C146,""),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MIN(INT(($J$9-$J$8)*144)*$J$11,INT((E147-$J$8)*144)*$J$11),"")),
""
)</f>
        <v/>
      </c>
      <c r="D147" t="str" cm="1">
        <f t="array" ref="D147">IFERROR(
_xlfn.IFS(
AND(Logbuch[[#This Row],[Eintragsart]]=$Z$1,LEN(Logbuch[[#This Row],[Details]])&gt;0),_xlfn.XLOOKUP(IF(Logbuch[[#This Row],[Eintragsart]]=$Z$1,Logbuch[[#This Row],[Details]],""),Ziehung[LosID],Ziehung[Bahnhof],FALSE,0),
AND(Logbuch[[#This Row],[Eintragsart]]=$Y$1,Logbuch[[#This Row],[Check]]="Einstieg"),D146),
"")</f>
        <v/>
      </c>
      <c r="F147" s="24">
        <f t="shared" si="4"/>
        <v>46256</v>
      </c>
      <c r="G147" t="str" cm="1">
        <f t="array" ref="G147">_xlfn.LET(
    _xlpm.letzteAusstieg, IFERROR(MAX(_xlfn._xlws.FILTER(ROW($B$5:B146), ($B$5:B146=$Y$3) + ($B$5:B146=$AA$10)))-4, 0),
    _xlpm.ersteEinstieg, IFERROR(MIN(_xlfn._xlws.FILTER(ROW(B148:$B$400), (B148:$B$400=$Y$2) + (B148:$B$400=$AA$9)))-ROW(B147), 0),
    IF(
        OR(_xlpm.ersteEinstieg=0, NOT(OR(B147=$Z$3, B147=$Z$4))),
        "",
        _xlfn.LET(
            _xlpm.wertAus,
                N(INDEX(E$5:E146, _xlpm.letzteAusstieg))  * 24 * 60
              + N(INDEX(G$5:G146, _xlpm.letzteAusstieg)),
            _xlpm.wertEin,
                N(INDEX(E148:E$932, _xlpm.ersteEinstieg))  * 24 * 60
              + N(INDEX(G148:G$932, _xlpm.ersteEinstieg)),
            _xlpm.diff, ROUND(_xlpm.wertEin - _xlpm.wertAus,0),
            _xlpm.minuteSoll,
                N(_xlfn.XLOOKUP(C147,Ziehung[LosID],Ziehung[Zeit-bedarf (min)])),
            IF(_xlpm.diff &gt; 0,"Los: "&amp;_xlpm.minuteSoll&amp;"; Um.:"&amp; _xlpm.diff,"")
        )
    )
)</f>
        <v/>
      </c>
      <c r="H147" s="18" t="str" cm="1">
        <f t="array" ref="H14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7" s="22" t="str">
        <v>R-01</v>
      </c>
    </row>
    <row r="148" spans="3:31">
      <c r="C148" t="str" cm="1">
        <f t="array" ref="C148">_xlfn.SWITCH(Logbuch[[#This Row],[Eintragsart]],
$Y$1,IF(Logbuch[[#This Row],[Check]]=$Y$3,C147,""),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MIN(INT(($J$9-$J$8)*144)*$J$11,INT((E148-$J$8)*144)*$J$11),"")),
""
)</f>
        <v/>
      </c>
      <c r="D148" t="str" cm="1">
        <f t="array" ref="D148">IFERROR(
_xlfn.IFS(
AND(Logbuch[[#This Row],[Eintragsart]]=$Z$1,LEN(Logbuch[[#This Row],[Details]])&gt;0),_xlfn.XLOOKUP(IF(Logbuch[[#This Row],[Eintragsart]]=$Z$1,Logbuch[[#This Row],[Details]],""),Ziehung[LosID],Ziehung[Bahnhof],FALSE,0),
AND(Logbuch[[#This Row],[Eintragsart]]=$Y$1,Logbuch[[#This Row],[Check]]="Einstieg"),D147),
"")</f>
        <v/>
      </c>
      <c r="F148" s="24">
        <f t="shared" si="4"/>
        <v>46256</v>
      </c>
      <c r="G148" t="str" cm="1">
        <f t="array" ref="G148">_xlfn.LET(
    _xlpm.letzteAusstieg, IFERROR(MAX(_xlfn._xlws.FILTER(ROW($B$5:B147), ($B$5:B147=$Y$3) + ($B$5:B147=$AA$10)))-4, 0),
    _xlpm.ersteEinstieg, IFERROR(MIN(_xlfn._xlws.FILTER(ROW(B149:$B$400), (B149:$B$400=$Y$2) + (B149:$B$400=$AA$9)))-ROW(B148), 0),
    IF(
        OR(_xlpm.ersteEinstieg=0, NOT(OR(B148=$Z$3, B148=$Z$4))),
        "",
        _xlfn.LET(
            _xlpm.wertAus,
                N(INDEX(E$5:E147, _xlpm.letzteAusstieg))  * 24 * 60
              + N(INDEX(G$5:G147, _xlpm.letzteAusstieg)),
            _xlpm.wertEin,
                N(INDEX(E149:E$932, _xlpm.ersteEinstieg))  * 24 * 60
              + N(INDEX(G149:G$932, _xlpm.ersteEinstieg)),
            _xlpm.diff, ROUND(_xlpm.wertEin - _xlpm.wertAus,0),
            _xlpm.minuteSoll,
                N(_xlfn.XLOOKUP(C148,Ziehung[LosID],Ziehung[Zeit-bedarf (min)])),
            IF(_xlpm.diff &gt; 0,"Los: "&amp;_xlpm.minuteSoll&amp;"; Um.:"&amp; _xlpm.diff,"")
        )
    )
)</f>
        <v/>
      </c>
      <c r="H148" s="18" t="str" cm="1">
        <f t="array" ref="H14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8" s="22" t="str">
        <v>R-03</v>
      </c>
    </row>
    <row r="149" spans="3:31">
      <c r="C149" t="str" cm="1">
        <f t="array" ref="C149">_xlfn.SWITCH(Logbuch[[#This Row],[Eintragsart]],
$Y$1,IF(Logbuch[[#This Row],[Check]]=$Y$3,C148,""),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MIN(INT(($J$9-$J$8)*144)*$J$11,INT((E149-$J$8)*144)*$J$11),"")),
""
)</f>
        <v/>
      </c>
      <c r="D149" t="str" cm="1">
        <f t="array" ref="D149">IFERROR(
_xlfn.IFS(
AND(Logbuch[[#This Row],[Eintragsart]]=$Z$1,LEN(Logbuch[[#This Row],[Details]])&gt;0),_xlfn.XLOOKUP(IF(Logbuch[[#This Row],[Eintragsart]]=$Z$1,Logbuch[[#This Row],[Details]],""),Ziehung[LosID],Ziehung[Bahnhof],FALSE,0),
AND(Logbuch[[#This Row],[Eintragsart]]=$Y$1,Logbuch[[#This Row],[Check]]="Einstieg"),D148),
"")</f>
        <v/>
      </c>
      <c r="F149" s="24">
        <f t="shared" si="4"/>
        <v>46256</v>
      </c>
      <c r="G149" t="str" cm="1">
        <f t="array" ref="G149">_xlfn.LET(
    _xlpm.letzteAusstieg, IFERROR(MAX(_xlfn._xlws.FILTER(ROW($B$5:B148), ($B$5:B148=$Y$3) + ($B$5:B148=$AA$10)))-4, 0),
    _xlpm.ersteEinstieg, IFERROR(MIN(_xlfn._xlws.FILTER(ROW(B150:$B$400), (B150:$B$400=$Y$2) + (B150:$B$400=$AA$9)))-ROW(B149), 0),
    IF(
        OR(_xlpm.ersteEinstieg=0, NOT(OR(B149=$Z$3, B149=$Z$4))),
        "",
        _xlfn.LET(
            _xlpm.wertAus,
                N(INDEX(E$5:E148, _xlpm.letzteAusstieg))  * 24 * 60
              + N(INDEX(G$5:G148, _xlpm.letzteAusstieg)),
            _xlpm.wertEin,
                N(INDEX(E150:E$932, _xlpm.ersteEinstieg))  * 24 * 60
              + N(INDEX(G150:G$932, _xlpm.ersteEinstieg)),
            _xlpm.diff, ROUND(_xlpm.wertEin - _xlpm.wertAus,0),
            _xlpm.minuteSoll,
                N(_xlfn.XLOOKUP(C149,Ziehung[LosID],Ziehung[Zeit-bedarf (min)])),
            IF(_xlpm.diff &gt; 0,"Los: "&amp;_xlpm.minuteSoll&amp;"; Um.:"&amp; _xlpm.diff,"")
        )
    )
)</f>
        <v/>
      </c>
      <c r="H149" s="18" t="str" cm="1">
        <f t="array" ref="H14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49" s="22" t="str">
        <v>R-08</v>
      </c>
    </row>
    <row r="150" spans="3:31">
      <c r="C150" t="str" cm="1">
        <f t="array" ref="C150">_xlfn.SWITCH(Logbuch[[#This Row],[Eintragsart]],
$Y$1,IF(Logbuch[[#This Row],[Check]]=$Y$3,C149,""),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MIN(INT(($J$9-$J$8)*144)*$J$11,INT((E150-$J$8)*144)*$J$11),"")),
""
)</f>
        <v/>
      </c>
      <c r="D150" t="str" cm="1">
        <f t="array" ref="D150">IFERROR(
_xlfn.IFS(
AND(Logbuch[[#This Row],[Eintragsart]]=$Z$1,LEN(Logbuch[[#This Row],[Details]])&gt;0),_xlfn.XLOOKUP(IF(Logbuch[[#This Row],[Eintragsart]]=$Z$1,Logbuch[[#This Row],[Details]],""),Ziehung[LosID],Ziehung[Bahnhof],FALSE,0),
AND(Logbuch[[#This Row],[Eintragsart]]=$Y$1,Logbuch[[#This Row],[Check]]="Einstieg"),D149),
"")</f>
        <v/>
      </c>
      <c r="F150" s="24">
        <f t="shared" si="4"/>
        <v>46256</v>
      </c>
      <c r="G150" t="str" cm="1">
        <f t="array" ref="G150">_xlfn.LET(
    _xlpm.letzteAusstieg, IFERROR(MAX(_xlfn._xlws.FILTER(ROW($B$5:B149), ($B$5:B149=$Y$3) + ($B$5:B149=$AA$10)))-4, 0),
    _xlpm.ersteEinstieg, IFERROR(MIN(_xlfn._xlws.FILTER(ROW(B151:$B$400), (B151:$B$400=$Y$2) + (B151:$B$400=$AA$9)))-ROW(B150), 0),
    IF(
        OR(_xlpm.ersteEinstieg=0, NOT(OR(B150=$Z$3, B150=$Z$4))),
        "",
        _xlfn.LET(
            _xlpm.wertAus,
                N(INDEX(E$5:E149, _xlpm.letzteAusstieg))  * 24 * 60
              + N(INDEX(G$5:G149, _xlpm.letzteAusstieg)),
            _xlpm.wertEin,
                N(INDEX(E151:E$932, _xlpm.ersteEinstieg))  * 24 * 60
              + N(INDEX(G151:G$932, _xlpm.ersteEinstieg)),
            _xlpm.diff, ROUND(_xlpm.wertEin - _xlpm.wertAus,0),
            _xlpm.minuteSoll,
                N(_xlfn.XLOOKUP(C150,Ziehung[LosID],Ziehung[Zeit-bedarf (min)])),
            IF(_xlpm.diff &gt; 0,"Los: "&amp;_xlpm.minuteSoll&amp;"; Um.:"&amp; _xlpm.diff,"")
        )
    )
)</f>
        <v/>
      </c>
      <c r="H150" s="18" t="str" cm="1">
        <f t="array" ref="H15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0" s="22" t="str">
        <v>R-10</v>
      </c>
    </row>
    <row r="151" spans="3:31">
      <c r="C151" t="str" cm="1">
        <f t="array" ref="C151">_xlfn.SWITCH(Logbuch[[#This Row],[Eintragsart]],
$Y$1,IF(Logbuch[[#This Row],[Check]]=$Y$3,C150,""),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MIN(INT(($J$9-$J$8)*144)*$J$11,INT((E151-$J$8)*144)*$J$11),"")),
""
)</f>
        <v/>
      </c>
      <c r="D151" t="str" cm="1">
        <f t="array" ref="D151">IFERROR(
_xlfn.IFS(
AND(Logbuch[[#This Row],[Eintragsart]]=$Z$1,LEN(Logbuch[[#This Row],[Details]])&gt;0),_xlfn.XLOOKUP(IF(Logbuch[[#This Row],[Eintragsart]]=$Z$1,Logbuch[[#This Row],[Details]],""),Ziehung[LosID],Ziehung[Bahnhof],FALSE,0),
AND(Logbuch[[#This Row],[Eintragsart]]=$Y$1,Logbuch[[#This Row],[Check]]="Einstieg"),D150),
"")</f>
        <v/>
      </c>
      <c r="F151" s="24">
        <f t="shared" si="4"/>
        <v>46256</v>
      </c>
      <c r="G151" t="str" cm="1">
        <f t="array" ref="G151">_xlfn.LET(
    _xlpm.letzteAusstieg, IFERROR(MAX(_xlfn._xlws.FILTER(ROW($B$5:B150), ($B$5:B150=$Y$3) + ($B$5:B150=$AA$10)))-4, 0),
    _xlpm.ersteEinstieg, IFERROR(MIN(_xlfn._xlws.FILTER(ROW(B152:$B$400), (B152:$B$400=$Y$2) + (B152:$B$400=$AA$9)))-ROW(B151), 0),
    IF(
        OR(_xlpm.ersteEinstieg=0, NOT(OR(B151=$Z$3, B151=$Z$4))),
        "",
        _xlfn.LET(
            _xlpm.wertAus,
                N(INDEX(E$5:E150, _xlpm.letzteAusstieg))  * 24 * 60
              + N(INDEX(G$5:G150, _xlpm.letzteAusstieg)),
            _xlpm.wertEin,
                N(INDEX(E152:E$932, _xlpm.ersteEinstieg))  * 24 * 60
              + N(INDEX(G152:G$932, _xlpm.ersteEinstieg)),
            _xlpm.diff, ROUND(_xlpm.wertEin - _xlpm.wertAus,0),
            _xlpm.minuteSoll,
                N(_xlfn.XLOOKUP(C151,Ziehung[LosID],Ziehung[Zeit-bedarf (min)])),
            IF(_xlpm.diff &gt; 0,"Los: "&amp;_xlpm.minuteSoll&amp;"; Um.:"&amp; _xlpm.diff,"")
        )
    )
)</f>
        <v/>
      </c>
      <c r="H151" s="18" t="str" cm="1">
        <f t="array" ref="H15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1" s="22" t="str">
        <v>R-12</v>
      </c>
    </row>
    <row r="152" spans="3:31">
      <c r="C152" t="str" cm="1">
        <f t="array" ref="C152">_xlfn.SWITCH(Logbuch[[#This Row],[Eintragsart]],
$Y$1,IF(Logbuch[[#This Row],[Check]]=$Y$3,C151,""),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MIN(INT(($J$9-$J$8)*144)*$J$11,INT((E152-$J$8)*144)*$J$11),"")),
""
)</f>
        <v/>
      </c>
      <c r="D152" t="str" cm="1">
        <f t="array" ref="D152">IFERROR(
_xlfn.IFS(
AND(Logbuch[[#This Row],[Eintragsart]]=$Z$1,LEN(Logbuch[[#This Row],[Details]])&gt;0),_xlfn.XLOOKUP(IF(Logbuch[[#This Row],[Eintragsart]]=$Z$1,Logbuch[[#This Row],[Details]],""),Ziehung[LosID],Ziehung[Bahnhof],FALSE,0),
AND(Logbuch[[#This Row],[Eintragsart]]=$Y$1,Logbuch[[#This Row],[Check]]="Einstieg"),D151),
"")</f>
        <v/>
      </c>
      <c r="F152" s="24">
        <f t="shared" si="4"/>
        <v>46256</v>
      </c>
      <c r="G152" t="str" cm="1">
        <f t="array" ref="G152">_xlfn.LET(
    _xlpm.letzteAusstieg, IFERROR(MAX(_xlfn._xlws.FILTER(ROW($B$5:B151), ($B$5:B151=$Y$3) + ($B$5:B151=$AA$10)))-4, 0),
    _xlpm.ersteEinstieg, IFERROR(MIN(_xlfn._xlws.FILTER(ROW(B153:$B$400), (B153:$B$400=$Y$2) + (B153:$B$400=$AA$9)))-ROW(B152), 0),
    IF(
        OR(_xlpm.ersteEinstieg=0, NOT(OR(B152=$Z$3, B152=$Z$4))),
        "",
        _xlfn.LET(
            _xlpm.wertAus,
                N(INDEX(E$5:E151, _xlpm.letzteAusstieg))  * 24 * 60
              + N(INDEX(G$5:G151, _xlpm.letzteAusstieg)),
            _xlpm.wertEin,
                N(INDEX(E153:E$932, _xlpm.ersteEinstieg))  * 24 * 60
              + N(INDEX(G153:G$932, _xlpm.ersteEinstieg)),
            _xlpm.diff, ROUND(_xlpm.wertEin - _xlpm.wertAus,0),
            _xlpm.minuteSoll,
                N(_xlfn.XLOOKUP(C152,Ziehung[LosID],Ziehung[Zeit-bedarf (min)])),
            IF(_xlpm.diff &gt; 0,"Los: "&amp;_xlpm.minuteSoll&amp;"; Um.:"&amp; _xlpm.diff,"")
        )
    )
)</f>
        <v/>
      </c>
      <c r="H152" s="18" t="str" cm="1">
        <f t="array" ref="H15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2" s="22" t="str">
        <v>R-13</v>
      </c>
    </row>
    <row r="153" spans="3:31">
      <c r="C153" t="str" cm="1">
        <f t="array" ref="C153">_xlfn.SWITCH(Logbuch[[#This Row],[Eintragsart]],
$Y$1,IF(Logbuch[[#This Row],[Check]]=$Y$3,C152,""),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MIN(INT(($J$9-$J$8)*144)*$J$11,INT((E153-$J$8)*144)*$J$11),"")),
""
)</f>
        <v/>
      </c>
      <c r="D153" t="str" cm="1">
        <f t="array" ref="D153">IFERROR(
_xlfn.IFS(
AND(Logbuch[[#This Row],[Eintragsart]]=$Z$1,LEN(Logbuch[[#This Row],[Details]])&gt;0),_xlfn.XLOOKUP(IF(Logbuch[[#This Row],[Eintragsart]]=$Z$1,Logbuch[[#This Row],[Details]],""),Ziehung[LosID],Ziehung[Bahnhof],FALSE,0),
AND(Logbuch[[#This Row],[Eintragsart]]=$Y$1,Logbuch[[#This Row],[Check]]="Einstieg"),D152),
"")</f>
        <v/>
      </c>
      <c r="F153" s="24">
        <f t="shared" si="4"/>
        <v>46256</v>
      </c>
      <c r="G153" t="str" cm="1">
        <f t="array" ref="G153">_xlfn.LET(
    _xlpm.letzteAusstieg, IFERROR(MAX(_xlfn._xlws.FILTER(ROW($B$5:B152), ($B$5:B152=$Y$3) + ($B$5:B152=$AA$10)))-4, 0),
    _xlpm.ersteEinstieg, IFERROR(MIN(_xlfn._xlws.FILTER(ROW(B154:$B$400), (B154:$B$400=$Y$2) + (B154:$B$400=$AA$9)))-ROW(B153), 0),
    IF(
        OR(_xlpm.ersteEinstieg=0, NOT(OR(B153=$Z$3, B153=$Z$4))),
        "",
        _xlfn.LET(
            _xlpm.wertAus,
                N(INDEX(E$5:E152, _xlpm.letzteAusstieg))  * 24 * 60
              + N(INDEX(G$5:G152, _xlpm.letzteAusstieg)),
            _xlpm.wertEin,
                N(INDEX(E154:E$932, _xlpm.ersteEinstieg))  * 24 * 60
              + N(INDEX(G154:G$932, _xlpm.ersteEinstieg)),
            _xlpm.diff, ROUND(_xlpm.wertEin - _xlpm.wertAus,0),
            _xlpm.minuteSoll,
                N(_xlfn.XLOOKUP(C153,Ziehung[LosID],Ziehung[Zeit-bedarf (min)])),
            IF(_xlpm.diff &gt; 0,"Los: "&amp;_xlpm.minuteSoll&amp;"; Um.:"&amp; _xlpm.diff,"")
        )
    )
)</f>
        <v/>
      </c>
      <c r="H153" s="18" t="str" cm="1">
        <f t="array" ref="H15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3" s="22" t="str">
        <v>R-14</v>
      </c>
    </row>
    <row r="154" spans="3:31">
      <c r="C154" t="str" cm="1">
        <f t="array" ref="C154">_xlfn.SWITCH(Logbuch[[#This Row],[Eintragsart]],
$Y$1,IF(Logbuch[[#This Row],[Check]]=$Y$3,C153,""),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MIN(INT(($J$9-$J$8)*144)*$J$11,INT((E154-$J$8)*144)*$J$11),"")),
""
)</f>
        <v/>
      </c>
      <c r="D154" t="str" cm="1">
        <f t="array" ref="D154">IFERROR(
_xlfn.IFS(
AND(Logbuch[[#This Row],[Eintragsart]]=$Z$1,LEN(Logbuch[[#This Row],[Details]])&gt;0),_xlfn.XLOOKUP(IF(Logbuch[[#This Row],[Eintragsart]]=$Z$1,Logbuch[[#This Row],[Details]],""),Ziehung[LosID],Ziehung[Bahnhof],FALSE,0),
AND(Logbuch[[#This Row],[Eintragsart]]=$Y$1,Logbuch[[#This Row],[Check]]="Einstieg"),D153),
"")</f>
        <v/>
      </c>
      <c r="F154" s="24">
        <f t="shared" si="4"/>
        <v>46256</v>
      </c>
      <c r="G154" t="str" cm="1">
        <f t="array" ref="G154">_xlfn.LET(
    _xlpm.letzteAusstieg, IFERROR(MAX(_xlfn._xlws.FILTER(ROW($B$5:B153), ($B$5:B153=$Y$3) + ($B$5:B153=$AA$10)))-4, 0),
    _xlpm.ersteEinstieg, IFERROR(MIN(_xlfn._xlws.FILTER(ROW(B155:$B$400), (B155:$B$400=$Y$2) + (B155:$B$400=$AA$9)))-ROW(B154), 0),
    IF(
        OR(_xlpm.ersteEinstieg=0, NOT(OR(B154=$Z$3, B154=$Z$4))),
        "",
        _xlfn.LET(
            _xlpm.wertAus,
                N(INDEX(E$5:E153, _xlpm.letzteAusstieg))  * 24 * 60
              + N(INDEX(G$5:G153, _xlpm.letzteAusstieg)),
            _xlpm.wertEin,
                N(INDEX(E155:E$932, _xlpm.ersteEinstieg))  * 24 * 60
              + N(INDEX(G155:G$932, _xlpm.ersteEinstieg)),
            _xlpm.diff, ROUND(_xlpm.wertEin - _xlpm.wertAus,0),
            _xlpm.minuteSoll,
                N(_xlfn.XLOOKUP(C154,Ziehung[LosID],Ziehung[Zeit-bedarf (min)])),
            IF(_xlpm.diff &gt; 0,"Los: "&amp;_xlpm.minuteSoll&amp;"; Um.:"&amp; _xlpm.diff,"")
        )
    )
)</f>
        <v/>
      </c>
      <c r="H154" s="18" t="str" cm="1">
        <f t="array" ref="H15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4" s="22" t="str">
        <v>R-19</v>
      </c>
    </row>
    <row r="155" spans="3:31">
      <c r="C155" t="str" cm="1">
        <f t="array" ref="C155">_xlfn.SWITCH(Logbuch[[#This Row],[Eintragsart]],
$Y$1,IF(Logbuch[[#This Row],[Check]]=$Y$3,C154,""),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MIN(INT(($J$9-$J$8)*144)*$J$11,INT((E155-$J$8)*144)*$J$11),"")),
""
)</f>
        <v/>
      </c>
      <c r="D155" t="str" cm="1">
        <f t="array" ref="D155">IFERROR(
_xlfn.IFS(
AND(Logbuch[[#This Row],[Eintragsart]]=$Z$1,LEN(Logbuch[[#This Row],[Details]])&gt;0),_xlfn.XLOOKUP(IF(Logbuch[[#This Row],[Eintragsart]]=$Z$1,Logbuch[[#This Row],[Details]],""),Ziehung[LosID],Ziehung[Bahnhof],FALSE,0),
AND(Logbuch[[#This Row],[Eintragsart]]=$Y$1,Logbuch[[#This Row],[Check]]="Einstieg"),D154),
"")</f>
        <v/>
      </c>
      <c r="F155" s="24">
        <f t="shared" si="4"/>
        <v>46256</v>
      </c>
      <c r="G155" t="str" cm="1">
        <f t="array" ref="G155">_xlfn.LET(
    _xlpm.letzteAusstieg, IFERROR(MAX(_xlfn._xlws.FILTER(ROW($B$5:B154), ($B$5:B154=$Y$3) + ($B$5:B154=$AA$10)))-4, 0),
    _xlpm.ersteEinstieg, IFERROR(MIN(_xlfn._xlws.FILTER(ROW(B156:$B$400), (B156:$B$400=$Y$2) + (B156:$B$400=$AA$9)))-ROW(B155), 0),
    IF(
        OR(_xlpm.ersteEinstieg=0, NOT(OR(B155=$Z$3, B155=$Z$4))),
        "",
        _xlfn.LET(
            _xlpm.wertAus,
                N(INDEX(E$5:E154, _xlpm.letzteAusstieg))  * 24 * 60
              + N(INDEX(G$5:G154, _xlpm.letzteAusstieg)),
            _xlpm.wertEin,
                N(INDEX(E156:E$932, _xlpm.ersteEinstieg))  * 24 * 60
              + N(INDEX(G156:G$932, _xlpm.ersteEinstieg)),
            _xlpm.diff, ROUND(_xlpm.wertEin - _xlpm.wertAus,0),
            _xlpm.minuteSoll,
                N(_xlfn.XLOOKUP(C155,Ziehung[LosID],Ziehung[Zeit-bedarf (min)])),
            IF(_xlpm.diff &gt; 0,"Los: "&amp;_xlpm.minuteSoll&amp;"; Um.:"&amp; _xlpm.diff,"")
        )
    )
)</f>
        <v/>
      </c>
      <c r="H155" s="18" t="str" cm="1">
        <f t="array" ref="H15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5" s="22" t="str">
        <v>R-21</v>
      </c>
    </row>
    <row r="156" spans="3:31">
      <c r="C156" t="str" cm="1">
        <f t="array" ref="C156">_xlfn.SWITCH(Logbuch[[#This Row],[Eintragsart]],
$Y$1,IF(Logbuch[[#This Row],[Check]]=$Y$3,C155,""),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MIN(INT(($J$9-$J$8)*144)*$J$11,INT((E156-$J$8)*144)*$J$11),"")),
""
)</f>
        <v/>
      </c>
      <c r="D156" t="str" cm="1">
        <f t="array" ref="D156">IFERROR(
_xlfn.IFS(
AND(Logbuch[[#This Row],[Eintragsart]]=$Z$1,LEN(Logbuch[[#This Row],[Details]])&gt;0),_xlfn.XLOOKUP(IF(Logbuch[[#This Row],[Eintragsart]]=$Z$1,Logbuch[[#This Row],[Details]],""),Ziehung[LosID],Ziehung[Bahnhof],FALSE,0),
AND(Logbuch[[#This Row],[Eintragsart]]=$Y$1,Logbuch[[#This Row],[Check]]="Einstieg"),D155),
"")</f>
        <v/>
      </c>
      <c r="F156" s="24">
        <f t="shared" si="4"/>
        <v>46256</v>
      </c>
      <c r="G156" t="str" cm="1">
        <f t="array" ref="G156">_xlfn.LET(
    _xlpm.letzteAusstieg, IFERROR(MAX(_xlfn._xlws.FILTER(ROW($B$5:B155), ($B$5:B155=$Y$3) + ($B$5:B155=$AA$10)))-4, 0),
    _xlpm.ersteEinstieg, IFERROR(MIN(_xlfn._xlws.FILTER(ROW(B157:$B$400), (B157:$B$400=$Y$2) + (B157:$B$400=$AA$9)))-ROW(B156), 0),
    IF(
        OR(_xlpm.ersteEinstieg=0, NOT(OR(B156=$Z$3, B156=$Z$4))),
        "",
        _xlfn.LET(
            _xlpm.wertAus,
                N(INDEX(E$5:E155, _xlpm.letzteAusstieg))  * 24 * 60
              + N(INDEX(G$5:G155, _xlpm.letzteAusstieg)),
            _xlpm.wertEin,
                N(INDEX(E157:E$932, _xlpm.ersteEinstieg))  * 24 * 60
              + N(INDEX(G157:G$932, _xlpm.ersteEinstieg)),
            _xlpm.diff, ROUND(_xlpm.wertEin - _xlpm.wertAus,0),
            _xlpm.minuteSoll,
                N(_xlfn.XLOOKUP(C156,Ziehung[LosID],Ziehung[Zeit-bedarf (min)])),
            IF(_xlpm.diff &gt; 0,"Los: "&amp;_xlpm.minuteSoll&amp;"; Um.:"&amp; _xlpm.diff,"")
        )
    )
)</f>
        <v/>
      </c>
      <c r="H156" s="18" t="str" cm="1">
        <f t="array" ref="H15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6" s="22" t="str">
        <v>R-24</v>
      </c>
    </row>
    <row r="157" spans="3:31">
      <c r="C157" t="str" cm="1">
        <f t="array" ref="C157">_xlfn.SWITCH(Logbuch[[#This Row],[Eintragsart]],
$Y$1,IF(Logbuch[[#This Row],[Check]]=$Y$3,C156,""),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MIN(INT(($J$9-$J$8)*144)*$J$11,INT((E157-$J$8)*144)*$J$11),"")),
""
)</f>
        <v/>
      </c>
      <c r="D157" t="str" cm="1">
        <f t="array" ref="D157">IFERROR(
_xlfn.IFS(
AND(Logbuch[[#This Row],[Eintragsart]]=$Z$1,LEN(Logbuch[[#This Row],[Details]])&gt;0),_xlfn.XLOOKUP(IF(Logbuch[[#This Row],[Eintragsart]]=$Z$1,Logbuch[[#This Row],[Details]],""),Ziehung[LosID],Ziehung[Bahnhof],FALSE,0),
AND(Logbuch[[#This Row],[Eintragsart]]=$Y$1,Logbuch[[#This Row],[Check]]="Einstieg"),D156),
"")</f>
        <v/>
      </c>
      <c r="F157" s="24">
        <f t="shared" si="4"/>
        <v>46256</v>
      </c>
      <c r="G157" t="str" cm="1">
        <f t="array" ref="G157">_xlfn.LET(
    _xlpm.letzteAusstieg, IFERROR(MAX(_xlfn._xlws.FILTER(ROW($B$5:B156), ($B$5:B156=$Y$3) + ($B$5:B156=$AA$10)))-4, 0),
    _xlpm.ersteEinstieg, IFERROR(MIN(_xlfn._xlws.FILTER(ROW(B158:$B$400), (B158:$B$400=$Y$2) + (B158:$B$400=$AA$9)))-ROW(B157), 0),
    IF(
        OR(_xlpm.ersteEinstieg=0, NOT(OR(B157=$Z$3, B157=$Z$4))),
        "",
        _xlfn.LET(
            _xlpm.wertAus,
                N(INDEX(E$5:E156, _xlpm.letzteAusstieg))  * 24 * 60
              + N(INDEX(G$5:G156, _xlpm.letzteAusstieg)),
            _xlpm.wertEin,
                N(INDEX(E158:E$932, _xlpm.ersteEinstieg))  * 24 * 60
              + N(INDEX(G158:G$932, _xlpm.ersteEinstieg)),
            _xlpm.diff, ROUND(_xlpm.wertEin - _xlpm.wertAus,0),
            _xlpm.minuteSoll,
                N(_xlfn.XLOOKUP(C157,Ziehung[LosID],Ziehung[Zeit-bedarf (min)])),
            IF(_xlpm.diff &gt; 0,"Los: "&amp;_xlpm.minuteSoll&amp;"; Um.:"&amp; _xlpm.diff,"")
        )
    )
)</f>
        <v/>
      </c>
      <c r="H157" s="18" t="str" cm="1">
        <f t="array" ref="H15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7" s="22" t="str">
        <v>T-02</v>
      </c>
    </row>
    <row r="158" spans="3:31">
      <c r="C158" t="str" cm="1">
        <f t="array" ref="C158">_xlfn.SWITCH(Logbuch[[#This Row],[Eintragsart]],
$Y$1,IF(Logbuch[[#This Row],[Check]]=$Y$3,C157,""),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MIN(INT(($J$9-$J$8)*144)*$J$11,INT((E158-$J$8)*144)*$J$11),"")),
""
)</f>
        <v/>
      </c>
      <c r="D158" t="str" cm="1">
        <f t="array" ref="D158">IFERROR(
_xlfn.IFS(
AND(Logbuch[[#This Row],[Eintragsart]]=$Z$1,LEN(Logbuch[[#This Row],[Details]])&gt;0),_xlfn.XLOOKUP(IF(Logbuch[[#This Row],[Eintragsart]]=$Z$1,Logbuch[[#This Row],[Details]],""),Ziehung[LosID],Ziehung[Bahnhof],FALSE,0),
AND(Logbuch[[#This Row],[Eintragsart]]=$Y$1,Logbuch[[#This Row],[Check]]="Einstieg"),D157),
"")</f>
        <v/>
      </c>
      <c r="F158" s="24">
        <f t="shared" si="4"/>
        <v>46256</v>
      </c>
      <c r="G158" t="str" cm="1">
        <f t="array" ref="G158">_xlfn.LET(
    _xlpm.letzteAusstieg, IFERROR(MAX(_xlfn._xlws.FILTER(ROW($B$5:B157), ($B$5:B157=$Y$3) + ($B$5:B157=$AA$10)))-4, 0),
    _xlpm.ersteEinstieg, IFERROR(MIN(_xlfn._xlws.FILTER(ROW(B159:$B$400), (B159:$B$400=$Y$2) + (B159:$B$400=$AA$9)))-ROW(B158), 0),
    IF(
        OR(_xlpm.ersteEinstieg=0, NOT(OR(B158=$Z$3, B158=$Z$4))),
        "",
        _xlfn.LET(
            _xlpm.wertAus,
                N(INDEX(E$5:E157, _xlpm.letzteAusstieg))  * 24 * 60
              + N(INDEX(G$5:G157, _xlpm.letzteAusstieg)),
            _xlpm.wertEin,
                N(INDEX(E159:E$932, _xlpm.ersteEinstieg))  * 24 * 60
              + N(INDEX(G159:G$932, _xlpm.ersteEinstieg)),
            _xlpm.diff, ROUND(_xlpm.wertEin - _xlpm.wertAus,0),
            _xlpm.minuteSoll,
                N(_xlfn.XLOOKUP(C158,Ziehung[LosID],Ziehung[Zeit-bedarf (min)])),
            IF(_xlpm.diff &gt; 0,"Los: "&amp;_xlpm.minuteSoll&amp;"; Um.:"&amp; _xlpm.diff,"")
        )
    )
)</f>
        <v/>
      </c>
      <c r="H158" s="18" t="str" cm="1">
        <f t="array" ref="H15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8" s="22" t="str">
        <v>T-05</v>
      </c>
    </row>
    <row r="159" spans="3:31">
      <c r="C159" t="str" cm="1">
        <f t="array" ref="C159">_xlfn.SWITCH(Logbuch[[#This Row],[Eintragsart]],
$Y$1,IF(Logbuch[[#This Row],[Check]]=$Y$3,C158,""),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MIN(INT(($J$9-$J$8)*144)*$J$11,INT((E159-$J$8)*144)*$J$11),"")),
""
)</f>
        <v/>
      </c>
      <c r="D159" t="str" cm="1">
        <f t="array" ref="D159">IFERROR(
_xlfn.IFS(
AND(Logbuch[[#This Row],[Eintragsart]]=$Z$1,LEN(Logbuch[[#This Row],[Details]])&gt;0),_xlfn.XLOOKUP(IF(Logbuch[[#This Row],[Eintragsart]]=$Z$1,Logbuch[[#This Row],[Details]],""),Ziehung[LosID],Ziehung[Bahnhof],FALSE,0),
AND(Logbuch[[#This Row],[Eintragsart]]=$Y$1,Logbuch[[#This Row],[Check]]="Einstieg"),D158),
"")</f>
        <v/>
      </c>
      <c r="F159" s="24">
        <f t="shared" si="4"/>
        <v>46256</v>
      </c>
      <c r="G159" t="str" cm="1">
        <f t="array" ref="G159">_xlfn.LET(
    _xlpm.letzteAusstieg, IFERROR(MAX(_xlfn._xlws.FILTER(ROW($B$5:B158), ($B$5:B158=$Y$3) + ($B$5:B158=$AA$10)))-4, 0),
    _xlpm.ersteEinstieg, IFERROR(MIN(_xlfn._xlws.FILTER(ROW(B160:$B$400), (B160:$B$400=$Y$2) + (B160:$B$400=$AA$9)))-ROW(B159), 0),
    IF(
        OR(_xlpm.ersteEinstieg=0, NOT(OR(B159=$Z$3, B159=$Z$4))),
        "",
        _xlfn.LET(
            _xlpm.wertAus,
                N(INDEX(E$5:E158, _xlpm.letzteAusstieg))  * 24 * 60
              + N(INDEX(G$5:G158, _xlpm.letzteAusstieg)),
            _xlpm.wertEin,
                N(INDEX(E160:E$932, _xlpm.ersteEinstieg))  * 24 * 60
              + N(INDEX(G160:G$932, _xlpm.ersteEinstieg)),
            _xlpm.diff, ROUND(_xlpm.wertEin - _xlpm.wertAus,0),
            _xlpm.minuteSoll,
                N(_xlfn.XLOOKUP(C159,Ziehung[LosID],Ziehung[Zeit-bedarf (min)])),
            IF(_xlpm.diff &gt; 0,"Los: "&amp;_xlpm.minuteSoll&amp;"; Um.:"&amp; _xlpm.diff,"")
        )
    )
)</f>
        <v/>
      </c>
      <c r="H159" s="18" t="str" cm="1">
        <f t="array" ref="H15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59" s="22" t="str">
        <v>T-06</v>
      </c>
    </row>
    <row r="160" spans="3:31">
      <c r="C160" t="str" cm="1">
        <f t="array" ref="C160">_xlfn.SWITCH(Logbuch[[#This Row],[Eintragsart]],
$Y$1,IF(Logbuch[[#This Row],[Check]]=$Y$3,C159,""),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MIN(INT(($J$9-$J$8)*144)*$J$11,INT((E160-$J$8)*144)*$J$11),"")),
""
)</f>
        <v/>
      </c>
      <c r="D160" t="str" cm="1">
        <f t="array" ref="D160">IFERROR(
_xlfn.IFS(
AND(Logbuch[[#This Row],[Eintragsart]]=$Z$1,LEN(Logbuch[[#This Row],[Details]])&gt;0),_xlfn.XLOOKUP(IF(Logbuch[[#This Row],[Eintragsart]]=$Z$1,Logbuch[[#This Row],[Details]],""),Ziehung[LosID],Ziehung[Bahnhof],FALSE,0),
AND(Logbuch[[#This Row],[Eintragsart]]=$Y$1,Logbuch[[#This Row],[Check]]="Einstieg"),D159),
"")</f>
        <v/>
      </c>
      <c r="F160" s="24">
        <f t="shared" si="4"/>
        <v>46256</v>
      </c>
      <c r="G160" t="str" cm="1">
        <f t="array" ref="G160">_xlfn.LET(
    _xlpm.letzteAusstieg, IFERROR(MAX(_xlfn._xlws.FILTER(ROW($B$5:B159), ($B$5:B159=$Y$3) + ($B$5:B159=$AA$10)))-4, 0),
    _xlpm.ersteEinstieg, IFERROR(MIN(_xlfn._xlws.FILTER(ROW(B161:$B$400), (B161:$B$400=$Y$2) + (B161:$B$400=$AA$9)))-ROW(B160), 0),
    IF(
        OR(_xlpm.ersteEinstieg=0, NOT(OR(B160=$Z$3, B160=$Z$4))),
        "",
        _xlfn.LET(
            _xlpm.wertAus,
                N(INDEX(E$5:E159, _xlpm.letzteAusstieg))  * 24 * 60
              + N(INDEX(G$5:G159, _xlpm.letzteAusstieg)),
            _xlpm.wertEin,
                N(INDEX(E161:E$932, _xlpm.ersteEinstieg))  * 24 * 60
              + N(INDEX(G161:G$932, _xlpm.ersteEinstieg)),
            _xlpm.diff, ROUND(_xlpm.wertEin - _xlpm.wertAus,0),
            _xlpm.minuteSoll,
                N(_xlfn.XLOOKUP(C160,Ziehung[LosID],Ziehung[Zeit-bedarf (min)])),
            IF(_xlpm.diff &gt; 0,"Los: "&amp;_xlpm.minuteSoll&amp;"; Um.:"&amp; _xlpm.diff,"")
        )
    )
)</f>
        <v/>
      </c>
      <c r="H160" s="18" t="str" cm="1">
        <f t="array" ref="H16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0" s="22" t="str">
        <v>T-07</v>
      </c>
    </row>
    <row r="161" spans="3:31">
      <c r="C161" t="str" cm="1">
        <f t="array" ref="C161">_xlfn.SWITCH(Logbuch[[#This Row],[Eintragsart]],
$Y$1,IF(Logbuch[[#This Row],[Check]]=$Y$3,C160,""),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MIN(INT(($J$9-$J$8)*144)*$J$11,INT((E161-$J$8)*144)*$J$11),"")),
""
)</f>
        <v/>
      </c>
      <c r="D161" t="str" cm="1">
        <f t="array" ref="D161">IFERROR(
_xlfn.IFS(
AND(Logbuch[[#This Row],[Eintragsart]]=$Z$1,LEN(Logbuch[[#This Row],[Details]])&gt;0),_xlfn.XLOOKUP(IF(Logbuch[[#This Row],[Eintragsart]]=$Z$1,Logbuch[[#This Row],[Details]],""),Ziehung[LosID],Ziehung[Bahnhof],FALSE,0),
AND(Logbuch[[#This Row],[Eintragsart]]=$Y$1,Logbuch[[#This Row],[Check]]="Einstieg"),D160),
"")</f>
        <v/>
      </c>
      <c r="F161" s="24">
        <f t="shared" si="4"/>
        <v>46256</v>
      </c>
      <c r="G161" t="str" cm="1">
        <f t="array" ref="G161">_xlfn.LET(
    _xlpm.letzteAusstieg, IFERROR(MAX(_xlfn._xlws.FILTER(ROW($B$5:B160), ($B$5:B160=$Y$3) + ($B$5:B160=$AA$10)))-4, 0),
    _xlpm.ersteEinstieg, IFERROR(MIN(_xlfn._xlws.FILTER(ROW(B162:$B$400), (B162:$B$400=$Y$2) + (B162:$B$400=$AA$9)))-ROW(B161), 0),
    IF(
        OR(_xlpm.ersteEinstieg=0, NOT(OR(B161=$Z$3, B161=$Z$4))),
        "",
        _xlfn.LET(
            _xlpm.wertAus,
                N(INDEX(E$5:E160, _xlpm.letzteAusstieg))  * 24 * 60
              + N(INDEX(G$5:G160, _xlpm.letzteAusstieg)),
            _xlpm.wertEin,
                N(INDEX(E162:E$932, _xlpm.ersteEinstieg))  * 24 * 60
              + N(INDEX(G162:G$932, _xlpm.ersteEinstieg)),
            _xlpm.diff, ROUND(_xlpm.wertEin - _xlpm.wertAus,0),
            _xlpm.minuteSoll,
                N(_xlfn.XLOOKUP(C161,Ziehung[LosID],Ziehung[Zeit-bedarf (min)])),
            IF(_xlpm.diff &gt; 0,"Los: "&amp;_xlpm.minuteSoll&amp;"; Um.:"&amp; _xlpm.diff,"")
        )
    )
)</f>
        <v/>
      </c>
      <c r="H161" s="18" t="str" cm="1">
        <f t="array" ref="H16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1" s="22" t="str">
        <v>T-08</v>
      </c>
    </row>
    <row r="162" spans="3:31">
      <c r="C162" t="str" cm="1">
        <f t="array" ref="C162">_xlfn.SWITCH(Logbuch[[#This Row],[Eintragsart]],
$Y$1,IF(Logbuch[[#This Row],[Check]]=$Y$3,C161,""),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MIN(INT(($J$9-$J$8)*144)*$J$11,INT((E162-$J$8)*144)*$J$11),"")),
""
)</f>
        <v/>
      </c>
      <c r="D162" t="str" cm="1">
        <f t="array" ref="D162">IFERROR(
_xlfn.IFS(
AND(Logbuch[[#This Row],[Eintragsart]]=$Z$1,LEN(Logbuch[[#This Row],[Details]])&gt;0),_xlfn.XLOOKUP(IF(Logbuch[[#This Row],[Eintragsart]]=$Z$1,Logbuch[[#This Row],[Details]],""),Ziehung[LosID],Ziehung[Bahnhof],FALSE,0),
AND(Logbuch[[#This Row],[Eintragsart]]=$Y$1,Logbuch[[#This Row],[Check]]="Einstieg"),D161),
"")</f>
        <v/>
      </c>
      <c r="F162" s="24">
        <f t="shared" si="4"/>
        <v>46256</v>
      </c>
      <c r="G162" t="str" cm="1">
        <f t="array" ref="G162">_xlfn.LET(
    _xlpm.letzteAusstieg, IFERROR(MAX(_xlfn._xlws.FILTER(ROW($B$5:B161), ($B$5:B161=$Y$3) + ($B$5:B161=$AA$10)))-4, 0),
    _xlpm.ersteEinstieg, IFERROR(MIN(_xlfn._xlws.FILTER(ROW(B163:$B$400), (B163:$B$400=$Y$2) + (B163:$B$400=$AA$9)))-ROW(B162), 0),
    IF(
        OR(_xlpm.ersteEinstieg=0, NOT(OR(B162=$Z$3, B162=$Z$4))),
        "",
        _xlfn.LET(
            _xlpm.wertAus,
                N(INDEX(E$5:E161, _xlpm.letzteAusstieg))  * 24 * 60
              + N(INDEX(G$5:G161, _xlpm.letzteAusstieg)),
            _xlpm.wertEin,
                N(INDEX(E163:E$932, _xlpm.ersteEinstieg))  * 24 * 60
              + N(INDEX(G163:G$932, _xlpm.ersteEinstieg)),
            _xlpm.diff, ROUND(_xlpm.wertEin - _xlpm.wertAus,0),
            _xlpm.minuteSoll,
                N(_xlfn.XLOOKUP(C162,Ziehung[LosID],Ziehung[Zeit-bedarf (min)])),
            IF(_xlpm.diff &gt; 0,"Los: "&amp;_xlpm.minuteSoll&amp;"; Um.:"&amp; _xlpm.diff,"")
        )
    )
)</f>
        <v/>
      </c>
      <c r="H162" s="18" t="str" cm="1">
        <f t="array" ref="H16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2" s="22" t="str">
        <v>T-16</v>
      </c>
    </row>
    <row r="163" spans="3:31">
      <c r="C163" t="str" cm="1">
        <f t="array" ref="C163">_xlfn.SWITCH(Logbuch[[#This Row],[Eintragsart]],
$Y$1,IF(Logbuch[[#This Row],[Check]]=$Y$3,C162,""),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MIN(INT(($J$9-$J$8)*144)*$J$11,INT((E163-$J$8)*144)*$J$11),"")),
""
)</f>
        <v/>
      </c>
      <c r="D163" t="str" cm="1">
        <f t="array" ref="D163">IFERROR(
_xlfn.IFS(
AND(Logbuch[[#This Row],[Eintragsart]]=$Z$1,LEN(Logbuch[[#This Row],[Details]])&gt;0),_xlfn.XLOOKUP(IF(Logbuch[[#This Row],[Eintragsart]]=$Z$1,Logbuch[[#This Row],[Details]],""),Ziehung[LosID],Ziehung[Bahnhof],FALSE,0),
AND(Logbuch[[#This Row],[Eintragsart]]=$Y$1,Logbuch[[#This Row],[Check]]="Einstieg"),D162),
"")</f>
        <v/>
      </c>
      <c r="F163" s="24">
        <f t="shared" si="4"/>
        <v>46256</v>
      </c>
      <c r="G163" t="str" cm="1">
        <f t="array" ref="G163">_xlfn.LET(
    _xlpm.letzteAusstieg, IFERROR(MAX(_xlfn._xlws.FILTER(ROW($B$5:B162), ($B$5:B162=$Y$3) + ($B$5:B162=$AA$10)))-4, 0),
    _xlpm.ersteEinstieg, IFERROR(MIN(_xlfn._xlws.FILTER(ROW(B164:$B$400), (B164:$B$400=$Y$2) + (B164:$B$400=$AA$9)))-ROW(B163), 0),
    IF(
        OR(_xlpm.ersteEinstieg=0, NOT(OR(B163=$Z$3, B163=$Z$4))),
        "",
        _xlfn.LET(
            _xlpm.wertAus,
                N(INDEX(E$5:E162, _xlpm.letzteAusstieg))  * 24 * 60
              + N(INDEX(G$5:G162, _xlpm.letzteAusstieg)),
            _xlpm.wertEin,
                N(INDEX(E164:E$932, _xlpm.ersteEinstieg))  * 24 * 60
              + N(INDEX(G164:G$932, _xlpm.ersteEinstieg)),
            _xlpm.diff, ROUND(_xlpm.wertEin - _xlpm.wertAus,0),
            _xlpm.minuteSoll,
                N(_xlfn.XLOOKUP(C163,Ziehung[LosID],Ziehung[Zeit-bedarf (min)])),
            IF(_xlpm.diff &gt; 0,"Los: "&amp;_xlpm.minuteSoll&amp;"; Um.:"&amp; _xlpm.diff,"")
        )
    )
)</f>
        <v/>
      </c>
      <c r="H163" s="18" t="str" cm="1">
        <f t="array" ref="H16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3" s="22" t="str">
        <v>T-17</v>
      </c>
    </row>
    <row r="164" spans="3:31">
      <c r="C164" t="str" cm="1">
        <f t="array" ref="C164">_xlfn.SWITCH(Logbuch[[#This Row],[Eintragsart]],
$Y$1,IF(Logbuch[[#This Row],[Check]]=$Y$3,C163,""),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MIN(INT(($J$9-$J$8)*144)*$J$11,INT((E164-$J$8)*144)*$J$11),"")),
""
)</f>
        <v/>
      </c>
      <c r="D164" t="str" cm="1">
        <f t="array" ref="D164">IFERROR(
_xlfn.IFS(
AND(Logbuch[[#This Row],[Eintragsart]]=$Z$1,LEN(Logbuch[[#This Row],[Details]])&gt;0),_xlfn.XLOOKUP(IF(Logbuch[[#This Row],[Eintragsart]]=$Z$1,Logbuch[[#This Row],[Details]],""),Ziehung[LosID],Ziehung[Bahnhof],FALSE,0),
AND(Logbuch[[#This Row],[Eintragsart]]=$Y$1,Logbuch[[#This Row],[Check]]="Einstieg"),D163),
"")</f>
        <v/>
      </c>
      <c r="F164" s="24">
        <f t="shared" si="4"/>
        <v>46256</v>
      </c>
      <c r="G164" t="str" cm="1">
        <f t="array" ref="G164">_xlfn.LET(
    _xlpm.letzteAusstieg, IFERROR(MAX(_xlfn._xlws.FILTER(ROW($B$5:B163), ($B$5:B163=$Y$3) + ($B$5:B163=$AA$10)))-4, 0),
    _xlpm.ersteEinstieg, IFERROR(MIN(_xlfn._xlws.FILTER(ROW(B165:$B$400), (B165:$B$400=$Y$2) + (B165:$B$400=$AA$9)))-ROW(B164), 0),
    IF(
        OR(_xlpm.ersteEinstieg=0, NOT(OR(B164=$Z$3, B164=$Z$4))),
        "",
        _xlfn.LET(
            _xlpm.wertAus,
                N(INDEX(E$5:E163, _xlpm.letzteAusstieg))  * 24 * 60
              + N(INDEX(G$5:G163, _xlpm.letzteAusstieg)),
            _xlpm.wertEin,
                N(INDEX(E165:E$932, _xlpm.ersteEinstieg))  * 24 * 60
              + N(INDEX(G165:G$932, _xlpm.ersteEinstieg)),
            _xlpm.diff, ROUND(_xlpm.wertEin - _xlpm.wertAus,0),
            _xlpm.minuteSoll,
                N(_xlfn.XLOOKUP(C164,Ziehung[LosID],Ziehung[Zeit-bedarf (min)])),
            IF(_xlpm.diff &gt; 0,"Los: "&amp;_xlpm.minuteSoll&amp;"; Um.:"&amp; _xlpm.diff,"")
        )
    )
)</f>
        <v/>
      </c>
      <c r="H164" s="18" t="str" cm="1">
        <f t="array" ref="H16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4" s="22" t="str">
        <v>T-18</v>
      </c>
    </row>
    <row r="165" spans="3:31">
      <c r="C165" t="str" cm="1">
        <f t="array" ref="C165">_xlfn.SWITCH(Logbuch[[#This Row],[Eintragsart]],
$Y$1,IF(Logbuch[[#This Row],[Check]]=$Y$3,C164,""),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MIN(INT(($J$9-$J$8)*144)*$J$11,INT((E165-$J$8)*144)*$J$11),"")),
""
)</f>
        <v/>
      </c>
      <c r="D165" t="str" cm="1">
        <f t="array" ref="D165">IFERROR(
_xlfn.IFS(
AND(Logbuch[[#This Row],[Eintragsart]]=$Z$1,LEN(Logbuch[[#This Row],[Details]])&gt;0),_xlfn.XLOOKUP(IF(Logbuch[[#This Row],[Eintragsart]]=$Z$1,Logbuch[[#This Row],[Details]],""),Ziehung[LosID],Ziehung[Bahnhof],FALSE,0),
AND(Logbuch[[#This Row],[Eintragsart]]=$Y$1,Logbuch[[#This Row],[Check]]="Einstieg"),D164),
"")</f>
        <v/>
      </c>
      <c r="F165" s="24">
        <f t="shared" si="4"/>
        <v>46256</v>
      </c>
      <c r="G165" t="str" cm="1">
        <f t="array" ref="G165">_xlfn.LET(
    _xlpm.letzteAusstieg, IFERROR(MAX(_xlfn._xlws.FILTER(ROW($B$5:B164), ($B$5:B164=$Y$3) + ($B$5:B164=$AA$10)))-4, 0),
    _xlpm.ersteEinstieg, IFERROR(MIN(_xlfn._xlws.FILTER(ROW(B166:$B$400), (B166:$B$400=$Y$2) + (B166:$B$400=$AA$9)))-ROW(B165), 0),
    IF(
        OR(_xlpm.ersteEinstieg=0, NOT(OR(B165=$Z$3, B165=$Z$4))),
        "",
        _xlfn.LET(
            _xlpm.wertAus,
                N(INDEX(E$5:E164, _xlpm.letzteAusstieg))  * 24 * 60
              + N(INDEX(G$5:G164, _xlpm.letzteAusstieg)),
            _xlpm.wertEin,
                N(INDEX(E166:E$932, _xlpm.ersteEinstieg))  * 24 * 60
              + N(INDEX(G166:G$932, _xlpm.ersteEinstieg)),
            _xlpm.diff, ROUND(_xlpm.wertEin - _xlpm.wertAus,0),
            _xlpm.minuteSoll,
                N(_xlfn.XLOOKUP(C165,Ziehung[LosID],Ziehung[Zeit-bedarf (min)])),
            IF(_xlpm.diff &gt; 0,"Los: "&amp;_xlpm.minuteSoll&amp;"; Um.:"&amp; _xlpm.diff,"")
        )
    )
)</f>
        <v/>
      </c>
      <c r="H165" s="18" t="str" cm="1">
        <f t="array" ref="H16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5" s="22" t="str">
        <v>T-20</v>
      </c>
    </row>
    <row r="166" spans="3:31">
      <c r="C166" t="str" cm="1">
        <f t="array" ref="C166">_xlfn.SWITCH(Logbuch[[#This Row],[Eintragsart]],
$Y$1,IF(Logbuch[[#This Row],[Check]]=$Y$3,C165,""),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MIN(INT(($J$9-$J$8)*144)*$J$11,INT((E166-$J$8)*144)*$J$11),"")),
""
)</f>
        <v/>
      </c>
      <c r="D166" t="str" cm="1">
        <f t="array" ref="D166">IFERROR(
_xlfn.IFS(
AND(Logbuch[[#This Row],[Eintragsart]]=$Z$1,LEN(Logbuch[[#This Row],[Details]])&gt;0),_xlfn.XLOOKUP(IF(Logbuch[[#This Row],[Eintragsart]]=$Z$1,Logbuch[[#This Row],[Details]],""),Ziehung[LosID],Ziehung[Bahnhof],FALSE,0),
AND(Logbuch[[#This Row],[Eintragsart]]=$Y$1,Logbuch[[#This Row],[Check]]="Einstieg"),D165),
"")</f>
        <v/>
      </c>
      <c r="F166" s="24">
        <f t="shared" si="4"/>
        <v>46256</v>
      </c>
      <c r="G166" t="str" cm="1">
        <f t="array" ref="G166">_xlfn.LET(
    _xlpm.letzteAusstieg, IFERROR(MAX(_xlfn._xlws.FILTER(ROW($B$5:B165), ($B$5:B165=$Y$3) + ($B$5:B165=$AA$10)))-4, 0),
    _xlpm.ersteEinstieg, IFERROR(MIN(_xlfn._xlws.FILTER(ROW(B167:$B$400), (B167:$B$400=$Y$2) + (B167:$B$400=$AA$9)))-ROW(B166), 0),
    IF(
        OR(_xlpm.ersteEinstieg=0, NOT(OR(B166=$Z$3, B166=$Z$4))),
        "",
        _xlfn.LET(
            _xlpm.wertAus,
                N(INDEX(E$5:E165, _xlpm.letzteAusstieg))  * 24 * 60
              + N(INDEX(G$5:G165, _xlpm.letzteAusstieg)),
            _xlpm.wertEin,
                N(INDEX(E167:E$932, _xlpm.ersteEinstieg))  * 24 * 60
              + N(INDEX(G167:G$932, _xlpm.ersteEinstieg)),
            _xlpm.diff, ROUND(_xlpm.wertEin - _xlpm.wertAus,0),
            _xlpm.minuteSoll,
                N(_xlfn.XLOOKUP(C166,Ziehung[LosID],Ziehung[Zeit-bedarf (min)])),
            IF(_xlpm.diff &gt; 0,"Los: "&amp;_xlpm.minuteSoll&amp;"; Um.:"&amp; _xlpm.diff,"")
        )
    )
)</f>
        <v/>
      </c>
      <c r="H166" s="18" t="str" cm="1">
        <f t="array" ref="H16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6" s="22" t="str">
        <v>T-24</v>
      </c>
    </row>
    <row r="167" spans="3:31">
      <c r="C167" t="str" cm="1">
        <f t="array" ref="C167">_xlfn.SWITCH(Logbuch[[#This Row],[Eintragsart]],
$Y$1,IF(Logbuch[[#This Row],[Check]]=$Y$3,C166,""),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MIN(INT(($J$9-$J$8)*144)*$J$11,INT((E167-$J$8)*144)*$J$11),"")),
""
)</f>
        <v/>
      </c>
      <c r="D167" t="str" cm="1">
        <f t="array" ref="D167">IFERROR(
_xlfn.IFS(
AND(Logbuch[[#This Row],[Eintragsart]]=$Z$1,LEN(Logbuch[[#This Row],[Details]])&gt;0),_xlfn.XLOOKUP(IF(Logbuch[[#This Row],[Eintragsart]]=$Z$1,Logbuch[[#This Row],[Details]],""),Ziehung[LosID],Ziehung[Bahnhof],FALSE,0),
AND(Logbuch[[#This Row],[Eintragsart]]=$Y$1,Logbuch[[#This Row],[Check]]="Einstieg"),D166),
"")</f>
        <v/>
      </c>
      <c r="F167" s="24">
        <f t="shared" si="4"/>
        <v>46256</v>
      </c>
      <c r="G167" t="str" cm="1">
        <f t="array" ref="G167">_xlfn.LET(
    _xlpm.letzteAusstieg, IFERROR(MAX(_xlfn._xlws.FILTER(ROW($B$5:B166), ($B$5:B166=$Y$3) + ($B$5:B166=$AA$10)))-4, 0),
    _xlpm.ersteEinstieg, IFERROR(MIN(_xlfn._xlws.FILTER(ROW(B168:$B$400), (B168:$B$400=$Y$2) + (B168:$B$400=$AA$9)))-ROW(B167), 0),
    IF(
        OR(_xlpm.ersteEinstieg=0, NOT(OR(B167=$Z$3, B167=$Z$4))),
        "",
        _xlfn.LET(
            _xlpm.wertAus,
                N(INDEX(E$5:E166, _xlpm.letzteAusstieg))  * 24 * 60
              + N(INDEX(G$5:G166, _xlpm.letzteAusstieg)),
            _xlpm.wertEin,
                N(INDEX(E168:E$932, _xlpm.ersteEinstieg))  * 24 * 60
              + N(INDEX(G168:G$932, _xlpm.ersteEinstieg)),
            _xlpm.diff, ROUND(_xlpm.wertEin - _xlpm.wertAus,0),
            _xlpm.minuteSoll,
                N(_xlfn.XLOOKUP(C167,Ziehung[LosID],Ziehung[Zeit-bedarf (min)])),
            IF(_xlpm.diff &gt; 0,"Los: "&amp;_xlpm.minuteSoll&amp;"; Um.:"&amp; _xlpm.diff,"")
        )
    )
)</f>
        <v/>
      </c>
      <c r="H167" s="18" t="str" cm="1">
        <f t="array" ref="H16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7" s="22" t="str">
        <v>U-06</v>
      </c>
    </row>
    <row r="168" spans="3:31">
      <c r="C168" t="str" cm="1">
        <f t="array" ref="C168">_xlfn.SWITCH(Logbuch[[#This Row],[Eintragsart]],
$Y$1,IF(Logbuch[[#This Row],[Check]]=$Y$3,C167,""),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MIN(INT(($J$9-$J$8)*144)*$J$11,INT((E168-$J$8)*144)*$J$11),"")),
""
)</f>
        <v/>
      </c>
      <c r="D168" t="str" cm="1">
        <f t="array" ref="D168">IFERROR(
_xlfn.IFS(
AND(Logbuch[[#This Row],[Eintragsart]]=$Z$1,LEN(Logbuch[[#This Row],[Details]])&gt;0),_xlfn.XLOOKUP(IF(Logbuch[[#This Row],[Eintragsart]]=$Z$1,Logbuch[[#This Row],[Details]],""),Ziehung[LosID],Ziehung[Bahnhof],FALSE,0),
AND(Logbuch[[#This Row],[Eintragsart]]=$Y$1,Logbuch[[#This Row],[Check]]="Einstieg"),D167),
"")</f>
        <v/>
      </c>
      <c r="F168" s="24">
        <f t="shared" si="4"/>
        <v>46256</v>
      </c>
      <c r="G168" t="str" cm="1">
        <f t="array" ref="G168">_xlfn.LET(
    _xlpm.letzteAusstieg, IFERROR(MAX(_xlfn._xlws.FILTER(ROW($B$5:B167), ($B$5:B167=$Y$3) + ($B$5:B167=$AA$10)))-4, 0),
    _xlpm.ersteEinstieg, IFERROR(MIN(_xlfn._xlws.FILTER(ROW(B169:$B$400), (B169:$B$400=$Y$2) + (B169:$B$400=$AA$9)))-ROW(B168), 0),
    IF(
        OR(_xlpm.ersteEinstieg=0, NOT(OR(B168=$Z$3, B168=$Z$4))),
        "",
        _xlfn.LET(
            _xlpm.wertAus,
                N(INDEX(E$5:E167, _xlpm.letzteAusstieg))  * 24 * 60
              + N(INDEX(G$5:G167, _xlpm.letzteAusstieg)),
            _xlpm.wertEin,
                N(INDEX(E169:E$932, _xlpm.ersteEinstieg))  * 24 * 60
              + N(INDEX(G169:G$932, _xlpm.ersteEinstieg)),
            _xlpm.diff, ROUND(_xlpm.wertEin - _xlpm.wertAus,0),
            _xlpm.minuteSoll,
                N(_xlfn.XLOOKUP(C168,Ziehung[LosID],Ziehung[Zeit-bedarf (min)])),
            IF(_xlpm.diff &gt; 0,"Los: "&amp;_xlpm.minuteSoll&amp;"; Um.:"&amp; _xlpm.diff,"")
        )
    )
)</f>
        <v/>
      </c>
      <c r="H168" s="18" t="str" cm="1">
        <f t="array" ref="H16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8" s="22" t="str">
        <v>U-10</v>
      </c>
    </row>
    <row r="169" spans="3:31">
      <c r="C169" t="str" cm="1">
        <f t="array" ref="C169">_xlfn.SWITCH(Logbuch[[#This Row],[Eintragsart]],
$Y$1,IF(Logbuch[[#This Row],[Check]]=$Y$3,C168,""),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MIN(INT(($J$9-$J$8)*144)*$J$11,INT((E169-$J$8)*144)*$J$11),"")),
""
)</f>
        <v/>
      </c>
      <c r="D169" t="str" cm="1">
        <f t="array" ref="D169">IFERROR(
_xlfn.IFS(
AND(Logbuch[[#This Row],[Eintragsart]]=$Z$1,LEN(Logbuch[[#This Row],[Details]])&gt;0),_xlfn.XLOOKUP(IF(Logbuch[[#This Row],[Eintragsart]]=$Z$1,Logbuch[[#This Row],[Details]],""),Ziehung[LosID],Ziehung[Bahnhof],FALSE,0),
AND(Logbuch[[#This Row],[Eintragsart]]=$Y$1,Logbuch[[#This Row],[Check]]="Einstieg"),D168),
"")</f>
        <v/>
      </c>
      <c r="F169" s="24">
        <f t="shared" si="4"/>
        <v>46256</v>
      </c>
      <c r="G169" t="str" cm="1">
        <f t="array" ref="G169">_xlfn.LET(
    _xlpm.letzteAusstieg, IFERROR(MAX(_xlfn._xlws.FILTER(ROW($B$5:B168), ($B$5:B168=$Y$3) + ($B$5:B168=$AA$10)))-4, 0),
    _xlpm.ersteEinstieg, IFERROR(MIN(_xlfn._xlws.FILTER(ROW(B170:$B$400), (B170:$B$400=$Y$2) + (B170:$B$400=$AA$9)))-ROW(B169), 0),
    IF(
        OR(_xlpm.ersteEinstieg=0, NOT(OR(B169=$Z$3, B169=$Z$4))),
        "",
        _xlfn.LET(
            _xlpm.wertAus,
                N(INDEX(E$5:E168, _xlpm.letzteAusstieg))  * 24 * 60
              + N(INDEX(G$5:G168, _xlpm.letzteAusstieg)),
            _xlpm.wertEin,
                N(INDEX(E170:E$932, _xlpm.ersteEinstieg))  * 24 * 60
              + N(INDEX(G170:G$932, _xlpm.ersteEinstieg)),
            _xlpm.diff, ROUND(_xlpm.wertEin - _xlpm.wertAus,0),
            _xlpm.minuteSoll,
                N(_xlfn.XLOOKUP(C169,Ziehung[LosID],Ziehung[Zeit-bedarf (min)])),
            IF(_xlpm.diff &gt; 0,"Los: "&amp;_xlpm.minuteSoll&amp;"; Um.:"&amp; _xlpm.diff,"")
        )
    )
)</f>
        <v/>
      </c>
      <c r="H169" s="18" t="str" cm="1">
        <f t="array" ref="H16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69" s="22" t="str">
        <v>U-11</v>
      </c>
    </row>
    <row r="170" spans="3:31">
      <c r="C170" t="str" cm="1">
        <f t="array" ref="C170">_xlfn.SWITCH(Logbuch[[#This Row],[Eintragsart]],
$Y$1,IF(Logbuch[[#This Row],[Check]]=$Y$3,C169,""),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MIN(INT(($J$9-$J$8)*144)*$J$11,INT((E170-$J$8)*144)*$J$11),"")),
""
)</f>
        <v/>
      </c>
      <c r="D170" t="str" cm="1">
        <f t="array" ref="D170">IFERROR(
_xlfn.IFS(
AND(Logbuch[[#This Row],[Eintragsart]]=$Z$1,LEN(Logbuch[[#This Row],[Details]])&gt;0),_xlfn.XLOOKUP(IF(Logbuch[[#This Row],[Eintragsart]]=$Z$1,Logbuch[[#This Row],[Details]],""),Ziehung[LosID],Ziehung[Bahnhof],FALSE,0),
AND(Logbuch[[#This Row],[Eintragsart]]=$Y$1,Logbuch[[#This Row],[Check]]="Einstieg"),D169),
"")</f>
        <v/>
      </c>
      <c r="F170" s="24">
        <f t="shared" si="4"/>
        <v>46256</v>
      </c>
      <c r="G170" t="str" cm="1">
        <f t="array" ref="G170">_xlfn.LET(
    _xlpm.letzteAusstieg, IFERROR(MAX(_xlfn._xlws.FILTER(ROW($B$5:B169), ($B$5:B169=$Y$3) + ($B$5:B169=$AA$10)))-4, 0),
    _xlpm.ersteEinstieg, IFERROR(MIN(_xlfn._xlws.FILTER(ROW(B171:$B$400), (B171:$B$400=$Y$2) + (B171:$B$400=$AA$9)))-ROW(B170), 0),
    IF(
        OR(_xlpm.ersteEinstieg=0, NOT(OR(B170=$Z$3, B170=$Z$4))),
        "",
        _xlfn.LET(
            _xlpm.wertAus,
                N(INDEX(E$5:E169, _xlpm.letzteAusstieg))  * 24 * 60
              + N(INDEX(G$5:G169, _xlpm.letzteAusstieg)),
            _xlpm.wertEin,
                N(INDEX(E171:E$932, _xlpm.ersteEinstieg))  * 24 * 60
              + N(INDEX(G171:G$932, _xlpm.ersteEinstieg)),
            _xlpm.diff, ROUND(_xlpm.wertEin - _xlpm.wertAus,0),
            _xlpm.minuteSoll,
                N(_xlfn.XLOOKUP(C170,Ziehung[LosID],Ziehung[Zeit-bedarf (min)])),
            IF(_xlpm.diff &gt; 0,"Los: "&amp;_xlpm.minuteSoll&amp;"; Um.:"&amp; _xlpm.diff,"")
        )
    )
)</f>
        <v/>
      </c>
      <c r="H170" s="18" t="str" cm="1">
        <f t="array" ref="H17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0" s="22" t="str">
        <v>U-12</v>
      </c>
    </row>
    <row r="171" spans="3:31">
      <c r="C171" t="str" cm="1">
        <f t="array" ref="C171">_xlfn.SWITCH(Logbuch[[#This Row],[Eintragsart]],
$Y$1,IF(Logbuch[[#This Row],[Check]]=$Y$3,C170,""),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MIN(INT(($J$9-$J$8)*144)*$J$11,INT((E171-$J$8)*144)*$J$11),"")),
""
)</f>
        <v/>
      </c>
      <c r="D171" t="str" cm="1">
        <f t="array" ref="D171">IFERROR(
_xlfn.IFS(
AND(Logbuch[[#This Row],[Eintragsart]]=$Z$1,LEN(Logbuch[[#This Row],[Details]])&gt;0),_xlfn.XLOOKUP(IF(Logbuch[[#This Row],[Eintragsart]]=$Z$1,Logbuch[[#This Row],[Details]],""),Ziehung[LosID],Ziehung[Bahnhof],FALSE,0),
AND(Logbuch[[#This Row],[Eintragsart]]=$Y$1,Logbuch[[#This Row],[Check]]="Einstieg"),D170),
"")</f>
        <v/>
      </c>
      <c r="F171" s="24">
        <f t="shared" si="4"/>
        <v>46256</v>
      </c>
      <c r="G171" t="str" cm="1">
        <f t="array" ref="G171">_xlfn.LET(
    _xlpm.letzteAusstieg, IFERROR(MAX(_xlfn._xlws.FILTER(ROW($B$5:B170), ($B$5:B170=$Y$3) + ($B$5:B170=$AA$10)))-4, 0),
    _xlpm.ersteEinstieg, IFERROR(MIN(_xlfn._xlws.FILTER(ROW(B172:$B$400), (B172:$B$400=$Y$2) + (B172:$B$400=$AA$9)))-ROW(B171), 0),
    IF(
        OR(_xlpm.ersteEinstieg=0, NOT(OR(B171=$Z$3, B171=$Z$4))),
        "",
        _xlfn.LET(
            _xlpm.wertAus,
                N(INDEX(E$5:E170, _xlpm.letzteAusstieg))  * 24 * 60
              + N(INDEX(G$5:G170, _xlpm.letzteAusstieg)),
            _xlpm.wertEin,
                N(INDEX(E172:E$932, _xlpm.ersteEinstieg))  * 24 * 60
              + N(INDEX(G172:G$932, _xlpm.ersteEinstieg)),
            _xlpm.diff, ROUND(_xlpm.wertEin - _xlpm.wertAus,0),
            _xlpm.minuteSoll,
                N(_xlfn.XLOOKUP(C171,Ziehung[LosID],Ziehung[Zeit-bedarf (min)])),
            IF(_xlpm.diff &gt; 0,"Los: "&amp;_xlpm.minuteSoll&amp;"; Um.:"&amp; _xlpm.diff,"")
        )
    )
)</f>
        <v/>
      </c>
      <c r="H171" s="18" t="str" cm="1">
        <f t="array" ref="H17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1" s="22" t="str">
        <v>U-13</v>
      </c>
    </row>
    <row r="172" spans="3:31">
      <c r="C172" t="str" cm="1">
        <f t="array" ref="C172">_xlfn.SWITCH(Logbuch[[#This Row],[Eintragsart]],
$Y$1,IF(Logbuch[[#This Row],[Check]]=$Y$3,C171,""),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MIN(INT(($J$9-$J$8)*144)*$J$11,INT((E172-$J$8)*144)*$J$11),"")),
""
)</f>
        <v/>
      </c>
      <c r="D172" t="str" cm="1">
        <f t="array" ref="D172">IFERROR(
_xlfn.IFS(
AND(Logbuch[[#This Row],[Eintragsart]]=$Z$1,LEN(Logbuch[[#This Row],[Details]])&gt;0),_xlfn.XLOOKUP(IF(Logbuch[[#This Row],[Eintragsart]]=$Z$1,Logbuch[[#This Row],[Details]],""),Ziehung[LosID],Ziehung[Bahnhof],FALSE,0),
AND(Logbuch[[#This Row],[Eintragsart]]=$Y$1,Logbuch[[#This Row],[Check]]="Einstieg"),D171),
"")</f>
        <v/>
      </c>
      <c r="F172" s="24">
        <f t="shared" si="4"/>
        <v>46256</v>
      </c>
      <c r="G172" t="str" cm="1">
        <f t="array" ref="G172">_xlfn.LET(
    _xlpm.letzteAusstieg, IFERROR(MAX(_xlfn._xlws.FILTER(ROW($B$5:B171), ($B$5:B171=$Y$3) + ($B$5:B171=$AA$10)))-4, 0),
    _xlpm.ersteEinstieg, IFERROR(MIN(_xlfn._xlws.FILTER(ROW(B173:$B$400), (B173:$B$400=$Y$2) + (B173:$B$400=$AA$9)))-ROW(B172), 0),
    IF(
        OR(_xlpm.ersteEinstieg=0, NOT(OR(B172=$Z$3, B172=$Z$4))),
        "",
        _xlfn.LET(
            _xlpm.wertAus,
                N(INDEX(E$5:E171, _xlpm.letzteAusstieg))  * 24 * 60
              + N(INDEX(G$5:G171, _xlpm.letzteAusstieg)),
            _xlpm.wertEin,
                N(INDEX(E173:E$932, _xlpm.ersteEinstieg))  * 24 * 60
              + N(INDEX(G173:G$932, _xlpm.ersteEinstieg)),
            _xlpm.diff, ROUND(_xlpm.wertEin - _xlpm.wertAus,0),
            _xlpm.minuteSoll,
                N(_xlfn.XLOOKUP(C172,Ziehung[LosID],Ziehung[Zeit-bedarf (min)])),
            IF(_xlpm.diff &gt; 0,"Los: "&amp;_xlpm.minuteSoll&amp;"; Um.:"&amp; _xlpm.diff,"")
        )
    )
)</f>
        <v/>
      </c>
      <c r="H172" s="18" t="str" cm="1">
        <f t="array" ref="H17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2" s="22" t="str">
        <v>U-18</v>
      </c>
    </row>
    <row r="173" spans="3:31">
      <c r="C173" t="str" cm="1">
        <f t="array" ref="C173">_xlfn.SWITCH(Logbuch[[#This Row],[Eintragsart]],
$Y$1,IF(Logbuch[[#This Row],[Check]]=$Y$3,C172,""),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MIN(INT(($J$9-$J$8)*144)*$J$11,INT((E173-$J$8)*144)*$J$11),"")),
""
)</f>
        <v/>
      </c>
      <c r="D173" t="str" cm="1">
        <f t="array" ref="D173">IFERROR(
_xlfn.IFS(
AND(Logbuch[[#This Row],[Eintragsart]]=$Z$1,LEN(Logbuch[[#This Row],[Details]])&gt;0),_xlfn.XLOOKUP(IF(Logbuch[[#This Row],[Eintragsart]]=$Z$1,Logbuch[[#This Row],[Details]],""),Ziehung[LosID],Ziehung[Bahnhof],FALSE,0),
AND(Logbuch[[#This Row],[Eintragsart]]=$Y$1,Logbuch[[#This Row],[Check]]="Einstieg"),D172),
"")</f>
        <v/>
      </c>
      <c r="F173" s="24">
        <f t="shared" si="4"/>
        <v>46256</v>
      </c>
      <c r="G173" t="str" cm="1">
        <f t="array" ref="G173">_xlfn.LET(
    _xlpm.letzteAusstieg, IFERROR(MAX(_xlfn._xlws.FILTER(ROW($B$5:B172), ($B$5:B172=$Y$3) + ($B$5:B172=$AA$10)))-4, 0),
    _xlpm.ersteEinstieg, IFERROR(MIN(_xlfn._xlws.FILTER(ROW(B174:$B$400), (B174:$B$400=$Y$2) + (B174:$B$400=$AA$9)))-ROW(B173), 0),
    IF(
        OR(_xlpm.ersteEinstieg=0, NOT(OR(B173=$Z$3, B173=$Z$4))),
        "",
        _xlfn.LET(
            _xlpm.wertAus,
                N(INDEX(E$5:E172, _xlpm.letzteAusstieg))  * 24 * 60
              + N(INDEX(G$5:G172, _xlpm.letzteAusstieg)),
            _xlpm.wertEin,
                N(INDEX(E174:E$932, _xlpm.ersteEinstieg))  * 24 * 60
              + N(INDEX(G174:G$932, _xlpm.ersteEinstieg)),
            _xlpm.diff, ROUND(_xlpm.wertEin - _xlpm.wertAus,0),
            _xlpm.minuteSoll,
                N(_xlfn.XLOOKUP(C173,Ziehung[LosID],Ziehung[Zeit-bedarf (min)])),
            IF(_xlpm.diff &gt; 0,"Los: "&amp;_xlpm.minuteSoll&amp;"; Um.:"&amp; _xlpm.diff,"")
        )
    )
)</f>
        <v/>
      </c>
      <c r="H173" s="18" t="str" cm="1">
        <f t="array" ref="H17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3" s="22" t="str">
        <v>U-19</v>
      </c>
    </row>
    <row r="174" spans="3:31">
      <c r="C174" t="str" cm="1">
        <f t="array" ref="C174">_xlfn.SWITCH(Logbuch[[#This Row],[Eintragsart]],
$Y$1,IF(Logbuch[[#This Row],[Check]]=$Y$3,C173,""),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MIN(INT(($J$9-$J$8)*144)*$J$11,INT((E174-$J$8)*144)*$J$11),"")),
""
)</f>
        <v/>
      </c>
      <c r="D174" t="str" cm="1">
        <f t="array" ref="D174">IFERROR(
_xlfn.IFS(
AND(Logbuch[[#This Row],[Eintragsart]]=$Z$1,LEN(Logbuch[[#This Row],[Details]])&gt;0),_xlfn.XLOOKUP(IF(Logbuch[[#This Row],[Eintragsart]]=$Z$1,Logbuch[[#This Row],[Details]],""),Ziehung[LosID],Ziehung[Bahnhof],FALSE,0),
AND(Logbuch[[#This Row],[Eintragsart]]=$Y$1,Logbuch[[#This Row],[Check]]="Einstieg"),D173),
"")</f>
        <v/>
      </c>
      <c r="F174" s="24">
        <f t="shared" si="4"/>
        <v>46256</v>
      </c>
      <c r="G174" t="str" cm="1">
        <f t="array" ref="G174">_xlfn.LET(
    _xlpm.letzteAusstieg, IFERROR(MAX(_xlfn._xlws.FILTER(ROW($B$5:B173), ($B$5:B173=$Y$3) + ($B$5:B173=$AA$10)))-4, 0),
    _xlpm.ersteEinstieg, IFERROR(MIN(_xlfn._xlws.FILTER(ROW(B175:$B$400), (B175:$B$400=$Y$2) + (B175:$B$400=$AA$9)))-ROW(B174), 0),
    IF(
        OR(_xlpm.ersteEinstieg=0, NOT(OR(B174=$Z$3, B174=$Z$4))),
        "",
        _xlfn.LET(
            _xlpm.wertAus,
                N(INDEX(E$5:E173, _xlpm.letzteAusstieg))  * 24 * 60
              + N(INDEX(G$5:G173, _xlpm.letzteAusstieg)),
            _xlpm.wertEin,
                N(INDEX(E175:E$932, _xlpm.ersteEinstieg))  * 24 * 60
              + N(INDEX(G175:G$932, _xlpm.ersteEinstieg)),
            _xlpm.diff, ROUND(_xlpm.wertEin - _xlpm.wertAus,0),
            _xlpm.minuteSoll,
                N(_xlfn.XLOOKUP(C174,Ziehung[LosID],Ziehung[Zeit-bedarf (min)])),
            IF(_xlpm.diff &gt; 0,"Los: "&amp;_xlpm.minuteSoll&amp;"; Um.:"&amp; _xlpm.diff,"")
        )
    )
)</f>
        <v/>
      </c>
      <c r="H174" s="18" t="str" cm="1">
        <f t="array" ref="H17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4" s="22" t="str">
        <v>U-20</v>
      </c>
    </row>
    <row r="175" spans="3:31">
      <c r="C175" t="str" cm="1">
        <f t="array" ref="C175">_xlfn.SWITCH(Logbuch[[#This Row],[Eintragsart]],
$Y$1,IF(Logbuch[[#This Row],[Check]]=$Y$3,C174,""),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MIN(INT(($J$9-$J$8)*144)*$J$11,INT((E175-$J$8)*144)*$J$11),"")),
""
)</f>
        <v/>
      </c>
      <c r="D175" t="str" cm="1">
        <f t="array" ref="D175">IFERROR(
_xlfn.IFS(
AND(Logbuch[[#This Row],[Eintragsart]]=$Z$1,LEN(Logbuch[[#This Row],[Details]])&gt;0),_xlfn.XLOOKUP(IF(Logbuch[[#This Row],[Eintragsart]]=$Z$1,Logbuch[[#This Row],[Details]],""),Ziehung[LosID],Ziehung[Bahnhof],FALSE,0),
AND(Logbuch[[#This Row],[Eintragsart]]=$Y$1,Logbuch[[#This Row],[Check]]="Einstieg"),D174),
"")</f>
        <v/>
      </c>
      <c r="F175" s="24">
        <f t="shared" si="4"/>
        <v>46256</v>
      </c>
      <c r="G175" t="str" cm="1">
        <f t="array" ref="G175">_xlfn.LET(
    _xlpm.letzteAusstieg, IFERROR(MAX(_xlfn._xlws.FILTER(ROW($B$5:B174), ($B$5:B174=$Y$3) + ($B$5:B174=$AA$10)))-4, 0),
    _xlpm.ersteEinstieg, IFERROR(MIN(_xlfn._xlws.FILTER(ROW(B176:$B$400), (B176:$B$400=$Y$2) + (B176:$B$400=$AA$9)))-ROW(B175), 0),
    IF(
        OR(_xlpm.ersteEinstieg=0, NOT(OR(B175=$Z$3, B175=$Z$4))),
        "",
        _xlfn.LET(
            _xlpm.wertAus,
                N(INDEX(E$5:E174, _xlpm.letzteAusstieg))  * 24 * 60
              + N(INDEX(G$5:G174, _xlpm.letzteAusstieg)),
            _xlpm.wertEin,
                N(INDEX(E176:E$932, _xlpm.ersteEinstieg))  * 24 * 60
              + N(INDEX(G176:G$932, _xlpm.ersteEinstieg)),
            _xlpm.diff, ROUND(_xlpm.wertEin - _xlpm.wertAus,0),
            _xlpm.minuteSoll,
                N(_xlfn.XLOOKUP(C175,Ziehung[LosID],Ziehung[Zeit-bedarf (min)])),
            IF(_xlpm.diff &gt; 0,"Los: "&amp;_xlpm.minuteSoll&amp;"; Um.:"&amp; _xlpm.diff,"")
        )
    )
)</f>
        <v/>
      </c>
      <c r="H175" s="18" t="str" cm="1">
        <f t="array" ref="H17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5" s="22" t="str">
        <v>U-22</v>
      </c>
    </row>
    <row r="176" spans="3:31">
      <c r="C176" t="str" cm="1">
        <f t="array" ref="C176">_xlfn.SWITCH(Logbuch[[#This Row],[Eintragsart]],
$Y$1,IF(Logbuch[[#This Row],[Check]]=$Y$3,C175,""),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MIN(INT(($J$9-$J$8)*144)*$J$11,INT((E176-$J$8)*144)*$J$11),"")),
""
)</f>
        <v/>
      </c>
      <c r="D176" t="str" cm="1">
        <f t="array" ref="D176">IFERROR(
_xlfn.IFS(
AND(Logbuch[[#This Row],[Eintragsart]]=$Z$1,LEN(Logbuch[[#This Row],[Details]])&gt;0),_xlfn.XLOOKUP(IF(Logbuch[[#This Row],[Eintragsart]]=$Z$1,Logbuch[[#This Row],[Details]],""),Ziehung[LosID],Ziehung[Bahnhof],FALSE,0),
AND(Logbuch[[#This Row],[Eintragsart]]=$Y$1,Logbuch[[#This Row],[Check]]="Einstieg"),D175),
"")</f>
        <v/>
      </c>
      <c r="F176" s="24">
        <f t="shared" si="4"/>
        <v>46256</v>
      </c>
      <c r="G176" t="str" cm="1">
        <f t="array" ref="G176">_xlfn.LET(
    _xlpm.letzteAusstieg, IFERROR(MAX(_xlfn._xlws.FILTER(ROW($B$5:B175), ($B$5:B175=$Y$3) + ($B$5:B175=$AA$10)))-4, 0),
    _xlpm.ersteEinstieg, IFERROR(MIN(_xlfn._xlws.FILTER(ROW(B177:$B$400), (B177:$B$400=$Y$2) + (B177:$B$400=$AA$9)))-ROW(B176), 0),
    IF(
        OR(_xlpm.ersteEinstieg=0, NOT(OR(B176=$Z$3, B176=$Z$4))),
        "",
        _xlfn.LET(
            _xlpm.wertAus,
                N(INDEX(E$5:E175, _xlpm.letzteAusstieg))  * 24 * 60
              + N(INDEX(G$5:G175, _xlpm.letzteAusstieg)),
            _xlpm.wertEin,
                N(INDEX(E177:E$932, _xlpm.ersteEinstieg))  * 24 * 60
              + N(INDEX(G177:G$932, _xlpm.ersteEinstieg)),
            _xlpm.diff, ROUND(_xlpm.wertEin - _xlpm.wertAus,0),
            _xlpm.minuteSoll,
                N(_xlfn.XLOOKUP(C176,Ziehung[LosID],Ziehung[Zeit-bedarf (min)])),
            IF(_xlpm.diff &gt; 0,"Los: "&amp;_xlpm.minuteSoll&amp;"; Um.:"&amp; _xlpm.diff,"")
        )
    )
)</f>
        <v/>
      </c>
      <c r="H176" s="18" t="str" cm="1">
        <f t="array" ref="H17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6" s="22" t="str">
        <v>U-25</v>
      </c>
    </row>
    <row r="177" spans="3:31">
      <c r="C177" t="str" cm="1">
        <f t="array" ref="C177">_xlfn.SWITCH(Logbuch[[#This Row],[Eintragsart]],
$Y$1,IF(Logbuch[[#This Row],[Check]]=$Y$3,C176,""),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MIN(INT(($J$9-$J$8)*144)*$J$11,INT((E177-$J$8)*144)*$J$11),"")),
""
)</f>
        <v/>
      </c>
      <c r="D177" t="str" cm="1">
        <f t="array" ref="D177">IFERROR(
_xlfn.IFS(
AND(Logbuch[[#This Row],[Eintragsart]]=$Z$1,LEN(Logbuch[[#This Row],[Details]])&gt;0),_xlfn.XLOOKUP(IF(Logbuch[[#This Row],[Eintragsart]]=$Z$1,Logbuch[[#This Row],[Details]],""),Ziehung[LosID],Ziehung[Bahnhof],FALSE,0),
AND(Logbuch[[#This Row],[Eintragsart]]=$Y$1,Logbuch[[#This Row],[Check]]="Einstieg"),D176),
"")</f>
        <v/>
      </c>
      <c r="F177" s="24">
        <f t="shared" si="4"/>
        <v>46256</v>
      </c>
      <c r="G177" t="str" cm="1">
        <f t="array" ref="G177">_xlfn.LET(
    _xlpm.letzteAusstieg, IFERROR(MAX(_xlfn._xlws.FILTER(ROW($B$5:B176), ($B$5:B176=$Y$3) + ($B$5:B176=$AA$10)))-4, 0),
    _xlpm.ersteEinstieg, IFERROR(MIN(_xlfn._xlws.FILTER(ROW(B178:$B$400), (B178:$B$400=$Y$2) + (B178:$B$400=$AA$9)))-ROW(B177), 0),
    IF(
        OR(_xlpm.ersteEinstieg=0, NOT(OR(B177=$Z$3, B177=$Z$4))),
        "",
        _xlfn.LET(
            _xlpm.wertAus,
                N(INDEX(E$5:E176, _xlpm.letzteAusstieg))  * 24 * 60
              + N(INDEX(G$5:G176, _xlpm.letzteAusstieg)),
            _xlpm.wertEin,
                N(INDEX(E178:E$932, _xlpm.ersteEinstieg))  * 24 * 60
              + N(INDEX(G178:G$932, _xlpm.ersteEinstieg)),
            _xlpm.diff, ROUND(_xlpm.wertEin - _xlpm.wertAus,0),
            _xlpm.minuteSoll,
                N(_xlfn.XLOOKUP(C177,Ziehung[LosID],Ziehung[Zeit-bedarf (min)])),
            IF(_xlpm.diff &gt; 0,"Los: "&amp;_xlpm.minuteSoll&amp;"; Um.:"&amp; _xlpm.diff,"")
        )
    )
)</f>
        <v/>
      </c>
      <c r="H177" s="18" t="str" cm="1">
        <f t="array" ref="H17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7" s="22" t="str">
        <v>W-08</v>
      </c>
    </row>
    <row r="178" spans="3:31">
      <c r="C178" t="str" cm="1">
        <f t="array" ref="C178">_xlfn.SWITCH(Logbuch[[#This Row],[Eintragsart]],
$Y$1,IF(Logbuch[[#This Row],[Check]]=$Y$3,C177,""),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MIN(INT(($J$9-$J$8)*144)*$J$11,INT((E178-$J$8)*144)*$J$11),"")),
""
)</f>
        <v/>
      </c>
      <c r="D178" t="str" cm="1">
        <f t="array" ref="D178">IFERROR(
_xlfn.IFS(
AND(Logbuch[[#This Row],[Eintragsart]]=$Z$1,LEN(Logbuch[[#This Row],[Details]])&gt;0),_xlfn.XLOOKUP(IF(Logbuch[[#This Row],[Eintragsart]]=$Z$1,Logbuch[[#This Row],[Details]],""),Ziehung[LosID],Ziehung[Bahnhof],FALSE,0),
AND(Logbuch[[#This Row],[Eintragsart]]=$Y$1,Logbuch[[#This Row],[Check]]="Einstieg"),D177),
"")</f>
        <v/>
      </c>
      <c r="F178" s="24">
        <f t="shared" si="4"/>
        <v>46256</v>
      </c>
      <c r="G178" t="str" cm="1">
        <f t="array" ref="G178">_xlfn.LET(
    _xlpm.letzteAusstieg, IFERROR(MAX(_xlfn._xlws.FILTER(ROW($B$5:B177), ($B$5:B177=$Y$3) + ($B$5:B177=$AA$10)))-4, 0),
    _xlpm.ersteEinstieg, IFERROR(MIN(_xlfn._xlws.FILTER(ROW(B179:$B$400), (B179:$B$400=$Y$2) + (B179:$B$400=$AA$9)))-ROW(B178), 0),
    IF(
        OR(_xlpm.ersteEinstieg=0, NOT(OR(B178=$Z$3, B178=$Z$4))),
        "",
        _xlfn.LET(
            _xlpm.wertAus,
                N(INDEX(E$5:E177, _xlpm.letzteAusstieg))  * 24 * 60
              + N(INDEX(G$5:G177, _xlpm.letzteAusstieg)),
            _xlpm.wertEin,
                N(INDEX(E179:E$932, _xlpm.ersteEinstieg))  * 24 * 60
              + N(INDEX(G179:G$932, _xlpm.ersteEinstieg)),
            _xlpm.diff, ROUND(_xlpm.wertEin - _xlpm.wertAus,0),
            _xlpm.minuteSoll,
                N(_xlfn.XLOOKUP(C178,Ziehung[LosID],Ziehung[Zeit-bedarf (min)])),
            IF(_xlpm.diff &gt; 0,"Los: "&amp;_xlpm.minuteSoll&amp;"; Um.:"&amp; _xlpm.diff,"")
        )
    )
)</f>
        <v/>
      </c>
      <c r="H178" s="18" t="str" cm="1">
        <f t="array" ref="H17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8" s="22" t="str">
        <v>W-10</v>
      </c>
    </row>
    <row r="179" spans="3:31">
      <c r="C179" t="str" cm="1">
        <f t="array" ref="C179">_xlfn.SWITCH(Logbuch[[#This Row],[Eintragsart]],
$Y$1,IF(Logbuch[[#This Row],[Check]]=$Y$3,C178,""),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MIN(INT(($J$9-$J$8)*144)*$J$11,INT((E179-$J$8)*144)*$J$11),"")),
""
)</f>
        <v/>
      </c>
      <c r="D179" t="str" cm="1">
        <f t="array" ref="D179">IFERROR(
_xlfn.IFS(
AND(Logbuch[[#This Row],[Eintragsart]]=$Z$1,LEN(Logbuch[[#This Row],[Details]])&gt;0),_xlfn.XLOOKUP(IF(Logbuch[[#This Row],[Eintragsart]]=$Z$1,Logbuch[[#This Row],[Details]],""),Ziehung[LosID],Ziehung[Bahnhof],FALSE,0),
AND(Logbuch[[#This Row],[Eintragsart]]=$Y$1,Logbuch[[#This Row],[Check]]="Einstieg"),D178),
"")</f>
        <v/>
      </c>
      <c r="F179" s="24">
        <f t="shared" si="4"/>
        <v>46256</v>
      </c>
      <c r="G179" t="str" cm="1">
        <f t="array" ref="G179">_xlfn.LET(
    _xlpm.letzteAusstieg, IFERROR(MAX(_xlfn._xlws.FILTER(ROW($B$5:B178), ($B$5:B178=$Y$3) + ($B$5:B178=$AA$10)))-4, 0),
    _xlpm.ersteEinstieg, IFERROR(MIN(_xlfn._xlws.FILTER(ROW(B180:$B$400), (B180:$B$400=$Y$2) + (B180:$B$400=$AA$9)))-ROW(B179), 0),
    IF(
        OR(_xlpm.ersteEinstieg=0, NOT(OR(B179=$Z$3, B179=$Z$4))),
        "",
        _xlfn.LET(
            _xlpm.wertAus,
                N(INDEX(E$5:E178, _xlpm.letzteAusstieg))  * 24 * 60
              + N(INDEX(G$5:G178, _xlpm.letzteAusstieg)),
            _xlpm.wertEin,
                N(INDEX(E180:E$932, _xlpm.ersteEinstieg))  * 24 * 60
              + N(INDEX(G180:G$932, _xlpm.ersteEinstieg)),
            _xlpm.diff, ROUND(_xlpm.wertEin - _xlpm.wertAus,0),
            _xlpm.minuteSoll,
                N(_xlfn.XLOOKUP(C179,Ziehung[LosID],Ziehung[Zeit-bedarf (min)])),
            IF(_xlpm.diff &gt; 0,"Los: "&amp;_xlpm.minuteSoll&amp;"; Um.:"&amp; _xlpm.diff,"")
        )
    )
)</f>
        <v/>
      </c>
      <c r="H179" s="18" t="str" cm="1">
        <f t="array" ref="H17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79" s="22" t="str">
        <v>W-12</v>
      </c>
    </row>
    <row r="180" spans="3:31">
      <c r="C180" t="str" cm="1">
        <f t="array" ref="C180">_xlfn.SWITCH(Logbuch[[#This Row],[Eintragsart]],
$Y$1,IF(Logbuch[[#This Row],[Check]]=$Y$3,C179,""),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MIN(INT(($J$9-$J$8)*144)*$J$11,INT((E180-$J$8)*144)*$J$11),"")),
""
)</f>
        <v/>
      </c>
      <c r="D180" t="str" cm="1">
        <f t="array" ref="D180">IFERROR(
_xlfn.IFS(
AND(Logbuch[[#This Row],[Eintragsart]]=$Z$1,LEN(Logbuch[[#This Row],[Details]])&gt;0),_xlfn.XLOOKUP(IF(Logbuch[[#This Row],[Eintragsart]]=$Z$1,Logbuch[[#This Row],[Details]],""),Ziehung[LosID],Ziehung[Bahnhof],FALSE,0),
AND(Logbuch[[#This Row],[Eintragsart]]=$Y$1,Logbuch[[#This Row],[Check]]="Einstieg"),D179),
"")</f>
        <v/>
      </c>
      <c r="F180" s="24">
        <f t="shared" si="4"/>
        <v>46256</v>
      </c>
      <c r="G180" t="str" cm="1">
        <f t="array" ref="G180">_xlfn.LET(
    _xlpm.letzteAusstieg, IFERROR(MAX(_xlfn._xlws.FILTER(ROW($B$5:B179), ($B$5:B179=$Y$3) + ($B$5:B179=$AA$10)))-4, 0),
    _xlpm.ersteEinstieg, IFERROR(MIN(_xlfn._xlws.FILTER(ROW(B181:$B$400), (B181:$B$400=$Y$2) + (B181:$B$400=$AA$9)))-ROW(B180), 0),
    IF(
        OR(_xlpm.ersteEinstieg=0, NOT(OR(B180=$Z$3, B180=$Z$4))),
        "",
        _xlfn.LET(
            _xlpm.wertAus,
                N(INDEX(E$5:E179, _xlpm.letzteAusstieg))  * 24 * 60
              + N(INDEX(G$5:G179, _xlpm.letzteAusstieg)),
            _xlpm.wertEin,
                N(INDEX(E181:E$932, _xlpm.ersteEinstieg))  * 24 * 60
              + N(INDEX(G181:G$932, _xlpm.ersteEinstieg)),
            _xlpm.diff, ROUND(_xlpm.wertEin - _xlpm.wertAus,0),
            _xlpm.minuteSoll,
                N(_xlfn.XLOOKUP(C180,Ziehung[LosID],Ziehung[Zeit-bedarf (min)])),
            IF(_xlpm.diff &gt; 0,"Los: "&amp;_xlpm.minuteSoll&amp;"; Um.:"&amp; _xlpm.diff,"")
        )
    )
)</f>
        <v/>
      </c>
      <c r="H180" s="18" t="str" cm="1">
        <f t="array" ref="H18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0" s="22" t="str">
        <v>W-17</v>
      </c>
    </row>
    <row r="181" spans="3:31">
      <c r="C181" t="str" cm="1">
        <f t="array" ref="C181">_xlfn.SWITCH(Logbuch[[#This Row],[Eintragsart]],
$Y$1,IF(Logbuch[[#This Row],[Check]]=$Y$3,C180,""),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MIN(INT(($J$9-$J$8)*144)*$J$11,INT((E181-$J$8)*144)*$J$11),"")),
""
)</f>
        <v/>
      </c>
      <c r="D181" t="str" cm="1">
        <f t="array" ref="D181">IFERROR(
_xlfn.IFS(
AND(Logbuch[[#This Row],[Eintragsart]]=$Z$1,LEN(Logbuch[[#This Row],[Details]])&gt;0),_xlfn.XLOOKUP(IF(Logbuch[[#This Row],[Eintragsart]]=$Z$1,Logbuch[[#This Row],[Details]],""),Ziehung[LosID],Ziehung[Bahnhof],FALSE,0),
AND(Logbuch[[#This Row],[Eintragsart]]=$Y$1,Logbuch[[#This Row],[Check]]="Einstieg"),D180),
"")</f>
        <v/>
      </c>
      <c r="F181" s="24">
        <f t="shared" si="4"/>
        <v>46256</v>
      </c>
      <c r="G181" t="str" cm="1">
        <f t="array" ref="G181">_xlfn.LET(
    _xlpm.letzteAusstieg, IFERROR(MAX(_xlfn._xlws.FILTER(ROW($B$5:B180), ($B$5:B180=$Y$3) + ($B$5:B180=$AA$10)))-4, 0),
    _xlpm.ersteEinstieg, IFERROR(MIN(_xlfn._xlws.FILTER(ROW(B182:$B$400), (B182:$B$400=$Y$2) + (B182:$B$400=$AA$9)))-ROW(B181), 0),
    IF(
        OR(_xlpm.ersteEinstieg=0, NOT(OR(B181=$Z$3, B181=$Z$4))),
        "",
        _xlfn.LET(
            _xlpm.wertAus,
                N(INDEX(E$5:E180, _xlpm.letzteAusstieg))  * 24 * 60
              + N(INDEX(G$5:G180, _xlpm.letzteAusstieg)),
            _xlpm.wertEin,
                N(INDEX(E182:E$932, _xlpm.ersteEinstieg))  * 24 * 60
              + N(INDEX(G182:G$932, _xlpm.ersteEinstieg)),
            _xlpm.diff, ROUND(_xlpm.wertEin - _xlpm.wertAus,0),
            _xlpm.minuteSoll,
                N(_xlfn.XLOOKUP(C181,Ziehung[LosID],Ziehung[Zeit-bedarf (min)])),
            IF(_xlpm.diff &gt; 0,"Los: "&amp;_xlpm.minuteSoll&amp;"; Um.:"&amp; _xlpm.diff,"")
        )
    )
)</f>
        <v/>
      </c>
      <c r="H181" s="18" t="str" cm="1">
        <f t="array" ref="H18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1" s="22" t="str">
        <v>W-28</v>
      </c>
    </row>
    <row r="182" spans="3:31">
      <c r="C182" t="str" cm="1">
        <f t="array" ref="C182">_xlfn.SWITCH(Logbuch[[#This Row],[Eintragsart]],
$Y$1,IF(Logbuch[[#This Row],[Check]]=$Y$3,C181,""),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MIN(INT(($J$9-$J$8)*144)*$J$11,INT((E182-$J$8)*144)*$J$11),"")),
""
)</f>
        <v/>
      </c>
      <c r="D182" t="str" cm="1">
        <f t="array" ref="D182">IFERROR(
_xlfn.IFS(
AND(Logbuch[[#This Row],[Eintragsart]]=$Z$1,LEN(Logbuch[[#This Row],[Details]])&gt;0),_xlfn.XLOOKUP(IF(Logbuch[[#This Row],[Eintragsart]]=$Z$1,Logbuch[[#This Row],[Details]],""),Ziehung[LosID],Ziehung[Bahnhof],FALSE,0),
AND(Logbuch[[#This Row],[Eintragsart]]=$Y$1,Logbuch[[#This Row],[Check]]="Einstieg"),D181),
"")</f>
        <v/>
      </c>
      <c r="F182" s="24">
        <f t="shared" si="4"/>
        <v>46256</v>
      </c>
      <c r="G182" t="str" cm="1">
        <f t="array" ref="G182">_xlfn.LET(
    _xlpm.letzteAusstieg, IFERROR(MAX(_xlfn._xlws.FILTER(ROW($B$5:B181), ($B$5:B181=$Y$3) + ($B$5:B181=$AA$10)))-4, 0),
    _xlpm.ersteEinstieg, IFERROR(MIN(_xlfn._xlws.FILTER(ROW(B183:$B$400), (B183:$B$400=$Y$2) + (B183:$B$400=$AA$9)))-ROW(B182), 0),
    IF(
        OR(_xlpm.ersteEinstieg=0, NOT(OR(B182=$Z$3, B182=$Z$4))),
        "",
        _xlfn.LET(
            _xlpm.wertAus,
                N(INDEX(E$5:E181, _xlpm.letzteAusstieg))  * 24 * 60
              + N(INDEX(G$5:G181, _xlpm.letzteAusstieg)),
            _xlpm.wertEin,
                N(INDEX(E183:E$932, _xlpm.ersteEinstieg))  * 24 * 60
              + N(INDEX(G183:G$932, _xlpm.ersteEinstieg)),
            _xlpm.diff, ROUND(_xlpm.wertEin - _xlpm.wertAus,0),
            _xlpm.minuteSoll,
                N(_xlfn.XLOOKUP(C182,Ziehung[LosID],Ziehung[Zeit-bedarf (min)])),
            IF(_xlpm.diff &gt; 0,"Los: "&amp;_xlpm.minuteSoll&amp;"; Um.:"&amp; _xlpm.diff,"")
        )
    )
)</f>
        <v/>
      </c>
      <c r="H182" s="18" t="str" cm="1">
        <f t="array" ref="H18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2" s="22" t="str">
        <v>W-29</v>
      </c>
    </row>
    <row r="183" spans="3:31">
      <c r="C183" t="str" cm="1">
        <f t="array" ref="C183">_xlfn.SWITCH(Logbuch[[#This Row],[Eintragsart]],
$Y$1,IF(Logbuch[[#This Row],[Check]]=$Y$3,C182,""),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MIN(INT(($J$9-$J$8)*144)*$J$11,INT((E183-$J$8)*144)*$J$11),"")),
""
)</f>
        <v/>
      </c>
      <c r="D183" t="str" cm="1">
        <f t="array" ref="D183">IFERROR(
_xlfn.IFS(
AND(Logbuch[[#This Row],[Eintragsart]]=$Z$1,LEN(Logbuch[[#This Row],[Details]])&gt;0),_xlfn.XLOOKUP(IF(Logbuch[[#This Row],[Eintragsart]]=$Z$1,Logbuch[[#This Row],[Details]],""),Ziehung[LosID],Ziehung[Bahnhof],FALSE,0),
AND(Logbuch[[#This Row],[Eintragsart]]=$Y$1,Logbuch[[#This Row],[Check]]="Einstieg"),D182),
"")</f>
        <v/>
      </c>
      <c r="F183" s="24">
        <f t="shared" si="4"/>
        <v>46256</v>
      </c>
      <c r="G183" t="str" cm="1">
        <f t="array" ref="G183">_xlfn.LET(
    _xlpm.letzteAusstieg, IFERROR(MAX(_xlfn._xlws.FILTER(ROW($B$5:B182), ($B$5:B182=$Y$3) + ($B$5:B182=$AA$10)))-4, 0),
    _xlpm.ersteEinstieg, IFERROR(MIN(_xlfn._xlws.FILTER(ROW(B184:$B$400), (B184:$B$400=$Y$2) + (B184:$B$400=$AA$9)))-ROW(B183), 0),
    IF(
        OR(_xlpm.ersteEinstieg=0, NOT(OR(B183=$Z$3, B183=$Z$4))),
        "",
        _xlfn.LET(
            _xlpm.wertAus,
                N(INDEX(E$5:E182, _xlpm.letzteAusstieg))  * 24 * 60
              + N(INDEX(G$5:G182, _xlpm.letzteAusstieg)),
            _xlpm.wertEin,
                N(INDEX(E184:E$932, _xlpm.ersteEinstieg))  * 24 * 60
              + N(INDEX(G184:G$932, _xlpm.ersteEinstieg)),
            _xlpm.diff, ROUND(_xlpm.wertEin - _xlpm.wertAus,0),
            _xlpm.minuteSoll,
                N(_xlfn.XLOOKUP(C183,Ziehung[LosID],Ziehung[Zeit-bedarf (min)])),
            IF(_xlpm.diff &gt; 0,"Los: "&amp;_xlpm.minuteSoll&amp;"; Um.:"&amp; _xlpm.diff,"")
        )
    )
)</f>
        <v/>
      </c>
      <c r="H183" s="18" t="str" cm="1">
        <f t="array" ref="H18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3" s="22" t="str">
        <v>W-30</v>
      </c>
    </row>
    <row r="184" spans="3:31">
      <c r="C184" t="str" cm="1">
        <f t="array" ref="C184">_xlfn.SWITCH(Logbuch[[#This Row],[Eintragsart]],
$Y$1,IF(Logbuch[[#This Row],[Check]]=$Y$3,C183,""),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MIN(INT(($J$9-$J$8)*144)*$J$11,INT((E184-$J$8)*144)*$J$11),"")),
""
)</f>
        <v/>
      </c>
      <c r="D184" t="str" cm="1">
        <f t="array" ref="D184">IFERROR(
_xlfn.IFS(
AND(Logbuch[[#This Row],[Eintragsart]]=$Z$1,LEN(Logbuch[[#This Row],[Details]])&gt;0),_xlfn.XLOOKUP(IF(Logbuch[[#This Row],[Eintragsart]]=$Z$1,Logbuch[[#This Row],[Details]],""),Ziehung[LosID],Ziehung[Bahnhof],FALSE,0),
AND(Logbuch[[#This Row],[Eintragsart]]=$Y$1,Logbuch[[#This Row],[Check]]="Einstieg"),D183),
"")</f>
        <v/>
      </c>
      <c r="F184" s="24">
        <f t="shared" si="4"/>
        <v>46256</v>
      </c>
      <c r="G184" t="str" cm="1">
        <f t="array" ref="G184">_xlfn.LET(
    _xlpm.letzteAusstieg, IFERROR(MAX(_xlfn._xlws.FILTER(ROW($B$5:B183), ($B$5:B183=$Y$3) + ($B$5:B183=$AA$10)))-4, 0),
    _xlpm.ersteEinstieg, IFERROR(MIN(_xlfn._xlws.FILTER(ROW(B185:$B$400), (B185:$B$400=$Y$2) + (B185:$B$400=$AA$9)))-ROW(B184), 0),
    IF(
        OR(_xlpm.ersteEinstieg=0, NOT(OR(B184=$Z$3, B184=$Z$4))),
        "",
        _xlfn.LET(
            _xlpm.wertAus,
                N(INDEX(E$5:E183, _xlpm.letzteAusstieg))  * 24 * 60
              + N(INDEX(G$5:G183, _xlpm.letzteAusstieg)),
            _xlpm.wertEin,
                N(INDEX(E185:E$932, _xlpm.ersteEinstieg))  * 24 * 60
              + N(INDEX(G185:G$932, _xlpm.ersteEinstieg)),
            _xlpm.diff, ROUND(_xlpm.wertEin - _xlpm.wertAus,0),
            _xlpm.minuteSoll,
                N(_xlfn.XLOOKUP(C184,Ziehung[LosID],Ziehung[Zeit-bedarf (min)])),
            IF(_xlpm.diff &gt; 0,"Los: "&amp;_xlpm.minuteSoll&amp;"; Um.:"&amp; _xlpm.diff,"")
        )
    )
)</f>
        <v/>
      </c>
      <c r="H184" s="18" t="str" cm="1">
        <f t="array" ref="H18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4" s="22" t="str">
        <v>W-41</v>
      </c>
    </row>
    <row r="185" spans="3:31">
      <c r="C185" t="str" cm="1">
        <f t="array" ref="C185">_xlfn.SWITCH(Logbuch[[#This Row],[Eintragsart]],
$Y$1,IF(Logbuch[[#This Row],[Check]]=$Y$3,C184,""),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MIN(INT(($J$9-$J$8)*144)*$J$11,INT((E185-$J$8)*144)*$J$11),"")),
""
)</f>
        <v/>
      </c>
      <c r="D185" t="str" cm="1">
        <f t="array" ref="D185">IFERROR(
_xlfn.IFS(
AND(Logbuch[[#This Row],[Eintragsart]]=$Z$1,LEN(Logbuch[[#This Row],[Details]])&gt;0),_xlfn.XLOOKUP(IF(Logbuch[[#This Row],[Eintragsart]]=$Z$1,Logbuch[[#This Row],[Details]],""),Ziehung[LosID],Ziehung[Bahnhof],FALSE,0),
AND(Logbuch[[#This Row],[Eintragsart]]=$Y$1,Logbuch[[#This Row],[Check]]="Einstieg"),D184),
"")</f>
        <v/>
      </c>
      <c r="F185" s="24">
        <f t="shared" si="4"/>
        <v>46256</v>
      </c>
      <c r="G185" t="str" cm="1">
        <f t="array" ref="G185">_xlfn.LET(
    _xlpm.letzteAusstieg, IFERROR(MAX(_xlfn._xlws.FILTER(ROW($B$5:B184), ($B$5:B184=$Y$3) + ($B$5:B184=$AA$10)))-4, 0),
    _xlpm.ersteEinstieg, IFERROR(MIN(_xlfn._xlws.FILTER(ROW(B186:$B$400), (B186:$B$400=$Y$2) + (B186:$B$400=$AA$9)))-ROW(B185), 0),
    IF(
        OR(_xlpm.ersteEinstieg=0, NOT(OR(B185=$Z$3, B185=$Z$4))),
        "",
        _xlfn.LET(
            _xlpm.wertAus,
                N(INDEX(E$5:E184, _xlpm.letzteAusstieg))  * 24 * 60
              + N(INDEX(G$5:G184, _xlpm.letzteAusstieg)),
            _xlpm.wertEin,
                N(INDEX(E186:E$932, _xlpm.ersteEinstieg))  * 24 * 60
              + N(INDEX(G186:G$932, _xlpm.ersteEinstieg)),
            _xlpm.diff, ROUND(_xlpm.wertEin - _xlpm.wertAus,0),
            _xlpm.minuteSoll,
                N(_xlfn.XLOOKUP(C185,Ziehung[LosID],Ziehung[Zeit-bedarf (min)])),
            IF(_xlpm.diff &gt; 0,"Los: "&amp;_xlpm.minuteSoll&amp;"; Um.:"&amp; _xlpm.diff,"")
        )
    )
)</f>
        <v/>
      </c>
      <c r="H185" s="18" t="str" cm="1">
        <f t="array" ref="H18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5" s="22" t="str">
        <v>W-48</v>
      </c>
    </row>
    <row r="186" spans="3:31">
      <c r="C186" t="str" cm="1">
        <f t="array" ref="C186">_xlfn.SWITCH(Logbuch[[#This Row],[Eintragsart]],
$Y$1,IF(Logbuch[[#This Row],[Check]]=$Y$3,C185,""),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MIN(INT(($J$9-$J$8)*144)*$J$11,INT((E186-$J$8)*144)*$J$11),"")),
""
)</f>
        <v/>
      </c>
      <c r="D186" t="str" cm="1">
        <f t="array" ref="D186">IFERROR(
_xlfn.IFS(
AND(Logbuch[[#This Row],[Eintragsart]]=$Z$1,LEN(Logbuch[[#This Row],[Details]])&gt;0),_xlfn.XLOOKUP(IF(Logbuch[[#This Row],[Eintragsart]]=$Z$1,Logbuch[[#This Row],[Details]],""),Ziehung[LosID],Ziehung[Bahnhof],FALSE,0),
AND(Logbuch[[#This Row],[Eintragsart]]=$Y$1,Logbuch[[#This Row],[Check]]="Einstieg"),D185),
"")</f>
        <v/>
      </c>
      <c r="F186" s="24">
        <f t="shared" si="4"/>
        <v>46256</v>
      </c>
      <c r="G186" t="str" cm="1">
        <f t="array" ref="G186">_xlfn.LET(
    _xlpm.letzteAusstieg, IFERROR(MAX(_xlfn._xlws.FILTER(ROW($B$5:B185), ($B$5:B185=$Y$3) + ($B$5:B185=$AA$10)))-4, 0),
    _xlpm.ersteEinstieg, IFERROR(MIN(_xlfn._xlws.FILTER(ROW(B187:$B$400), (B187:$B$400=$Y$2) + (B187:$B$400=$AA$9)))-ROW(B186), 0),
    IF(
        OR(_xlpm.ersteEinstieg=0, NOT(OR(B186=$Z$3, B186=$Z$4))),
        "",
        _xlfn.LET(
            _xlpm.wertAus,
                N(INDEX(E$5:E185, _xlpm.letzteAusstieg))  * 24 * 60
              + N(INDEX(G$5:G185, _xlpm.letzteAusstieg)),
            _xlpm.wertEin,
                N(INDEX(E187:E$932, _xlpm.ersteEinstieg))  * 24 * 60
              + N(INDEX(G187:G$932, _xlpm.ersteEinstieg)),
            _xlpm.diff, ROUND(_xlpm.wertEin - _xlpm.wertAus,0),
            _xlpm.minuteSoll,
                N(_xlfn.XLOOKUP(C186,Ziehung[LosID],Ziehung[Zeit-bedarf (min)])),
            IF(_xlpm.diff &gt; 0,"Los: "&amp;_xlpm.minuteSoll&amp;"; Um.:"&amp; _xlpm.diff,"")
        )
    )
)</f>
        <v/>
      </c>
      <c r="H186" s="18" t="str" cm="1">
        <f t="array" ref="H18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6" s="22" t="str">
        <v>W-56</v>
      </c>
    </row>
    <row r="187" spans="3:31">
      <c r="C187" t="str" cm="1">
        <f t="array" ref="C187">_xlfn.SWITCH(Logbuch[[#This Row],[Eintragsart]],
$Y$1,IF(Logbuch[[#This Row],[Check]]=$Y$3,C186,""),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MIN(INT(($J$9-$J$8)*144)*$J$11,INT((E187-$J$8)*144)*$J$11),"")),
""
)</f>
        <v/>
      </c>
      <c r="D187" t="str" cm="1">
        <f t="array" ref="D187">IFERROR(
_xlfn.IFS(
AND(Logbuch[[#This Row],[Eintragsart]]=$Z$1,LEN(Logbuch[[#This Row],[Details]])&gt;0),_xlfn.XLOOKUP(IF(Logbuch[[#This Row],[Eintragsart]]=$Z$1,Logbuch[[#This Row],[Details]],""),Ziehung[LosID],Ziehung[Bahnhof],FALSE,0),
AND(Logbuch[[#This Row],[Eintragsart]]=$Y$1,Logbuch[[#This Row],[Check]]="Einstieg"),D186),
"")</f>
        <v/>
      </c>
      <c r="F187" s="24">
        <f t="shared" si="4"/>
        <v>46256</v>
      </c>
      <c r="G187" t="str" cm="1">
        <f t="array" ref="G187">_xlfn.LET(
    _xlpm.letzteAusstieg, IFERROR(MAX(_xlfn._xlws.FILTER(ROW($B$5:B186), ($B$5:B186=$Y$3) + ($B$5:B186=$AA$10)))-4, 0),
    _xlpm.ersteEinstieg, IFERROR(MIN(_xlfn._xlws.FILTER(ROW(B188:$B$400), (B188:$B$400=$Y$2) + (B188:$B$400=$AA$9)))-ROW(B187), 0),
    IF(
        OR(_xlpm.ersteEinstieg=0, NOT(OR(B187=$Z$3, B187=$Z$4))),
        "",
        _xlfn.LET(
            _xlpm.wertAus,
                N(INDEX(E$5:E186, _xlpm.letzteAusstieg))  * 24 * 60
              + N(INDEX(G$5:G186, _xlpm.letzteAusstieg)),
            _xlpm.wertEin,
                N(INDEX(E188:E$932, _xlpm.ersteEinstieg))  * 24 * 60
              + N(INDEX(G188:G$932, _xlpm.ersteEinstieg)),
            _xlpm.diff, ROUND(_xlpm.wertEin - _xlpm.wertAus,0),
            _xlpm.minuteSoll,
                N(_xlfn.XLOOKUP(C187,Ziehung[LosID],Ziehung[Zeit-bedarf (min)])),
            IF(_xlpm.diff &gt; 0,"Los: "&amp;_xlpm.minuteSoll&amp;"; Um.:"&amp; _xlpm.diff,"")
        )
    )
)</f>
        <v/>
      </c>
      <c r="H187" s="18" t="str" cm="1">
        <f t="array" ref="H18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7" s="22" t="str">
        <v>WK-01</v>
      </c>
    </row>
    <row r="188" spans="3:31">
      <c r="C188" t="str" cm="1">
        <f t="array" ref="C188">_xlfn.SWITCH(Logbuch[[#This Row],[Eintragsart]],
$Y$1,IF(Logbuch[[#This Row],[Check]]=$Y$3,C187,""),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MIN(INT(($J$9-$J$8)*144)*$J$11,INT((E188-$J$8)*144)*$J$11),"")),
""
)</f>
        <v/>
      </c>
      <c r="D188" t="str" cm="1">
        <f t="array" ref="D188">IFERROR(
_xlfn.IFS(
AND(Logbuch[[#This Row],[Eintragsart]]=$Z$1,LEN(Logbuch[[#This Row],[Details]])&gt;0),_xlfn.XLOOKUP(IF(Logbuch[[#This Row],[Eintragsart]]=$Z$1,Logbuch[[#This Row],[Details]],""),Ziehung[LosID],Ziehung[Bahnhof],FALSE,0),
AND(Logbuch[[#This Row],[Eintragsart]]=$Y$1,Logbuch[[#This Row],[Check]]="Einstieg"),D187),
"")</f>
        <v/>
      </c>
      <c r="F188" s="24">
        <f t="shared" si="4"/>
        <v>46256</v>
      </c>
      <c r="G188" t="str" cm="1">
        <f t="array" ref="G188">_xlfn.LET(
    _xlpm.letzteAusstieg, IFERROR(MAX(_xlfn._xlws.FILTER(ROW($B$5:B187), ($B$5:B187=$Y$3) + ($B$5:B187=$AA$10)))-4, 0),
    _xlpm.ersteEinstieg, IFERROR(MIN(_xlfn._xlws.FILTER(ROW(B189:$B$400), (B189:$B$400=$Y$2) + (B189:$B$400=$AA$9)))-ROW(B188), 0),
    IF(
        OR(_xlpm.ersteEinstieg=0, NOT(OR(B188=$Z$3, B188=$Z$4))),
        "",
        _xlfn.LET(
            _xlpm.wertAus,
                N(INDEX(E$5:E187, _xlpm.letzteAusstieg))  * 24 * 60
              + N(INDEX(G$5:G187, _xlpm.letzteAusstieg)),
            _xlpm.wertEin,
                N(INDEX(E189:E$932, _xlpm.ersteEinstieg))  * 24 * 60
              + N(INDEX(G189:G$932, _xlpm.ersteEinstieg)),
            _xlpm.diff, ROUND(_xlpm.wertEin - _xlpm.wertAus,0),
            _xlpm.minuteSoll,
                N(_xlfn.XLOOKUP(C188,Ziehung[LosID],Ziehung[Zeit-bedarf (min)])),
            IF(_xlpm.diff &gt; 0,"Los: "&amp;_xlpm.minuteSoll&amp;"; Um.:"&amp; _xlpm.diff,"")
        )
    )
)</f>
        <v/>
      </c>
      <c r="H188" s="18" t="str" cm="1">
        <f t="array" ref="H18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8" s="22" t="str">
        <v>WK-03</v>
      </c>
    </row>
    <row r="189" spans="3:31">
      <c r="C189" t="str" cm="1">
        <f t="array" ref="C189">_xlfn.SWITCH(Logbuch[[#This Row],[Eintragsart]],
$Y$1,IF(Logbuch[[#This Row],[Check]]=$Y$3,C188,""),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MIN(INT(($J$9-$J$8)*144)*$J$11,INT((E189-$J$8)*144)*$J$11),"")),
""
)</f>
        <v/>
      </c>
      <c r="D189" t="str" cm="1">
        <f t="array" ref="D189">IFERROR(
_xlfn.IFS(
AND(Logbuch[[#This Row],[Eintragsart]]=$Z$1,LEN(Logbuch[[#This Row],[Details]])&gt;0),_xlfn.XLOOKUP(IF(Logbuch[[#This Row],[Eintragsart]]=$Z$1,Logbuch[[#This Row],[Details]],""),Ziehung[LosID],Ziehung[Bahnhof],FALSE,0),
AND(Logbuch[[#This Row],[Eintragsart]]=$Y$1,Logbuch[[#This Row],[Check]]="Einstieg"),D188),
"")</f>
        <v/>
      </c>
      <c r="F189" s="24">
        <f t="shared" si="4"/>
        <v>46256</v>
      </c>
      <c r="G189" t="str" cm="1">
        <f t="array" ref="G189">_xlfn.LET(
    _xlpm.letzteAusstieg, IFERROR(MAX(_xlfn._xlws.FILTER(ROW($B$5:B188), ($B$5:B188=$Y$3) + ($B$5:B188=$AA$10)))-4, 0),
    _xlpm.ersteEinstieg, IFERROR(MIN(_xlfn._xlws.FILTER(ROW(B190:$B$400), (B190:$B$400=$Y$2) + (B190:$B$400=$AA$9)))-ROW(B189), 0),
    IF(
        OR(_xlpm.ersteEinstieg=0, NOT(OR(B189=$Z$3, B189=$Z$4))),
        "",
        _xlfn.LET(
            _xlpm.wertAus,
                N(INDEX(E$5:E188, _xlpm.letzteAusstieg))  * 24 * 60
              + N(INDEX(G$5:G188, _xlpm.letzteAusstieg)),
            _xlpm.wertEin,
                N(INDEX(E190:E$932, _xlpm.ersteEinstieg))  * 24 * 60
              + N(INDEX(G190:G$932, _xlpm.ersteEinstieg)),
            _xlpm.diff, ROUND(_xlpm.wertEin - _xlpm.wertAus,0),
            _xlpm.minuteSoll,
                N(_xlfn.XLOOKUP(C189,Ziehung[LosID],Ziehung[Zeit-bedarf (min)])),
            IF(_xlpm.diff &gt; 0,"Los: "&amp;_xlpm.minuteSoll&amp;"; Um.:"&amp; _xlpm.diff,"")
        )
    )
)</f>
        <v/>
      </c>
      <c r="H189" s="18" t="str" cm="1">
        <f t="array" ref="H18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89" s="22" t="str">
        <v>WK-04</v>
      </c>
    </row>
    <row r="190" spans="3:31">
      <c r="C190" t="str" cm="1">
        <f t="array" ref="C190">_xlfn.SWITCH(Logbuch[[#This Row],[Eintragsart]],
$Y$1,IF(Logbuch[[#This Row],[Check]]=$Y$3,C189,""),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MIN(INT(($J$9-$J$8)*144)*$J$11,INT((E190-$J$8)*144)*$J$11),"")),
""
)</f>
        <v/>
      </c>
      <c r="D190" t="str" cm="1">
        <f t="array" ref="D190">IFERROR(
_xlfn.IFS(
AND(Logbuch[[#This Row],[Eintragsart]]=$Z$1,LEN(Logbuch[[#This Row],[Details]])&gt;0),_xlfn.XLOOKUP(IF(Logbuch[[#This Row],[Eintragsart]]=$Z$1,Logbuch[[#This Row],[Details]],""),Ziehung[LosID],Ziehung[Bahnhof],FALSE,0),
AND(Logbuch[[#This Row],[Eintragsart]]=$Y$1,Logbuch[[#This Row],[Check]]="Einstieg"),D189),
"")</f>
        <v/>
      </c>
      <c r="F190" s="24">
        <f t="shared" si="4"/>
        <v>46256</v>
      </c>
      <c r="G190" t="str" cm="1">
        <f t="array" ref="G190">_xlfn.LET(
    _xlpm.letzteAusstieg, IFERROR(MAX(_xlfn._xlws.FILTER(ROW($B$5:B189), ($B$5:B189=$Y$3) + ($B$5:B189=$AA$10)))-4, 0),
    _xlpm.ersteEinstieg, IFERROR(MIN(_xlfn._xlws.FILTER(ROW(B191:$B$400), (B191:$B$400=$Y$2) + (B191:$B$400=$AA$9)))-ROW(B190), 0),
    IF(
        OR(_xlpm.ersteEinstieg=0, NOT(OR(B190=$Z$3, B190=$Z$4))),
        "",
        _xlfn.LET(
            _xlpm.wertAus,
                N(INDEX(E$5:E189, _xlpm.letzteAusstieg))  * 24 * 60
              + N(INDEX(G$5:G189, _xlpm.letzteAusstieg)),
            _xlpm.wertEin,
                N(INDEX(E191:E$932, _xlpm.ersteEinstieg))  * 24 * 60
              + N(INDEX(G191:G$932, _xlpm.ersteEinstieg)),
            _xlpm.diff, ROUND(_xlpm.wertEin - _xlpm.wertAus,0),
            _xlpm.minuteSoll,
                N(_xlfn.XLOOKUP(C190,Ziehung[LosID],Ziehung[Zeit-bedarf (min)])),
            IF(_xlpm.diff &gt; 0,"Los: "&amp;_xlpm.minuteSoll&amp;"; Um.:"&amp; _xlpm.diff,"")
        )
    )
)</f>
        <v/>
      </c>
      <c r="H190" s="18" t="str" cm="1">
        <f t="array" ref="H19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0" s="22" t="str">
        <v>WK-06</v>
      </c>
    </row>
    <row r="191" spans="3:31">
      <c r="C191" t="str" cm="1">
        <f t="array" ref="C191">_xlfn.SWITCH(Logbuch[[#This Row],[Eintragsart]],
$Y$1,IF(Logbuch[[#This Row],[Check]]=$Y$3,C190,""),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MIN(INT(($J$9-$J$8)*144)*$J$11,INT((E191-$J$8)*144)*$J$11),"")),
""
)</f>
        <v/>
      </c>
      <c r="D191" t="str" cm="1">
        <f t="array" ref="D191">IFERROR(
_xlfn.IFS(
AND(Logbuch[[#This Row],[Eintragsart]]=$Z$1,LEN(Logbuch[[#This Row],[Details]])&gt;0),_xlfn.XLOOKUP(IF(Logbuch[[#This Row],[Eintragsart]]=$Z$1,Logbuch[[#This Row],[Details]],""),Ziehung[LosID],Ziehung[Bahnhof],FALSE,0),
AND(Logbuch[[#This Row],[Eintragsart]]=$Y$1,Logbuch[[#This Row],[Check]]="Einstieg"),D190),
"")</f>
        <v/>
      </c>
      <c r="F191" s="24">
        <f t="shared" si="4"/>
        <v>46256</v>
      </c>
      <c r="G191" t="str" cm="1">
        <f t="array" ref="G191">_xlfn.LET(
    _xlpm.letzteAusstieg, IFERROR(MAX(_xlfn._xlws.FILTER(ROW($B$5:B190), ($B$5:B190=$Y$3) + ($B$5:B190=$AA$10)))-4, 0),
    _xlpm.ersteEinstieg, IFERROR(MIN(_xlfn._xlws.FILTER(ROW(B192:$B$400), (B192:$B$400=$Y$2) + (B192:$B$400=$AA$9)))-ROW(B191), 0),
    IF(
        OR(_xlpm.ersteEinstieg=0, NOT(OR(B191=$Z$3, B191=$Z$4))),
        "",
        _xlfn.LET(
            _xlpm.wertAus,
                N(INDEX(E$5:E190, _xlpm.letzteAusstieg))  * 24 * 60
              + N(INDEX(G$5:G190, _xlpm.letzteAusstieg)),
            _xlpm.wertEin,
                N(INDEX(E192:E$932, _xlpm.ersteEinstieg))  * 24 * 60
              + N(INDEX(G192:G$932, _xlpm.ersteEinstieg)),
            _xlpm.diff, ROUND(_xlpm.wertEin - _xlpm.wertAus,0),
            _xlpm.minuteSoll,
                N(_xlfn.XLOOKUP(C191,Ziehung[LosID],Ziehung[Zeit-bedarf (min)])),
            IF(_xlpm.diff &gt; 0,"Los: "&amp;_xlpm.minuteSoll&amp;"; Um.:"&amp; _xlpm.diff,"")
        )
    )
)</f>
        <v/>
      </c>
      <c r="H191" s="18" t="str" cm="1">
        <f t="array" ref="H19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1" s="22" t="str">
        <v>WK-11</v>
      </c>
    </row>
    <row r="192" spans="3:31">
      <c r="C192" t="str" cm="1">
        <f t="array" ref="C192">_xlfn.SWITCH(Logbuch[[#This Row],[Eintragsart]],
$Y$1,IF(Logbuch[[#This Row],[Check]]=$Y$3,C191,""),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MIN(INT(($J$9-$J$8)*144)*$J$11,INT((E192-$J$8)*144)*$J$11),"")),
""
)</f>
        <v/>
      </c>
      <c r="D192" t="str" cm="1">
        <f t="array" ref="D192">IFERROR(
_xlfn.IFS(
AND(Logbuch[[#This Row],[Eintragsart]]=$Z$1,LEN(Logbuch[[#This Row],[Details]])&gt;0),_xlfn.XLOOKUP(IF(Logbuch[[#This Row],[Eintragsart]]=$Z$1,Logbuch[[#This Row],[Details]],""),Ziehung[LosID],Ziehung[Bahnhof],FALSE,0),
AND(Logbuch[[#This Row],[Eintragsart]]=$Y$1,Logbuch[[#This Row],[Check]]="Einstieg"),D191),
"")</f>
        <v/>
      </c>
      <c r="F192" s="24">
        <f t="shared" si="4"/>
        <v>46256</v>
      </c>
      <c r="G192" t="str" cm="1">
        <f t="array" ref="G192">_xlfn.LET(
    _xlpm.letzteAusstieg, IFERROR(MAX(_xlfn._xlws.FILTER(ROW($B$5:B191), ($B$5:B191=$Y$3) + ($B$5:B191=$AA$10)))-4, 0),
    _xlpm.ersteEinstieg, IFERROR(MIN(_xlfn._xlws.FILTER(ROW(B193:$B$400), (B193:$B$400=$Y$2) + (B193:$B$400=$AA$9)))-ROW(B192), 0),
    IF(
        OR(_xlpm.ersteEinstieg=0, NOT(OR(B192=$Z$3, B192=$Z$4))),
        "",
        _xlfn.LET(
            _xlpm.wertAus,
                N(INDEX(E$5:E191, _xlpm.letzteAusstieg))  * 24 * 60
              + N(INDEX(G$5:G191, _xlpm.letzteAusstieg)),
            _xlpm.wertEin,
                N(INDEX(E193:E$932, _xlpm.ersteEinstieg))  * 24 * 60
              + N(INDEX(G193:G$932, _xlpm.ersteEinstieg)),
            _xlpm.diff, ROUND(_xlpm.wertEin - _xlpm.wertAus,0),
            _xlpm.minuteSoll,
                N(_xlfn.XLOOKUP(C192,Ziehung[LosID],Ziehung[Zeit-bedarf (min)])),
            IF(_xlpm.diff &gt; 0,"Los: "&amp;_xlpm.minuteSoll&amp;"; Um.:"&amp; _xlpm.diff,"")
        )
    )
)</f>
        <v/>
      </c>
      <c r="H192" s="18" t="str" cm="1">
        <f t="array" ref="H19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2" s="22" t="str">
        <v>WK-13</v>
      </c>
    </row>
    <row r="193" spans="3:31">
      <c r="C193" t="str" cm="1">
        <f t="array" ref="C193">_xlfn.SWITCH(Logbuch[[#This Row],[Eintragsart]],
$Y$1,IF(Logbuch[[#This Row],[Check]]=$Y$3,C192,""),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MIN(INT(($J$9-$J$8)*144)*$J$11,INT((E193-$J$8)*144)*$J$11),"")),
""
)</f>
        <v/>
      </c>
      <c r="D193" t="str" cm="1">
        <f t="array" ref="D193">IFERROR(
_xlfn.IFS(
AND(Logbuch[[#This Row],[Eintragsart]]=$Z$1,LEN(Logbuch[[#This Row],[Details]])&gt;0),_xlfn.XLOOKUP(IF(Logbuch[[#This Row],[Eintragsart]]=$Z$1,Logbuch[[#This Row],[Details]],""),Ziehung[LosID],Ziehung[Bahnhof],FALSE,0),
AND(Logbuch[[#This Row],[Eintragsart]]=$Y$1,Logbuch[[#This Row],[Check]]="Einstieg"),D192),
"")</f>
        <v/>
      </c>
      <c r="F193" s="24">
        <f t="shared" si="4"/>
        <v>46256</v>
      </c>
      <c r="G193" t="str" cm="1">
        <f t="array" ref="G193">_xlfn.LET(
    _xlpm.letzteAusstieg, IFERROR(MAX(_xlfn._xlws.FILTER(ROW($B$5:B192), ($B$5:B192=$Y$3) + ($B$5:B192=$AA$10)))-4, 0),
    _xlpm.ersteEinstieg, IFERROR(MIN(_xlfn._xlws.FILTER(ROW(B194:$B$400), (B194:$B$400=$Y$2) + (B194:$B$400=$AA$9)))-ROW(B193), 0),
    IF(
        OR(_xlpm.ersteEinstieg=0, NOT(OR(B193=$Z$3, B193=$Z$4))),
        "",
        _xlfn.LET(
            _xlpm.wertAus,
                N(INDEX(E$5:E192, _xlpm.letzteAusstieg))  * 24 * 60
              + N(INDEX(G$5:G192, _xlpm.letzteAusstieg)),
            _xlpm.wertEin,
                N(INDEX(E194:E$932, _xlpm.ersteEinstieg))  * 24 * 60
              + N(INDEX(G194:G$932, _xlpm.ersteEinstieg)),
            _xlpm.diff, ROUND(_xlpm.wertEin - _xlpm.wertAus,0),
            _xlpm.minuteSoll,
                N(_xlfn.XLOOKUP(C193,Ziehung[LosID],Ziehung[Zeit-bedarf (min)])),
            IF(_xlpm.diff &gt; 0,"Los: "&amp;_xlpm.minuteSoll&amp;"; Um.:"&amp; _xlpm.diff,"")
        )
    )
)</f>
        <v/>
      </c>
      <c r="H193" s="18" t="str" cm="1">
        <f t="array" ref="H19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3" s="22" t="str">
        <v>WK-17</v>
      </c>
    </row>
    <row r="194" spans="3:31">
      <c r="C194" t="str" cm="1">
        <f t="array" ref="C194">_xlfn.SWITCH(Logbuch[[#This Row],[Eintragsart]],
$Y$1,IF(Logbuch[[#This Row],[Check]]=$Y$3,C193,""),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MIN(INT(($J$9-$J$8)*144)*$J$11,INT((E194-$J$8)*144)*$J$11),"")),
""
)</f>
        <v/>
      </c>
      <c r="D194" t="str" cm="1">
        <f t="array" ref="D194">IFERROR(
_xlfn.IFS(
AND(Logbuch[[#This Row],[Eintragsart]]=$Z$1,LEN(Logbuch[[#This Row],[Details]])&gt;0),_xlfn.XLOOKUP(IF(Logbuch[[#This Row],[Eintragsart]]=$Z$1,Logbuch[[#This Row],[Details]],""),Ziehung[LosID],Ziehung[Bahnhof],FALSE,0),
AND(Logbuch[[#This Row],[Eintragsart]]=$Y$1,Logbuch[[#This Row],[Check]]="Einstieg"),D193),
"")</f>
        <v/>
      </c>
      <c r="F194" s="24">
        <f t="shared" si="4"/>
        <v>46256</v>
      </c>
      <c r="G194" t="str" cm="1">
        <f t="array" ref="G194">_xlfn.LET(
    _xlpm.letzteAusstieg, IFERROR(MAX(_xlfn._xlws.FILTER(ROW($B$5:B193), ($B$5:B193=$Y$3) + ($B$5:B193=$AA$10)))-4, 0),
    _xlpm.ersteEinstieg, IFERROR(MIN(_xlfn._xlws.FILTER(ROW(B195:$B$400), (B195:$B$400=$Y$2) + (B195:$B$400=$AA$9)))-ROW(B194), 0),
    IF(
        OR(_xlpm.ersteEinstieg=0, NOT(OR(B194=$Z$3, B194=$Z$4))),
        "",
        _xlfn.LET(
            _xlpm.wertAus,
                N(INDEX(E$5:E193, _xlpm.letzteAusstieg))  * 24 * 60
              + N(INDEX(G$5:G193, _xlpm.letzteAusstieg)),
            _xlpm.wertEin,
                N(INDEX(E195:E$932, _xlpm.ersteEinstieg))  * 24 * 60
              + N(INDEX(G195:G$932, _xlpm.ersteEinstieg)),
            _xlpm.diff, ROUND(_xlpm.wertEin - _xlpm.wertAus,0),
            _xlpm.minuteSoll,
                N(_xlfn.XLOOKUP(C194,Ziehung[LosID],Ziehung[Zeit-bedarf (min)])),
            IF(_xlpm.diff &gt; 0,"Los: "&amp;_xlpm.minuteSoll&amp;"; Um.:"&amp; _xlpm.diff,"")
        )
    )
)</f>
        <v/>
      </c>
      <c r="H194" s="18" t="str" cm="1">
        <f t="array" ref="H19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4" s="22" t="str">
        <v>WK-18</v>
      </c>
    </row>
    <row r="195" spans="3:31">
      <c r="C195" t="str" cm="1">
        <f t="array" ref="C195">_xlfn.SWITCH(Logbuch[[#This Row],[Eintragsart]],
$Y$1,IF(Logbuch[[#This Row],[Check]]=$Y$3,C194,""),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MIN(INT(($J$9-$J$8)*144)*$J$11,INT((E195-$J$8)*144)*$J$11),"")),
""
)</f>
        <v/>
      </c>
      <c r="D195" t="str" cm="1">
        <f t="array" ref="D195">IFERROR(
_xlfn.IFS(
AND(Logbuch[[#This Row],[Eintragsart]]=$Z$1,LEN(Logbuch[[#This Row],[Details]])&gt;0),_xlfn.XLOOKUP(IF(Logbuch[[#This Row],[Eintragsart]]=$Z$1,Logbuch[[#This Row],[Details]],""),Ziehung[LosID],Ziehung[Bahnhof],FALSE,0),
AND(Logbuch[[#This Row],[Eintragsart]]=$Y$1,Logbuch[[#This Row],[Check]]="Einstieg"),D194),
"")</f>
        <v/>
      </c>
      <c r="F195" s="24">
        <f t="shared" si="4"/>
        <v>46256</v>
      </c>
      <c r="G195" t="str" cm="1">
        <f t="array" ref="G195">_xlfn.LET(
    _xlpm.letzteAusstieg, IFERROR(MAX(_xlfn._xlws.FILTER(ROW($B$5:B194), ($B$5:B194=$Y$3) + ($B$5:B194=$AA$10)))-4, 0),
    _xlpm.ersteEinstieg, IFERROR(MIN(_xlfn._xlws.FILTER(ROW(B196:$B$400), (B196:$B$400=$Y$2) + (B196:$B$400=$AA$9)))-ROW(B195), 0),
    IF(
        OR(_xlpm.ersteEinstieg=0, NOT(OR(B195=$Z$3, B195=$Z$4))),
        "",
        _xlfn.LET(
            _xlpm.wertAus,
                N(INDEX(E$5:E194, _xlpm.letzteAusstieg))  * 24 * 60
              + N(INDEX(G$5:G194, _xlpm.letzteAusstieg)),
            _xlpm.wertEin,
                N(INDEX(E196:E$932, _xlpm.ersteEinstieg))  * 24 * 60
              + N(INDEX(G196:G$932, _xlpm.ersteEinstieg)),
            _xlpm.diff, ROUND(_xlpm.wertEin - _xlpm.wertAus,0),
            _xlpm.minuteSoll,
                N(_xlfn.XLOOKUP(C195,Ziehung[LosID],Ziehung[Zeit-bedarf (min)])),
            IF(_xlpm.diff &gt; 0,"Los: "&amp;_xlpm.minuteSoll&amp;"; Um.:"&amp; _xlpm.diff,"")
        )
    )
)</f>
        <v/>
      </c>
      <c r="H195" s="18" t="str" cm="1">
        <f t="array" ref="H19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5" s="22" t="str">
        <v>WK-19</v>
      </c>
    </row>
    <row r="196" spans="3:31">
      <c r="C196" t="str" cm="1">
        <f t="array" ref="C196">_xlfn.SWITCH(Logbuch[[#This Row],[Eintragsart]],
$Y$1,IF(Logbuch[[#This Row],[Check]]=$Y$3,C195,""),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MIN(INT(($J$9-$J$8)*144)*$J$11,INT((E196-$J$8)*144)*$J$11),"")),
""
)</f>
        <v/>
      </c>
      <c r="D196" t="str" cm="1">
        <f t="array" ref="D196">IFERROR(
_xlfn.IFS(
AND(Logbuch[[#This Row],[Eintragsart]]=$Z$1,LEN(Logbuch[[#This Row],[Details]])&gt;0),_xlfn.XLOOKUP(IF(Logbuch[[#This Row],[Eintragsart]]=$Z$1,Logbuch[[#This Row],[Details]],""),Ziehung[LosID],Ziehung[Bahnhof],FALSE,0),
AND(Logbuch[[#This Row],[Eintragsart]]=$Y$1,Logbuch[[#This Row],[Check]]="Einstieg"),D195),
"")</f>
        <v/>
      </c>
      <c r="F196" s="24">
        <f t="shared" si="4"/>
        <v>46256</v>
      </c>
      <c r="G196" t="str" cm="1">
        <f t="array" ref="G196">_xlfn.LET(
    _xlpm.letzteAusstieg, IFERROR(MAX(_xlfn._xlws.FILTER(ROW($B$5:B195), ($B$5:B195=$Y$3) + ($B$5:B195=$AA$10)))-4, 0),
    _xlpm.ersteEinstieg, IFERROR(MIN(_xlfn._xlws.FILTER(ROW(B197:$B$400), (B197:$B$400=$Y$2) + (B197:$B$400=$AA$9)))-ROW(B196), 0),
    IF(
        OR(_xlpm.ersteEinstieg=0, NOT(OR(B196=$Z$3, B196=$Z$4))),
        "",
        _xlfn.LET(
            _xlpm.wertAus,
                N(INDEX(E$5:E195, _xlpm.letzteAusstieg))  * 24 * 60
              + N(INDEX(G$5:G195, _xlpm.letzteAusstieg)),
            _xlpm.wertEin,
                N(INDEX(E197:E$932, _xlpm.ersteEinstieg))  * 24 * 60
              + N(INDEX(G197:G$932, _xlpm.ersteEinstieg)),
            _xlpm.diff, ROUND(_xlpm.wertEin - _xlpm.wertAus,0),
            _xlpm.minuteSoll,
                N(_xlfn.XLOOKUP(C196,Ziehung[LosID],Ziehung[Zeit-bedarf (min)])),
            IF(_xlpm.diff &gt; 0,"Los: "&amp;_xlpm.minuteSoll&amp;"; Um.:"&amp; _xlpm.diff,"")
        )
    )
)</f>
        <v/>
      </c>
      <c r="H196" s="18" t="str" cm="1">
        <f t="array" ref="H19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c r="AE196" s="22" t="str">
        <v>WK-21</v>
      </c>
    </row>
    <row r="197" spans="3:31">
      <c r="C197" t="str" cm="1">
        <f t="array" ref="C197">_xlfn.SWITCH(Logbuch[[#This Row],[Eintragsart]],
$Y$1,IF(Logbuch[[#This Row],[Check]]=$Y$3,C196,""),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MIN(INT(($J$9-$J$8)*144)*$J$11,INT((E197-$J$8)*144)*$J$11),"")),
""
)</f>
        <v/>
      </c>
      <c r="D197" t="str" cm="1">
        <f t="array" ref="D197">IFERROR(
_xlfn.IFS(
AND(Logbuch[[#This Row],[Eintragsart]]=$Z$1,LEN(Logbuch[[#This Row],[Details]])&gt;0),_xlfn.XLOOKUP(IF(Logbuch[[#This Row],[Eintragsart]]=$Z$1,Logbuch[[#This Row],[Details]],""),Ziehung[LosID],Ziehung[Bahnhof],FALSE,0),
AND(Logbuch[[#This Row],[Eintragsart]]=$Y$1,Logbuch[[#This Row],[Check]]="Einstieg"),D196),
"")</f>
        <v/>
      </c>
      <c r="F197" s="24">
        <f t="shared" si="4"/>
        <v>46256</v>
      </c>
      <c r="G197" t="str" cm="1">
        <f t="array" ref="G197">_xlfn.LET(
    _xlpm.letzteAusstieg, IFERROR(MAX(_xlfn._xlws.FILTER(ROW($B$5:B196), ($B$5:B196=$Y$3) + ($B$5:B196=$AA$10)))-4, 0),
    _xlpm.ersteEinstieg, IFERROR(MIN(_xlfn._xlws.FILTER(ROW(B198:$B$400), (B198:$B$400=$Y$2) + (B198:$B$400=$AA$9)))-ROW(B197), 0),
    IF(
        OR(_xlpm.ersteEinstieg=0, NOT(OR(B197=$Z$3, B197=$Z$4))),
        "",
        _xlfn.LET(
            _xlpm.wertAus,
                N(INDEX(E$5:E196, _xlpm.letzteAusstieg))  * 24 * 60
              + N(INDEX(G$5:G196, _xlpm.letzteAusstieg)),
            _xlpm.wertEin,
                N(INDEX(E198:E$932, _xlpm.ersteEinstieg))  * 24 * 60
              + N(INDEX(G198:G$932, _xlpm.ersteEinstieg)),
            _xlpm.diff, ROUND(_xlpm.wertEin - _xlpm.wertAus,0),
            _xlpm.minuteSoll,
                N(_xlfn.XLOOKUP(C197,Ziehung[LosID],Ziehung[Zeit-bedarf (min)])),
            IF(_xlpm.diff &gt; 0,"Los: "&amp;_xlpm.minuteSoll&amp;"; Um.:"&amp; _xlpm.diff,"")
        )
    )
)</f>
        <v/>
      </c>
      <c r="H197" s="18" t="str" cm="1">
        <f t="array" ref="H19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198" spans="3:31">
      <c r="C198" t="str" cm="1">
        <f t="array" ref="C198">_xlfn.SWITCH(Logbuch[[#This Row],[Eintragsart]],
$Y$1,IF(Logbuch[[#This Row],[Check]]=$Y$3,C197,""),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MIN(INT(($J$9-$J$8)*144)*$J$11,INT((E198-$J$8)*144)*$J$11),"")),
""
)</f>
        <v/>
      </c>
      <c r="D198" t="str" cm="1">
        <f t="array" ref="D198">IFERROR(
_xlfn.IFS(
AND(Logbuch[[#This Row],[Eintragsart]]=$Z$1,LEN(Logbuch[[#This Row],[Details]])&gt;0),_xlfn.XLOOKUP(IF(Logbuch[[#This Row],[Eintragsart]]=$Z$1,Logbuch[[#This Row],[Details]],""),Ziehung[LosID],Ziehung[Bahnhof],FALSE,0),
AND(Logbuch[[#This Row],[Eintragsart]]=$Y$1,Logbuch[[#This Row],[Check]]="Einstieg"),D197),
"")</f>
        <v/>
      </c>
      <c r="F198" s="24">
        <f t="shared" si="4"/>
        <v>46256</v>
      </c>
      <c r="G198" t="str" cm="1">
        <f t="array" ref="G198">_xlfn.LET(
    _xlpm.letzteAusstieg, IFERROR(MAX(_xlfn._xlws.FILTER(ROW($B$5:B197), ($B$5:B197=$Y$3) + ($B$5:B197=$AA$10)))-4, 0),
    _xlpm.ersteEinstieg, IFERROR(MIN(_xlfn._xlws.FILTER(ROW(B199:$B$400), (B199:$B$400=$Y$2) + (B199:$B$400=$AA$9)))-ROW(B198), 0),
    IF(
        OR(_xlpm.ersteEinstieg=0, NOT(OR(B198=$Z$3, B198=$Z$4))),
        "",
        _xlfn.LET(
            _xlpm.wertAus,
                N(INDEX(E$5:E197, _xlpm.letzteAusstieg))  * 24 * 60
              + N(INDEX(G$5:G197, _xlpm.letzteAusstieg)),
            _xlpm.wertEin,
                N(INDEX(E199:E$932, _xlpm.ersteEinstieg))  * 24 * 60
              + N(INDEX(G199:G$932, _xlpm.ersteEinstieg)),
            _xlpm.diff, ROUND(_xlpm.wertEin - _xlpm.wertAus,0),
            _xlpm.minuteSoll,
                N(_xlfn.XLOOKUP(C198,Ziehung[LosID],Ziehung[Zeit-bedarf (min)])),
            IF(_xlpm.diff &gt; 0,"Los: "&amp;_xlpm.minuteSoll&amp;"; Um.:"&amp; _xlpm.diff,"")
        )
    )
)</f>
        <v/>
      </c>
      <c r="H198" s="18" t="str" cm="1">
        <f t="array" ref="H19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199" spans="3:31">
      <c r="C199" t="str" cm="1">
        <f t="array" ref="C199">_xlfn.SWITCH(Logbuch[[#This Row],[Eintragsart]],
$Y$1,IF(Logbuch[[#This Row],[Check]]=$Y$3,C198,""),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MIN(INT(($J$9-$J$8)*144)*$J$11,INT((E199-$J$8)*144)*$J$11),"")),
""
)</f>
        <v/>
      </c>
      <c r="D199" t="str" cm="1">
        <f t="array" ref="D199">IFERROR(
_xlfn.IFS(
AND(Logbuch[[#This Row],[Eintragsart]]=$Z$1,LEN(Logbuch[[#This Row],[Details]])&gt;0),_xlfn.XLOOKUP(IF(Logbuch[[#This Row],[Eintragsart]]=$Z$1,Logbuch[[#This Row],[Details]],""),Ziehung[LosID],Ziehung[Bahnhof],FALSE,0),
AND(Logbuch[[#This Row],[Eintragsart]]=$Y$1,Logbuch[[#This Row],[Check]]="Einstieg"),D198),
"")</f>
        <v/>
      </c>
      <c r="F199" s="24">
        <f t="shared" si="4"/>
        <v>46256</v>
      </c>
      <c r="G199" t="str" cm="1">
        <f t="array" ref="G199">_xlfn.LET(
    _xlpm.letzteAusstieg, IFERROR(MAX(_xlfn._xlws.FILTER(ROW($B$5:B198), ($B$5:B198=$Y$3) + ($B$5:B198=$AA$10)))-4, 0),
    _xlpm.ersteEinstieg, IFERROR(MIN(_xlfn._xlws.FILTER(ROW(B200:$B$400), (B200:$B$400=$Y$2) + (B200:$B$400=$AA$9)))-ROW(B199), 0),
    IF(
        OR(_xlpm.ersteEinstieg=0, NOT(OR(B199=$Z$3, B199=$Z$4))),
        "",
        _xlfn.LET(
            _xlpm.wertAus,
                N(INDEX(E$5:E198, _xlpm.letzteAusstieg))  * 24 * 60
              + N(INDEX(G$5:G198, _xlpm.letzteAusstieg)),
            _xlpm.wertEin,
                N(INDEX(E200:E$932, _xlpm.ersteEinstieg))  * 24 * 60
              + N(INDEX(G200:G$932, _xlpm.ersteEinstieg)),
            _xlpm.diff, ROUND(_xlpm.wertEin - _xlpm.wertAus,0),
            _xlpm.minuteSoll,
                N(_xlfn.XLOOKUP(C199,Ziehung[LosID],Ziehung[Zeit-bedarf (min)])),
            IF(_xlpm.diff &gt; 0,"Los: "&amp;_xlpm.minuteSoll&amp;"; Um.:"&amp; _xlpm.diff,"")
        )
    )
)</f>
        <v/>
      </c>
      <c r="H199" s="18" t="str" cm="1">
        <f t="array" ref="H19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0" spans="3:31">
      <c r="C200" t="str" cm="1">
        <f t="array" ref="C200">_xlfn.SWITCH(Logbuch[[#This Row],[Eintragsart]],
$Y$1,IF(Logbuch[[#This Row],[Check]]=$Y$3,C199,""),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MIN(INT(($J$9-$J$8)*144)*$J$11,INT((E200-$J$8)*144)*$J$11),"")),
""
)</f>
        <v/>
      </c>
      <c r="D200" t="str" cm="1">
        <f t="array" ref="D200">IFERROR(
_xlfn.IFS(
AND(Logbuch[[#This Row],[Eintragsart]]=$Z$1,LEN(Logbuch[[#This Row],[Details]])&gt;0),_xlfn.XLOOKUP(IF(Logbuch[[#This Row],[Eintragsart]]=$Z$1,Logbuch[[#This Row],[Details]],""),Ziehung[LosID],Ziehung[Bahnhof],FALSE,0),
AND(Logbuch[[#This Row],[Eintragsart]]=$Y$1,Logbuch[[#This Row],[Check]]="Einstieg"),D199),
"")</f>
        <v/>
      </c>
      <c r="F200" s="24">
        <f t="shared" si="4"/>
        <v>46256</v>
      </c>
      <c r="G200" t="str" cm="1">
        <f t="array" ref="G200">_xlfn.LET(
    _xlpm.letzteAusstieg, IFERROR(MAX(_xlfn._xlws.FILTER(ROW($B$5:B199), ($B$5:B199=$Y$3) + ($B$5:B199=$AA$10)))-4, 0),
    _xlpm.ersteEinstieg, IFERROR(MIN(_xlfn._xlws.FILTER(ROW(B201:$B$400), (B201:$B$400=$Y$2) + (B201:$B$400=$AA$9)))-ROW(B200), 0),
    IF(
        OR(_xlpm.ersteEinstieg=0, NOT(OR(B200=$Z$3, B200=$Z$4))),
        "",
        _xlfn.LET(
            _xlpm.wertAus,
                N(INDEX(E$5:E199, _xlpm.letzteAusstieg))  * 24 * 60
              + N(INDEX(G$5:G199, _xlpm.letzteAusstieg)),
            _xlpm.wertEin,
                N(INDEX(E201:E$932, _xlpm.ersteEinstieg))  * 24 * 60
              + N(INDEX(G201:G$932, _xlpm.ersteEinstieg)),
            _xlpm.diff, ROUND(_xlpm.wertEin - _xlpm.wertAus,0),
            _xlpm.minuteSoll,
                N(_xlfn.XLOOKUP(C200,Ziehung[LosID],Ziehung[Zeit-bedarf (min)])),
            IF(_xlpm.diff &gt; 0,"Los: "&amp;_xlpm.minuteSoll&amp;"; Um.:"&amp; _xlpm.diff,"")
        )
    )
)</f>
        <v/>
      </c>
      <c r="H200" s="18" t="str" cm="1">
        <f t="array" ref="H20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1" spans="3:31">
      <c r="C201" t="str" cm="1">
        <f t="array" ref="C201">_xlfn.SWITCH(Logbuch[[#This Row],[Eintragsart]],
$Y$1,IF(Logbuch[[#This Row],[Check]]=$Y$3,C200,""),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MIN(INT(($J$9-$J$8)*144)*$J$11,INT((E201-$J$8)*144)*$J$11),"")),
""
)</f>
        <v/>
      </c>
      <c r="D201" t="str" cm="1">
        <f t="array" ref="D201">IFERROR(
_xlfn.IFS(
AND(Logbuch[[#This Row],[Eintragsart]]=$Z$1,LEN(Logbuch[[#This Row],[Details]])&gt;0),_xlfn.XLOOKUP(IF(Logbuch[[#This Row],[Eintragsart]]=$Z$1,Logbuch[[#This Row],[Details]],""),Ziehung[LosID],Ziehung[Bahnhof],FALSE,0),
AND(Logbuch[[#This Row],[Eintragsart]]=$Y$1,Logbuch[[#This Row],[Check]]="Einstieg"),D200),
"")</f>
        <v/>
      </c>
      <c r="F201" s="24">
        <f t="shared" si="4"/>
        <v>46256</v>
      </c>
      <c r="G201" t="str" cm="1">
        <f t="array" ref="G201">_xlfn.LET(
    _xlpm.letzteAusstieg, IFERROR(MAX(_xlfn._xlws.FILTER(ROW($B$5:B200), ($B$5:B200=$Y$3) + ($B$5:B200=$AA$10)))-4, 0),
    _xlpm.ersteEinstieg, IFERROR(MIN(_xlfn._xlws.FILTER(ROW(B202:$B$400), (B202:$B$400=$Y$2) + (B202:$B$400=$AA$9)))-ROW(B201), 0),
    IF(
        OR(_xlpm.ersteEinstieg=0, NOT(OR(B201=$Z$3, B201=$Z$4))),
        "",
        _xlfn.LET(
            _xlpm.wertAus,
                N(INDEX(E$5:E200, _xlpm.letzteAusstieg))  * 24 * 60
              + N(INDEX(G$5:G200, _xlpm.letzteAusstieg)),
            _xlpm.wertEin,
                N(INDEX(E202:E$932, _xlpm.ersteEinstieg))  * 24 * 60
              + N(INDEX(G202:G$932, _xlpm.ersteEinstieg)),
            _xlpm.diff, ROUND(_xlpm.wertEin - _xlpm.wertAus,0),
            _xlpm.minuteSoll,
                N(_xlfn.XLOOKUP(C201,Ziehung[LosID],Ziehung[Zeit-bedarf (min)])),
            IF(_xlpm.diff &gt; 0,"Los: "&amp;_xlpm.minuteSoll&amp;"; Um.:"&amp; _xlpm.diff,"")
        )
    )
)</f>
        <v/>
      </c>
      <c r="H201" s="18" t="str" cm="1">
        <f t="array" ref="H20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2" spans="3:31">
      <c r="C202" t="str" cm="1">
        <f t="array" ref="C202">_xlfn.SWITCH(Logbuch[[#This Row],[Eintragsart]],
$Y$1,IF(Logbuch[[#This Row],[Check]]=$Y$3,C201,""),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MIN(INT(($J$9-$J$8)*144)*$J$11,INT((E202-$J$8)*144)*$J$11),"")),
""
)</f>
        <v/>
      </c>
      <c r="D202" t="str" cm="1">
        <f t="array" ref="D202">IFERROR(
_xlfn.IFS(
AND(Logbuch[[#This Row],[Eintragsart]]=$Z$1,LEN(Logbuch[[#This Row],[Details]])&gt;0),_xlfn.XLOOKUP(IF(Logbuch[[#This Row],[Eintragsart]]=$Z$1,Logbuch[[#This Row],[Details]],""),Ziehung[LosID],Ziehung[Bahnhof],FALSE,0),
AND(Logbuch[[#This Row],[Eintragsart]]=$Y$1,Logbuch[[#This Row],[Check]]="Einstieg"),D201),
"")</f>
        <v/>
      </c>
      <c r="F202" s="24">
        <f t="shared" si="4"/>
        <v>46256</v>
      </c>
      <c r="G202" t="str" cm="1">
        <f t="array" ref="G202">_xlfn.LET(
    _xlpm.letzteAusstieg, IFERROR(MAX(_xlfn._xlws.FILTER(ROW($B$5:B201), ($B$5:B201=$Y$3) + ($B$5:B201=$AA$10)))-4, 0),
    _xlpm.ersteEinstieg, IFERROR(MIN(_xlfn._xlws.FILTER(ROW(B203:$B$400), (B203:$B$400=$Y$2) + (B203:$B$400=$AA$9)))-ROW(B202), 0),
    IF(
        OR(_xlpm.ersteEinstieg=0, NOT(OR(B202=$Z$3, B202=$Z$4))),
        "",
        _xlfn.LET(
            _xlpm.wertAus,
                N(INDEX(E$5:E201, _xlpm.letzteAusstieg))  * 24 * 60
              + N(INDEX(G$5:G201, _xlpm.letzteAusstieg)),
            _xlpm.wertEin,
                N(INDEX(E203:E$932, _xlpm.ersteEinstieg))  * 24 * 60
              + N(INDEX(G203:G$932, _xlpm.ersteEinstieg)),
            _xlpm.diff, ROUND(_xlpm.wertEin - _xlpm.wertAus,0),
            _xlpm.minuteSoll,
                N(_xlfn.XLOOKUP(C202,Ziehung[LosID],Ziehung[Zeit-bedarf (min)])),
            IF(_xlpm.diff &gt; 0,"Los: "&amp;_xlpm.minuteSoll&amp;"; Um.:"&amp; _xlpm.diff,"")
        )
    )
)</f>
        <v/>
      </c>
      <c r="H202" s="18" t="str" cm="1">
        <f t="array" ref="H20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3" spans="3:31">
      <c r="C203" t="str" cm="1">
        <f t="array" ref="C203">_xlfn.SWITCH(Logbuch[[#This Row],[Eintragsart]],
$Y$1,IF(Logbuch[[#This Row],[Check]]=$Y$3,C202,""),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MIN(INT(($J$9-$J$8)*144)*$J$11,INT((E203-$J$8)*144)*$J$11),"")),
""
)</f>
        <v/>
      </c>
      <c r="D203" t="str" cm="1">
        <f t="array" ref="D203">IFERROR(
_xlfn.IFS(
AND(Logbuch[[#This Row],[Eintragsart]]=$Z$1,LEN(Logbuch[[#This Row],[Details]])&gt;0),_xlfn.XLOOKUP(IF(Logbuch[[#This Row],[Eintragsart]]=$Z$1,Logbuch[[#This Row],[Details]],""),Ziehung[LosID],Ziehung[Bahnhof],FALSE,0),
AND(Logbuch[[#This Row],[Eintragsart]]=$Y$1,Logbuch[[#This Row],[Check]]="Einstieg"),D202),
"")</f>
        <v/>
      </c>
      <c r="F203" s="24">
        <f t="shared" ref="F203:F250" si="5">F202</f>
        <v>46256</v>
      </c>
      <c r="G203" t="str" cm="1">
        <f t="array" ref="G203">_xlfn.LET(
    _xlpm.letzteAusstieg, IFERROR(MAX(_xlfn._xlws.FILTER(ROW($B$5:B202), ($B$5:B202=$Y$3) + ($B$5:B202=$AA$10)))-4, 0),
    _xlpm.ersteEinstieg, IFERROR(MIN(_xlfn._xlws.FILTER(ROW(B204:$B$400), (B204:$B$400=$Y$2) + (B204:$B$400=$AA$9)))-ROW(B203), 0),
    IF(
        OR(_xlpm.ersteEinstieg=0, NOT(OR(B203=$Z$3, B203=$Z$4))),
        "",
        _xlfn.LET(
            _xlpm.wertAus,
                N(INDEX(E$5:E202, _xlpm.letzteAusstieg))  * 24 * 60
              + N(INDEX(G$5:G202, _xlpm.letzteAusstieg)),
            _xlpm.wertEin,
                N(INDEX(E204:E$932, _xlpm.ersteEinstieg))  * 24 * 60
              + N(INDEX(G204:G$932, _xlpm.ersteEinstieg)),
            _xlpm.diff, ROUND(_xlpm.wertEin - _xlpm.wertAus,0),
            _xlpm.minuteSoll,
                N(_xlfn.XLOOKUP(C203,Ziehung[LosID],Ziehung[Zeit-bedarf (min)])),
            IF(_xlpm.diff &gt; 0,"Los: "&amp;_xlpm.minuteSoll&amp;"; Um.:"&amp; _xlpm.diff,"")
        )
    )
)</f>
        <v/>
      </c>
      <c r="H203" s="18" t="str" cm="1">
        <f t="array" ref="H20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4" spans="3:31">
      <c r="C204" t="str" cm="1">
        <f t="array" ref="C204">_xlfn.SWITCH(Logbuch[[#This Row],[Eintragsart]],
$Y$1,IF(Logbuch[[#This Row],[Check]]=$Y$3,C203,""),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MIN(INT(($J$9-$J$8)*144)*$J$11,INT((E204-$J$8)*144)*$J$11),"")),
""
)</f>
        <v/>
      </c>
      <c r="D204" t="str" cm="1">
        <f t="array" ref="D204">IFERROR(
_xlfn.IFS(
AND(Logbuch[[#This Row],[Eintragsart]]=$Z$1,LEN(Logbuch[[#This Row],[Details]])&gt;0),_xlfn.XLOOKUP(IF(Logbuch[[#This Row],[Eintragsart]]=$Z$1,Logbuch[[#This Row],[Details]],""),Ziehung[LosID],Ziehung[Bahnhof],FALSE,0),
AND(Logbuch[[#This Row],[Eintragsart]]=$Y$1,Logbuch[[#This Row],[Check]]="Einstieg"),D203),
"")</f>
        <v/>
      </c>
      <c r="F204" s="24">
        <f t="shared" si="5"/>
        <v>46256</v>
      </c>
      <c r="G204" t="str" cm="1">
        <f t="array" ref="G204">_xlfn.LET(
    _xlpm.letzteAusstieg, IFERROR(MAX(_xlfn._xlws.FILTER(ROW($B$5:B203), ($B$5:B203=$Y$3) + ($B$5:B203=$AA$10)))-4, 0),
    _xlpm.ersteEinstieg, IFERROR(MIN(_xlfn._xlws.FILTER(ROW(B205:$B$400), (B205:$B$400=$Y$2) + (B205:$B$400=$AA$9)))-ROW(B204), 0),
    IF(
        OR(_xlpm.ersteEinstieg=0, NOT(OR(B204=$Z$3, B204=$Z$4))),
        "",
        _xlfn.LET(
            _xlpm.wertAus,
                N(INDEX(E$5:E203, _xlpm.letzteAusstieg))  * 24 * 60
              + N(INDEX(G$5:G203, _xlpm.letzteAusstieg)),
            _xlpm.wertEin,
                N(INDEX(E205:E$932, _xlpm.ersteEinstieg))  * 24 * 60
              + N(INDEX(G205:G$932, _xlpm.ersteEinstieg)),
            _xlpm.diff, ROUND(_xlpm.wertEin - _xlpm.wertAus,0),
            _xlpm.minuteSoll,
                N(_xlfn.XLOOKUP(C204,Ziehung[LosID],Ziehung[Zeit-bedarf (min)])),
            IF(_xlpm.diff &gt; 0,"Los: "&amp;_xlpm.minuteSoll&amp;"; Um.:"&amp; _xlpm.diff,"")
        )
    )
)</f>
        <v/>
      </c>
      <c r="H204" s="18" t="str" cm="1">
        <f t="array" ref="H20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5" spans="3:31">
      <c r="C205" t="str" cm="1">
        <f t="array" ref="C205">_xlfn.SWITCH(Logbuch[[#This Row],[Eintragsart]],
$Y$1,IF(Logbuch[[#This Row],[Check]]=$Y$3,C204,""),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MIN(INT(($J$9-$J$8)*144)*$J$11,INT((E205-$J$8)*144)*$J$11),"")),
""
)</f>
        <v/>
      </c>
      <c r="D205" t="str" cm="1">
        <f t="array" ref="D205">IFERROR(
_xlfn.IFS(
AND(Logbuch[[#This Row],[Eintragsart]]=$Z$1,LEN(Logbuch[[#This Row],[Details]])&gt;0),_xlfn.XLOOKUP(IF(Logbuch[[#This Row],[Eintragsart]]=$Z$1,Logbuch[[#This Row],[Details]],""),Ziehung[LosID],Ziehung[Bahnhof],FALSE,0),
AND(Logbuch[[#This Row],[Eintragsart]]=$Y$1,Logbuch[[#This Row],[Check]]="Einstieg"),D204),
"")</f>
        <v/>
      </c>
      <c r="F205" s="24">
        <f t="shared" si="5"/>
        <v>46256</v>
      </c>
      <c r="G205" t="str" cm="1">
        <f t="array" ref="G205">_xlfn.LET(
    _xlpm.letzteAusstieg, IFERROR(MAX(_xlfn._xlws.FILTER(ROW($B$5:B204), ($B$5:B204=$Y$3) + ($B$5:B204=$AA$10)))-4, 0),
    _xlpm.ersteEinstieg, IFERROR(MIN(_xlfn._xlws.FILTER(ROW(B206:$B$400), (B206:$B$400=$Y$2) + (B206:$B$400=$AA$9)))-ROW(B205), 0),
    IF(
        OR(_xlpm.ersteEinstieg=0, NOT(OR(B205=$Z$3, B205=$Z$4))),
        "",
        _xlfn.LET(
            _xlpm.wertAus,
                N(INDEX(E$5:E204, _xlpm.letzteAusstieg))  * 24 * 60
              + N(INDEX(G$5:G204, _xlpm.letzteAusstieg)),
            _xlpm.wertEin,
                N(INDEX(E206:E$932, _xlpm.ersteEinstieg))  * 24 * 60
              + N(INDEX(G206:G$932, _xlpm.ersteEinstieg)),
            _xlpm.diff, ROUND(_xlpm.wertEin - _xlpm.wertAus,0),
            _xlpm.minuteSoll,
                N(_xlfn.XLOOKUP(C205,Ziehung[LosID],Ziehung[Zeit-bedarf (min)])),
            IF(_xlpm.diff &gt; 0,"Los: "&amp;_xlpm.minuteSoll&amp;"; Um.:"&amp; _xlpm.diff,"")
        )
    )
)</f>
        <v/>
      </c>
      <c r="H205" s="18" t="str" cm="1">
        <f t="array" ref="H20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6" spans="3:31">
      <c r="C206" t="str" cm="1">
        <f t="array" ref="C206">_xlfn.SWITCH(Logbuch[[#This Row],[Eintragsart]],
$Y$1,IF(Logbuch[[#This Row],[Check]]=$Y$3,C205,""),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MIN(INT(($J$9-$J$8)*144)*$J$11,INT((E206-$J$8)*144)*$J$11),"")),
""
)</f>
        <v/>
      </c>
      <c r="D206" t="str" cm="1">
        <f t="array" ref="D206">IFERROR(
_xlfn.IFS(
AND(Logbuch[[#This Row],[Eintragsart]]=$Z$1,LEN(Logbuch[[#This Row],[Details]])&gt;0),_xlfn.XLOOKUP(IF(Logbuch[[#This Row],[Eintragsart]]=$Z$1,Logbuch[[#This Row],[Details]],""),Ziehung[LosID],Ziehung[Bahnhof],FALSE,0),
AND(Logbuch[[#This Row],[Eintragsart]]=$Y$1,Logbuch[[#This Row],[Check]]="Einstieg"),D205),
"")</f>
        <v/>
      </c>
      <c r="F206" s="24">
        <f t="shared" si="5"/>
        <v>46256</v>
      </c>
      <c r="G206" t="str" cm="1">
        <f t="array" ref="G206">_xlfn.LET(
    _xlpm.letzteAusstieg, IFERROR(MAX(_xlfn._xlws.FILTER(ROW($B$5:B205), ($B$5:B205=$Y$3) + ($B$5:B205=$AA$10)))-4, 0),
    _xlpm.ersteEinstieg, IFERROR(MIN(_xlfn._xlws.FILTER(ROW(B207:$B$400), (B207:$B$400=$Y$2) + (B207:$B$400=$AA$9)))-ROW(B206), 0),
    IF(
        OR(_xlpm.ersteEinstieg=0, NOT(OR(B206=$Z$3, B206=$Z$4))),
        "",
        _xlfn.LET(
            _xlpm.wertAus,
                N(INDEX(E$5:E205, _xlpm.letzteAusstieg))  * 24 * 60
              + N(INDEX(G$5:G205, _xlpm.letzteAusstieg)),
            _xlpm.wertEin,
                N(INDEX(E207:E$932, _xlpm.ersteEinstieg))  * 24 * 60
              + N(INDEX(G207:G$932, _xlpm.ersteEinstieg)),
            _xlpm.diff, ROUND(_xlpm.wertEin - _xlpm.wertAus,0),
            _xlpm.minuteSoll,
                N(_xlfn.XLOOKUP(C206,Ziehung[LosID],Ziehung[Zeit-bedarf (min)])),
            IF(_xlpm.diff &gt; 0,"Los: "&amp;_xlpm.minuteSoll&amp;"; Um.:"&amp; _xlpm.diff,"")
        )
    )
)</f>
        <v/>
      </c>
      <c r="H206" s="18" t="str" cm="1">
        <f t="array" ref="H20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7" spans="3:31">
      <c r="C207" t="str" cm="1">
        <f t="array" ref="C207">_xlfn.SWITCH(Logbuch[[#This Row],[Eintragsart]],
$Y$1,IF(Logbuch[[#This Row],[Check]]=$Y$3,C206,""),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MIN(INT(($J$9-$J$8)*144)*$J$11,INT((E207-$J$8)*144)*$J$11),"")),
""
)</f>
        <v/>
      </c>
      <c r="D207" t="str" cm="1">
        <f t="array" ref="D207">IFERROR(
_xlfn.IFS(
AND(Logbuch[[#This Row],[Eintragsart]]=$Z$1,LEN(Logbuch[[#This Row],[Details]])&gt;0),_xlfn.XLOOKUP(IF(Logbuch[[#This Row],[Eintragsart]]=$Z$1,Logbuch[[#This Row],[Details]],""),Ziehung[LosID],Ziehung[Bahnhof],FALSE,0),
AND(Logbuch[[#This Row],[Eintragsart]]=$Y$1,Logbuch[[#This Row],[Check]]="Einstieg"),D206),
"")</f>
        <v/>
      </c>
      <c r="F207" s="24">
        <f t="shared" si="5"/>
        <v>46256</v>
      </c>
      <c r="G207" t="str" cm="1">
        <f t="array" ref="G207">_xlfn.LET(
    _xlpm.letzteAusstieg, IFERROR(MAX(_xlfn._xlws.FILTER(ROW($B$5:B206), ($B$5:B206=$Y$3) + ($B$5:B206=$AA$10)))-4, 0),
    _xlpm.ersteEinstieg, IFERROR(MIN(_xlfn._xlws.FILTER(ROW(B208:$B$400), (B208:$B$400=$Y$2) + (B208:$B$400=$AA$9)))-ROW(B207), 0),
    IF(
        OR(_xlpm.ersteEinstieg=0, NOT(OR(B207=$Z$3, B207=$Z$4))),
        "",
        _xlfn.LET(
            _xlpm.wertAus,
                N(INDEX(E$5:E206, _xlpm.letzteAusstieg))  * 24 * 60
              + N(INDEX(G$5:G206, _xlpm.letzteAusstieg)),
            _xlpm.wertEin,
                N(INDEX(E208:E$932, _xlpm.ersteEinstieg))  * 24 * 60
              + N(INDEX(G208:G$932, _xlpm.ersteEinstieg)),
            _xlpm.diff, ROUND(_xlpm.wertEin - _xlpm.wertAus,0),
            _xlpm.minuteSoll,
                N(_xlfn.XLOOKUP(C207,Ziehung[LosID],Ziehung[Zeit-bedarf (min)])),
            IF(_xlpm.diff &gt; 0,"Los: "&amp;_xlpm.minuteSoll&amp;"; Um.:"&amp; _xlpm.diff,"")
        )
    )
)</f>
        <v/>
      </c>
      <c r="H207" s="18" t="str" cm="1">
        <f t="array" ref="H20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8" spans="3:31">
      <c r="C208" t="str" cm="1">
        <f t="array" ref="C208">_xlfn.SWITCH(Logbuch[[#This Row],[Eintragsart]],
$Y$1,IF(Logbuch[[#This Row],[Check]]=$Y$3,C207,""),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MIN(INT(($J$9-$J$8)*144)*$J$11,INT((E208-$J$8)*144)*$J$11),"")),
""
)</f>
        <v/>
      </c>
      <c r="D208" t="str" cm="1">
        <f t="array" ref="D208">IFERROR(
_xlfn.IFS(
AND(Logbuch[[#This Row],[Eintragsart]]=$Z$1,LEN(Logbuch[[#This Row],[Details]])&gt;0),_xlfn.XLOOKUP(IF(Logbuch[[#This Row],[Eintragsart]]=$Z$1,Logbuch[[#This Row],[Details]],""),Ziehung[LosID],Ziehung[Bahnhof],FALSE,0),
AND(Logbuch[[#This Row],[Eintragsart]]=$Y$1,Logbuch[[#This Row],[Check]]="Einstieg"),D207),
"")</f>
        <v/>
      </c>
      <c r="F208" s="24">
        <f t="shared" si="5"/>
        <v>46256</v>
      </c>
      <c r="G208" t="str" cm="1">
        <f t="array" ref="G208">_xlfn.LET(
    _xlpm.letzteAusstieg, IFERROR(MAX(_xlfn._xlws.FILTER(ROW($B$5:B207), ($B$5:B207=$Y$3) + ($B$5:B207=$AA$10)))-4, 0),
    _xlpm.ersteEinstieg, IFERROR(MIN(_xlfn._xlws.FILTER(ROW(B209:$B$400), (B209:$B$400=$Y$2) + (B209:$B$400=$AA$9)))-ROW(B208), 0),
    IF(
        OR(_xlpm.ersteEinstieg=0, NOT(OR(B208=$Z$3, B208=$Z$4))),
        "",
        _xlfn.LET(
            _xlpm.wertAus,
                N(INDEX(E$5:E207, _xlpm.letzteAusstieg))  * 24 * 60
              + N(INDEX(G$5:G207, _xlpm.letzteAusstieg)),
            _xlpm.wertEin,
                N(INDEX(E209:E$932, _xlpm.ersteEinstieg))  * 24 * 60
              + N(INDEX(G209:G$932, _xlpm.ersteEinstieg)),
            _xlpm.diff, ROUND(_xlpm.wertEin - _xlpm.wertAus,0),
            _xlpm.minuteSoll,
                N(_xlfn.XLOOKUP(C208,Ziehung[LosID],Ziehung[Zeit-bedarf (min)])),
            IF(_xlpm.diff &gt; 0,"Los: "&amp;_xlpm.minuteSoll&amp;"; Um.:"&amp; _xlpm.diff,"")
        )
    )
)</f>
        <v/>
      </c>
      <c r="H208" s="18" t="str" cm="1">
        <f t="array" ref="H20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09" spans="3:8">
      <c r="C209" t="str" cm="1">
        <f t="array" ref="C209">_xlfn.SWITCH(Logbuch[[#This Row],[Eintragsart]],
$Y$1,IF(Logbuch[[#This Row],[Check]]=$Y$3,C208,""),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MIN(INT(($J$9-$J$8)*144)*$J$11,INT((E209-$J$8)*144)*$J$11),"")),
""
)</f>
        <v/>
      </c>
      <c r="D209" t="str" cm="1">
        <f t="array" ref="D209">IFERROR(
_xlfn.IFS(
AND(Logbuch[[#This Row],[Eintragsart]]=$Z$1,LEN(Logbuch[[#This Row],[Details]])&gt;0),_xlfn.XLOOKUP(IF(Logbuch[[#This Row],[Eintragsart]]=$Z$1,Logbuch[[#This Row],[Details]],""),Ziehung[LosID],Ziehung[Bahnhof],FALSE,0),
AND(Logbuch[[#This Row],[Eintragsart]]=$Y$1,Logbuch[[#This Row],[Check]]="Einstieg"),D208),
"")</f>
        <v/>
      </c>
      <c r="F209" s="24">
        <f t="shared" si="5"/>
        <v>46256</v>
      </c>
      <c r="G209" t="str" cm="1">
        <f t="array" ref="G209">_xlfn.LET(
    _xlpm.letzteAusstieg, IFERROR(MAX(_xlfn._xlws.FILTER(ROW($B$5:B208), ($B$5:B208=$Y$3) + ($B$5:B208=$AA$10)))-4, 0),
    _xlpm.ersteEinstieg, IFERROR(MIN(_xlfn._xlws.FILTER(ROW(B210:$B$400), (B210:$B$400=$Y$2) + (B210:$B$400=$AA$9)))-ROW(B209), 0),
    IF(
        OR(_xlpm.ersteEinstieg=0, NOT(OR(B209=$Z$3, B209=$Z$4))),
        "",
        _xlfn.LET(
            _xlpm.wertAus,
                N(INDEX(E$5:E208, _xlpm.letzteAusstieg))  * 24 * 60
              + N(INDEX(G$5:G208, _xlpm.letzteAusstieg)),
            _xlpm.wertEin,
                N(INDEX(E210:E$932, _xlpm.ersteEinstieg))  * 24 * 60
              + N(INDEX(G210:G$932, _xlpm.ersteEinstieg)),
            _xlpm.diff, ROUND(_xlpm.wertEin - _xlpm.wertAus,0),
            _xlpm.minuteSoll,
                N(_xlfn.XLOOKUP(C209,Ziehung[LosID],Ziehung[Zeit-bedarf (min)])),
            IF(_xlpm.diff &gt; 0,"Los: "&amp;_xlpm.minuteSoll&amp;"; Um.:"&amp; _xlpm.diff,"")
        )
    )
)</f>
        <v/>
      </c>
      <c r="H209" s="18" t="str" cm="1">
        <f t="array" ref="H20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0" spans="3:8">
      <c r="C210" t="str" cm="1">
        <f t="array" ref="C210">_xlfn.SWITCH(Logbuch[[#This Row],[Eintragsart]],
$Y$1,IF(Logbuch[[#This Row],[Check]]=$Y$3,C209,""),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MIN(INT(($J$9-$J$8)*144)*$J$11,INT((E210-$J$8)*144)*$J$11),"")),
""
)</f>
        <v/>
      </c>
      <c r="D210" t="str" cm="1">
        <f t="array" ref="D210">IFERROR(
_xlfn.IFS(
AND(Logbuch[[#This Row],[Eintragsart]]=$Z$1,LEN(Logbuch[[#This Row],[Details]])&gt;0),_xlfn.XLOOKUP(IF(Logbuch[[#This Row],[Eintragsart]]=$Z$1,Logbuch[[#This Row],[Details]],""),Ziehung[LosID],Ziehung[Bahnhof],FALSE,0),
AND(Logbuch[[#This Row],[Eintragsart]]=$Y$1,Logbuch[[#This Row],[Check]]="Einstieg"),D209),
"")</f>
        <v/>
      </c>
      <c r="F210" s="24">
        <f t="shared" si="5"/>
        <v>46256</v>
      </c>
      <c r="G210" t="str" cm="1">
        <f t="array" ref="G210">_xlfn.LET(
    _xlpm.letzteAusstieg, IFERROR(MAX(_xlfn._xlws.FILTER(ROW($B$5:B209), ($B$5:B209=$Y$3) + ($B$5:B209=$AA$10)))-4, 0),
    _xlpm.ersteEinstieg, IFERROR(MIN(_xlfn._xlws.FILTER(ROW(B211:$B$400), (B211:$B$400=$Y$2) + (B211:$B$400=$AA$9)))-ROW(B210), 0),
    IF(
        OR(_xlpm.ersteEinstieg=0, NOT(OR(B210=$Z$3, B210=$Z$4))),
        "",
        _xlfn.LET(
            _xlpm.wertAus,
                N(INDEX(E$5:E209, _xlpm.letzteAusstieg))  * 24 * 60
              + N(INDEX(G$5:G209, _xlpm.letzteAusstieg)),
            _xlpm.wertEin,
                N(INDEX(E211:E$932, _xlpm.ersteEinstieg))  * 24 * 60
              + N(INDEX(G211:G$932, _xlpm.ersteEinstieg)),
            _xlpm.diff, ROUND(_xlpm.wertEin - _xlpm.wertAus,0),
            _xlpm.minuteSoll,
                N(_xlfn.XLOOKUP(C210,Ziehung[LosID],Ziehung[Zeit-bedarf (min)])),
            IF(_xlpm.diff &gt; 0,"Los: "&amp;_xlpm.minuteSoll&amp;"; Um.:"&amp; _xlpm.diff,"")
        )
    )
)</f>
        <v/>
      </c>
      <c r="H210" s="18" t="str" cm="1">
        <f t="array" ref="H21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1" spans="3:8">
      <c r="C211" t="str" cm="1">
        <f t="array" ref="C211">_xlfn.SWITCH(Logbuch[[#This Row],[Eintragsart]],
$Y$1,IF(Logbuch[[#This Row],[Check]]=$Y$3,C210,""),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MIN(INT(($J$9-$J$8)*144)*$J$11,INT((E211-$J$8)*144)*$J$11),"")),
""
)</f>
        <v/>
      </c>
      <c r="D211" t="str" cm="1">
        <f t="array" ref="D211">IFERROR(
_xlfn.IFS(
AND(Logbuch[[#This Row],[Eintragsart]]=$Z$1,LEN(Logbuch[[#This Row],[Details]])&gt;0),_xlfn.XLOOKUP(IF(Logbuch[[#This Row],[Eintragsart]]=$Z$1,Logbuch[[#This Row],[Details]],""),Ziehung[LosID],Ziehung[Bahnhof],FALSE,0),
AND(Logbuch[[#This Row],[Eintragsart]]=$Y$1,Logbuch[[#This Row],[Check]]="Einstieg"),D210),
"")</f>
        <v/>
      </c>
      <c r="F211" s="24">
        <f t="shared" si="5"/>
        <v>46256</v>
      </c>
      <c r="G211" t="str" cm="1">
        <f t="array" ref="G211">_xlfn.LET(
    _xlpm.letzteAusstieg, IFERROR(MAX(_xlfn._xlws.FILTER(ROW($B$5:B210), ($B$5:B210=$Y$3) + ($B$5:B210=$AA$10)))-4, 0),
    _xlpm.ersteEinstieg, IFERROR(MIN(_xlfn._xlws.FILTER(ROW(B212:$B$400), (B212:$B$400=$Y$2) + (B212:$B$400=$AA$9)))-ROW(B211), 0),
    IF(
        OR(_xlpm.ersteEinstieg=0, NOT(OR(B211=$Z$3, B211=$Z$4))),
        "",
        _xlfn.LET(
            _xlpm.wertAus,
                N(INDEX(E$5:E210, _xlpm.letzteAusstieg))  * 24 * 60
              + N(INDEX(G$5:G210, _xlpm.letzteAusstieg)),
            _xlpm.wertEin,
                N(INDEX(E212:E$932, _xlpm.ersteEinstieg))  * 24 * 60
              + N(INDEX(G212:G$932, _xlpm.ersteEinstieg)),
            _xlpm.diff, ROUND(_xlpm.wertEin - _xlpm.wertAus,0),
            _xlpm.minuteSoll,
                N(_xlfn.XLOOKUP(C211,Ziehung[LosID],Ziehung[Zeit-bedarf (min)])),
            IF(_xlpm.diff &gt; 0,"Los: "&amp;_xlpm.minuteSoll&amp;"; Um.:"&amp; _xlpm.diff,"")
        )
    )
)</f>
        <v/>
      </c>
      <c r="H211" s="18" t="str" cm="1">
        <f t="array" ref="H21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2" spans="3:8">
      <c r="C212" t="str" cm="1">
        <f t="array" ref="C212">_xlfn.SWITCH(Logbuch[[#This Row],[Eintragsart]],
$Y$1,IF(Logbuch[[#This Row],[Check]]=$Y$3,C211,""),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MIN(INT(($J$9-$J$8)*144)*$J$11,INT((E212-$J$8)*144)*$J$11),"")),
""
)</f>
        <v/>
      </c>
      <c r="D212" t="str" cm="1">
        <f t="array" ref="D212">IFERROR(
_xlfn.IFS(
AND(Logbuch[[#This Row],[Eintragsart]]=$Z$1,LEN(Logbuch[[#This Row],[Details]])&gt;0),_xlfn.XLOOKUP(IF(Logbuch[[#This Row],[Eintragsart]]=$Z$1,Logbuch[[#This Row],[Details]],""),Ziehung[LosID],Ziehung[Bahnhof],FALSE,0),
AND(Logbuch[[#This Row],[Eintragsart]]=$Y$1,Logbuch[[#This Row],[Check]]="Einstieg"),D211),
"")</f>
        <v/>
      </c>
      <c r="F212" s="24">
        <f t="shared" si="5"/>
        <v>46256</v>
      </c>
      <c r="G212" t="str" cm="1">
        <f t="array" ref="G212">_xlfn.LET(
    _xlpm.letzteAusstieg, IFERROR(MAX(_xlfn._xlws.FILTER(ROW($B$5:B211), ($B$5:B211=$Y$3) + ($B$5:B211=$AA$10)))-4, 0),
    _xlpm.ersteEinstieg, IFERROR(MIN(_xlfn._xlws.FILTER(ROW(B213:$B$400), (B213:$B$400=$Y$2) + (B213:$B$400=$AA$9)))-ROW(B212), 0),
    IF(
        OR(_xlpm.ersteEinstieg=0, NOT(OR(B212=$Z$3, B212=$Z$4))),
        "",
        _xlfn.LET(
            _xlpm.wertAus,
                N(INDEX(E$5:E211, _xlpm.letzteAusstieg))  * 24 * 60
              + N(INDEX(G$5:G211, _xlpm.letzteAusstieg)),
            _xlpm.wertEin,
                N(INDEX(E213:E$932, _xlpm.ersteEinstieg))  * 24 * 60
              + N(INDEX(G213:G$932, _xlpm.ersteEinstieg)),
            _xlpm.diff, ROUND(_xlpm.wertEin - _xlpm.wertAus,0),
            _xlpm.minuteSoll,
                N(_xlfn.XLOOKUP(C212,Ziehung[LosID],Ziehung[Zeit-bedarf (min)])),
            IF(_xlpm.diff &gt; 0,"Los: "&amp;_xlpm.minuteSoll&amp;"; Um.:"&amp; _xlpm.diff,"")
        )
    )
)</f>
        <v/>
      </c>
      <c r="H212" s="18" t="str" cm="1">
        <f t="array" ref="H21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3" spans="3:8">
      <c r="C213" t="str" cm="1">
        <f t="array" ref="C213">_xlfn.SWITCH(Logbuch[[#This Row],[Eintragsart]],
$Y$1,IF(Logbuch[[#This Row],[Check]]=$Y$3,C212,""),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MIN(INT(($J$9-$J$8)*144)*$J$11,INT((E213-$J$8)*144)*$J$11),"")),
""
)</f>
        <v/>
      </c>
      <c r="D213" t="str" cm="1">
        <f t="array" ref="D213">IFERROR(
_xlfn.IFS(
AND(Logbuch[[#This Row],[Eintragsart]]=$Z$1,LEN(Logbuch[[#This Row],[Details]])&gt;0),_xlfn.XLOOKUP(IF(Logbuch[[#This Row],[Eintragsart]]=$Z$1,Logbuch[[#This Row],[Details]],""),Ziehung[LosID],Ziehung[Bahnhof],FALSE,0),
AND(Logbuch[[#This Row],[Eintragsart]]=$Y$1,Logbuch[[#This Row],[Check]]="Einstieg"),D212),
"")</f>
        <v/>
      </c>
      <c r="F213" s="24">
        <f t="shared" si="5"/>
        <v>46256</v>
      </c>
      <c r="G213" t="str" cm="1">
        <f t="array" ref="G213">_xlfn.LET(
    _xlpm.letzteAusstieg, IFERROR(MAX(_xlfn._xlws.FILTER(ROW($B$5:B212), ($B$5:B212=$Y$3) + ($B$5:B212=$AA$10)))-4, 0),
    _xlpm.ersteEinstieg, IFERROR(MIN(_xlfn._xlws.FILTER(ROW(B214:$B$400), (B214:$B$400=$Y$2) + (B214:$B$400=$AA$9)))-ROW(B213), 0),
    IF(
        OR(_xlpm.ersteEinstieg=0, NOT(OR(B213=$Z$3, B213=$Z$4))),
        "",
        _xlfn.LET(
            _xlpm.wertAus,
                N(INDEX(E$5:E212, _xlpm.letzteAusstieg))  * 24 * 60
              + N(INDEX(G$5:G212, _xlpm.letzteAusstieg)),
            _xlpm.wertEin,
                N(INDEX(E214:E$932, _xlpm.ersteEinstieg))  * 24 * 60
              + N(INDEX(G214:G$932, _xlpm.ersteEinstieg)),
            _xlpm.diff, ROUND(_xlpm.wertEin - _xlpm.wertAus,0),
            _xlpm.minuteSoll,
                N(_xlfn.XLOOKUP(C213,Ziehung[LosID],Ziehung[Zeit-bedarf (min)])),
            IF(_xlpm.diff &gt; 0,"Los: "&amp;_xlpm.minuteSoll&amp;"; Um.:"&amp; _xlpm.diff,"")
        )
    )
)</f>
        <v/>
      </c>
      <c r="H213" s="18" t="str" cm="1">
        <f t="array" ref="H21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4" spans="3:8">
      <c r="C214" t="str" cm="1">
        <f t="array" ref="C214">_xlfn.SWITCH(Logbuch[[#This Row],[Eintragsart]],
$Y$1,IF(Logbuch[[#This Row],[Check]]=$Y$3,C213,""),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MIN(INT(($J$9-$J$8)*144)*$J$11,INT((E214-$J$8)*144)*$J$11),"")),
""
)</f>
        <v/>
      </c>
      <c r="D214" t="str" cm="1">
        <f t="array" ref="D214">IFERROR(
_xlfn.IFS(
AND(Logbuch[[#This Row],[Eintragsart]]=$Z$1,LEN(Logbuch[[#This Row],[Details]])&gt;0),_xlfn.XLOOKUP(IF(Logbuch[[#This Row],[Eintragsart]]=$Z$1,Logbuch[[#This Row],[Details]],""),Ziehung[LosID],Ziehung[Bahnhof],FALSE,0),
AND(Logbuch[[#This Row],[Eintragsart]]=$Y$1,Logbuch[[#This Row],[Check]]="Einstieg"),D213),
"")</f>
        <v/>
      </c>
      <c r="F214" s="24">
        <f t="shared" si="5"/>
        <v>46256</v>
      </c>
      <c r="G214" t="str" cm="1">
        <f t="array" ref="G214">_xlfn.LET(
    _xlpm.letzteAusstieg, IFERROR(MAX(_xlfn._xlws.FILTER(ROW($B$5:B213), ($B$5:B213=$Y$3) + ($B$5:B213=$AA$10)))-4, 0),
    _xlpm.ersteEinstieg, IFERROR(MIN(_xlfn._xlws.FILTER(ROW(B215:$B$400), (B215:$B$400=$Y$2) + (B215:$B$400=$AA$9)))-ROW(B214), 0),
    IF(
        OR(_xlpm.ersteEinstieg=0, NOT(OR(B214=$Z$3, B214=$Z$4))),
        "",
        _xlfn.LET(
            _xlpm.wertAus,
                N(INDEX(E$5:E213, _xlpm.letzteAusstieg))  * 24 * 60
              + N(INDEX(G$5:G213, _xlpm.letzteAusstieg)),
            _xlpm.wertEin,
                N(INDEX(E215:E$932, _xlpm.ersteEinstieg))  * 24 * 60
              + N(INDEX(G215:G$932, _xlpm.ersteEinstieg)),
            _xlpm.diff, ROUND(_xlpm.wertEin - _xlpm.wertAus,0),
            _xlpm.minuteSoll,
                N(_xlfn.XLOOKUP(C214,Ziehung[LosID],Ziehung[Zeit-bedarf (min)])),
            IF(_xlpm.diff &gt; 0,"Los: "&amp;_xlpm.minuteSoll&amp;"; Um.:"&amp; _xlpm.diff,"")
        )
    )
)</f>
        <v/>
      </c>
      <c r="H214" s="18" t="str" cm="1">
        <f t="array" ref="H21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5" spans="3:8">
      <c r="C215" t="str" cm="1">
        <f t="array" ref="C215">_xlfn.SWITCH(Logbuch[[#This Row],[Eintragsart]],
$Y$1,IF(Logbuch[[#This Row],[Check]]=$Y$3,C214,""),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MIN(INT(($J$9-$J$8)*144)*$J$11,INT((E215-$J$8)*144)*$J$11),"")),
""
)</f>
        <v/>
      </c>
      <c r="D215" t="str" cm="1">
        <f t="array" ref="D215">IFERROR(
_xlfn.IFS(
AND(Logbuch[[#This Row],[Eintragsart]]=$Z$1,LEN(Logbuch[[#This Row],[Details]])&gt;0),_xlfn.XLOOKUP(IF(Logbuch[[#This Row],[Eintragsart]]=$Z$1,Logbuch[[#This Row],[Details]],""),Ziehung[LosID],Ziehung[Bahnhof],FALSE,0),
AND(Logbuch[[#This Row],[Eintragsart]]=$Y$1,Logbuch[[#This Row],[Check]]="Einstieg"),D214),
"")</f>
        <v/>
      </c>
      <c r="F215" s="24">
        <f t="shared" si="5"/>
        <v>46256</v>
      </c>
      <c r="G215" t="str" cm="1">
        <f t="array" ref="G215">_xlfn.LET(
    _xlpm.letzteAusstieg, IFERROR(MAX(_xlfn._xlws.FILTER(ROW($B$5:B214), ($B$5:B214=$Y$3) + ($B$5:B214=$AA$10)))-4, 0),
    _xlpm.ersteEinstieg, IFERROR(MIN(_xlfn._xlws.FILTER(ROW(B216:$B$400), (B216:$B$400=$Y$2) + (B216:$B$400=$AA$9)))-ROW(B215), 0),
    IF(
        OR(_xlpm.ersteEinstieg=0, NOT(OR(B215=$Z$3, B215=$Z$4))),
        "",
        _xlfn.LET(
            _xlpm.wertAus,
                N(INDEX(E$5:E214, _xlpm.letzteAusstieg))  * 24 * 60
              + N(INDEX(G$5:G214, _xlpm.letzteAusstieg)),
            _xlpm.wertEin,
                N(INDEX(E216:E$932, _xlpm.ersteEinstieg))  * 24 * 60
              + N(INDEX(G216:G$932, _xlpm.ersteEinstieg)),
            _xlpm.diff, ROUND(_xlpm.wertEin - _xlpm.wertAus,0),
            _xlpm.minuteSoll,
                N(_xlfn.XLOOKUP(C215,Ziehung[LosID],Ziehung[Zeit-bedarf (min)])),
            IF(_xlpm.diff &gt; 0,"Los: "&amp;_xlpm.minuteSoll&amp;"; Um.:"&amp; _xlpm.diff,"")
        )
    )
)</f>
        <v/>
      </c>
      <c r="H215" s="18" t="str" cm="1">
        <f t="array" ref="H21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6" spans="3:8">
      <c r="C216" t="str" cm="1">
        <f t="array" ref="C216">_xlfn.SWITCH(Logbuch[[#This Row],[Eintragsart]],
$Y$1,IF(Logbuch[[#This Row],[Check]]=$Y$3,C215,""),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MIN(INT(($J$9-$J$8)*144)*$J$11,INT((E216-$J$8)*144)*$J$11),"")),
""
)</f>
        <v/>
      </c>
      <c r="D216" t="str" cm="1">
        <f t="array" ref="D216">IFERROR(
_xlfn.IFS(
AND(Logbuch[[#This Row],[Eintragsart]]=$Z$1,LEN(Logbuch[[#This Row],[Details]])&gt;0),_xlfn.XLOOKUP(IF(Logbuch[[#This Row],[Eintragsart]]=$Z$1,Logbuch[[#This Row],[Details]],""),Ziehung[LosID],Ziehung[Bahnhof],FALSE,0),
AND(Logbuch[[#This Row],[Eintragsart]]=$Y$1,Logbuch[[#This Row],[Check]]="Einstieg"),D215),
"")</f>
        <v/>
      </c>
      <c r="F216" s="24">
        <f t="shared" si="5"/>
        <v>46256</v>
      </c>
      <c r="G216" t="str" cm="1">
        <f t="array" ref="G216">_xlfn.LET(
    _xlpm.letzteAusstieg, IFERROR(MAX(_xlfn._xlws.FILTER(ROW($B$5:B215), ($B$5:B215=$Y$3) + ($B$5:B215=$AA$10)))-4, 0),
    _xlpm.ersteEinstieg, IFERROR(MIN(_xlfn._xlws.FILTER(ROW(B217:$B$400), (B217:$B$400=$Y$2) + (B217:$B$400=$AA$9)))-ROW(B216), 0),
    IF(
        OR(_xlpm.ersteEinstieg=0, NOT(OR(B216=$Z$3, B216=$Z$4))),
        "",
        _xlfn.LET(
            _xlpm.wertAus,
                N(INDEX(E$5:E215, _xlpm.letzteAusstieg))  * 24 * 60
              + N(INDEX(G$5:G215, _xlpm.letzteAusstieg)),
            _xlpm.wertEin,
                N(INDEX(E217:E$932, _xlpm.ersteEinstieg))  * 24 * 60
              + N(INDEX(G217:G$932, _xlpm.ersteEinstieg)),
            _xlpm.diff, ROUND(_xlpm.wertEin - _xlpm.wertAus,0),
            _xlpm.minuteSoll,
                N(_xlfn.XLOOKUP(C216,Ziehung[LosID],Ziehung[Zeit-bedarf (min)])),
            IF(_xlpm.diff &gt; 0,"Los: "&amp;_xlpm.minuteSoll&amp;"; Um.:"&amp; _xlpm.diff,"")
        )
    )
)</f>
        <v/>
      </c>
      <c r="H216" s="18" t="str" cm="1">
        <f t="array" ref="H21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7" spans="3:8">
      <c r="C217" t="str" cm="1">
        <f t="array" ref="C217">_xlfn.SWITCH(Logbuch[[#This Row],[Eintragsart]],
$Y$1,IF(Logbuch[[#This Row],[Check]]=$Y$3,C216,""),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MIN(INT(($J$9-$J$8)*144)*$J$11,INT((E217-$J$8)*144)*$J$11),"")),
""
)</f>
        <v/>
      </c>
      <c r="D217" t="str" cm="1">
        <f t="array" ref="D217">IFERROR(
_xlfn.IFS(
AND(Logbuch[[#This Row],[Eintragsart]]=$Z$1,LEN(Logbuch[[#This Row],[Details]])&gt;0),_xlfn.XLOOKUP(IF(Logbuch[[#This Row],[Eintragsart]]=$Z$1,Logbuch[[#This Row],[Details]],""),Ziehung[LosID],Ziehung[Bahnhof],FALSE,0),
AND(Logbuch[[#This Row],[Eintragsart]]=$Y$1,Logbuch[[#This Row],[Check]]="Einstieg"),D216),
"")</f>
        <v/>
      </c>
      <c r="F217" s="24">
        <f t="shared" si="5"/>
        <v>46256</v>
      </c>
      <c r="G217" t="str" cm="1">
        <f t="array" ref="G217">_xlfn.LET(
    _xlpm.letzteAusstieg, IFERROR(MAX(_xlfn._xlws.FILTER(ROW($B$5:B216), ($B$5:B216=$Y$3) + ($B$5:B216=$AA$10)))-4, 0),
    _xlpm.ersteEinstieg, IFERROR(MIN(_xlfn._xlws.FILTER(ROW(B218:$B$400), (B218:$B$400=$Y$2) + (B218:$B$400=$AA$9)))-ROW(B217), 0),
    IF(
        OR(_xlpm.ersteEinstieg=0, NOT(OR(B217=$Z$3, B217=$Z$4))),
        "",
        _xlfn.LET(
            _xlpm.wertAus,
                N(INDEX(E$5:E216, _xlpm.letzteAusstieg))  * 24 * 60
              + N(INDEX(G$5:G216, _xlpm.letzteAusstieg)),
            _xlpm.wertEin,
                N(INDEX(E218:E$932, _xlpm.ersteEinstieg))  * 24 * 60
              + N(INDEX(G218:G$932, _xlpm.ersteEinstieg)),
            _xlpm.diff, ROUND(_xlpm.wertEin - _xlpm.wertAus,0),
            _xlpm.minuteSoll,
                N(_xlfn.XLOOKUP(C217,Ziehung[LosID],Ziehung[Zeit-bedarf (min)])),
            IF(_xlpm.diff &gt; 0,"Los: "&amp;_xlpm.minuteSoll&amp;"; Um.:"&amp; _xlpm.diff,"")
        )
    )
)</f>
        <v/>
      </c>
      <c r="H217" s="18" t="str" cm="1">
        <f t="array" ref="H21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8" spans="3:8">
      <c r="C218" t="str" cm="1">
        <f t="array" ref="C218">_xlfn.SWITCH(Logbuch[[#This Row],[Eintragsart]],
$Y$1,IF(Logbuch[[#This Row],[Check]]=$Y$3,C217,""),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MIN(INT(($J$9-$J$8)*144)*$J$11,INT((E218-$J$8)*144)*$J$11),"")),
""
)</f>
        <v/>
      </c>
      <c r="D218" t="str" cm="1">
        <f t="array" ref="D218">IFERROR(
_xlfn.IFS(
AND(Logbuch[[#This Row],[Eintragsart]]=$Z$1,LEN(Logbuch[[#This Row],[Details]])&gt;0),_xlfn.XLOOKUP(IF(Logbuch[[#This Row],[Eintragsart]]=$Z$1,Logbuch[[#This Row],[Details]],""),Ziehung[LosID],Ziehung[Bahnhof],FALSE,0),
AND(Logbuch[[#This Row],[Eintragsart]]=$Y$1,Logbuch[[#This Row],[Check]]="Einstieg"),D217),
"")</f>
        <v/>
      </c>
      <c r="F218" s="24">
        <f t="shared" si="5"/>
        <v>46256</v>
      </c>
      <c r="G218" t="str" cm="1">
        <f t="array" ref="G218">_xlfn.LET(
    _xlpm.letzteAusstieg, IFERROR(MAX(_xlfn._xlws.FILTER(ROW($B$5:B217), ($B$5:B217=$Y$3) + ($B$5:B217=$AA$10)))-4, 0),
    _xlpm.ersteEinstieg, IFERROR(MIN(_xlfn._xlws.FILTER(ROW(B219:$B$400), (B219:$B$400=$Y$2) + (B219:$B$400=$AA$9)))-ROW(B218), 0),
    IF(
        OR(_xlpm.ersteEinstieg=0, NOT(OR(B218=$Z$3, B218=$Z$4))),
        "",
        _xlfn.LET(
            _xlpm.wertAus,
                N(INDEX(E$5:E217, _xlpm.letzteAusstieg))  * 24 * 60
              + N(INDEX(G$5:G217, _xlpm.letzteAusstieg)),
            _xlpm.wertEin,
                N(INDEX(E219:E$932, _xlpm.ersteEinstieg))  * 24 * 60
              + N(INDEX(G219:G$932, _xlpm.ersteEinstieg)),
            _xlpm.diff, ROUND(_xlpm.wertEin - _xlpm.wertAus,0),
            _xlpm.minuteSoll,
                N(_xlfn.XLOOKUP(C218,Ziehung[LosID],Ziehung[Zeit-bedarf (min)])),
            IF(_xlpm.diff &gt; 0,"Los: "&amp;_xlpm.minuteSoll&amp;"; Um.:"&amp; _xlpm.diff,"")
        )
    )
)</f>
        <v/>
      </c>
      <c r="H218" s="18" t="str" cm="1">
        <f t="array" ref="H21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19" spans="3:8">
      <c r="C219" t="str" cm="1">
        <f t="array" ref="C219">_xlfn.SWITCH(Logbuch[[#This Row],[Eintragsart]],
$Y$1,IF(Logbuch[[#This Row],[Check]]=$Y$3,C218,""),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MIN(INT(($J$9-$J$8)*144)*$J$11,INT((E219-$J$8)*144)*$J$11),"")),
""
)</f>
        <v/>
      </c>
      <c r="D219" t="str" cm="1">
        <f t="array" ref="D219">IFERROR(
_xlfn.IFS(
AND(Logbuch[[#This Row],[Eintragsart]]=$Z$1,LEN(Logbuch[[#This Row],[Details]])&gt;0),_xlfn.XLOOKUP(IF(Logbuch[[#This Row],[Eintragsart]]=$Z$1,Logbuch[[#This Row],[Details]],""),Ziehung[LosID],Ziehung[Bahnhof],FALSE,0),
AND(Logbuch[[#This Row],[Eintragsart]]=$Y$1,Logbuch[[#This Row],[Check]]="Einstieg"),D218),
"")</f>
        <v/>
      </c>
      <c r="F219" s="24">
        <f t="shared" si="5"/>
        <v>46256</v>
      </c>
      <c r="G219" t="str" cm="1">
        <f t="array" ref="G219">_xlfn.LET(
    _xlpm.letzteAusstieg, IFERROR(MAX(_xlfn._xlws.FILTER(ROW($B$5:B218), ($B$5:B218=$Y$3) + ($B$5:B218=$AA$10)))-4, 0),
    _xlpm.ersteEinstieg, IFERROR(MIN(_xlfn._xlws.FILTER(ROW(B220:$B$400), (B220:$B$400=$Y$2) + (B220:$B$400=$AA$9)))-ROW(B219), 0),
    IF(
        OR(_xlpm.ersteEinstieg=0, NOT(OR(B219=$Z$3, B219=$Z$4))),
        "",
        _xlfn.LET(
            _xlpm.wertAus,
                N(INDEX(E$5:E218, _xlpm.letzteAusstieg))  * 24 * 60
              + N(INDEX(G$5:G218, _xlpm.letzteAusstieg)),
            _xlpm.wertEin,
                N(INDEX(E220:E$932, _xlpm.ersteEinstieg))  * 24 * 60
              + N(INDEX(G220:G$932, _xlpm.ersteEinstieg)),
            _xlpm.diff, ROUND(_xlpm.wertEin - _xlpm.wertAus,0),
            _xlpm.minuteSoll,
                N(_xlfn.XLOOKUP(C219,Ziehung[LosID],Ziehung[Zeit-bedarf (min)])),
            IF(_xlpm.diff &gt; 0,"Los: "&amp;_xlpm.minuteSoll&amp;"; Um.:"&amp; _xlpm.diff,"")
        )
    )
)</f>
        <v/>
      </c>
      <c r="H219" s="18" t="str" cm="1">
        <f t="array" ref="H21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0" spans="3:8">
      <c r="C220" t="str" cm="1">
        <f t="array" ref="C220">_xlfn.SWITCH(Logbuch[[#This Row],[Eintragsart]],
$Y$1,IF(Logbuch[[#This Row],[Check]]=$Y$3,C219,""),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MIN(INT(($J$9-$J$8)*144)*$J$11,INT((E220-$J$8)*144)*$J$11),"")),
""
)</f>
        <v/>
      </c>
      <c r="D220" t="str" cm="1">
        <f t="array" ref="D220">IFERROR(
_xlfn.IFS(
AND(Logbuch[[#This Row],[Eintragsart]]=$Z$1,LEN(Logbuch[[#This Row],[Details]])&gt;0),_xlfn.XLOOKUP(IF(Logbuch[[#This Row],[Eintragsart]]=$Z$1,Logbuch[[#This Row],[Details]],""),Ziehung[LosID],Ziehung[Bahnhof],FALSE,0),
AND(Logbuch[[#This Row],[Eintragsart]]=$Y$1,Logbuch[[#This Row],[Check]]="Einstieg"),D219),
"")</f>
        <v/>
      </c>
      <c r="F220" s="24">
        <f t="shared" si="5"/>
        <v>46256</v>
      </c>
      <c r="G220" t="str" cm="1">
        <f t="array" ref="G220">_xlfn.LET(
    _xlpm.letzteAusstieg, IFERROR(MAX(_xlfn._xlws.FILTER(ROW($B$5:B219), ($B$5:B219=$Y$3) + ($B$5:B219=$AA$10)))-4, 0),
    _xlpm.ersteEinstieg, IFERROR(MIN(_xlfn._xlws.FILTER(ROW(B221:$B$400), (B221:$B$400=$Y$2) + (B221:$B$400=$AA$9)))-ROW(B220), 0),
    IF(
        OR(_xlpm.ersteEinstieg=0, NOT(OR(B220=$Z$3, B220=$Z$4))),
        "",
        _xlfn.LET(
            _xlpm.wertAus,
                N(INDEX(E$5:E219, _xlpm.letzteAusstieg))  * 24 * 60
              + N(INDEX(G$5:G219, _xlpm.letzteAusstieg)),
            _xlpm.wertEin,
                N(INDEX(E221:E$932, _xlpm.ersteEinstieg))  * 24 * 60
              + N(INDEX(G221:G$932, _xlpm.ersteEinstieg)),
            _xlpm.diff, ROUND(_xlpm.wertEin - _xlpm.wertAus,0),
            _xlpm.minuteSoll,
                N(_xlfn.XLOOKUP(C220,Ziehung[LosID],Ziehung[Zeit-bedarf (min)])),
            IF(_xlpm.diff &gt; 0,"Los: "&amp;_xlpm.minuteSoll&amp;"; Um.:"&amp; _xlpm.diff,"")
        )
    )
)</f>
        <v/>
      </c>
      <c r="H220" s="18" t="str" cm="1">
        <f t="array" ref="H22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1" spans="3:8">
      <c r="C221" t="str" cm="1">
        <f t="array" ref="C221">_xlfn.SWITCH(Logbuch[[#This Row],[Eintragsart]],
$Y$1,IF(Logbuch[[#This Row],[Check]]=$Y$3,C220,""),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MIN(INT(($J$9-$J$8)*144)*$J$11,INT((E221-$J$8)*144)*$J$11),"")),
""
)</f>
        <v/>
      </c>
      <c r="D221" t="str" cm="1">
        <f t="array" ref="D221">IFERROR(
_xlfn.IFS(
AND(Logbuch[[#This Row],[Eintragsart]]=$Z$1,LEN(Logbuch[[#This Row],[Details]])&gt;0),_xlfn.XLOOKUP(IF(Logbuch[[#This Row],[Eintragsart]]=$Z$1,Logbuch[[#This Row],[Details]],""),Ziehung[LosID],Ziehung[Bahnhof],FALSE,0),
AND(Logbuch[[#This Row],[Eintragsart]]=$Y$1,Logbuch[[#This Row],[Check]]="Einstieg"),D220),
"")</f>
        <v/>
      </c>
      <c r="F221" s="24">
        <f t="shared" si="5"/>
        <v>46256</v>
      </c>
      <c r="G221" t="str" cm="1">
        <f t="array" ref="G221">_xlfn.LET(
    _xlpm.letzteAusstieg, IFERROR(MAX(_xlfn._xlws.FILTER(ROW($B$5:B220), ($B$5:B220=$Y$3) + ($B$5:B220=$AA$10)))-4, 0),
    _xlpm.ersteEinstieg, IFERROR(MIN(_xlfn._xlws.FILTER(ROW(B222:$B$400), (B222:$B$400=$Y$2) + (B222:$B$400=$AA$9)))-ROW(B221), 0),
    IF(
        OR(_xlpm.ersteEinstieg=0, NOT(OR(B221=$Z$3, B221=$Z$4))),
        "",
        _xlfn.LET(
            _xlpm.wertAus,
                N(INDEX(E$5:E220, _xlpm.letzteAusstieg))  * 24 * 60
              + N(INDEX(G$5:G220, _xlpm.letzteAusstieg)),
            _xlpm.wertEin,
                N(INDEX(E222:E$932, _xlpm.ersteEinstieg))  * 24 * 60
              + N(INDEX(G222:G$932, _xlpm.ersteEinstieg)),
            _xlpm.diff, ROUND(_xlpm.wertEin - _xlpm.wertAus,0),
            _xlpm.minuteSoll,
                N(_xlfn.XLOOKUP(C221,Ziehung[LosID],Ziehung[Zeit-bedarf (min)])),
            IF(_xlpm.diff &gt; 0,"Los: "&amp;_xlpm.minuteSoll&amp;"; Um.:"&amp; _xlpm.diff,"")
        )
    )
)</f>
        <v/>
      </c>
      <c r="H221" s="18" t="str" cm="1">
        <f t="array" ref="H22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2" spans="3:8">
      <c r="C222" t="str" cm="1">
        <f t="array" ref="C222">_xlfn.SWITCH(Logbuch[[#This Row],[Eintragsart]],
$Y$1,IF(Logbuch[[#This Row],[Check]]=$Y$3,C221,""),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MIN(INT(($J$9-$J$8)*144)*$J$11,INT((E222-$J$8)*144)*$J$11),"")),
""
)</f>
        <v/>
      </c>
      <c r="D222" t="str" cm="1">
        <f t="array" ref="D222">IFERROR(
_xlfn.IFS(
AND(Logbuch[[#This Row],[Eintragsart]]=$Z$1,LEN(Logbuch[[#This Row],[Details]])&gt;0),_xlfn.XLOOKUP(IF(Logbuch[[#This Row],[Eintragsart]]=$Z$1,Logbuch[[#This Row],[Details]],""),Ziehung[LosID],Ziehung[Bahnhof],FALSE,0),
AND(Logbuch[[#This Row],[Eintragsart]]=$Y$1,Logbuch[[#This Row],[Check]]="Einstieg"),D221),
"")</f>
        <v/>
      </c>
      <c r="F222" s="24">
        <f t="shared" si="5"/>
        <v>46256</v>
      </c>
      <c r="G222" t="str" cm="1">
        <f t="array" ref="G222">_xlfn.LET(
    _xlpm.letzteAusstieg, IFERROR(MAX(_xlfn._xlws.FILTER(ROW($B$5:B221), ($B$5:B221=$Y$3) + ($B$5:B221=$AA$10)))-4, 0),
    _xlpm.ersteEinstieg, IFERROR(MIN(_xlfn._xlws.FILTER(ROW(B223:$B$400), (B223:$B$400=$Y$2) + (B223:$B$400=$AA$9)))-ROW(B222), 0),
    IF(
        OR(_xlpm.ersteEinstieg=0, NOT(OR(B222=$Z$3, B222=$Z$4))),
        "",
        _xlfn.LET(
            _xlpm.wertAus,
                N(INDEX(E$5:E221, _xlpm.letzteAusstieg))  * 24 * 60
              + N(INDEX(G$5:G221, _xlpm.letzteAusstieg)),
            _xlpm.wertEin,
                N(INDEX(E223:E$932, _xlpm.ersteEinstieg))  * 24 * 60
              + N(INDEX(G223:G$932, _xlpm.ersteEinstieg)),
            _xlpm.diff, ROUND(_xlpm.wertEin - _xlpm.wertAus,0),
            _xlpm.minuteSoll,
                N(_xlfn.XLOOKUP(C222,Ziehung[LosID],Ziehung[Zeit-bedarf (min)])),
            IF(_xlpm.diff &gt; 0,"Los: "&amp;_xlpm.minuteSoll&amp;"; Um.:"&amp; _xlpm.diff,"")
        )
    )
)</f>
        <v/>
      </c>
      <c r="H222" s="18" t="str" cm="1">
        <f t="array" ref="H22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3" spans="3:8">
      <c r="C223" t="str" cm="1">
        <f t="array" ref="C223">_xlfn.SWITCH(Logbuch[[#This Row],[Eintragsart]],
$Y$1,IF(Logbuch[[#This Row],[Check]]=$Y$3,C222,""),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MIN(INT(($J$9-$J$8)*144)*$J$11,INT((E223-$J$8)*144)*$J$11),"")),
""
)</f>
        <v/>
      </c>
      <c r="D223" t="str" cm="1">
        <f t="array" ref="D223">IFERROR(
_xlfn.IFS(
AND(Logbuch[[#This Row],[Eintragsart]]=$Z$1,LEN(Logbuch[[#This Row],[Details]])&gt;0),_xlfn.XLOOKUP(IF(Logbuch[[#This Row],[Eintragsart]]=$Z$1,Logbuch[[#This Row],[Details]],""),Ziehung[LosID],Ziehung[Bahnhof],FALSE,0),
AND(Logbuch[[#This Row],[Eintragsart]]=$Y$1,Logbuch[[#This Row],[Check]]="Einstieg"),D222),
"")</f>
        <v/>
      </c>
      <c r="F223" s="24">
        <f t="shared" si="5"/>
        <v>46256</v>
      </c>
      <c r="G223" t="str" cm="1">
        <f t="array" ref="G223">_xlfn.LET(
    _xlpm.letzteAusstieg, IFERROR(MAX(_xlfn._xlws.FILTER(ROW($B$5:B222), ($B$5:B222=$Y$3) + ($B$5:B222=$AA$10)))-4, 0),
    _xlpm.ersteEinstieg, IFERROR(MIN(_xlfn._xlws.FILTER(ROW(B224:$B$400), (B224:$B$400=$Y$2) + (B224:$B$400=$AA$9)))-ROW(B223), 0),
    IF(
        OR(_xlpm.ersteEinstieg=0, NOT(OR(B223=$Z$3, B223=$Z$4))),
        "",
        _xlfn.LET(
            _xlpm.wertAus,
                N(INDEX(E$5:E222, _xlpm.letzteAusstieg))  * 24 * 60
              + N(INDEX(G$5:G222, _xlpm.letzteAusstieg)),
            _xlpm.wertEin,
                N(INDEX(E224:E$932, _xlpm.ersteEinstieg))  * 24 * 60
              + N(INDEX(G224:G$932, _xlpm.ersteEinstieg)),
            _xlpm.diff, ROUND(_xlpm.wertEin - _xlpm.wertAus,0),
            _xlpm.minuteSoll,
                N(_xlfn.XLOOKUP(C223,Ziehung[LosID],Ziehung[Zeit-bedarf (min)])),
            IF(_xlpm.diff &gt; 0,"Los: "&amp;_xlpm.minuteSoll&amp;"; Um.:"&amp; _xlpm.diff,"")
        )
    )
)</f>
        <v/>
      </c>
      <c r="H223" s="18" t="str" cm="1">
        <f t="array" ref="H22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4" spans="3:8">
      <c r="C224" t="str" cm="1">
        <f t="array" ref="C224">_xlfn.SWITCH(Logbuch[[#This Row],[Eintragsart]],
$Y$1,IF(Logbuch[[#This Row],[Check]]=$Y$3,C223,""),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MIN(INT(($J$9-$J$8)*144)*$J$11,INT((E224-$J$8)*144)*$J$11),"")),
""
)</f>
        <v/>
      </c>
      <c r="D224" t="str" cm="1">
        <f t="array" ref="D224">IFERROR(
_xlfn.IFS(
AND(Logbuch[[#This Row],[Eintragsart]]=$Z$1,LEN(Logbuch[[#This Row],[Details]])&gt;0),_xlfn.XLOOKUP(IF(Logbuch[[#This Row],[Eintragsart]]=$Z$1,Logbuch[[#This Row],[Details]],""),Ziehung[LosID],Ziehung[Bahnhof],FALSE,0),
AND(Logbuch[[#This Row],[Eintragsart]]=$Y$1,Logbuch[[#This Row],[Check]]="Einstieg"),D223),
"")</f>
        <v/>
      </c>
      <c r="F224" s="24">
        <f t="shared" si="5"/>
        <v>46256</v>
      </c>
      <c r="G224" t="str" cm="1">
        <f t="array" ref="G224">_xlfn.LET(
    _xlpm.letzteAusstieg, IFERROR(MAX(_xlfn._xlws.FILTER(ROW($B$5:B223), ($B$5:B223=$Y$3) + ($B$5:B223=$AA$10)))-4, 0),
    _xlpm.ersteEinstieg, IFERROR(MIN(_xlfn._xlws.FILTER(ROW(B225:$B$400), (B225:$B$400=$Y$2) + (B225:$B$400=$AA$9)))-ROW(B224), 0),
    IF(
        OR(_xlpm.ersteEinstieg=0, NOT(OR(B224=$Z$3, B224=$Z$4))),
        "",
        _xlfn.LET(
            _xlpm.wertAus,
                N(INDEX(E$5:E223, _xlpm.letzteAusstieg))  * 24 * 60
              + N(INDEX(G$5:G223, _xlpm.letzteAusstieg)),
            _xlpm.wertEin,
                N(INDEX(E225:E$932, _xlpm.ersteEinstieg))  * 24 * 60
              + N(INDEX(G225:G$932, _xlpm.ersteEinstieg)),
            _xlpm.diff, ROUND(_xlpm.wertEin - _xlpm.wertAus,0),
            _xlpm.minuteSoll,
                N(_xlfn.XLOOKUP(C224,Ziehung[LosID],Ziehung[Zeit-bedarf (min)])),
            IF(_xlpm.diff &gt; 0,"Los: "&amp;_xlpm.minuteSoll&amp;"; Um.:"&amp; _xlpm.diff,"")
        )
    )
)</f>
        <v/>
      </c>
      <c r="H224" s="18" t="str" cm="1">
        <f t="array" ref="H22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5" spans="3:8">
      <c r="C225" t="str" cm="1">
        <f t="array" ref="C225">_xlfn.SWITCH(Logbuch[[#This Row],[Eintragsart]],
$Y$1,IF(Logbuch[[#This Row],[Check]]=$Y$3,C224,""),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MIN(INT(($J$9-$J$8)*144)*$J$11,INT((E225-$J$8)*144)*$J$11),"")),
""
)</f>
        <v/>
      </c>
      <c r="D225" t="str" cm="1">
        <f t="array" ref="D225">IFERROR(
_xlfn.IFS(
AND(Logbuch[[#This Row],[Eintragsart]]=$Z$1,LEN(Logbuch[[#This Row],[Details]])&gt;0),_xlfn.XLOOKUP(IF(Logbuch[[#This Row],[Eintragsart]]=$Z$1,Logbuch[[#This Row],[Details]],""),Ziehung[LosID],Ziehung[Bahnhof],FALSE,0),
AND(Logbuch[[#This Row],[Eintragsart]]=$Y$1,Logbuch[[#This Row],[Check]]="Einstieg"),D224),
"")</f>
        <v/>
      </c>
      <c r="F225" s="24">
        <f t="shared" si="5"/>
        <v>46256</v>
      </c>
      <c r="G225" t="str" cm="1">
        <f t="array" ref="G225">_xlfn.LET(
    _xlpm.letzteAusstieg, IFERROR(MAX(_xlfn._xlws.FILTER(ROW($B$5:B224), ($B$5:B224=$Y$3) + ($B$5:B224=$AA$10)))-4, 0),
    _xlpm.ersteEinstieg, IFERROR(MIN(_xlfn._xlws.FILTER(ROW(B226:$B$400), (B226:$B$400=$Y$2) + (B226:$B$400=$AA$9)))-ROW(B225), 0),
    IF(
        OR(_xlpm.ersteEinstieg=0, NOT(OR(B225=$Z$3, B225=$Z$4))),
        "",
        _xlfn.LET(
            _xlpm.wertAus,
                N(INDEX(E$5:E224, _xlpm.letzteAusstieg))  * 24 * 60
              + N(INDEX(G$5:G224, _xlpm.letzteAusstieg)),
            _xlpm.wertEin,
                N(INDEX(E226:E$932, _xlpm.ersteEinstieg))  * 24 * 60
              + N(INDEX(G226:G$932, _xlpm.ersteEinstieg)),
            _xlpm.diff, ROUND(_xlpm.wertEin - _xlpm.wertAus,0),
            _xlpm.minuteSoll,
                N(_xlfn.XLOOKUP(C225,Ziehung[LosID],Ziehung[Zeit-bedarf (min)])),
            IF(_xlpm.diff &gt; 0,"Los: "&amp;_xlpm.minuteSoll&amp;"; Um.:"&amp; _xlpm.diff,"")
        )
    )
)</f>
        <v/>
      </c>
      <c r="H225" s="18" t="str" cm="1">
        <f t="array" ref="H22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6" spans="3:8">
      <c r="C226" t="str" cm="1">
        <f t="array" ref="C226">_xlfn.SWITCH(Logbuch[[#This Row],[Eintragsart]],
$Y$1,IF(Logbuch[[#This Row],[Check]]=$Y$3,C225,""),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MIN(INT(($J$9-$J$8)*144)*$J$11,INT((E226-$J$8)*144)*$J$11),"")),
""
)</f>
        <v/>
      </c>
      <c r="D226" t="str" cm="1">
        <f t="array" ref="D226">IFERROR(
_xlfn.IFS(
AND(Logbuch[[#This Row],[Eintragsart]]=$Z$1,LEN(Logbuch[[#This Row],[Details]])&gt;0),_xlfn.XLOOKUP(IF(Logbuch[[#This Row],[Eintragsart]]=$Z$1,Logbuch[[#This Row],[Details]],""),Ziehung[LosID],Ziehung[Bahnhof],FALSE,0),
AND(Logbuch[[#This Row],[Eintragsart]]=$Y$1,Logbuch[[#This Row],[Check]]="Einstieg"),D225),
"")</f>
        <v/>
      </c>
      <c r="F226" s="24">
        <f t="shared" si="5"/>
        <v>46256</v>
      </c>
      <c r="G226" t="str" cm="1">
        <f t="array" ref="G226">_xlfn.LET(
    _xlpm.letzteAusstieg, IFERROR(MAX(_xlfn._xlws.FILTER(ROW($B$5:B225), ($B$5:B225=$Y$3) + ($B$5:B225=$AA$10)))-4, 0),
    _xlpm.ersteEinstieg, IFERROR(MIN(_xlfn._xlws.FILTER(ROW(B227:$B$400), (B227:$B$400=$Y$2) + (B227:$B$400=$AA$9)))-ROW(B226), 0),
    IF(
        OR(_xlpm.ersteEinstieg=0, NOT(OR(B226=$Z$3, B226=$Z$4))),
        "",
        _xlfn.LET(
            _xlpm.wertAus,
                N(INDEX(E$5:E225, _xlpm.letzteAusstieg))  * 24 * 60
              + N(INDEX(G$5:G225, _xlpm.letzteAusstieg)),
            _xlpm.wertEin,
                N(INDEX(E227:E$932, _xlpm.ersteEinstieg))  * 24 * 60
              + N(INDEX(G227:G$932, _xlpm.ersteEinstieg)),
            _xlpm.diff, ROUND(_xlpm.wertEin - _xlpm.wertAus,0),
            _xlpm.minuteSoll,
                N(_xlfn.XLOOKUP(C226,Ziehung[LosID],Ziehung[Zeit-bedarf (min)])),
            IF(_xlpm.diff &gt; 0,"Los: "&amp;_xlpm.minuteSoll&amp;"; Um.:"&amp; _xlpm.diff,"")
        )
    )
)</f>
        <v/>
      </c>
      <c r="H226" s="18" t="str" cm="1">
        <f t="array" ref="H22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7" spans="3:8">
      <c r="C227" t="str" cm="1">
        <f t="array" ref="C227">_xlfn.SWITCH(Logbuch[[#This Row],[Eintragsart]],
$Y$1,IF(Logbuch[[#This Row],[Check]]=$Y$3,C226,""),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MIN(INT(($J$9-$J$8)*144)*$J$11,INT((E227-$J$8)*144)*$J$11),"")),
""
)</f>
        <v/>
      </c>
      <c r="D227" t="str" cm="1">
        <f t="array" ref="D227">IFERROR(
_xlfn.IFS(
AND(Logbuch[[#This Row],[Eintragsart]]=$Z$1,LEN(Logbuch[[#This Row],[Details]])&gt;0),_xlfn.XLOOKUP(IF(Logbuch[[#This Row],[Eintragsart]]=$Z$1,Logbuch[[#This Row],[Details]],""),Ziehung[LosID],Ziehung[Bahnhof],FALSE,0),
AND(Logbuch[[#This Row],[Eintragsart]]=$Y$1,Logbuch[[#This Row],[Check]]="Einstieg"),D226),
"")</f>
        <v/>
      </c>
      <c r="F227" s="24">
        <f t="shared" si="5"/>
        <v>46256</v>
      </c>
      <c r="G227" t="str" cm="1">
        <f t="array" ref="G227">_xlfn.LET(
    _xlpm.letzteAusstieg, IFERROR(MAX(_xlfn._xlws.FILTER(ROW($B$5:B226), ($B$5:B226=$Y$3) + ($B$5:B226=$AA$10)))-4, 0),
    _xlpm.ersteEinstieg, IFERROR(MIN(_xlfn._xlws.FILTER(ROW(B228:$B$400), (B228:$B$400=$Y$2) + (B228:$B$400=$AA$9)))-ROW(B227), 0),
    IF(
        OR(_xlpm.ersteEinstieg=0, NOT(OR(B227=$Z$3, B227=$Z$4))),
        "",
        _xlfn.LET(
            _xlpm.wertAus,
                N(INDEX(E$5:E226, _xlpm.letzteAusstieg))  * 24 * 60
              + N(INDEX(G$5:G226, _xlpm.letzteAusstieg)),
            _xlpm.wertEin,
                N(INDEX(E228:E$932, _xlpm.ersteEinstieg))  * 24 * 60
              + N(INDEX(G228:G$932, _xlpm.ersteEinstieg)),
            _xlpm.diff, ROUND(_xlpm.wertEin - _xlpm.wertAus,0),
            _xlpm.minuteSoll,
                N(_xlfn.XLOOKUP(C227,Ziehung[LosID],Ziehung[Zeit-bedarf (min)])),
            IF(_xlpm.diff &gt; 0,"Los: "&amp;_xlpm.minuteSoll&amp;"; Um.:"&amp; _xlpm.diff,"")
        )
    )
)</f>
        <v/>
      </c>
      <c r="H227" s="18" t="str" cm="1">
        <f t="array" ref="H22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8" spans="3:8">
      <c r="C228" t="str" cm="1">
        <f t="array" ref="C228">_xlfn.SWITCH(Logbuch[[#This Row],[Eintragsart]],
$Y$1,IF(Logbuch[[#This Row],[Check]]=$Y$3,C227,""),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MIN(INT(($J$9-$J$8)*144)*$J$11,INT((E228-$J$8)*144)*$J$11),"")),
""
)</f>
        <v/>
      </c>
      <c r="D228" t="str" cm="1">
        <f t="array" ref="D228">IFERROR(
_xlfn.IFS(
AND(Logbuch[[#This Row],[Eintragsart]]=$Z$1,LEN(Logbuch[[#This Row],[Details]])&gt;0),_xlfn.XLOOKUP(IF(Logbuch[[#This Row],[Eintragsart]]=$Z$1,Logbuch[[#This Row],[Details]],""),Ziehung[LosID],Ziehung[Bahnhof],FALSE,0),
AND(Logbuch[[#This Row],[Eintragsart]]=$Y$1,Logbuch[[#This Row],[Check]]="Einstieg"),D227),
"")</f>
        <v/>
      </c>
      <c r="F228" s="24">
        <f t="shared" si="5"/>
        <v>46256</v>
      </c>
      <c r="G228" t="str" cm="1">
        <f t="array" ref="G228">_xlfn.LET(
    _xlpm.letzteAusstieg, IFERROR(MAX(_xlfn._xlws.FILTER(ROW($B$5:B227), ($B$5:B227=$Y$3) + ($B$5:B227=$AA$10)))-4, 0),
    _xlpm.ersteEinstieg, IFERROR(MIN(_xlfn._xlws.FILTER(ROW(B229:$B$400), (B229:$B$400=$Y$2) + (B229:$B$400=$AA$9)))-ROW(B228), 0),
    IF(
        OR(_xlpm.ersteEinstieg=0, NOT(OR(B228=$Z$3, B228=$Z$4))),
        "",
        _xlfn.LET(
            _xlpm.wertAus,
                N(INDEX(E$5:E227, _xlpm.letzteAusstieg))  * 24 * 60
              + N(INDEX(G$5:G227, _xlpm.letzteAusstieg)),
            _xlpm.wertEin,
                N(INDEX(E229:E$932, _xlpm.ersteEinstieg))  * 24 * 60
              + N(INDEX(G229:G$932, _xlpm.ersteEinstieg)),
            _xlpm.diff, ROUND(_xlpm.wertEin - _xlpm.wertAus,0),
            _xlpm.minuteSoll,
                N(_xlfn.XLOOKUP(C228,Ziehung[LosID],Ziehung[Zeit-bedarf (min)])),
            IF(_xlpm.diff &gt; 0,"Los: "&amp;_xlpm.minuteSoll&amp;"; Um.:"&amp; _xlpm.diff,"")
        )
    )
)</f>
        <v/>
      </c>
      <c r="H228" s="18" t="str" cm="1">
        <f t="array" ref="H22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29" spans="3:8">
      <c r="C229" t="str" cm="1">
        <f t="array" ref="C229">_xlfn.SWITCH(Logbuch[[#This Row],[Eintragsart]],
$Y$1,IF(Logbuch[[#This Row],[Check]]=$Y$3,C228,""),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MIN(INT(($J$9-$J$8)*144)*$J$11,INT((E229-$J$8)*144)*$J$11),"")),
""
)</f>
        <v/>
      </c>
      <c r="D229" t="str" cm="1">
        <f t="array" ref="D229">IFERROR(
_xlfn.IFS(
AND(Logbuch[[#This Row],[Eintragsart]]=$Z$1,LEN(Logbuch[[#This Row],[Details]])&gt;0),_xlfn.XLOOKUP(IF(Logbuch[[#This Row],[Eintragsart]]=$Z$1,Logbuch[[#This Row],[Details]],""),Ziehung[LosID],Ziehung[Bahnhof],FALSE,0),
AND(Logbuch[[#This Row],[Eintragsart]]=$Y$1,Logbuch[[#This Row],[Check]]="Einstieg"),D228),
"")</f>
        <v/>
      </c>
      <c r="F229" s="24">
        <f t="shared" si="5"/>
        <v>46256</v>
      </c>
      <c r="G229" t="str" cm="1">
        <f t="array" ref="G229">_xlfn.LET(
    _xlpm.letzteAusstieg, IFERROR(MAX(_xlfn._xlws.FILTER(ROW($B$5:B228), ($B$5:B228=$Y$3) + ($B$5:B228=$AA$10)))-4, 0),
    _xlpm.ersteEinstieg, IFERROR(MIN(_xlfn._xlws.FILTER(ROW(B230:$B$400), (B230:$B$400=$Y$2) + (B230:$B$400=$AA$9)))-ROW(B229), 0),
    IF(
        OR(_xlpm.ersteEinstieg=0, NOT(OR(B229=$Z$3, B229=$Z$4))),
        "",
        _xlfn.LET(
            _xlpm.wertAus,
                N(INDEX(E$5:E228, _xlpm.letzteAusstieg))  * 24 * 60
              + N(INDEX(G$5:G228, _xlpm.letzteAusstieg)),
            _xlpm.wertEin,
                N(INDEX(E230:E$932, _xlpm.ersteEinstieg))  * 24 * 60
              + N(INDEX(G230:G$932, _xlpm.ersteEinstieg)),
            _xlpm.diff, ROUND(_xlpm.wertEin - _xlpm.wertAus,0),
            _xlpm.minuteSoll,
                N(_xlfn.XLOOKUP(C229,Ziehung[LosID],Ziehung[Zeit-bedarf (min)])),
            IF(_xlpm.diff &gt; 0,"Los: "&amp;_xlpm.minuteSoll&amp;"; Um.:"&amp; _xlpm.diff,"")
        )
    )
)</f>
        <v/>
      </c>
      <c r="H229" s="18" t="str" cm="1">
        <f t="array" ref="H22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0" spans="3:8">
      <c r="C230" t="str" cm="1">
        <f t="array" ref="C230">_xlfn.SWITCH(Logbuch[[#This Row],[Eintragsart]],
$Y$1,IF(Logbuch[[#This Row],[Check]]=$Y$3,C229,""),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MIN(INT(($J$9-$J$8)*144)*$J$11,INT((E230-$J$8)*144)*$J$11),"")),
""
)</f>
        <v/>
      </c>
      <c r="D230" t="str" cm="1">
        <f t="array" ref="D230">IFERROR(
_xlfn.IFS(
AND(Logbuch[[#This Row],[Eintragsart]]=$Z$1,LEN(Logbuch[[#This Row],[Details]])&gt;0),_xlfn.XLOOKUP(IF(Logbuch[[#This Row],[Eintragsart]]=$Z$1,Logbuch[[#This Row],[Details]],""),Ziehung[LosID],Ziehung[Bahnhof],FALSE,0),
AND(Logbuch[[#This Row],[Eintragsart]]=$Y$1,Logbuch[[#This Row],[Check]]="Einstieg"),D229),
"")</f>
        <v/>
      </c>
      <c r="F230" s="24">
        <f t="shared" si="5"/>
        <v>46256</v>
      </c>
      <c r="G230" t="str" cm="1">
        <f t="array" ref="G230">_xlfn.LET(
    _xlpm.letzteAusstieg, IFERROR(MAX(_xlfn._xlws.FILTER(ROW($B$5:B229), ($B$5:B229=$Y$3) + ($B$5:B229=$AA$10)))-4, 0),
    _xlpm.ersteEinstieg, IFERROR(MIN(_xlfn._xlws.FILTER(ROW(B231:$B$400), (B231:$B$400=$Y$2) + (B231:$B$400=$AA$9)))-ROW(B230), 0),
    IF(
        OR(_xlpm.ersteEinstieg=0, NOT(OR(B230=$Z$3, B230=$Z$4))),
        "",
        _xlfn.LET(
            _xlpm.wertAus,
                N(INDEX(E$5:E229, _xlpm.letzteAusstieg))  * 24 * 60
              + N(INDEX(G$5:G229, _xlpm.letzteAusstieg)),
            _xlpm.wertEin,
                N(INDEX(E231:E$932, _xlpm.ersteEinstieg))  * 24 * 60
              + N(INDEX(G231:G$932, _xlpm.ersteEinstieg)),
            _xlpm.diff, ROUND(_xlpm.wertEin - _xlpm.wertAus,0),
            _xlpm.minuteSoll,
                N(_xlfn.XLOOKUP(C230,Ziehung[LosID],Ziehung[Zeit-bedarf (min)])),
            IF(_xlpm.diff &gt; 0,"Los: "&amp;_xlpm.minuteSoll&amp;"; Um.:"&amp; _xlpm.diff,"")
        )
    )
)</f>
        <v/>
      </c>
      <c r="H230" s="18" t="str" cm="1">
        <f t="array" ref="H23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1" spans="3:8">
      <c r="C231" t="str" cm="1">
        <f t="array" ref="C231">_xlfn.SWITCH(Logbuch[[#This Row],[Eintragsart]],
$Y$1,IF(Logbuch[[#This Row],[Check]]=$Y$3,C230,""),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MIN(INT(($J$9-$J$8)*144)*$J$11,INT((E231-$J$8)*144)*$J$11),"")),
""
)</f>
        <v/>
      </c>
      <c r="D231" t="str" cm="1">
        <f t="array" ref="D231">IFERROR(
_xlfn.IFS(
AND(Logbuch[[#This Row],[Eintragsart]]=$Z$1,LEN(Logbuch[[#This Row],[Details]])&gt;0),_xlfn.XLOOKUP(IF(Logbuch[[#This Row],[Eintragsart]]=$Z$1,Logbuch[[#This Row],[Details]],""),Ziehung[LosID],Ziehung[Bahnhof],FALSE,0),
AND(Logbuch[[#This Row],[Eintragsart]]=$Y$1,Logbuch[[#This Row],[Check]]="Einstieg"),D230),
"")</f>
        <v/>
      </c>
      <c r="F231" s="24">
        <f t="shared" si="5"/>
        <v>46256</v>
      </c>
      <c r="G231" t="str" cm="1">
        <f t="array" ref="G231">_xlfn.LET(
    _xlpm.letzteAusstieg, IFERROR(MAX(_xlfn._xlws.FILTER(ROW($B$5:B230), ($B$5:B230=$Y$3) + ($B$5:B230=$AA$10)))-4, 0),
    _xlpm.ersteEinstieg, IFERROR(MIN(_xlfn._xlws.FILTER(ROW(B232:$B$400), (B232:$B$400=$Y$2) + (B232:$B$400=$AA$9)))-ROW(B231), 0),
    IF(
        OR(_xlpm.ersteEinstieg=0, NOT(OR(B231=$Z$3, B231=$Z$4))),
        "",
        _xlfn.LET(
            _xlpm.wertAus,
                N(INDEX(E$5:E230, _xlpm.letzteAusstieg))  * 24 * 60
              + N(INDEX(G$5:G230, _xlpm.letzteAusstieg)),
            _xlpm.wertEin,
                N(INDEX(E232:E$932, _xlpm.ersteEinstieg))  * 24 * 60
              + N(INDEX(G232:G$932, _xlpm.ersteEinstieg)),
            _xlpm.diff, ROUND(_xlpm.wertEin - _xlpm.wertAus,0),
            _xlpm.minuteSoll,
                N(_xlfn.XLOOKUP(C231,Ziehung[LosID],Ziehung[Zeit-bedarf (min)])),
            IF(_xlpm.diff &gt; 0,"Los: "&amp;_xlpm.minuteSoll&amp;"; Um.:"&amp; _xlpm.diff,"")
        )
    )
)</f>
        <v/>
      </c>
      <c r="H231" s="18" t="str" cm="1">
        <f t="array" ref="H23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2" spans="3:8">
      <c r="C232" t="str" cm="1">
        <f t="array" ref="C232">_xlfn.SWITCH(Logbuch[[#This Row],[Eintragsart]],
$Y$1,IF(Logbuch[[#This Row],[Check]]=$Y$3,C231,""),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MIN(INT(($J$9-$J$8)*144)*$J$11,INT((E232-$J$8)*144)*$J$11),"")),
""
)</f>
        <v/>
      </c>
      <c r="D232" t="str" cm="1">
        <f t="array" ref="D232">IFERROR(
_xlfn.IFS(
AND(Logbuch[[#This Row],[Eintragsart]]=$Z$1,LEN(Logbuch[[#This Row],[Details]])&gt;0),_xlfn.XLOOKUP(IF(Logbuch[[#This Row],[Eintragsart]]=$Z$1,Logbuch[[#This Row],[Details]],""),Ziehung[LosID],Ziehung[Bahnhof],FALSE,0),
AND(Logbuch[[#This Row],[Eintragsart]]=$Y$1,Logbuch[[#This Row],[Check]]="Einstieg"),D231),
"")</f>
        <v/>
      </c>
      <c r="F232" s="24">
        <f t="shared" si="5"/>
        <v>46256</v>
      </c>
      <c r="G232" t="str" cm="1">
        <f t="array" ref="G232">_xlfn.LET(
    _xlpm.letzteAusstieg, IFERROR(MAX(_xlfn._xlws.FILTER(ROW($B$5:B231), ($B$5:B231=$Y$3) + ($B$5:B231=$AA$10)))-4, 0),
    _xlpm.ersteEinstieg, IFERROR(MIN(_xlfn._xlws.FILTER(ROW(B233:$B$400), (B233:$B$400=$Y$2) + (B233:$B$400=$AA$9)))-ROW(B232), 0),
    IF(
        OR(_xlpm.ersteEinstieg=0, NOT(OR(B232=$Z$3, B232=$Z$4))),
        "",
        _xlfn.LET(
            _xlpm.wertAus,
                N(INDEX(E$5:E231, _xlpm.letzteAusstieg))  * 24 * 60
              + N(INDEX(G$5:G231, _xlpm.letzteAusstieg)),
            _xlpm.wertEin,
                N(INDEX(E233:E$932, _xlpm.ersteEinstieg))  * 24 * 60
              + N(INDEX(G233:G$932, _xlpm.ersteEinstieg)),
            _xlpm.diff, ROUND(_xlpm.wertEin - _xlpm.wertAus,0),
            _xlpm.minuteSoll,
                N(_xlfn.XLOOKUP(C232,Ziehung[LosID],Ziehung[Zeit-bedarf (min)])),
            IF(_xlpm.diff &gt; 0,"Los: "&amp;_xlpm.minuteSoll&amp;"; Um.:"&amp; _xlpm.diff,"")
        )
    )
)</f>
        <v/>
      </c>
      <c r="H232" s="18" t="str" cm="1">
        <f t="array" ref="H23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3" spans="3:8">
      <c r="C233" t="str" cm="1">
        <f t="array" ref="C233">_xlfn.SWITCH(Logbuch[[#This Row],[Eintragsart]],
$Y$1,IF(Logbuch[[#This Row],[Check]]=$Y$3,C232,""),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MIN(INT(($J$9-$J$8)*144)*$J$11,INT((E233-$J$8)*144)*$J$11),"")),
""
)</f>
        <v/>
      </c>
      <c r="D233" t="str" cm="1">
        <f t="array" ref="D233">IFERROR(
_xlfn.IFS(
AND(Logbuch[[#This Row],[Eintragsart]]=$Z$1,LEN(Logbuch[[#This Row],[Details]])&gt;0),_xlfn.XLOOKUP(IF(Logbuch[[#This Row],[Eintragsart]]=$Z$1,Logbuch[[#This Row],[Details]],""),Ziehung[LosID],Ziehung[Bahnhof],FALSE,0),
AND(Logbuch[[#This Row],[Eintragsart]]=$Y$1,Logbuch[[#This Row],[Check]]="Einstieg"),D232),
"")</f>
        <v/>
      </c>
      <c r="F233" s="24">
        <f t="shared" si="5"/>
        <v>46256</v>
      </c>
      <c r="G233" t="str" cm="1">
        <f t="array" ref="G233">_xlfn.LET(
    _xlpm.letzteAusstieg, IFERROR(MAX(_xlfn._xlws.FILTER(ROW($B$5:B232), ($B$5:B232=$Y$3) + ($B$5:B232=$AA$10)))-4, 0),
    _xlpm.ersteEinstieg, IFERROR(MIN(_xlfn._xlws.FILTER(ROW(B234:$B$400), (B234:$B$400=$Y$2) + (B234:$B$400=$AA$9)))-ROW(B233), 0),
    IF(
        OR(_xlpm.ersteEinstieg=0, NOT(OR(B233=$Z$3, B233=$Z$4))),
        "",
        _xlfn.LET(
            _xlpm.wertAus,
                N(INDEX(E$5:E232, _xlpm.letzteAusstieg))  * 24 * 60
              + N(INDEX(G$5:G232, _xlpm.letzteAusstieg)),
            _xlpm.wertEin,
                N(INDEX(E234:E$932, _xlpm.ersteEinstieg))  * 24 * 60
              + N(INDEX(G234:G$932, _xlpm.ersteEinstieg)),
            _xlpm.diff, ROUND(_xlpm.wertEin - _xlpm.wertAus,0),
            _xlpm.minuteSoll,
                N(_xlfn.XLOOKUP(C233,Ziehung[LosID],Ziehung[Zeit-bedarf (min)])),
            IF(_xlpm.diff &gt; 0,"Los: "&amp;_xlpm.minuteSoll&amp;"; Um.:"&amp; _xlpm.diff,"")
        )
    )
)</f>
        <v/>
      </c>
      <c r="H233" s="18" t="str" cm="1">
        <f t="array" ref="H23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4" spans="3:8">
      <c r="C234" t="str" cm="1">
        <f t="array" ref="C234">_xlfn.SWITCH(Logbuch[[#This Row],[Eintragsart]],
$Y$1,IF(Logbuch[[#This Row],[Check]]=$Y$3,C233,""),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MIN(INT(($J$9-$J$8)*144)*$J$11,INT((E234-$J$8)*144)*$J$11),"")),
""
)</f>
        <v/>
      </c>
      <c r="D234" t="str" cm="1">
        <f t="array" ref="D234">IFERROR(
_xlfn.IFS(
AND(Logbuch[[#This Row],[Eintragsart]]=$Z$1,LEN(Logbuch[[#This Row],[Details]])&gt;0),_xlfn.XLOOKUP(IF(Logbuch[[#This Row],[Eintragsart]]=$Z$1,Logbuch[[#This Row],[Details]],""),Ziehung[LosID],Ziehung[Bahnhof],FALSE,0),
AND(Logbuch[[#This Row],[Eintragsart]]=$Y$1,Logbuch[[#This Row],[Check]]="Einstieg"),D233),
"")</f>
        <v/>
      </c>
      <c r="F234" s="24">
        <f t="shared" si="5"/>
        <v>46256</v>
      </c>
      <c r="G234" t="str" cm="1">
        <f t="array" ref="G234">_xlfn.LET(
    _xlpm.letzteAusstieg, IFERROR(MAX(_xlfn._xlws.FILTER(ROW($B$5:B233), ($B$5:B233=$Y$3) + ($B$5:B233=$AA$10)))-4, 0),
    _xlpm.ersteEinstieg, IFERROR(MIN(_xlfn._xlws.FILTER(ROW(B235:$B$400), (B235:$B$400=$Y$2) + (B235:$B$400=$AA$9)))-ROW(B234), 0),
    IF(
        OR(_xlpm.ersteEinstieg=0, NOT(OR(B234=$Z$3, B234=$Z$4))),
        "",
        _xlfn.LET(
            _xlpm.wertAus,
                N(INDEX(E$5:E233, _xlpm.letzteAusstieg))  * 24 * 60
              + N(INDEX(G$5:G233, _xlpm.letzteAusstieg)),
            _xlpm.wertEin,
                N(INDEX(E235:E$932, _xlpm.ersteEinstieg))  * 24 * 60
              + N(INDEX(G235:G$932, _xlpm.ersteEinstieg)),
            _xlpm.diff, ROUND(_xlpm.wertEin - _xlpm.wertAus,0),
            _xlpm.minuteSoll,
                N(_xlfn.XLOOKUP(C234,Ziehung[LosID],Ziehung[Zeit-bedarf (min)])),
            IF(_xlpm.diff &gt; 0,"Los: "&amp;_xlpm.minuteSoll&amp;"; Um.:"&amp; _xlpm.diff,"")
        )
    )
)</f>
        <v/>
      </c>
      <c r="H234" s="18" t="str" cm="1">
        <f t="array" ref="H23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5" spans="3:8">
      <c r="C235" t="str" cm="1">
        <f t="array" ref="C235">_xlfn.SWITCH(Logbuch[[#This Row],[Eintragsart]],
$Y$1,IF(Logbuch[[#This Row],[Check]]=$Y$3,C234,""),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MIN(INT(($J$9-$J$8)*144)*$J$11,INT((E235-$J$8)*144)*$J$11),"")),
""
)</f>
        <v/>
      </c>
      <c r="D235" t="str" cm="1">
        <f t="array" ref="D235">IFERROR(
_xlfn.IFS(
AND(Logbuch[[#This Row],[Eintragsart]]=$Z$1,LEN(Logbuch[[#This Row],[Details]])&gt;0),_xlfn.XLOOKUP(IF(Logbuch[[#This Row],[Eintragsart]]=$Z$1,Logbuch[[#This Row],[Details]],""),Ziehung[LosID],Ziehung[Bahnhof],FALSE,0),
AND(Logbuch[[#This Row],[Eintragsart]]=$Y$1,Logbuch[[#This Row],[Check]]="Einstieg"),D234),
"")</f>
        <v/>
      </c>
      <c r="F235" s="24">
        <f t="shared" si="5"/>
        <v>46256</v>
      </c>
      <c r="G235" t="str" cm="1">
        <f t="array" ref="G235">_xlfn.LET(
    _xlpm.letzteAusstieg, IFERROR(MAX(_xlfn._xlws.FILTER(ROW($B$5:B234), ($B$5:B234=$Y$3) + ($B$5:B234=$AA$10)))-4, 0),
    _xlpm.ersteEinstieg, IFERROR(MIN(_xlfn._xlws.FILTER(ROW(B236:$B$400), (B236:$B$400=$Y$2) + (B236:$B$400=$AA$9)))-ROW(B235), 0),
    IF(
        OR(_xlpm.ersteEinstieg=0, NOT(OR(B235=$Z$3, B235=$Z$4))),
        "",
        _xlfn.LET(
            _xlpm.wertAus,
                N(INDEX(E$5:E234, _xlpm.letzteAusstieg))  * 24 * 60
              + N(INDEX(G$5:G234, _xlpm.letzteAusstieg)),
            _xlpm.wertEin,
                N(INDEX(E236:E$932, _xlpm.ersteEinstieg))  * 24 * 60
              + N(INDEX(G236:G$932, _xlpm.ersteEinstieg)),
            _xlpm.diff, ROUND(_xlpm.wertEin - _xlpm.wertAus,0),
            _xlpm.minuteSoll,
                N(_xlfn.XLOOKUP(C235,Ziehung[LosID],Ziehung[Zeit-bedarf (min)])),
            IF(_xlpm.diff &gt; 0,"Los: "&amp;_xlpm.minuteSoll&amp;"; Um.:"&amp; _xlpm.diff,"")
        )
    )
)</f>
        <v/>
      </c>
      <c r="H235" s="18" t="str" cm="1">
        <f t="array" ref="H23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6" spans="3:8">
      <c r="C236" t="str" cm="1">
        <f t="array" ref="C236">_xlfn.SWITCH(Logbuch[[#This Row],[Eintragsart]],
$Y$1,IF(Logbuch[[#This Row],[Check]]=$Y$3,C235,""),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MIN(INT(($J$9-$J$8)*144)*$J$11,INT((E236-$J$8)*144)*$J$11),"")),
""
)</f>
        <v/>
      </c>
      <c r="D236" t="str" cm="1">
        <f t="array" ref="D236">IFERROR(
_xlfn.IFS(
AND(Logbuch[[#This Row],[Eintragsart]]=$Z$1,LEN(Logbuch[[#This Row],[Details]])&gt;0),_xlfn.XLOOKUP(IF(Logbuch[[#This Row],[Eintragsart]]=$Z$1,Logbuch[[#This Row],[Details]],""),Ziehung[LosID],Ziehung[Bahnhof],FALSE,0),
AND(Logbuch[[#This Row],[Eintragsart]]=$Y$1,Logbuch[[#This Row],[Check]]="Einstieg"),D235),
"")</f>
        <v/>
      </c>
      <c r="F236" s="24">
        <f t="shared" si="5"/>
        <v>46256</v>
      </c>
      <c r="G236" t="str" cm="1">
        <f t="array" ref="G236">_xlfn.LET(
    _xlpm.letzteAusstieg, IFERROR(MAX(_xlfn._xlws.FILTER(ROW($B$5:B235), ($B$5:B235=$Y$3) + ($B$5:B235=$AA$10)))-4, 0),
    _xlpm.ersteEinstieg, IFERROR(MIN(_xlfn._xlws.FILTER(ROW(B237:$B$400), (B237:$B$400=$Y$2) + (B237:$B$400=$AA$9)))-ROW(B236), 0),
    IF(
        OR(_xlpm.ersteEinstieg=0, NOT(OR(B236=$Z$3, B236=$Z$4))),
        "",
        _xlfn.LET(
            _xlpm.wertAus,
                N(INDEX(E$5:E235, _xlpm.letzteAusstieg))  * 24 * 60
              + N(INDEX(G$5:G235, _xlpm.letzteAusstieg)),
            _xlpm.wertEin,
                N(INDEX(E237:E$932, _xlpm.ersteEinstieg))  * 24 * 60
              + N(INDEX(G237:G$932, _xlpm.ersteEinstieg)),
            _xlpm.diff, ROUND(_xlpm.wertEin - _xlpm.wertAus,0),
            _xlpm.minuteSoll,
                N(_xlfn.XLOOKUP(C236,Ziehung[LosID],Ziehung[Zeit-bedarf (min)])),
            IF(_xlpm.diff &gt; 0,"Los: "&amp;_xlpm.minuteSoll&amp;"; Um.:"&amp; _xlpm.diff,"")
        )
    )
)</f>
        <v/>
      </c>
      <c r="H236" s="18" t="str" cm="1">
        <f t="array" ref="H23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7" spans="3:8">
      <c r="C237" t="str" cm="1">
        <f t="array" ref="C237">_xlfn.SWITCH(Logbuch[[#This Row],[Eintragsart]],
$Y$1,IF(Logbuch[[#This Row],[Check]]=$Y$3,C236,""),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MIN(INT(($J$9-$J$8)*144)*$J$11,INT((E237-$J$8)*144)*$J$11),"")),
""
)</f>
        <v/>
      </c>
      <c r="D237" t="str" cm="1">
        <f t="array" ref="D237">IFERROR(
_xlfn.IFS(
AND(Logbuch[[#This Row],[Eintragsart]]=$Z$1,LEN(Logbuch[[#This Row],[Details]])&gt;0),_xlfn.XLOOKUP(IF(Logbuch[[#This Row],[Eintragsart]]=$Z$1,Logbuch[[#This Row],[Details]],""),Ziehung[LosID],Ziehung[Bahnhof],FALSE,0),
AND(Logbuch[[#This Row],[Eintragsart]]=$Y$1,Logbuch[[#This Row],[Check]]="Einstieg"),D236),
"")</f>
        <v/>
      </c>
      <c r="F237" s="24">
        <f t="shared" si="5"/>
        <v>46256</v>
      </c>
      <c r="G237" t="str" cm="1">
        <f t="array" ref="G237">_xlfn.LET(
    _xlpm.letzteAusstieg, IFERROR(MAX(_xlfn._xlws.FILTER(ROW($B$5:B236), ($B$5:B236=$Y$3) + ($B$5:B236=$AA$10)))-4, 0),
    _xlpm.ersteEinstieg, IFERROR(MIN(_xlfn._xlws.FILTER(ROW(B238:$B$400), (B238:$B$400=$Y$2) + (B238:$B$400=$AA$9)))-ROW(B237), 0),
    IF(
        OR(_xlpm.ersteEinstieg=0, NOT(OR(B237=$Z$3, B237=$Z$4))),
        "",
        _xlfn.LET(
            _xlpm.wertAus,
                N(INDEX(E$5:E236, _xlpm.letzteAusstieg))  * 24 * 60
              + N(INDEX(G$5:G236, _xlpm.letzteAusstieg)),
            _xlpm.wertEin,
                N(INDEX(E238:E$932, _xlpm.ersteEinstieg))  * 24 * 60
              + N(INDEX(G238:G$932, _xlpm.ersteEinstieg)),
            _xlpm.diff, ROUND(_xlpm.wertEin - _xlpm.wertAus,0),
            _xlpm.minuteSoll,
                N(_xlfn.XLOOKUP(C237,Ziehung[LosID],Ziehung[Zeit-bedarf (min)])),
            IF(_xlpm.diff &gt; 0,"Los: "&amp;_xlpm.minuteSoll&amp;"; Um.:"&amp; _xlpm.diff,"")
        )
    )
)</f>
        <v/>
      </c>
      <c r="H237" s="18" t="str" cm="1">
        <f t="array" ref="H23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8" spans="3:8">
      <c r="C238" t="str" cm="1">
        <f t="array" ref="C238">_xlfn.SWITCH(Logbuch[[#This Row],[Eintragsart]],
$Y$1,IF(Logbuch[[#This Row],[Check]]=$Y$3,C237,""),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MIN(INT(($J$9-$J$8)*144)*$J$11,INT((E238-$J$8)*144)*$J$11),"")),
""
)</f>
        <v/>
      </c>
      <c r="D238" t="str" cm="1">
        <f t="array" ref="D238">IFERROR(
_xlfn.IFS(
AND(Logbuch[[#This Row],[Eintragsart]]=$Z$1,LEN(Logbuch[[#This Row],[Details]])&gt;0),_xlfn.XLOOKUP(IF(Logbuch[[#This Row],[Eintragsart]]=$Z$1,Logbuch[[#This Row],[Details]],""),Ziehung[LosID],Ziehung[Bahnhof],FALSE,0),
AND(Logbuch[[#This Row],[Eintragsart]]=$Y$1,Logbuch[[#This Row],[Check]]="Einstieg"),D237),
"")</f>
        <v/>
      </c>
      <c r="F238" s="24">
        <f t="shared" si="5"/>
        <v>46256</v>
      </c>
      <c r="G238" t="str" cm="1">
        <f t="array" ref="G238">_xlfn.LET(
    _xlpm.letzteAusstieg, IFERROR(MAX(_xlfn._xlws.FILTER(ROW($B$5:B237), ($B$5:B237=$Y$3) + ($B$5:B237=$AA$10)))-4, 0),
    _xlpm.ersteEinstieg, IFERROR(MIN(_xlfn._xlws.FILTER(ROW(B239:$B$400), (B239:$B$400=$Y$2) + (B239:$B$400=$AA$9)))-ROW(B238), 0),
    IF(
        OR(_xlpm.ersteEinstieg=0, NOT(OR(B238=$Z$3, B238=$Z$4))),
        "",
        _xlfn.LET(
            _xlpm.wertAus,
                N(INDEX(E$5:E237, _xlpm.letzteAusstieg))  * 24 * 60
              + N(INDEX(G$5:G237, _xlpm.letzteAusstieg)),
            _xlpm.wertEin,
                N(INDEX(E239:E$932, _xlpm.ersteEinstieg))  * 24 * 60
              + N(INDEX(G239:G$932, _xlpm.ersteEinstieg)),
            _xlpm.diff, ROUND(_xlpm.wertEin - _xlpm.wertAus,0),
            _xlpm.minuteSoll,
                N(_xlfn.XLOOKUP(C238,Ziehung[LosID],Ziehung[Zeit-bedarf (min)])),
            IF(_xlpm.diff &gt; 0,"Los: "&amp;_xlpm.minuteSoll&amp;"; Um.:"&amp; _xlpm.diff,"")
        )
    )
)</f>
        <v/>
      </c>
      <c r="H238" s="18" t="str" cm="1">
        <f t="array" ref="H23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39" spans="3:8">
      <c r="C239" t="str" cm="1">
        <f t="array" ref="C239">_xlfn.SWITCH(Logbuch[[#This Row],[Eintragsart]],
$Y$1,IF(Logbuch[[#This Row],[Check]]=$Y$3,C238,""),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MIN(INT(($J$9-$J$8)*144)*$J$11,INT((E239-$J$8)*144)*$J$11),"")),
""
)</f>
        <v/>
      </c>
      <c r="D239" t="str" cm="1">
        <f t="array" ref="D239">IFERROR(
_xlfn.IFS(
AND(Logbuch[[#This Row],[Eintragsart]]=$Z$1,LEN(Logbuch[[#This Row],[Details]])&gt;0),_xlfn.XLOOKUP(IF(Logbuch[[#This Row],[Eintragsart]]=$Z$1,Logbuch[[#This Row],[Details]],""),Ziehung[LosID],Ziehung[Bahnhof],FALSE,0),
AND(Logbuch[[#This Row],[Eintragsart]]=$Y$1,Logbuch[[#This Row],[Check]]="Einstieg"),D238),
"")</f>
        <v/>
      </c>
      <c r="F239" s="24">
        <f t="shared" si="5"/>
        <v>46256</v>
      </c>
      <c r="G239" t="str" cm="1">
        <f t="array" ref="G239">_xlfn.LET(
    _xlpm.letzteAusstieg, IFERROR(MAX(_xlfn._xlws.FILTER(ROW($B$5:B238), ($B$5:B238=$Y$3) + ($B$5:B238=$AA$10)))-4, 0),
    _xlpm.ersteEinstieg, IFERROR(MIN(_xlfn._xlws.FILTER(ROW(B240:$B$400), (B240:$B$400=$Y$2) + (B240:$B$400=$AA$9)))-ROW(B239), 0),
    IF(
        OR(_xlpm.ersteEinstieg=0, NOT(OR(B239=$Z$3, B239=$Z$4))),
        "",
        _xlfn.LET(
            _xlpm.wertAus,
                N(INDEX(E$5:E238, _xlpm.letzteAusstieg))  * 24 * 60
              + N(INDEX(G$5:G238, _xlpm.letzteAusstieg)),
            _xlpm.wertEin,
                N(INDEX(E240:E$932, _xlpm.ersteEinstieg))  * 24 * 60
              + N(INDEX(G240:G$932, _xlpm.ersteEinstieg)),
            _xlpm.diff, ROUND(_xlpm.wertEin - _xlpm.wertAus,0),
            _xlpm.minuteSoll,
                N(_xlfn.XLOOKUP(C239,Ziehung[LosID],Ziehung[Zeit-bedarf (min)])),
            IF(_xlpm.diff &gt; 0,"Los: "&amp;_xlpm.minuteSoll&amp;"; Um.:"&amp; _xlpm.diff,"")
        )
    )
)</f>
        <v/>
      </c>
      <c r="H239" s="18" t="str" cm="1">
        <f t="array" ref="H23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0" spans="3:8">
      <c r="C240" t="str" cm="1">
        <f t="array" ref="C240">_xlfn.SWITCH(Logbuch[[#This Row],[Eintragsart]],
$Y$1,IF(Logbuch[[#This Row],[Check]]=$Y$3,C239,""),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MIN(INT(($J$9-$J$8)*144)*$J$11,INT((E240-$J$8)*144)*$J$11),"")),
""
)</f>
        <v/>
      </c>
      <c r="D240" t="str" cm="1">
        <f t="array" ref="D240">IFERROR(
_xlfn.IFS(
AND(Logbuch[[#This Row],[Eintragsart]]=$Z$1,LEN(Logbuch[[#This Row],[Details]])&gt;0),_xlfn.XLOOKUP(IF(Logbuch[[#This Row],[Eintragsart]]=$Z$1,Logbuch[[#This Row],[Details]],""),Ziehung[LosID],Ziehung[Bahnhof],FALSE,0),
AND(Logbuch[[#This Row],[Eintragsart]]=$Y$1,Logbuch[[#This Row],[Check]]="Einstieg"),D239),
"")</f>
        <v/>
      </c>
      <c r="F240" s="24">
        <f t="shared" si="5"/>
        <v>46256</v>
      </c>
      <c r="G240" t="str" cm="1">
        <f t="array" ref="G240">_xlfn.LET(
    _xlpm.letzteAusstieg, IFERROR(MAX(_xlfn._xlws.FILTER(ROW($B$5:B239), ($B$5:B239=$Y$3) + ($B$5:B239=$AA$10)))-4, 0),
    _xlpm.ersteEinstieg, IFERROR(MIN(_xlfn._xlws.FILTER(ROW(B241:$B$400), (B241:$B$400=$Y$2) + (B241:$B$400=$AA$9)))-ROW(B240), 0),
    IF(
        OR(_xlpm.ersteEinstieg=0, NOT(OR(B240=$Z$3, B240=$Z$4))),
        "",
        _xlfn.LET(
            _xlpm.wertAus,
                N(INDEX(E$5:E239, _xlpm.letzteAusstieg))  * 24 * 60
              + N(INDEX(G$5:G239, _xlpm.letzteAusstieg)),
            _xlpm.wertEin,
                N(INDEX(E241:E$932, _xlpm.ersteEinstieg))  * 24 * 60
              + N(INDEX(G241:G$932, _xlpm.ersteEinstieg)),
            _xlpm.diff, ROUND(_xlpm.wertEin - _xlpm.wertAus,0),
            _xlpm.minuteSoll,
                N(_xlfn.XLOOKUP(C240,Ziehung[LosID],Ziehung[Zeit-bedarf (min)])),
            IF(_xlpm.diff &gt; 0,"Los: "&amp;_xlpm.minuteSoll&amp;"; Um.:"&amp; _xlpm.diff,"")
        )
    )
)</f>
        <v/>
      </c>
      <c r="H240" s="18" t="str" cm="1">
        <f t="array" ref="H24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1" spans="3:8">
      <c r="C241" t="str" cm="1">
        <f t="array" ref="C241">_xlfn.SWITCH(Logbuch[[#This Row],[Eintragsart]],
$Y$1,IF(Logbuch[[#This Row],[Check]]=$Y$3,C240,""),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MIN(INT(($J$9-$J$8)*144)*$J$11,INT((E241-$J$8)*144)*$J$11),"")),
""
)</f>
        <v/>
      </c>
      <c r="D241" t="str" cm="1">
        <f t="array" ref="D241">IFERROR(
_xlfn.IFS(
AND(Logbuch[[#This Row],[Eintragsart]]=$Z$1,LEN(Logbuch[[#This Row],[Details]])&gt;0),_xlfn.XLOOKUP(IF(Logbuch[[#This Row],[Eintragsart]]=$Z$1,Logbuch[[#This Row],[Details]],""),Ziehung[LosID],Ziehung[Bahnhof],FALSE,0),
AND(Logbuch[[#This Row],[Eintragsart]]=$Y$1,Logbuch[[#This Row],[Check]]="Einstieg"),D240),
"")</f>
        <v/>
      </c>
      <c r="F241" s="24">
        <f t="shared" si="5"/>
        <v>46256</v>
      </c>
      <c r="G241" t="str" cm="1">
        <f t="array" ref="G241">_xlfn.LET(
    _xlpm.letzteAusstieg, IFERROR(MAX(_xlfn._xlws.FILTER(ROW($B$5:B240), ($B$5:B240=$Y$3) + ($B$5:B240=$AA$10)))-4, 0),
    _xlpm.ersteEinstieg, IFERROR(MIN(_xlfn._xlws.FILTER(ROW(B242:$B$400), (B242:$B$400=$Y$2) + (B242:$B$400=$AA$9)))-ROW(B241), 0),
    IF(
        OR(_xlpm.ersteEinstieg=0, NOT(OR(B241=$Z$3, B241=$Z$4))),
        "",
        _xlfn.LET(
            _xlpm.wertAus,
                N(INDEX(E$5:E240, _xlpm.letzteAusstieg))  * 24 * 60
              + N(INDEX(G$5:G240, _xlpm.letzteAusstieg)),
            _xlpm.wertEin,
                N(INDEX(E242:E$932, _xlpm.ersteEinstieg))  * 24 * 60
              + N(INDEX(G242:G$932, _xlpm.ersteEinstieg)),
            _xlpm.diff, ROUND(_xlpm.wertEin - _xlpm.wertAus,0),
            _xlpm.minuteSoll,
                N(_xlfn.XLOOKUP(C241,Ziehung[LosID],Ziehung[Zeit-bedarf (min)])),
            IF(_xlpm.diff &gt; 0,"Los: "&amp;_xlpm.minuteSoll&amp;"; Um.:"&amp; _xlpm.diff,"")
        )
    )
)</f>
        <v/>
      </c>
      <c r="H241" s="18" t="str" cm="1">
        <f t="array" ref="H241">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2" spans="3:8">
      <c r="C242" t="str" cm="1">
        <f t="array" ref="C242">_xlfn.SWITCH(Logbuch[[#This Row],[Eintragsart]],
$Y$1,IF(Logbuch[[#This Row],[Check]]=$Y$3,C241,""),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MIN(INT(($J$9-$J$8)*144)*$J$11,INT((E242-$J$8)*144)*$J$11),"")),
""
)</f>
        <v/>
      </c>
      <c r="D242" t="str" cm="1">
        <f t="array" ref="D242">IFERROR(
_xlfn.IFS(
AND(Logbuch[[#This Row],[Eintragsart]]=$Z$1,LEN(Logbuch[[#This Row],[Details]])&gt;0),_xlfn.XLOOKUP(IF(Logbuch[[#This Row],[Eintragsart]]=$Z$1,Logbuch[[#This Row],[Details]],""),Ziehung[LosID],Ziehung[Bahnhof],FALSE,0),
AND(Logbuch[[#This Row],[Eintragsart]]=$Y$1,Logbuch[[#This Row],[Check]]="Einstieg"),D241),
"")</f>
        <v/>
      </c>
      <c r="F242" s="24">
        <f t="shared" si="5"/>
        <v>46256</v>
      </c>
      <c r="G242" t="str" cm="1">
        <f t="array" ref="G242">_xlfn.LET(
    _xlpm.letzteAusstieg, IFERROR(MAX(_xlfn._xlws.FILTER(ROW($B$5:B241), ($B$5:B241=$Y$3) + ($B$5:B241=$AA$10)))-4, 0),
    _xlpm.ersteEinstieg, IFERROR(MIN(_xlfn._xlws.FILTER(ROW(B243:$B$400), (B243:$B$400=$Y$2) + (B243:$B$400=$AA$9)))-ROW(B242), 0),
    IF(
        OR(_xlpm.ersteEinstieg=0, NOT(OR(B242=$Z$3, B242=$Z$4))),
        "",
        _xlfn.LET(
            _xlpm.wertAus,
                N(INDEX(E$5:E241, _xlpm.letzteAusstieg))  * 24 * 60
              + N(INDEX(G$5:G241, _xlpm.letzteAusstieg)),
            _xlpm.wertEin,
                N(INDEX(E243:E$932, _xlpm.ersteEinstieg))  * 24 * 60
              + N(INDEX(G243:G$932, _xlpm.ersteEinstieg)),
            _xlpm.diff, ROUND(_xlpm.wertEin - _xlpm.wertAus,0),
            _xlpm.minuteSoll,
                N(_xlfn.XLOOKUP(C242,Ziehung[LosID],Ziehung[Zeit-bedarf (min)])),
            IF(_xlpm.diff &gt; 0,"Los: "&amp;_xlpm.minuteSoll&amp;"; Um.:"&amp; _xlpm.diff,"")
        )
    )
)</f>
        <v/>
      </c>
      <c r="H242" s="18" t="str" cm="1">
        <f t="array" ref="H242">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3" spans="3:8">
      <c r="C243" t="str" cm="1">
        <f t="array" ref="C243">_xlfn.SWITCH(Logbuch[[#This Row],[Eintragsart]],
$Y$1,IF(Logbuch[[#This Row],[Check]]=$Y$3,C242,""),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MIN(INT(($J$9-$J$8)*144)*$J$11,INT((E243-$J$8)*144)*$J$11),"")),
""
)</f>
        <v/>
      </c>
      <c r="D243" t="str" cm="1">
        <f t="array" ref="D243">IFERROR(
_xlfn.IFS(
AND(Logbuch[[#This Row],[Eintragsart]]=$Z$1,LEN(Logbuch[[#This Row],[Details]])&gt;0),_xlfn.XLOOKUP(IF(Logbuch[[#This Row],[Eintragsart]]=$Z$1,Logbuch[[#This Row],[Details]],""),Ziehung[LosID],Ziehung[Bahnhof],FALSE,0),
AND(Logbuch[[#This Row],[Eintragsart]]=$Y$1,Logbuch[[#This Row],[Check]]="Einstieg"),D242),
"")</f>
        <v/>
      </c>
      <c r="F243" s="24">
        <f t="shared" si="5"/>
        <v>46256</v>
      </c>
      <c r="G243" t="str" cm="1">
        <f t="array" ref="G243">_xlfn.LET(
    _xlpm.letzteAusstieg, IFERROR(MAX(_xlfn._xlws.FILTER(ROW($B$5:B242), ($B$5:B242=$Y$3) + ($B$5:B242=$AA$10)))-4, 0),
    _xlpm.ersteEinstieg, IFERROR(MIN(_xlfn._xlws.FILTER(ROW(B244:$B$400), (B244:$B$400=$Y$2) + (B244:$B$400=$AA$9)))-ROW(B243), 0),
    IF(
        OR(_xlpm.ersteEinstieg=0, NOT(OR(B243=$Z$3, B243=$Z$4))),
        "",
        _xlfn.LET(
            _xlpm.wertAus,
                N(INDEX(E$5:E242, _xlpm.letzteAusstieg))  * 24 * 60
              + N(INDEX(G$5:G242, _xlpm.letzteAusstieg)),
            _xlpm.wertEin,
                N(INDEX(E244:E$932, _xlpm.ersteEinstieg))  * 24 * 60
              + N(INDEX(G244:G$932, _xlpm.ersteEinstieg)),
            _xlpm.diff, ROUND(_xlpm.wertEin - _xlpm.wertAus,0),
            _xlpm.minuteSoll,
                N(_xlfn.XLOOKUP(C243,Ziehung[LosID],Ziehung[Zeit-bedarf (min)])),
            IF(_xlpm.diff &gt; 0,"Los: "&amp;_xlpm.minuteSoll&amp;"; Um.:"&amp; _xlpm.diff,"")
        )
    )
)</f>
        <v/>
      </c>
      <c r="H243" s="18" t="str" cm="1">
        <f t="array" ref="H243">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4" spans="3:8">
      <c r="C244" t="str" cm="1">
        <f t="array" ref="C244">_xlfn.SWITCH(Logbuch[[#This Row],[Eintragsart]],
$Y$1,IF(Logbuch[[#This Row],[Check]]=$Y$3,C243,""),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MIN(INT(($J$9-$J$8)*144)*$J$11,INT((E244-$J$8)*144)*$J$11),"")),
""
)</f>
        <v/>
      </c>
      <c r="D244" t="str" cm="1">
        <f t="array" ref="D244">IFERROR(
_xlfn.IFS(
AND(Logbuch[[#This Row],[Eintragsart]]=$Z$1,LEN(Logbuch[[#This Row],[Details]])&gt;0),_xlfn.XLOOKUP(IF(Logbuch[[#This Row],[Eintragsart]]=$Z$1,Logbuch[[#This Row],[Details]],""),Ziehung[LosID],Ziehung[Bahnhof],FALSE,0),
AND(Logbuch[[#This Row],[Eintragsart]]=$Y$1,Logbuch[[#This Row],[Check]]="Einstieg"),D243),
"")</f>
        <v/>
      </c>
      <c r="F244" s="24">
        <f t="shared" si="5"/>
        <v>46256</v>
      </c>
      <c r="G244" t="str" cm="1">
        <f t="array" ref="G244">_xlfn.LET(
    _xlpm.letzteAusstieg, IFERROR(MAX(_xlfn._xlws.FILTER(ROW($B$5:B243), ($B$5:B243=$Y$3) + ($B$5:B243=$AA$10)))-4, 0),
    _xlpm.ersteEinstieg, IFERROR(MIN(_xlfn._xlws.FILTER(ROW(B245:$B$400), (B245:$B$400=$Y$2) + (B245:$B$400=$AA$9)))-ROW(B244), 0),
    IF(
        OR(_xlpm.ersteEinstieg=0, NOT(OR(B244=$Z$3, B244=$Z$4))),
        "",
        _xlfn.LET(
            _xlpm.wertAus,
                N(INDEX(E$5:E243, _xlpm.letzteAusstieg))  * 24 * 60
              + N(INDEX(G$5:G243, _xlpm.letzteAusstieg)),
            _xlpm.wertEin,
                N(INDEX(E245:E$932, _xlpm.ersteEinstieg))  * 24 * 60
              + N(INDEX(G245:G$932, _xlpm.ersteEinstieg)),
            _xlpm.diff, ROUND(_xlpm.wertEin - _xlpm.wertAus,0),
            _xlpm.minuteSoll,
                N(_xlfn.XLOOKUP(C244,Ziehung[LosID],Ziehung[Zeit-bedarf (min)])),
            IF(_xlpm.diff &gt; 0,"Los: "&amp;_xlpm.minuteSoll&amp;"; Um.:"&amp; _xlpm.diff,"")
        )
    )
)</f>
        <v/>
      </c>
      <c r="H244" s="18" t="str" cm="1">
        <f t="array" ref="H244">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5" spans="3:8">
      <c r="C245" t="str" cm="1">
        <f t="array" ref="C245">_xlfn.SWITCH(Logbuch[[#This Row],[Eintragsart]],
$Y$1,IF(Logbuch[[#This Row],[Check]]=$Y$3,C244,""),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MIN(INT(($J$9-$J$8)*144)*$J$11,INT((E245-$J$8)*144)*$J$11),"")),
""
)</f>
        <v/>
      </c>
      <c r="D245" t="str" cm="1">
        <f t="array" ref="D245">IFERROR(
_xlfn.IFS(
AND(Logbuch[[#This Row],[Eintragsart]]=$Z$1,LEN(Logbuch[[#This Row],[Details]])&gt;0),_xlfn.XLOOKUP(IF(Logbuch[[#This Row],[Eintragsart]]=$Z$1,Logbuch[[#This Row],[Details]],""),Ziehung[LosID],Ziehung[Bahnhof],FALSE,0),
AND(Logbuch[[#This Row],[Eintragsart]]=$Y$1,Logbuch[[#This Row],[Check]]="Einstieg"),D244),
"")</f>
        <v/>
      </c>
      <c r="F245" s="24">
        <f t="shared" si="5"/>
        <v>46256</v>
      </c>
      <c r="G245" t="str" cm="1">
        <f t="array" ref="G245">_xlfn.LET(
    _xlpm.letzteAusstieg, IFERROR(MAX(_xlfn._xlws.FILTER(ROW($B$5:B244), ($B$5:B244=$Y$3) + ($B$5:B244=$AA$10)))-4, 0),
    _xlpm.ersteEinstieg, IFERROR(MIN(_xlfn._xlws.FILTER(ROW(B246:$B$400), (B246:$B$400=$Y$2) + (B246:$B$400=$AA$9)))-ROW(B245), 0),
    IF(
        OR(_xlpm.ersteEinstieg=0, NOT(OR(B245=$Z$3, B245=$Z$4))),
        "",
        _xlfn.LET(
            _xlpm.wertAus,
                N(INDEX(E$5:E244, _xlpm.letzteAusstieg))  * 24 * 60
              + N(INDEX(G$5:G244, _xlpm.letzteAusstieg)),
            _xlpm.wertEin,
                N(INDEX(E246:E$932, _xlpm.ersteEinstieg))  * 24 * 60
              + N(INDEX(G246:G$932, _xlpm.ersteEinstieg)),
            _xlpm.diff, ROUND(_xlpm.wertEin - _xlpm.wertAus,0),
            _xlpm.minuteSoll,
                N(_xlfn.XLOOKUP(C245,Ziehung[LosID],Ziehung[Zeit-bedarf (min)])),
            IF(_xlpm.diff &gt; 0,"Los: "&amp;_xlpm.minuteSoll&amp;"; Um.:"&amp; _xlpm.diff,"")
        )
    )
)</f>
        <v/>
      </c>
      <c r="H245" s="18" t="str" cm="1">
        <f t="array" ref="H245">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6" spans="3:8">
      <c r="C246" t="str" cm="1">
        <f t="array" ref="C246">_xlfn.SWITCH(Logbuch[[#This Row],[Eintragsart]],
$Y$1,IF(Logbuch[[#This Row],[Check]]=$Y$3,C245,""),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MIN(INT(($J$9-$J$8)*144)*$J$11,INT((E246-$J$8)*144)*$J$11),"")),
""
)</f>
        <v/>
      </c>
      <c r="D246" t="str" cm="1">
        <f t="array" ref="D246">IFERROR(
_xlfn.IFS(
AND(Logbuch[[#This Row],[Eintragsart]]=$Z$1,LEN(Logbuch[[#This Row],[Details]])&gt;0),_xlfn.XLOOKUP(IF(Logbuch[[#This Row],[Eintragsart]]=$Z$1,Logbuch[[#This Row],[Details]],""),Ziehung[LosID],Ziehung[Bahnhof],FALSE,0),
AND(Logbuch[[#This Row],[Eintragsart]]=$Y$1,Logbuch[[#This Row],[Check]]="Einstieg"),D245),
"")</f>
        <v/>
      </c>
      <c r="F246" s="24">
        <f t="shared" si="5"/>
        <v>46256</v>
      </c>
      <c r="G246" t="str" cm="1">
        <f t="array" ref="G246">_xlfn.LET(
    _xlpm.letzteAusstieg, IFERROR(MAX(_xlfn._xlws.FILTER(ROW($B$5:B245), ($B$5:B245=$Y$3) + ($B$5:B245=$AA$10)))-4, 0),
    _xlpm.ersteEinstieg, IFERROR(MIN(_xlfn._xlws.FILTER(ROW(B247:$B$400), (B247:$B$400=$Y$2) + (B247:$B$400=$AA$9)))-ROW(B246), 0),
    IF(
        OR(_xlpm.ersteEinstieg=0, NOT(OR(B246=$Z$3, B246=$Z$4))),
        "",
        _xlfn.LET(
            _xlpm.wertAus,
                N(INDEX(E$5:E245, _xlpm.letzteAusstieg))  * 24 * 60
              + N(INDEX(G$5:G245, _xlpm.letzteAusstieg)),
            _xlpm.wertEin,
                N(INDEX(E247:E$932, _xlpm.ersteEinstieg))  * 24 * 60
              + N(INDEX(G247:G$932, _xlpm.ersteEinstieg)),
            _xlpm.diff, ROUND(_xlpm.wertEin - _xlpm.wertAus,0),
            _xlpm.minuteSoll,
                N(_xlfn.XLOOKUP(C246,Ziehung[LosID],Ziehung[Zeit-bedarf (min)])),
            IF(_xlpm.diff &gt; 0,"Los: "&amp;_xlpm.minuteSoll&amp;"; Um.:"&amp; _xlpm.diff,"")
        )
    )
)</f>
        <v/>
      </c>
      <c r="H246" s="18" t="str" cm="1">
        <f t="array" ref="H246">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7" spans="3:8">
      <c r="C247" t="str" cm="1">
        <f t="array" ref="C247">_xlfn.SWITCH(Logbuch[[#This Row],[Eintragsart]],
$Y$1,IF(Logbuch[[#This Row],[Check]]=$Y$3,C246,""),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MIN(INT(($J$9-$J$8)*144)*$J$11,INT((E247-$J$8)*144)*$J$11),"")),
""
)</f>
        <v/>
      </c>
      <c r="D247" t="str" cm="1">
        <f t="array" ref="D247">IFERROR(
_xlfn.IFS(
AND(Logbuch[[#This Row],[Eintragsart]]=$Z$1,LEN(Logbuch[[#This Row],[Details]])&gt;0),_xlfn.XLOOKUP(IF(Logbuch[[#This Row],[Eintragsart]]=$Z$1,Logbuch[[#This Row],[Details]],""),Ziehung[LosID],Ziehung[Bahnhof],FALSE,0),
AND(Logbuch[[#This Row],[Eintragsart]]=$Y$1,Logbuch[[#This Row],[Check]]="Einstieg"),D246),
"")</f>
        <v/>
      </c>
      <c r="F247" s="24">
        <f t="shared" si="5"/>
        <v>46256</v>
      </c>
      <c r="G247" t="str" cm="1">
        <f t="array" ref="G247">_xlfn.LET(
    _xlpm.letzteAusstieg, IFERROR(MAX(_xlfn._xlws.FILTER(ROW($B$5:B246), ($B$5:B246=$Y$3) + ($B$5:B246=$AA$10)))-4, 0),
    _xlpm.ersteEinstieg, IFERROR(MIN(_xlfn._xlws.FILTER(ROW(B248:$B$400), (B248:$B$400=$Y$2) + (B248:$B$400=$AA$9)))-ROW(B247), 0),
    IF(
        OR(_xlpm.ersteEinstieg=0, NOT(OR(B247=$Z$3, B247=$Z$4))),
        "",
        _xlfn.LET(
            _xlpm.wertAus,
                N(INDEX(E$5:E246, _xlpm.letzteAusstieg))  * 24 * 60
              + N(INDEX(G$5:G246, _xlpm.letzteAusstieg)),
            _xlpm.wertEin,
                N(INDEX(E248:E$932, _xlpm.ersteEinstieg))  * 24 * 60
              + N(INDEX(G248:G$932, _xlpm.ersteEinstieg)),
            _xlpm.diff, ROUND(_xlpm.wertEin - _xlpm.wertAus,0),
            _xlpm.minuteSoll,
                N(_xlfn.XLOOKUP(C247,Ziehung[LosID],Ziehung[Zeit-bedarf (min)])),
            IF(_xlpm.diff &gt; 0,"Los: "&amp;_xlpm.minuteSoll&amp;"; Um.:"&amp; _xlpm.diff,"")
        )
    )
)</f>
        <v/>
      </c>
      <c r="H247" s="18" t="str" cm="1">
        <f t="array" ref="H247">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8" spans="3:8">
      <c r="C248" t="str" cm="1">
        <f t="array" ref="C248">_xlfn.SWITCH(Logbuch[[#This Row],[Eintragsart]],
$Y$1,IF(Logbuch[[#This Row],[Check]]=$Y$3,C247,""),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MIN(INT(($J$9-$J$8)*144)*$J$11,INT((E248-$J$8)*144)*$J$11),"")),
""
)</f>
        <v/>
      </c>
      <c r="D248" t="str" cm="1">
        <f t="array" ref="D248">IFERROR(
_xlfn.IFS(
AND(Logbuch[[#This Row],[Eintragsart]]=$Z$1,LEN(Logbuch[[#This Row],[Details]])&gt;0),_xlfn.XLOOKUP(IF(Logbuch[[#This Row],[Eintragsart]]=$Z$1,Logbuch[[#This Row],[Details]],""),Ziehung[LosID],Ziehung[Bahnhof],FALSE,0),
AND(Logbuch[[#This Row],[Eintragsart]]=$Y$1,Logbuch[[#This Row],[Check]]="Einstieg"),D247),
"")</f>
        <v/>
      </c>
      <c r="F248" s="24">
        <f t="shared" si="5"/>
        <v>46256</v>
      </c>
      <c r="G248" t="str" cm="1">
        <f t="array" ref="G248">_xlfn.LET(
    _xlpm.letzteAusstieg, IFERROR(MAX(_xlfn._xlws.FILTER(ROW($B$5:B247), ($B$5:B247=$Y$3) + ($B$5:B247=$AA$10)))-4, 0),
    _xlpm.ersteEinstieg, IFERROR(MIN(_xlfn._xlws.FILTER(ROW(B249:$B$400), (B249:$B$400=$Y$2) + (B249:$B$400=$AA$9)))-ROW(B248), 0),
    IF(
        OR(_xlpm.ersteEinstieg=0, NOT(OR(B248=$Z$3, B248=$Z$4))),
        "",
        _xlfn.LET(
            _xlpm.wertAus,
                N(INDEX(E$5:E247, _xlpm.letzteAusstieg))  * 24 * 60
              + N(INDEX(G$5:G247, _xlpm.letzteAusstieg)),
            _xlpm.wertEin,
                N(INDEX(E249:E$932, _xlpm.ersteEinstieg))  * 24 * 60
              + N(INDEX(G249:G$932, _xlpm.ersteEinstieg)),
            _xlpm.diff, ROUND(_xlpm.wertEin - _xlpm.wertAus,0),
            _xlpm.minuteSoll,
                N(_xlfn.XLOOKUP(C248,Ziehung[LosID],Ziehung[Zeit-bedarf (min)])),
            IF(_xlpm.diff &gt; 0,"Los: "&amp;_xlpm.minuteSoll&amp;"; Um.:"&amp; _xlpm.diff,"")
        )
    )
)</f>
        <v/>
      </c>
      <c r="H248" s="18" t="str" cm="1">
        <f t="array" ref="H248">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49" spans="3:8">
      <c r="C249" t="str" cm="1">
        <f t="array" ref="C249">_xlfn.SWITCH(Logbuch[[#This Row],[Eintragsart]],
$Y$1,IF(Logbuch[[#This Row],[Check]]=$Y$3,C248,""),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MIN(INT(($J$9-$J$8)*144)*$J$11,INT((E249-$J$8)*144)*$J$11),"")),
""
)</f>
        <v/>
      </c>
      <c r="D249" t="str" cm="1">
        <f t="array" ref="D249">IFERROR(
_xlfn.IFS(
AND(Logbuch[[#This Row],[Eintragsart]]=$Z$1,LEN(Logbuch[[#This Row],[Details]])&gt;0),_xlfn.XLOOKUP(IF(Logbuch[[#This Row],[Eintragsart]]=$Z$1,Logbuch[[#This Row],[Details]],""),Ziehung[LosID],Ziehung[Bahnhof],FALSE,0),
AND(Logbuch[[#This Row],[Eintragsart]]=$Y$1,Logbuch[[#This Row],[Check]]="Einstieg"),D248),
"")</f>
        <v/>
      </c>
      <c r="F249" s="24">
        <f t="shared" si="5"/>
        <v>46256</v>
      </c>
      <c r="G249" t="str" cm="1">
        <f t="array" ref="G249">_xlfn.LET(
    _xlpm.letzteAusstieg, IFERROR(MAX(_xlfn._xlws.FILTER(ROW($B$5:B248), ($B$5:B248=$Y$3) + ($B$5:B248=$AA$10)))-4, 0),
    _xlpm.ersteEinstieg, IFERROR(MIN(_xlfn._xlws.FILTER(ROW(B250:$B$400), (B250:$B$400=$Y$2) + (B250:$B$400=$AA$9)))-ROW(B249), 0),
    IF(
        OR(_xlpm.ersteEinstieg=0, NOT(OR(B249=$Z$3, B249=$Z$4))),
        "",
        _xlfn.LET(
            _xlpm.wertAus,
                N(INDEX(E$5:E248, _xlpm.letzteAusstieg))  * 24 * 60
              + N(INDEX(G$5:G248, _xlpm.letzteAusstieg)),
            _xlpm.wertEin,
                N(INDEX(E250:E$932, _xlpm.ersteEinstieg))  * 24 * 60
              + N(INDEX(G250:G$932, _xlpm.ersteEinstieg)),
            _xlpm.diff, ROUND(_xlpm.wertEin - _xlpm.wertAus,0),
            _xlpm.minuteSoll,
                N(_xlfn.XLOOKUP(C249,Ziehung[LosID],Ziehung[Zeit-bedarf (min)])),
            IF(_xlpm.diff &gt; 0,"Los: "&amp;_xlpm.minuteSoll&amp;"; Um.:"&amp; _xlpm.diff,"")
        )
    )
)</f>
        <v/>
      </c>
      <c r="H249" s="18" t="str" cm="1">
        <f t="array" ref="H249">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row r="250" spans="3:8">
      <c r="C250" t="str" cm="1">
        <f t="array" ref="C250">_xlfn.SWITCH(Logbuch[[#This Row],[Eintragsart]],
$Y$1,IF(Logbuch[[#This Row],[Check]]=$Y$3,C249,""),
$AA$1,IF(AND(Logbuch[[#This Row],[Check]]=$AA$8,ISNUMBER(Logbuch[[#This Row],[Uhrzeit]])),
_xlfn.LET(
 _xlpm.ende,$J$7+($J$7&lt;$J$6),
 _xlpm.zeit,Logbuch[[#This Row],[Uhrzeit]]+(Logbuch[[#This Row],[Uhrzeit]]&lt;0.6),
 _xlpm.lang,INT(((_xlpm.ende-$J$6)*1440)/10)*$J$11,
 IF(
  _xlpm.zeit&lt;=_xlpm.ende,
  MIN(_xlpm.lang,
  INT(((_xlpm.ende-_xlpm.zeit)*1440)/10)*$J$11),
  MAX(-300,
   -1*(MIN(3,INT((_xlpm.zeit-_xlpm.ende)*144+1))*25+
   MAX(0,INT((_xlpm.zeit-_xlpm.ende)*144-1.9))*50))
 )
),
IF(AND(Logbuch[[#This Row],[Check]]=$AA$9,ISNUMBER(Logbuch[[#This Row],[Uhrzeit]])),
MIN(INT(($J$9-$J$8)*144)*$J$11,INT((E250-$J$8)*144)*$J$11),"")),
""
)</f>
        <v/>
      </c>
      <c r="D250" t="str" cm="1">
        <f t="array" ref="D250">IFERROR(
_xlfn.IFS(
AND(Logbuch[[#This Row],[Eintragsart]]=$Z$1,LEN(Logbuch[[#This Row],[Details]])&gt;0),_xlfn.XLOOKUP(IF(Logbuch[[#This Row],[Eintragsart]]=$Z$1,Logbuch[[#This Row],[Details]],""),Ziehung[LosID],Ziehung[Bahnhof],FALSE,0),
AND(Logbuch[[#This Row],[Eintragsart]]=$Y$1,Logbuch[[#This Row],[Check]]="Einstieg"),D249),
"")</f>
        <v/>
      </c>
      <c r="F250" s="24">
        <f t="shared" si="5"/>
        <v>46256</v>
      </c>
      <c r="G250" t="str" cm="1">
        <f t="array" ref="G250">_xlfn.LET(
    _xlpm.letzteAusstieg, IFERROR(MAX(_xlfn._xlws.FILTER(ROW($B$5:B249), ($B$5:B249=$Y$3) + ($B$5:B249=$AA$10)))-4, 0),
    _xlpm.ersteEinstieg, IFERROR(MIN(_xlfn._xlws.FILTER(ROW(B251:$B$400), (B251:$B$400=$Y$2) + (B251:$B$400=$AA$9)))-ROW(B250), 0),
    IF(
        OR(_xlpm.ersteEinstieg=0, NOT(OR(B250=$Z$3, B250=$Z$4))),
        "",
        _xlfn.LET(
            _xlpm.wertAus,
                N(INDEX(E$5:E249, _xlpm.letzteAusstieg))  * 24 * 60
              + N(INDEX(G$5:G249, _xlpm.letzteAusstieg)),
            _xlpm.wertEin,
                N(INDEX(E251:E$932, _xlpm.ersteEinstieg))  * 24 * 60
              + N(INDEX(G251:G$932, _xlpm.ersteEinstieg)),
            _xlpm.diff, ROUND(_xlpm.wertEin - _xlpm.wertAus,0),
            _xlpm.minuteSoll,
                N(_xlfn.XLOOKUP(C250,Ziehung[LosID],Ziehung[Zeit-bedarf (min)])),
            IF(_xlpm.diff &gt; 0,"Los: "&amp;_xlpm.minuteSoll&amp;"; Um.:"&amp; _xlpm.diff,"")
        )
    )
)</f>
        <v/>
      </c>
      <c r="H250" s="18" t="str" cm="1">
        <f t="array" ref="H250">IFERROR(
_xlfn.LET(
 _xlpm.art,Logbuch[[#This Row],[Eintragsart]],
 _xlpm.id,Logbuch[[#This Row],[Details]],
 _xlpm.status,Logbuch[[#This Row],[Check]],
 _xlpm.bhf,Logbuch[[#This Row],[Bahnhof]],
 _xlpm.pos,ROW()-ROW(Logbuch[#Headers]),
 _xlpm.werte,_xlfn.XLOOKUP(_xlpm.id,Ziehung[LosID],Ziehung[[Punkte Bahnhof]:[Punkte Bonus]]),
 _xlpm.anzahl,_xlfn.XLOOKUP(_xlpm.status,$AC$2:$AC$4,$AD$2:$AD$4),
 _xlpm.erstesMal,COUNTIFS(INDEX(Logbuch[Bahnhof],1):INDEX(Logbuch[Bahnhof],_xlpm.pos),_xlpm.bhf,INDEX(Logbuch[Eintragsart],1):INDEX(Logbuch[Eintragsart],_xlpm.pos),$Z$1)=1,
 _xlpm.suffix,LOWER(RIGHT(_xlpm.id,1)),
 _xlpm.gegenlos,LEFT(_xlpm.id,LEN(_xlpm.id)-1)&amp;IF(_xlpm.suffix="a","b","a"),
 _xlpm.paarKomplett,AND(OR(_xlpm.suffix="a",_xlpm.suffix="b"),COUNTIFS(Logbuch[Eintragsart],$Z$1,Logbuch[Details],_xlpm.gegenlos)&gt;0),
 _xlpm.bahnhofspunkte,IF(_xlpm.erstesMal,INDEX(_xlpm.werte,1,1)*IF(_xlpm.paarKomplett,2,1),0),
 _xlpm.weiterePunkte,IF(_xlpm.anzahl&gt;=2,INDEX(_xlpm.werte,1,2),0)+IF(_xlpm.anzahl&gt;=3,INDEX(_xlpm.werte,1,3),0),
 _xlfn.SWITCH(
  _xlpm.art,
  $Y$1,"",
  $Z$1,_xlpm.bahnhofspunkte+_xlpm.weiterePunkte,
  $AA$1,IF(ISNUMBER(Logbuch[[#This Row],[Details]]),Logbuch[[#This Row],[Details]],0),
  ""
 )
),0)</f>
        <v/>
      </c>
    </row>
  </sheetData>
  <protectedRanges>
    <protectedRange sqref="H1:K1048576" name="Punkte"/>
  </protectedRanges>
  <mergeCells count="1">
    <mergeCell ref="B2:D2"/>
  </mergeCells>
  <conditionalFormatting sqref="J20:J37">
    <cfRule type="iconSet" priority="1">
      <iconSet iconSet="3Symbols2">
        <cfvo type="percent" val="0"/>
        <cfvo type="num" val="5"/>
        <cfvo type="num" val="70"/>
      </iconSet>
    </cfRule>
  </conditionalFormatting>
  <conditionalFormatting sqref="L25:L31">
    <cfRule type="iconSet" priority="2">
      <iconSet iconSet="3Symbols2">
        <cfvo type="percent" val="0"/>
        <cfvo type="percent" val="33"/>
        <cfvo type="percent" val="67"/>
      </iconSet>
    </cfRule>
  </conditionalFormatting>
  <dataValidations count="3">
    <dataValidation type="list" allowBlank="1" showInputMessage="1" showErrorMessage="1" sqref="A5:A250" xr:uid="{2E748C53-6509-4381-8745-F747E05B925D}">
      <formula1>$Y$1:$AA$1</formula1>
    </dataValidation>
    <dataValidation type="list" allowBlank="1" showInputMessage="1" showErrorMessage="1" sqref="B5:B250" xr:uid="{DB7ABC8A-B54F-4ACA-8799-71470D0A5822}">
      <formula1>INDIRECT(A5)</formula1>
    </dataValidation>
    <dataValidation type="list" allowBlank="1" showInputMessage="1" sqref="C5:C250" xr:uid="{A3C5E33C-6F9D-4DAB-8466-A2F6146533FB}">
      <formula1>IF(A5="Los",LosID,"")</formula1>
    </dataValidation>
  </dataValidations>
  <pageMargins left="0.7" right="0.7" top="0.78740157499999996" bottom="0.78740157499999996" header="0.3" footer="0.3"/>
  <pageSetup paperSize="9" orientation="portrait" r:id="rId1"/>
  <ignoredErrors>
    <ignoredError sqref="E20:E40 F5:F6" calculatedColumn="1"/>
  </ignoredError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xr:uid="{8C0F3B0F-FA8C-4A2A-9867-A6364C9853FC}">
          <x14:formula1>
            <xm:f>Hafas!$A$2:$A$10000</xm:f>
          </x14:formula1>
          <xm:sqref>D5:D250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8474-E8E8-45EA-BB5C-80E264E844AB}">
  <sheetPr>
    <tabColor theme="7"/>
  </sheetPr>
  <dimension ref="A1:L390"/>
  <sheetViews>
    <sheetView workbookViewId="0">
      <selection activeCell="G3" sqref="G3"/>
    </sheetView>
  </sheetViews>
  <sheetFormatPr baseColWidth="10" defaultColWidth="11.42578125" defaultRowHeight="15"/>
  <cols>
    <col min="1" max="1" width="7.85546875" customWidth="1"/>
    <col min="2" max="2" width="44.42578125" bestFit="1" customWidth="1"/>
    <col min="3" max="3" width="28" bestFit="1" customWidth="1"/>
    <col min="4" max="6" width="8.140625" customWidth="1"/>
    <col min="7" max="7" width="70.7109375" bestFit="1" customWidth="1"/>
    <col min="8" max="8" width="7.85546875" customWidth="1"/>
    <col min="9" max="9" width="7.5703125" customWidth="1"/>
    <col min="10" max="10" width="13.5703125" customWidth="1"/>
    <col min="11" max="11" width="13.28515625" customWidth="1"/>
    <col min="12" max="12" width="30.5703125" bestFit="1" customWidth="1"/>
  </cols>
  <sheetData>
    <row r="1" spans="1:12" ht="45">
      <c r="A1" s="33" t="s">
        <v>43</v>
      </c>
      <c r="B1" s="33" t="s">
        <v>44</v>
      </c>
      <c r="C1" s="33" t="s">
        <v>16</v>
      </c>
      <c r="D1" s="33" t="s">
        <v>45</v>
      </c>
      <c r="E1" s="33" t="s">
        <v>46</v>
      </c>
      <c r="F1" s="33" t="s">
        <v>47</v>
      </c>
      <c r="G1" s="33" t="s">
        <v>48</v>
      </c>
      <c r="H1" s="33" t="s">
        <v>49</v>
      </c>
      <c r="I1" s="33" t="s">
        <v>50</v>
      </c>
      <c r="J1" s="33" t="s">
        <v>51</v>
      </c>
      <c r="K1" s="33" t="s">
        <v>52</v>
      </c>
      <c r="L1" s="79" t="s">
        <v>2515</v>
      </c>
    </row>
    <row r="2" spans="1:12" ht="90">
      <c r="A2" t="s">
        <v>53</v>
      </c>
      <c r="B2" t="s">
        <v>54</v>
      </c>
      <c r="C2" t="s">
        <v>55</v>
      </c>
      <c r="D2">
        <v>420</v>
      </c>
      <c r="E2">
        <v>25</v>
      </c>
      <c r="F2">
        <v>20</v>
      </c>
      <c r="G2" s="1" t="s">
        <v>56</v>
      </c>
      <c r="H2">
        <v>11</v>
      </c>
      <c r="I2">
        <v>0.3</v>
      </c>
      <c r="J2" t="s">
        <v>57</v>
      </c>
      <c r="K2" t="s">
        <v>58</v>
      </c>
      <c r="L2" t="str">
        <f>_xlfn.XLOOKUP(LEFT(Ziehung[[#This Row],[LosID]],FIND("-",Ziehung[[#This Row],[LosID]])-1),Ziehungsanzahl[Kürzel],Ziehungsanzahl[Lostopf],"",0)</f>
        <v>Turm/Insel/Keil/Kopf-Bahnhöfe</v>
      </c>
    </row>
    <row r="3" spans="1:12" ht="75">
      <c r="A3" t="s">
        <v>847</v>
      </c>
      <c r="B3" t="s">
        <v>849</v>
      </c>
      <c r="C3" t="s">
        <v>8203</v>
      </c>
      <c r="D3">
        <v>35</v>
      </c>
      <c r="E3">
        <v>55</v>
      </c>
      <c r="F3">
        <v>0</v>
      </c>
      <c r="G3" s="1" t="s">
        <v>24669</v>
      </c>
      <c r="H3">
        <v>24</v>
      </c>
      <c r="I3">
        <v>0.5</v>
      </c>
      <c r="J3" t="s">
        <v>24670</v>
      </c>
      <c r="K3" t="s">
        <v>24671</v>
      </c>
      <c r="L3" t="str">
        <f>_xlfn.XLOOKUP(LEFT(Ziehung[[#This Row],[LosID]],FIND("-",Ziehung[[#This Row],[LosID]])-1),Ziehungsanzahl[Kürzel],Ziehungsanzahl[Lostopf],"",0)</f>
        <v>Turm/Insel/Keil/Kopf-Bahnhöfe</v>
      </c>
    </row>
    <row r="4" spans="1:12" ht="135">
      <c r="A4" t="s">
        <v>65</v>
      </c>
      <c r="B4" t="s">
        <v>66</v>
      </c>
      <c r="C4" t="s">
        <v>67</v>
      </c>
      <c r="D4">
        <v>95</v>
      </c>
      <c r="E4">
        <v>55</v>
      </c>
      <c r="F4">
        <v>20</v>
      </c>
      <c r="G4" s="1" t="s">
        <v>24672</v>
      </c>
      <c r="H4">
        <v>24</v>
      </c>
      <c r="I4">
        <v>0.5</v>
      </c>
      <c r="J4" t="s">
        <v>24673</v>
      </c>
      <c r="K4" t="s">
        <v>24674</v>
      </c>
      <c r="L4" t="str">
        <f>_xlfn.XLOOKUP(LEFT(Ziehung[[#This Row],[LosID]],FIND("-",Ziehung[[#This Row],[LosID]])-1),Ziehungsanzahl[Kürzel],Ziehungsanzahl[Lostopf],"",0)</f>
        <v>Turm/Insel/Keil/Kopf-Bahnhöfe</v>
      </c>
    </row>
    <row r="5" spans="1:12" ht="75">
      <c r="A5" t="s">
        <v>68</v>
      </c>
      <c r="B5" t="s">
        <v>69</v>
      </c>
      <c r="C5" t="s">
        <v>70</v>
      </c>
      <c r="D5">
        <v>60</v>
      </c>
      <c r="E5">
        <v>70</v>
      </c>
      <c r="F5">
        <v>0</v>
      </c>
      <c r="G5" s="1" t="s">
        <v>24675</v>
      </c>
      <c r="H5">
        <v>29</v>
      </c>
      <c r="I5">
        <v>0.5</v>
      </c>
      <c r="J5" t="s">
        <v>24676</v>
      </c>
      <c r="K5" t="s">
        <v>24677</v>
      </c>
      <c r="L5" t="str">
        <f>_xlfn.XLOOKUP(LEFT(Ziehung[[#This Row],[LosID]],FIND("-",Ziehung[[#This Row],[LosID]])-1),Ziehungsanzahl[Kürzel],Ziehungsanzahl[Lostopf],"",0)</f>
        <v>Turm/Insel/Keil/Kopf-Bahnhöfe</v>
      </c>
    </row>
    <row r="6" spans="1:12">
      <c r="A6" t="s">
        <v>71</v>
      </c>
      <c r="B6" t="s">
        <v>72</v>
      </c>
      <c r="C6" t="s">
        <v>73</v>
      </c>
      <c r="D6">
        <v>80</v>
      </c>
      <c r="E6">
        <v>10</v>
      </c>
      <c r="F6">
        <v>0</v>
      </c>
      <c r="G6" s="1" t="s">
        <v>74</v>
      </c>
      <c r="H6">
        <v>5</v>
      </c>
      <c r="I6">
        <v>0.1</v>
      </c>
      <c r="J6" t="s">
        <v>24678</v>
      </c>
      <c r="K6" t="s">
        <v>24679</v>
      </c>
      <c r="L6" t="str">
        <f>_xlfn.XLOOKUP(LEFT(Ziehung[[#This Row],[LosID]],FIND("-",Ziehung[[#This Row],[LosID]])-1),Ziehungsanzahl[Kürzel],Ziehungsanzahl[Lostopf],"",0)</f>
        <v>Turm/Insel/Keil/Kopf-Bahnhöfe</v>
      </c>
    </row>
    <row r="7" spans="1:12" ht="45">
      <c r="A7" t="s">
        <v>78</v>
      </c>
      <c r="B7" t="s">
        <v>79</v>
      </c>
      <c r="C7" t="s">
        <v>80</v>
      </c>
      <c r="D7">
        <v>95</v>
      </c>
      <c r="E7">
        <v>55</v>
      </c>
      <c r="F7">
        <v>0</v>
      </c>
      <c r="G7" s="1" t="s">
        <v>81</v>
      </c>
      <c r="H7">
        <v>32</v>
      </c>
      <c r="I7">
        <v>1</v>
      </c>
      <c r="J7" t="s">
        <v>24680</v>
      </c>
      <c r="K7" t="s">
        <v>24681</v>
      </c>
      <c r="L7" t="str">
        <f>_xlfn.XLOOKUP(LEFT(Ziehung[[#This Row],[LosID]],FIND("-",Ziehung[[#This Row],[LosID]])-1),Ziehungsanzahl[Kürzel],Ziehungsanzahl[Lostopf],"",0)</f>
        <v>Turm/Insel/Keil/Kopf-Bahnhöfe</v>
      </c>
    </row>
    <row r="8" spans="1:12" ht="105">
      <c r="A8" t="s">
        <v>85</v>
      </c>
      <c r="B8" t="s">
        <v>86</v>
      </c>
      <c r="C8" t="s">
        <v>87</v>
      </c>
      <c r="D8">
        <v>455</v>
      </c>
      <c r="E8">
        <v>25</v>
      </c>
      <c r="F8">
        <v>15</v>
      </c>
      <c r="G8" s="1" t="s">
        <v>24682</v>
      </c>
      <c r="H8">
        <v>11</v>
      </c>
      <c r="I8">
        <v>0.2</v>
      </c>
      <c r="J8" t="s">
        <v>24683</v>
      </c>
      <c r="K8" t="s">
        <v>24684</v>
      </c>
      <c r="L8" t="str">
        <f>_xlfn.XLOOKUP(LEFT(Ziehung[[#This Row],[LosID]],FIND("-",Ziehung[[#This Row],[LosID]])-1),Ziehungsanzahl[Kürzel],Ziehungsanzahl[Lostopf],"",0)</f>
        <v>Turm/Insel/Keil/Kopf-Bahnhöfe</v>
      </c>
    </row>
    <row r="9" spans="1:12" ht="105">
      <c r="A9" t="s">
        <v>890</v>
      </c>
      <c r="B9" t="s">
        <v>892</v>
      </c>
      <c r="C9" t="s">
        <v>10765</v>
      </c>
      <c r="D9">
        <v>75</v>
      </c>
      <c r="E9">
        <v>70</v>
      </c>
      <c r="F9">
        <v>15</v>
      </c>
      <c r="G9" s="1" t="s">
        <v>24564</v>
      </c>
      <c r="H9">
        <v>41</v>
      </c>
      <c r="I9">
        <v>1.2</v>
      </c>
      <c r="J9" t="s">
        <v>24565</v>
      </c>
      <c r="K9" t="s">
        <v>24566</v>
      </c>
      <c r="L9" t="str">
        <f>_xlfn.XLOOKUP(LEFT(Ziehung[[#This Row],[LosID]],FIND("-",Ziehung[[#This Row],[LosID]])-1),Ziehungsanzahl[Kürzel],Ziehungsanzahl[Lostopf],"",0)</f>
        <v>Turm/Insel/Keil/Kopf-Bahnhöfe</v>
      </c>
    </row>
    <row r="10" spans="1:12" ht="120">
      <c r="A10" t="s">
        <v>902</v>
      </c>
      <c r="B10" t="s">
        <v>904</v>
      </c>
      <c r="C10" t="s">
        <v>7275</v>
      </c>
      <c r="D10">
        <v>40</v>
      </c>
      <c r="E10">
        <v>90</v>
      </c>
      <c r="F10">
        <v>0</v>
      </c>
      <c r="G10" s="1" t="s">
        <v>24685</v>
      </c>
      <c r="H10">
        <v>50</v>
      </c>
      <c r="I10">
        <v>1.5</v>
      </c>
      <c r="J10" t="s">
        <v>24686</v>
      </c>
      <c r="K10" t="s">
        <v>24687</v>
      </c>
      <c r="L10" t="str">
        <f>_xlfn.XLOOKUP(LEFT(Ziehung[[#This Row],[LosID]],FIND("-",Ziehung[[#This Row],[LosID]])-1),Ziehungsanzahl[Kürzel],Ziehungsanzahl[Lostopf],"",0)</f>
        <v>Turm/Insel/Keil/Kopf-Bahnhöfe</v>
      </c>
    </row>
    <row r="11" spans="1:12" ht="105">
      <c r="A11" t="s">
        <v>910</v>
      </c>
      <c r="B11" t="s">
        <v>912</v>
      </c>
      <c r="C11" t="s">
        <v>3591</v>
      </c>
      <c r="D11">
        <v>70</v>
      </c>
      <c r="E11">
        <v>45</v>
      </c>
      <c r="F11">
        <v>15</v>
      </c>
      <c r="G11" s="1" t="s">
        <v>24688</v>
      </c>
      <c r="H11">
        <v>27</v>
      </c>
      <c r="I11">
        <v>0.9</v>
      </c>
      <c r="J11" t="s">
        <v>24689</v>
      </c>
      <c r="K11" t="s">
        <v>24690</v>
      </c>
      <c r="L11" t="str">
        <f>_xlfn.XLOOKUP(LEFT(Ziehung[[#This Row],[LosID]],FIND("-",Ziehung[[#This Row],[LosID]])-1),Ziehungsanzahl[Kürzel],Ziehungsanzahl[Lostopf],"",0)</f>
        <v>Turm/Insel/Keil/Kopf-Bahnhöfe</v>
      </c>
    </row>
    <row r="12" spans="1:12" ht="30">
      <c r="A12" t="s">
        <v>914</v>
      </c>
      <c r="B12" t="s">
        <v>89</v>
      </c>
      <c r="C12" t="s">
        <v>14683</v>
      </c>
      <c r="D12">
        <v>95</v>
      </c>
      <c r="E12">
        <v>0</v>
      </c>
      <c r="F12">
        <v>0</v>
      </c>
      <c r="G12" s="1" t="s">
        <v>915</v>
      </c>
      <c r="H12" t="s">
        <v>89</v>
      </c>
      <c r="I12" t="s">
        <v>89</v>
      </c>
      <c r="J12" t="s">
        <v>14684</v>
      </c>
      <c r="K12" t="s">
        <v>14685</v>
      </c>
      <c r="L12" t="str">
        <f>_xlfn.XLOOKUP(LEFT(Ziehung[[#This Row],[LosID]],FIND("-",Ziehung[[#This Row],[LosID]])-1),Ziehungsanzahl[Kürzel],Ziehungsanzahl[Lostopf],"",0)</f>
        <v>Bhf-Paare</v>
      </c>
    </row>
    <row r="13" spans="1:12" ht="30">
      <c r="A13" t="s">
        <v>917</v>
      </c>
      <c r="B13" t="s">
        <v>89</v>
      </c>
      <c r="C13" t="s">
        <v>14687</v>
      </c>
      <c r="D13">
        <v>110</v>
      </c>
      <c r="E13">
        <v>0</v>
      </c>
      <c r="F13">
        <v>0</v>
      </c>
      <c r="G13" s="1" t="s">
        <v>918</v>
      </c>
      <c r="H13" t="s">
        <v>89</v>
      </c>
      <c r="I13" t="s">
        <v>89</v>
      </c>
      <c r="J13" t="s">
        <v>14688</v>
      </c>
      <c r="K13" t="s">
        <v>14689</v>
      </c>
      <c r="L13" t="str">
        <f>_xlfn.XLOOKUP(LEFT(Ziehung[[#This Row],[LosID]],FIND("-",Ziehung[[#This Row],[LosID]])-1),Ziehungsanzahl[Kürzel],Ziehungsanzahl[Lostopf],"",0)</f>
        <v>Bhf-Paare</v>
      </c>
    </row>
    <row r="14" spans="1:12" ht="30">
      <c r="A14" t="s">
        <v>922</v>
      </c>
      <c r="B14" t="s">
        <v>89</v>
      </c>
      <c r="C14" t="s">
        <v>13825</v>
      </c>
      <c r="D14">
        <v>110</v>
      </c>
      <c r="E14">
        <v>0</v>
      </c>
      <c r="F14">
        <v>0</v>
      </c>
      <c r="G14" s="1" t="s">
        <v>923</v>
      </c>
      <c r="H14" t="s">
        <v>89</v>
      </c>
      <c r="I14" t="s">
        <v>89</v>
      </c>
      <c r="J14" t="s">
        <v>13826</v>
      </c>
      <c r="K14" t="s">
        <v>13827</v>
      </c>
      <c r="L14" t="str">
        <f>_xlfn.XLOOKUP(LEFT(Ziehung[[#This Row],[LosID]],FIND("-",Ziehung[[#This Row],[LosID]])-1),Ziehungsanzahl[Kürzel],Ziehungsanzahl[Lostopf],"",0)</f>
        <v>Bhf-Paare</v>
      </c>
    </row>
    <row r="15" spans="1:12" ht="30">
      <c r="A15" t="s">
        <v>925</v>
      </c>
      <c r="B15" t="s">
        <v>89</v>
      </c>
      <c r="C15" t="s">
        <v>21638</v>
      </c>
      <c r="D15">
        <v>215</v>
      </c>
      <c r="E15">
        <v>0</v>
      </c>
      <c r="F15">
        <v>0</v>
      </c>
      <c r="G15" s="1" t="s">
        <v>926</v>
      </c>
      <c r="H15" t="s">
        <v>89</v>
      </c>
      <c r="I15" t="s">
        <v>89</v>
      </c>
      <c r="J15" t="s">
        <v>21639</v>
      </c>
      <c r="K15" t="s">
        <v>21640</v>
      </c>
      <c r="L15" t="str">
        <f>_xlfn.XLOOKUP(LEFT(Ziehung[[#This Row],[LosID]],FIND("-",Ziehung[[#This Row],[LosID]])-1),Ziehungsanzahl[Kürzel],Ziehungsanzahl[Lostopf],"",0)</f>
        <v>Bhf-Paare</v>
      </c>
    </row>
    <row r="16" spans="1:12" ht="30">
      <c r="A16" t="s">
        <v>944</v>
      </c>
      <c r="B16" t="s">
        <v>89</v>
      </c>
      <c r="C16" t="s">
        <v>947</v>
      </c>
      <c r="D16">
        <v>55</v>
      </c>
      <c r="E16">
        <v>0</v>
      </c>
      <c r="F16">
        <v>0</v>
      </c>
      <c r="G16" s="1" t="s">
        <v>945</v>
      </c>
      <c r="H16" t="s">
        <v>89</v>
      </c>
      <c r="I16" t="s">
        <v>89</v>
      </c>
      <c r="J16" t="s">
        <v>22726</v>
      </c>
      <c r="K16" t="s">
        <v>22727</v>
      </c>
      <c r="L16" t="str">
        <f>_xlfn.XLOOKUP(LEFT(Ziehung[[#This Row],[LosID]],FIND("-",Ziehung[[#This Row],[LosID]])-1),Ziehungsanzahl[Kürzel],Ziehungsanzahl[Lostopf],"",0)</f>
        <v>Bhf-Paare</v>
      </c>
    </row>
    <row r="17" spans="1:12" ht="30">
      <c r="A17" t="s">
        <v>948</v>
      </c>
      <c r="B17" t="s">
        <v>89</v>
      </c>
      <c r="C17" t="s">
        <v>951</v>
      </c>
      <c r="D17">
        <v>305</v>
      </c>
      <c r="E17">
        <v>0</v>
      </c>
      <c r="F17">
        <v>0</v>
      </c>
      <c r="G17" s="1" t="s">
        <v>949</v>
      </c>
      <c r="H17" t="s">
        <v>89</v>
      </c>
      <c r="I17" t="s">
        <v>89</v>
      </c>
      <c r="J17" t="s">
        <v>24509</v>
      </c>
      <c r="K17" t="s">
        <v>24510</v>
      </c>
      <c r="L17" t="str">
        <f>_xlfn.XLOOKUP(LEFT(Ziehung[[#This Row],[LosID]],FIND("-",Ziehung[[#This Row],[LosID]])-1),Ziehungsanzahl[Kürzel],Ziehungsanzahl[Lostopf],"",0)</f>
        <v>Bhf-Paare</v>
      </c>
    </row>
    <row r="18" spans="1:12">
      <c r="A18" t="s">
        <v>952</v>
      </c>
      <c r="B18" t="s">
        <v>89</v>
      </c>
      <c r="C18" t="s">
        <v>9679</v>
      </c>
      <c r="D18">
        <v>65</v>
      </c>
      <c r="E18">
        <v>0</v>
      </c>
      <c r="F18">
        <v>0</v>
      </c>
      <c r="G18" s="1" t="s">
        <v>953</v>
      </c>
      <c r="H18" t="s">
        <v>89</v>
      </c>
      <c r="I18" t="s">
        <v>89</v>
      </c>
      <c r="J18" t="s">
        <v>9680</v>
      </c>
      <c r="K18" t="s">
        <v>9681</v>
      </c>
      <c r="L18" t="str">
        <f>_xlfn.XLOOKUP(LEFT(Ziehung[[#This Row],[LosID]],FIND("-",Ziehung[[#This Row],[LosID]])-1),Ziehungsanzahl[Kürzel],Ziehungsanzahl[Lostopf],"",0)</f>
        <v>Bhf-Paare</v>
      </c>
    </row>
    <row r="19" spans="1:12">
      <c r="A19" t="s">
        <v>955</v>
      </c>
      <c r="B19" t="s">
        <v>89</v>
      </c>
      <c r="C19" t="s">
        <v>20957</v>
      </c>
      <c r="D19">
        <v>105</v>
      </c>
      <c r="E19">
        <v>0</v>
      </c>
      <c r="F19">
        <v>0</v>
      </c>
      <c r="G19" s="1" t="s">
        <v>956</v>
      </c>
      <c r="H19" t="s">
        <v>89</v>
      </c>
      <c r="I19" t="s">
        <v>89</v>
      </c>
      <c r="J19" t="s">
        <v>20958</v>
      </c>
      <c r="K19" t="s">
        <v>20959</v>
      </c>
      <c r="L19" t="str">
        <f>_xlfn.XLOOKUP(LEFT(Ziehung[[#This Row],[LosID]],FIND("-",Ziehung[[#This Row],[LosID]])-1),Ziehungsanzahl[Kürzel],Ziehungsanzahl[Lostopf],"",0)</f>
        <v>Bhf-Paare</v>
      </c>
    </row>
    <row r="20" spans="1:12">
      <c r="A20" t="s">
        <v>976</v>
      </c>
      <c r="B20" t="s">
        <v>89</v>
      </c>
      <c r="C20" t="s">
        <v>21131</v>
      </c>
      <c r="D20">
        <v>355</v>
      </c>
      <c r="E20">
        <v>0</v>
      </c>
      <c r="F20">
        <v>0</v>
      </c>
      <c r="G20" s="1" t="s">
        <v>977</v>
      </c>
      <c r="H20" t="s">
        <v>89</v>
      </c>
      <c r="I20" t="s">
        <v>89</v>
      </c>
      <c r="J20" t="s">
        <v>21132</v>
      </c>
      <c r="K20" t="s">
        <v>21133</v>
      </c>
      <c r="L20" t="str">
        <f>_xlfn.XLOOKUP(LEFT(Ziehung[[#This Row],[LosID]],FIND("-",Ziehung[[#This Row],[LosID]])-1),Ziehungsanzahl[Kürzel],Ziehungsanzahl[Lostopf],"",0)</f>
        <v>Bhf-Paare</v>
      </c>
    </row>
    <row r="21" spans="1:12">
      <c r="A21" t="s">
        <v>979</v>
      </c>
      <c r="B21" t="s">
        <v>89</v>
      </c>
      <c r="C21" t="s">
        <v>7761</v>
      </c>
      <c r="D21">
        <v>280</v>
      </c>
      <c r="E21">
        <v>0</v>
      </c>
      <c r="F21">
        <v>0</v>
      </c>
      <c r="G21" s="1" t="s">
        <v>980</v>
      </c>
      <c r="H21" t="s">
        <v>89</v>
      </c>
      <c r="I21" t="s">
        <v>89</v>
      </c>
      <c r="J21" t="s">
        <v>7762</v>
      </c>
      <c r="K21" t="s">
        <v>7763</v>
      </c>
      <c r="L21" t="str">
        <f>_xlfn.XLOOKUP(LEFT(Ziehung[[#This Row],[LosID]],FIND("-",Ziehung[[#This Row],[LosID]])-1),Ziehungsanzahl[Kürzel],Ziehungsanzahl[Lostopf],"",0)</f>
        <v>Bhf-Paare</v>
      </c>
    </row>
    <row r="22" spans="1:12">
      <c r="A22" t="s">
        <v>127</v>
      </c>
      <c r="B22" t="s">
        <v>89</v>
      </c>
      <c r="C22" t="s">
        <v>128</v>
      </c>
      <c r="D22">
        <v>60</v>
      </c>
      <c r="E22">
        <v>0</v>
      </c>
      <c r="F22">
        <v>0</v>
      </c>
      <c r="G22" s="1" t="s">
        <v>129</v>
      </c>
      <c r="H22" t="s">
        <v>89</v>
      </c>
      <c r="I22" t="s">
        <v>89</v>
      </c>
      <c r="J22" t="s">
        <v>130</v>
      </c>
      <c r="K22" t="s">
        <v>131</v>
      </c>
      <c r="L22" t="str">
        <f>_xlfn.XLOOKUP(LEFT(Ziehung[[#This Row],[LosID]],FIND("-",Ziehung[[#This Row],[LosID]])-1),Ziehungsanzahl[Kürzel],Ziehungsanzahl[Lostopf],"",0)</f>
        <v>Bhf-Paare</v>
      </c>
    </row>
    <row r="23" spans="1:12">
      <c r="A23" t="s">
        <v>132</v>
      </c>
      <c r="B23" t="s">
        <v>89</v>
      </c>
      <c r="C23" t="s">
        <v>133</v>
      </c>
      <c r="D23">
        <v>60</v>
      </c>
      <c r="E23">
        <v>0</v>
      </c>
      <c r="F23">
        <v>0</v>
      </c>
      <c r="G23" s="1" t="s">
        <v>134</v>
      </c>
      <c r="H23" t="s">
        <v>89</v>
      </c>
      <c r="I23" t="s">
        <v>89</v>
      </c>
      <c r="J23" t="s">
        <v>135</v>
      </c>
      <c r="K23" t="s">
        <v>136</v>
      </c>
      <c r="L23" t="str">
        <f>_xlfn.XLOOKUP(LEFT(Ziehung[[#This Row],[LosID]],FIND("-",Ziehung[[#This Row],[LosID]])-1),Ziehungsanzahl[Kürzel],Ziehungsanzahl[Lostopf],"",0)</f>
        <v>Bhf-Paare</v>
      </c>
    </row>
    <row r="24" spans="1:12" ht="30">
      <c r="A24" t="s">
        <v>998</v>
      </c>
      <c r="B24" t="s">
        <v>89</v>
      </c>
      <c r="C24" t="s">
        <v>11775</v>
      </c>
      <c r="D24">
        <v>120</v>
      </c>
      <c r="E24">
        <v>0</v>
      </c>
      <c r="F24">
        <v>0</v>
      </c>
      <c r="G24" s="1" t="s">
        <v>999</v>
      </c>
      <c r="H24" t="s">
        <v>89</v>
      </c>
      <c r="I24" t="s">
        <v>89</v>
      </c>
      <c r="J24" t="s">
        <v>11776</v>
      </c>
      <c r="K24" t="s">
        <v>11777</v>
      </c>
      <c r="L24" t="str">
        <f>_xlfn.XLOOKUP(LEFT(Ziehung[[#This Row],[LosID]],FIND("-",Ziehung[[#This Row],[LosID]])-1),Ziehungsanzahl[Kürzel],Ziehungsanzahl[Lostopf],"",0)</f>
        <v>Bhf-Paare</v>
      </c>
    </row>
    <row r="25" spans="1:12">
      <c r="A25" t="s">
        <v>1001</v>
      </c>
      <c r="B25" t="s">
        <v>89</v>
      </c>
      <c r="C25" t="s">
        <v>10081</v>
      </c>
      <c r="D25">
        <v>80</v>
      </c>
      <c r="E25">
        <v>0</v>
      </c>
      <c r="F25">
        <v>0</v>
      </c>
      <c r="G25" s="1" t="s">
        <v>1002</v>
      </c>
      <c r="H25" t="s">
        <v>89</v>
      </c>
      <c r="I25" t="s">
        <v>89</v>
      </c>
      <c r="J25" t="s">
        <v>10082</v>
      </c>
      <c r="K25" t="s">
        <v>10083</v>
      </c>
      <c r="L25" t="str">
        <f>_xlfn.XLOOKUP(LEFT(Ziehung[[#This Row],[LosID]],FIND("-",Ziehung[[#This Row],[LosID]])-1),Ziehungsanzahl[Kürzel],Ziehungsanzahl[Lostopf],"",0)</f>
        <v>Bhf-Paare</v>
      </c>
    </row>
    <row r="26" spans="1:12" ht="30">
      <c r="A26" t="s">
        <v>1004</v>
      </c>
      <c r="B26" t="s">
        <v>89</v>
      </c>
      <c r="C26" t="s">
        <v>1007</v>
      </c>
      <c r="D26">
        <v>155</v>
      </c>
      <c r="E26">
        <v>0</v>
      </c>
      <c r="F26">
        <v>0</v>
      </c>
      <c r="G26" s="1" t="s">
        <v>1005</v>
      </c>
      <c r="H26" t="s">
        <v>89</v>
      </c>
      <c r="I26" t="s">
        <v>89</v>
      </c>
      <c r="J26" t="s">
        <v>7751</v>
      </c>
      <c r="K26" t="s">
        <v>7752</v>
      </c>
      <c r="L26" t="str">
        <f>_xlfn.XLOOKUP(LEFT(Ziehung[[#This Row],[LosID]],FIND("-",Ziehung[[#This Row],[LosID]])-1),Ziehungsanzahl[Kürzel],Ziehungsanzahl[Lostopf],"",0)</f>
        <v>Bhf-Paare</v>
      </c>
    </row>
    <row r="27" spans="1:12" ht="30">
      <c r="A27" t="s">
        <v>1008</v>
      </c>
      <c r="B27" t="s">
        <v>89</v>
      </c>
      <c r="C27" t="s">
        <v>1011</v>
      </c>
      <c r="D27">
        <v>95</v>
      </c>
      <c r="E27">
        <v>0</v>
      </c>
      <c r="F27">
        <v>0</v>
      </c>
      <c r="G27" s="1" t="s">
        <v>1009</v>
      </c>
      <c r="H27" t="s">
        <v>89</v>
      </c>
      <c r="I27" t="s">
        <v>89</v>
      </c>
      <c r="J27" t="s">
        <v>21699</v>
      </c>
      <c r="K27" t="s">
        <v>21700</v>
      </c>
      <c r="L27" t="str">
        <f>_xlfn.XLOOKUP(LEFT(Ziehung[[#This Row],[LosID]],FIND("-",Ziehung[[#This Row],[LosID]])-1),Ziehungsanzahl[Kürzel],Ziehungsanzahl[Lostopf],"",0)</f>
        <v>Bhf-Paare</v>
      </c>
    </row>
    <row r="28" spans="1:12">
      <c r="A28" t="s">
        <v>156</v>
      </c>
      <c r="B28" t="s">
        <v>89</v>
      </c>
      <c r="C28" t="s">
        <v>157</v>
      </c>
      <c r="D28">
        <v>80</v>
      </c>
      <c r="E28">
        <v>0</v>
      </c>
      <c r="F28">
        <v>0</v>
      </c>
      <c r="G28" s="1" t="s">
        <v>158</v>
      </c>
      <c r="H28" t="s">
        <v>89</v>
      </c>
      <c r="I28" t="s">
        <v>89</v>
      </c>
      <c r="J28" t="s">
        <v>159</v>
      </c>
      <c r="K28" t="s">
        <v>160</v>
      </c>
      <c r="L28" t="str">
        <f>_xlfn.XLOOKUP(LEFT(Ziehung[[#This Row],[LosID]],FIND("-",Ziehung[[#This Row],[LosID]])-1),Ziehungsanzahl[Kürzel],Ziehungsanzahl[Lostopf],"",0)</f>
        <v>Bhf-Paare</v>
      </c>
    </row>
    <row r="29" spans="1:12">
      <c r="A29" t="s">
        <v>161</v>
      </c>
      <c r="B29" t="s">
        <v>89</v>
      </c>
      <c r="C29" t="s">
        <v>162</v>
      </c>
      <c r="D29">
        <v>65</v>
      </c>
      <c r="E29">
        <v>0</v>
      </c>
      <c r="F29">
        <v>0</v>
      </c>
      <c r="G29" s="1" t="s">
        <v>163</v>
      </c>
      <c r="H29" t="s">
        <v>89</v>
      </c>
      <c r="I29" t="s">
        <v>89</v>
      </c>
      <c r="J29" t="s">
        <v>164</v>
      </c>
      <c r="K29" t="s">
        <v>165</v>
      </c>
      <c r="L29" t="str">
        <f>_xlfn.XLOOKUP(LEFT(Ziehung[[#This Row],[LosID]],FIND("-",Ziehung[[#This Row],[LosID]])-1),Ziehungsanzahl[Kürzel],Ziehungsanzahl[Lostopf],"",0)</f>
        <v>Bhf-Paare</v>
      </c>
    </row>
    <row r="30" spans="1:12">
      <c r="A30" t="s">
        <v>166</v>
      </c>
      <c r="B30" t="s">
        <v>89</v>
      </c>
      <c r="C30" t="s">
        <v>167</v>
      </c>
      <c r="D30">
        <v>235</v>
      </c>
      <c r="E30">
        <v>0</v>
      </c>
      <c r="F30">
        <v>0</v>
      </c>
      <c r="G30" s="1" t="s">
        <v>168</v>
      </c>
      <c r="H30" t="s">
        <v>89</v>
      </c>
      <c r="I30" t="s">
        <v>89</v>
      </c>
      <c r="J30" t="s">
        <v>169</v>
      </c>
      <c r="K30" t="s">
        <v>170</v>
      </c>
      <c r="L30" t="str">
        <f>_xlfn.XLOOKUP(LEFT(Ziehung[[#This Row],[LosID]],FIND("-",Ziehung[[#This Row],[LosID]])-1),Ziehungsanzahl[Kürzel],Ziehungsanzahl[Lostopf],"",0)</f>
        <v>Bhf-Paare</v>
      </c>
    </row>
    <row r="31" spans="1:12">
      <c r="A31" t="s">
        <v>171</v>
      </c>
      <c r="B31" t="s">
        <v>89</v>
      </c>
      <c r="C31" t="s">
        <v>172</v>
      </c>
      <c r="D31">
        <v>390</v>
      </c>
      <c r="E31">
        <v>0</v>
      </c>
      <c r="F31">
        <v>0</v>
      </c>
      <c r="G31" s="1" t="s">
        <v>173</v>
      </c>
      <c r="H31" t="s">
        <v>89</v>
      </c>
      <c r="I31" t="s">
        <v>89</v>
      </c>
      <c r="J31" t="s">
        <v>174</v>
      </c>
      <c r="K31" t="s">
        <v>175</v>
      </c>
      <c r="L31" t="str">
        <f>_xlfn.XLOOKUP(LEFT(Ziehung[[#This Row],[LosID]],FIND("-",Ziehung[[#This Row],[LosID]])-1),Ziehungsanzahl[Kürzel],Ziehungsanzahl[Lostopf],"",0)</f>
        <v>Bhf-Paare</v>
      </c>
    </row>
    <row r="32" spans="1:12" ht="60">
      <c r="A32" t="s">
        <v>184</v>
      </c>
      <c r="B32" t="s">
        <v>185</v>
      </c>
      <c r="C32" t="s">
        <v>186</v>
      </c>
      <c r="D32">
        <v>60</v>
      </c>
      <c r="E32">
        <v>60</v>
      </c>
      <c r="F32">
        <v>0</v>
      </c>
      <c r="G32" s="1" t="s">
        <v>187</v>
      </c>
      <c r="H32">
        <v>35</v>
      </c>
      <c r="I32">
        <v>1.2</v>
      </c>
      <c r="J32" t="s">
        <v>188</v>
      </c>
      <c r="K32" t="s">
        <v>189</v>
      </c>
      <c r="L32" t="str">
        <f>_xlfn.XLOOKUP(LEFT(Ziehung[[#This Row],[LosID]],FIND("-",Ziehung[[#This Row],[LosID]])-1),Ziehungsanzahl[Kürzel],Ziehungsanzahl[Lostopf],"",0)</f>
        <v>Essen+Trinken/Eisdiele</v>
      </c>
    </row>
    <row r="33" spans="1:12" ht="75">
      <c r="A33" t="s">
        <v>1106</v>
      </c>
      <c r="B33" t="s">
        <v>1108</v>
      </c>
      <c r="C33" t="s">
        <v>8124</v>
      </c>
      <c r="D33">
        <v>40</v>
      </c>
      <c r="E33">
        <v>40</v>
      </c>
      <c r="F33">
        <v>10</v>
      </c>
      <c r="G33" s="1" t="s">
        <v>24691</v>
      </c>
      <c r="H33">
        <v>21</v>
      </c>
      <c r="I33">
        <v>0.5</v>
      </c>
      <c r="J33" t="s">
        <v>24692</v>
      </c>
      <c r="K33" t="s">
        <v>24693</v>
      </c>
      <c r="L33" t="str">
        <f>_xlfn.XLOOKUP(LEFT(Ziehung[[#This Row],[LosID]],FIND("-",Ziehung[[#This Row],[LosID]])-1),Ziehungsanzahl[Kürzel],Ziehungsanzahl[Lostopf],"",0)</f>
        <v>Essen+Trinken/Eisdiele</v>
      </c>
    </row>
    <row r="34" spans="1:12" ht="165">
      <c r="A34" t="s">
        <v>1116</v>
      </c>
      <c r="B34" t="s">
        <v>1118</v>
      </c>
      <c r="C34" t="s">
        <v>755</v>
      </c>
      <c r="D34">
        <v>50</v>
      </c>
      <c r="E34">
        <v>55</v>
      </c>
      <c r="F34">
        <v>20</v>
      </c>
      <c r="G34" s="1" t="s">
        <v>24567</v>
      </c>
      <c r="H34">
        <v>26</v>
      </c>
      <c r="I34">
        <v>0.5</v>
      </c>
      <c r="J34" t="s">
        <v>24568</v>
      </c>
      <c r="K34" t="s">
        <v>24569</v>
      </c>
      <c r="L34" t="str">
        <f>_xlfn.XLOOKUP(LEFT(Ziehung[[#This Row],[LosID]],FIND("-",Ziehung[[#This Row],[LosID]])-1),Ziehungsanzahl[Kürzel],Ziehungsanzahl[Lostopf],"",0)</f>
        <v>Essen+Trinken/Eisdiele</v>
      </c>
    </row>
    <row r="35" spans="1:12" ht="30">
      <c r="A35" t="s">
        <v>1120</v>
      </c>
      <c r="B35" t="s">
        <v>1122</v>
      </c>
      <c r="C35" t="s">
        <v>22631</v>
      </c>
      <c r="D35">
        <v>110</v>
      </c>
      <c r="E35">
        <v>50</v>
      </c>
      <c r="F35">
        <v>0</v>
      </c>
      <c r="G35" s="1" t="s">
        <v>1121</v>
      </c>
      <c r="H35">
        <v>27</v>
      </c>
      <c r="I35">
        <v>0.8</v>
      </c>
      <c r="J35" t="s">
        <v>24694</v>
      </c>
      <c r="K35" t="s">
        <v>24695</v>
      </c>
      <c r="L35" t="str">
        <f>_xlfn.XLOOKUP(LEFT(Ziehung[[#This Row],[LosID]],FIND("-",Ziehung[[#This Row],[LosID]])-1),Ziehungsanzahl[Kürzel],Ziehungsanzahl[Lostopf],"",0)</f>
        <v>Essen+Trinken/Eisdiele</v>
      </c>
    </row>
    <row r="36" spans="1:12" ht="60">
      <c r="A36" t="s">
        <v>1124</v>
      </c>
      <c r="B36" t="s">
        <v>1126</v>
      </c>
      <c r="C36" t="s">
        <v>21026</v>
      </c>
      <c r="D36">
        <v>40</v>
      </c>
      <c r="E36">
        <v>25</v>
      </c>
      <c r="F36">
        <v>10</v>
      </c>
      <c r="G36" s="1" t="s">
        <v>24570</v>
      </c>
      <c r="H36">
        <v>11</v>
      </c>
      <c r="I36">
        <v>0.2</v>
      </c>
      <c r="J36" t="s">
        <v>24571</v>
      </c>
      <c r="K36" t="s">
        <v>24572</v>
      </c>
      <c r="L36" t="str">
        <f>_xlfn.XLOOKUP(LEFT(Ziehung[[#This Row],[LosID]],FIND("-",Ziehung[[#This Row],[LosID]])-1),Ziehungsanzahl[Kürzel],Ziehungsanzahl[Lostopf],"",0)</f>
        <v>Essen+Trinken/Eisdiele</v>
      </c>
    </row>
    <row r="37" spans="1:12" ht="90">
      <c r="A37" t="s">
        <v>193</v>
      </c>
      <c r="B37" t="s">
        <v>194</v>
      </c>
      <c r="C37" t="s">
        <v>195</v>
      </c>
      <c r="D37">
        <v>70</v>
      </c>
      <c r="E37">
        <v>70</v>
      </c>
      <c r="F37">
        <v>20</v>
      </c>
      <c r="G37" s="1" t="s">
        <v>24696</v>
      </c>
      <c r="H37">
        <v>36</v>
      </c>
      <c r="I37">
        <v>1.1000000000000001</v>
      </c>
      <c r="J37" t="s">
        <v>24697</v>
      </c>
      <c r="K37" t="s">
        <v>24698</v>
      </c>
      <c r="L37" t="str">
        <f>_xlfn.XLOOKUP(LEFT(Ziehung[[#This Row],[LosID]],FIND("-",Ziehung[[#This Row],[LosID]])-1),Ziehungsanzahl[Kürzel],Ziehungsanzahl[Lostopf],"",0)</f>
        <v>Essen+Trinken/Eisdiele</v>
      </c>
    </row>
    <row r="38" spans="1:12" ht="75">
      <c r="A38" t="s">
        <v>1148</v>
      </c>
      <c r="B38" t="s">
        <v>1150</v>
      </c>
      <c r="C38" t="s">
        <v>19287</v>
      </c>
      <c r="D38">
        <v>50</v>
      </c>
      <c r="E38">
        <v>110</v>
      </c>
      <c r="F38">
        <v>10</v>
      </c>
      <c r="G38" s="1" t="s">
        <v>24699</v>
      </c>
      <c r="H38">
        <v>52</v>
      </c>
      <c r="I38">
        <v>1.1000000000000001</v>
      </c>
      <c r="J38" t="s">
        <v>24700</v>
      </c>
      <c r="K38" t="s">
        <v>24701</v>
      </c>
      <c r="L38" t="str">
        <f>_xlfn.XLOOKUP(LEFT(Ziehung[[#This Row],[LosID]],FIND("-",Ziehung[[#This Row],[LosID]])-1),Ziehungsanzahl[Kürzel],Ziehungsanzahl[Lostopf],"",0)</f>
        <v>Essen+Trinken/Eisdiele</v>
      </c>
    </row>
    <row r="39" spans="1:12" ht="105">
      <c r="A39" t="s">
        <v>1152</v>
      </c>
      <c r="B39" t="s">
        <v>1154</v>
      </c>
      <c r="C39" t="s">
        <v>3941</v>
      </c>
      <c r="D39">
        <v>90</v>
      </c>
      <c r="E39">
        <v>25</v>
      </c>
      <c r="F39">
        <v>10</v>
      </c>
      <c r="G39" s="1" t="s">
        <v>24702</v>
      </c>
      <c r="H39">
        <v>9</v>
      </c>
      <c r="I39">
        <v>0.1</v>
      </c>
      <c r="J39" t="s">
        <v>24703</v>
      </c>
      <c r="K39" t="s">
        <v>24704</v>
      </c>
      <c r="L39" t="str">
        <f>_xlfn.XLOOKUP(LEFT(Ziehung[[#This Row],[LosID]],FIND("-",Ziehung[[#This Row],[LosID]])-1),Ziehungsanzahl[Kürzel],Ziehungsanzahl[Lostopf],"",0)</f>
        <v>Essen+Trinken/Eisdiele</v>
      </c>
    </row>
    <row r="40" spans="1:12" ht="60">
      <c r="A40" t="s">
        <v>214</v>
      </c>
      <c r="B40" t="s">
        <v>215</v>
      </c>
      <c r="C40" t="s">
        <v>216</v>
      </c>
      <c r="D40">
        <v>40</v>
      </c>
      <c r="E40">
        <v>55</v>
      </c>
      <c r="F40">
        <v>0</v>
      </c>
      <c r="G40" s="1" t="s">
        <v>217</v>
      </c>
      <c r="H40">
        <v>31</v>
      </c>
      <c r="I40">
        <v>0.9</v>
      </c>
      <c r="J40" t="s">
        <v>218</v>
      </c>
      <c r="K40" t="s">
        <v>219</v>
      </c>
      <c r="L40" t="str">
        <f>_xlfn.XLOOKUP(LEFT(Ziehung[[#This Row],[LosID]],FIND("-",Ziehung[[#This Row],[LosID]])-1),Ziehungsanzahl[Kürzel],Ziehungsanzahl[Lostopf],"",0)</f>
        <v>Essen+Trinken/Eisdiele</v>
      </c>
    </row>
    <row r="41" spans="1:12" ht="105">
      <c r="A41" t="s">
        <v>1180</v>
      </c>
      <c r="B41" t="s">
        <v>1182</v>
      </c>
      <c r="C41" t="s">
        <v>7392</v>
      </c>
      <c r="D41">
        <v>40</v>
      </c>
      <c r="E41">
        <v>115</v>
      </c>
      <c r="F41">
        <v>20</v>
      </c>
      <c r="G41" s="1" t="s">
        <v>24705</v>
      </c>
      <c r="H41">
        <v>56</v>
      </c>
      <c r="I41">
        <v>1.3</v>
      </c>
      <c r="J41" t="s">
        <v>24706</v>
      </c>
      <c r="K41" t="s">
        <v>24707</v>
      </c>
      <c r="L41" t="str">
        <f>_xlfn.XLOOKUP(LEFT(Ziehung[[#This Row],[LosID]],FIND("-",Ziehung[[#This Row],[LosID]])-1),Ziehungsanzahl[Kürzel],Ziehungsanzahl[Lostopf],"",0)</f>
        <v>Essen+Trinken/Eisdiele</v>
      </c>
    </row>
    <row r="42" spans="1:12" ht="90">
      <c r="A42" t="s">
        <v>220</v>
      </c>
      <c r="B42" t="s">
        <v>221</v>
      </c>
      <c r="C42" t="s">
        <v>222</v>
      </c>
      <c r="D42">
        <v>185</v>
      </c>
      <c r="E42">
        <v>60</v>
      </c>
      <c r="F42">
        <v>20</v>
      </c>
      <c r="G42" s="1" t="s">
        <v>223</v>
      </c>
      <c r="H42">
        <v>22</v>
      </c>
      <c r="I42">
        <v>0.1</v>
      </c>
      <c r="J42" t="s">
        <v>224</v>
      </c>
      <c r="K42" t="s">
        <v>225</v>
      </c>
      <c r="L42" t="str">
        <f>_xlfn.XLOOKUP(LEFT(Ziehung[[#This Row],[LosID]],FIND("-",Ziehung[[#This Row],[LosID]])-1),Ziehungsanzahl[Kürzel],Ziehungsanzahl[Lostopf],"",0)</f>
        <v>Ehemalige FV-Bahnhöfe</v>
      </c>
    </row>
    <row r="43" spans="1:12" ht="120">
      <c r="A43" t="s">
        <v>226</v>
      </c>
      <c r="B43" t="s">
        <v>227</v>
      </c>
      <c r="C43" t="s">
        <v>228</v>
      </c>
      <c r="D43">
        <v>305</v>
      </c>
      <c r="E43">
        <v>40</v>
      </c>
      <c r="F43">
        <v>10</v>
      </c>
      <c r="G43" s="1" t="s">
        <v>229</v>
      </c>
      <c r="H43">
        <v>14</v>
      </c>
      <c r="I43">
        <v>0.1</v>
      </c>
      <c r="J43" t="s">
        <v>230</v>
      </c>
      <c r="K43" t="s">
        <v>231</v>
      </c>
      <c r="L43" t="str">
        <f>_xlfn.XLOOKUP(LEFT(Ziehung[[#This Row],[LosID]],FIND("-",Ziehung[[#This Row],[LosID]])-1),Ziehungsanzahl[Kürzel],Ziehungsanzahl[Lostopf],"",0)</f>
        <v>Ehemalige FV-Bahnhöfe</v>
      </c>
    </row>
    <row r="44" spans="1:12" ht="105">
      <c r="A44" t="s">
        <v>232</v>
      </c>
      <c r="B44" t="s">
        <v>233</v>
      </c>
      <c r="C44" t="s">
        <v>234</v>
      </c>
      <c r="D44">
        <v>40</v>
      </c>
      <c r="E44">
        <v>40</v>
      </c>
      <c r="F44">
        <v>20</v>
      </c>
      <c r="G44" s="1" t="s">
        <v>24708</v>
      </c>
      <c r="H44">
        <v>24</v>
      </c>
      <c r="I44">
        <v>0.8</v>
      </c>
      <c r="J44" t="s">
        <v>24709</v>
      </c>
      <c r="K44" t="s">
        <v>24710</v>
      </c>
      <c r="L44" t="str">
        <f>_xlfn.XLOOKUP(LEFT(Ziehung[[#This Row],[LosID]],FIND("-",Ziehung[[#This Row],[LosID]])-1),Ziehungsanzahl[Kürzel],Ziehungsanzahl[Lostopf],"",0)</f>
        <v>Ehemalige FV-Bahnhöfe</v>
      </c>
    </row>
    <row r="45" spans="1:12" ht="60">
      <c r="A45" t="s">
        <v>1210</v>
      </c>
      <c r="B45" t="s">
        <v>1212</v>
      </c>
      <c r="C45" t="s">
        <v>6221</v>
      </c>
      <c r="D45">
        <v>40</v>
      </c>
      <c r="E45">
        <v>60</v>
      </c>
      <c r="F45">
        <v>0</v>
      </c>
      <c r="G45" s="1" t="s">
        <v>24711</v>
      </c>
      <c r="H45">
        <v>38</v>
      </c>
      <c r="I45">
        <v>1.3</v>
      </c>
      <c r="J45" t="s">
        <v>24712</v>
      </c>
      <c r="K45" t="s">
        <v>24713</v>
      </c>
      <c r="L45" t="str">
        <f>_xlfn.XLOOKUP(LEFT(Ziehung[[#This Row],[LosID]],FIND("-",Ziehung[[#This Row],[LosID]])-1),Ziehungsanzahl[Kürzel],Ziehungsanzahl[Lostopf],"",0)</f>
        <v>Ehemalige FV-Bahnhöfe</v>
      </c>
    </row>
    <row r="46" spans="1:12" ht="60">
      <c r="A46" t="s">
        <v>1218</v>
      </c>
      <c r="B46" t="s">
        <v>1220</v>
      </c>
      <c r="C46" t="s">
        <v>1222</v>
      </c>
      <c r="D46">
        <v>80</v>
      </c>
      <c r="E46">
        <v>40</v>
      </c>
      <c r="F46">
        <v>0</v>
      </c>
      <c r="G46" s="1" t="s">
        <v>1219</v>
      </c>
      <c r="H46">
        <v>22</v>
      </c>
      <c r="I46">
        <v>0.7</v>
      </c>
      <c r="J46" t="s">
        <v>24714</v>
      </c>
      <c r="K46" t="s">
        <v>24715</v>
      </c>
      <c r="L46" t="str">
        <f>_xlfn.XLOOKUP(LEFT(Ziehung[[#This Row],[LosID]],FIND("-",Ziehung[[#This Row],[LosID]])-1),Ziehungsanzahl[Kürzel],Ziehungsanzahl[Lostopf],"",0)</f>
        <v>Ehemalige FV-Bahnhöfe</v>
      </c>
    </row>
    <row r="47" spans="1:12" ht="120">
      <c r="A47" t="s">
        <v>1225</v>
      </c>
      <c r="B47" t="s">
        <v>1227</v>
      </c>
      <c r="C47" t="s">
        <v>4341</v>
      </c>
      <c r="D47">
        <v>170</v>
      </c>
      <c r="E47">
        <v>45</v>
      </c>
      <c r="F47">
        <v>10</v>
      </c>
      <c r="G47" s="1" t="s">
        <v>24716</v>
      </c>
      <c r="H47">
        <v>25</v>
      </c>
      <c r="I47">
        <v>0.7</v>
      </c>
      <c r="J47" t="s">
        <v>24717</v>
      </c>
      <c r="K47" t="s">
        <v>24718</v>
      </c>
      <c r="L47" t="str">
        <f>_xlfn.XLOOKUP(LEFT(Ziehung[[#This Row],[LosID]],FIND("-",Ziehung[[#This Row],[LosID]])-1),Ziehungsanzahl[Kürzel],Ziehungsanzahl[Lostopf],"",0)</f>
        <v>Ehemalige FV-Bahnhöfe</v>
      </c>
    </row>
    <row r="48" spans="1:12" ht="45">
      <c r="A48" t="s">
        <v>1243</v>
      </c>
      <c r="B48" t="s">
        <v>1245</v>
      </c>
      <c r="C48" t="s">
        <v>17979</v>
      </c>
      <c r="D48">
        <v>95</v>
      </c>
      <c r="E48">
        <v>50</v>
      </c>
      <c r="F48">
        <v>0</v>
      </c>
      <c r="G48" s="1" t="s">
        <v>1244</v>
      </c>
      <c r="H48">
        <v>30</v>
      </c>
      <c r="I48">
        <v>1</v>
      </c>
      <c r="J48" t="s">
        <v>24719</v>
      </c>
      <c r="K48" t="s">
        <v>24720</v>
      </c>
      <c r="L48" t="str">
        <f>_xlfn.XLOOKUP(LEFT(Ziehung[[#This Row],[LosID]],FIND("-",Ziehung[[#This Row],[LosID]])-1),Ziehungsanzahl[Kürzel],Ziehungsanzahl[Lostopf],"",0)</f>
        <v>Ehemalige FV-Bahnhöfe</v>
      </c>
    </row>
    <row r="49" spans="1:12" ht="45">
      <c r="A49" t="s">
        <v>250</v>
      </c>
      <c r="B49" t="s">
        <v>251</v>
      </c>
      <c r="C49" t="s">
        <v>252</v>
      </c>
      <c r="D49">
        <v>60</v>
      </c>
      <c r="E49">
        <v>25</v>
      </c>
      <c r="F49">
        <v>0</v>
      </c>
      <c r="G49" s="1" t="s">
        <v>253</v>
      </c>
      <c r="H49">
        <v>13</v>
      </c>
      <c r="I49">
        <v>0.2</v>
      </c>
      <c r="J49" t="s">
        <v>254</v>
      </c>
      <c r="K49" t="s">
        <v>255</v>
      </c>
      <c r="L49" t="str">
        <f>_xlfn.XLOOKUP(LEFT(Ziehung[[#This Row],[LosID]],FIND("-",Ziehung[[#This Row],[LosID]])-1),Ziehungsanzahl[Kürzel],Ziehungsanzahl[Lostopf],"",0)</f>
        <v>Ehemalige FV-Bahnhöfe</v>
      </c>
    </row>
    <row r="50" spans="1:12" ht="45">
      <c r="A50" t="s">
        <v>256</v>
      </c>
      <c r="B50" t="s">
        <v>257</v>
      </c>
      <c r="C50" t="s">
        <v>258</v>
      </c>
      <c r="D50">
        <v>145</v>
      </c>
      <c r="E50">
        <v>40</v>
      </c>
      <c r="F50">
        <v>20</v>
      </c>
      <c r="G50" s="1" t="s">
        <v>259</v>
      </c>
      <c r="H50">
        <v>21</v>
      </c>
      <c r="I50">
        <v>0.6</v>
      </c>
      <c r="J50" t="s">
        <v>24721</v>
      </c>
      <c r="K50" t="s">
        <v>24722</v>
      </c>
      <c r="L50" t="str">
        <f>_xlfn.XLOOKUP(LEFT(Ziehung[[#This Row],[LosID]],FIND("-",Ziehung[[#This Row],[LosID]])-1),Ziehungsanzahl[Kürzel],Ziehungsanzahl[Lostopf],"",0)</f>
        <v>Ehemalige FV-Bahnhöfe</v>
      </c>
    </row>
    <row r="51" spans="1:12" ht="75">
      <c r="A51" t="s">
        <v>1264</v>
      </c>
      <c r="B51" t="s">
        <v>1266</v>
      </c>
      <c r="C51" t="s">
        <v>4855</v>
      </c>
      <c r="D51">
        <v>65</v>
      </c>
      <c r="E51">
        <v>30</v>
      </c>
      <c r="F51">
        <v>10</v>
      </c>
      <c r="G51" s="1" t="s">
        <v>24723</v>
      </c>
      <c r="H51">
        <v>16</v>
      </c>
      <c r="I51">
        <v>0.5</v>
      </c>
      <c r="J51" t="s">
        <v>24724</v>
      </c>
      <c r="K51" t="s">
        <v>24725</v>
      </c>
      <c r="L51" t="str">
        <f>_xlfn.XLOOKUP(LEFT(Ziehung[[#This Row],[LosID]],FIND("-",Ziehung[[#This Row],[LosID]])-1),Ziehungsanzahl[Kürzel],Ziehungsanzahl[Lostopf],"",0)</f>
        <v>Ehemalige FV-Bahnhöfe</v>
      </c>
    </row>
    <row r="52" spans="1:12" ht="90">
      <c r="A52" t="s">
        <v>276</v>
      </c>
      <c r="B52" t="s">
        <v>277</v>
      </c>
      <c r="C52" t="s">
        <v>278</v>
      </c>
      <c r="D52">
        <v>305</v>
      </c>
      <c r="E52">
        <v>25</v>
      </c>
      <c r="F52">
        <v>20</v>
      </c>
      <c r="G52" s="1" t="s">
        <v>279</v>
      </c>
      <c r="H52">
        <v>9</v>
      </c>
      <c r="I52">
        <v>0.15</v>
      </c>
      <c r="J52" t="s">
        <v>280</v>
      </c>
      <c r="K52" t="s">
        <v>281</v>
      </c>
      <c r="L52" t="str">
        <f>_xlfn.XLOOKUP(LEFT(Ziehung[[#This Row],[LosID]],FIND("-",Ziehung[[#This Row],[LosID]])-1),Ziehungsanzahl[Kürzel],Ziehungsanzahl[Lostopf],"",0)</f>
        <v>Eisenbahnmuseum</v>
      </c>
    </row>
    <row r="53" spans="1:12" ht="45">
      <c r="A53" t="s">
        <v>1312</v>
      </c>
      <c r="B53" t="s">
        <v>1314</v>
      </c>
      <c r="C53" t="s">
        <v>14379</v>
      </c>
      <c r="D53">
        <v>635</v>
      </c>
      <c r="E53">
        <v>40</v>
      </c>
      <c r="F53">
        <v>0</v>
      </c>
      <c r="G53" s="1" t="s">
        <v>1313</v>
      </c>
      <c r="H53">
        <v>21</v>
      </c>
      <c r="I53">
        <v>0.65</v>
      </c>
      <c r="J53" t="s">
        <v>24726</v>
      </c>
      <c r="K53" t="s">
        <v>24727</v>
      </c>
      <c r="L53" t="str">
        <f>_xlfn.XLOOKUP(LEFT(Ziehung[[#This Row],[LosID]],FIND("-",Ziehung[[#This Row],[LosID]])-1),Ziehungsanzahl[Kürzel],Ziehungsanzahl[Lostopf],"",0)</f>
        <v>Eisenbahnmuseum</v>
      </c>
    </row>
    <row r="54" spans="1:12" ht="90">
      <c r="A54" t="s">
        <v>1316</v>
      </c>
      <c r="B54" t="s">
        <v>1318</v>
      </c>
      <c r="C54" t="s">
        <v>4938</v>
      </c>
      <c r="D54">
        <v>55</v>
      </c>
      <c r="E54">
        <v>100</v>
      </c>
      <c r="F54">
        <v>10</v>
      </c>
      <c r="G54" s="1" t="s">
        <v>24728</v>
      </c>
      <c r="H54">
        <v>59</v>
      </c>
      <c r="I54">
        <v>2.1</v>
      </c>
      <c r="J54" t="s">
        <v>24729</v>
      </c>
      <c r="K54" t="s">
        <v>24730</v>
      </c>
      <c r="L54" t="str">
        <f>_xlfn.XLOOKUP(LEFT(Ziehung[[#This Row],[LosID]],FIND("-",Ziehung[[#This Row],[LosID]])-1),Ziehungsanzahl[Kürzel],Ziehungsanzahl[Lostopf],"",0)</f>
        <v>Eisenbahnmuseum</v>
      </c>
    </row>
    <row r="55" spans="1:12" ht="135">
      <c r="A55" t="s">
        <v>1320</v>
      </c>
      <c r="B55" t="s">
        <v>1322</v>
      </c>
      <c r="C55" t="s">
        <v>8384</v>
      </c>
      <c r="D55">
        <v>420</v>
      </c>
      <c r="E55">
        <v>50</v>
      </c>
      <c r="F55">
        <v>20</v>
      </c>
      <c r="G55" s="1" t="s">
        <v>24573</v>
      </c>
      <c r="H55">
        <v>27</v>
      </c>
      <c r="I55">
        <v>0.8</v>
      </c>
      <c r="J55" t="s">
        <v>24574</v>
      </c>
      <c r="K55" t="s">
        <v>24575</v>
      </c>
      <c r="L55" t="str">
        <f>_xlfn.XLOOKUP(LEFT(Ziehung[[#This Row],[LosID]],FIND("-",Ziehung[[#This Row],[LosID]])-1),Ziehungsanzahl[Kürzel],Ziehungsanzahl[Lostopf],"",0)</f>
        <v>Eisenbahnmuseum</v>
      </c>
    </row>
    <row r="56" spans="1:12" ht="75">
      <c r="A56" t="s">
        <v>1326</v>
      </c>
      <c r="B56" t="s">
        <v>1328</v>
      </c>
      <c r="C56" t="s">
        <v>16663</v>
      </c>
      <c r="D56">
        <v>305</v>
      </c>
      <c r="E56">
        <v>40</v>
      </c>
      <c r="F56">
        <v>0</v>
      </c>
      <c r="G56" s="1" t="s">
        <v>24576</v>
      </c>
      <c r="H56">
        <v>21</v>
      </c>
      <c r="I56">
        <v>0.3</v>
      </c>
      <c r="J56" t="s">
        <v>24577</v>
      </c>
      <c r="K56" t="s">
        <v>24578</v>
      </c>
      <c r="L56" t="str">
        <f>_xlfn.XLOOKUP(LEFT(Ziehung[[#This Row],[LosID]],FIND("-",Ziehung[[#This Row],[LosID]])-1),Ziehungsanzahl[Kürzel],Ziehungsanzahl[Lostopf],"",0)</f>
        <v>Eisenbahnmuseum</v>
      </c>
    </row>
    <row r="57" spans="1:12" ht="45">
      <c r="A57" t="s">
        <v>1335</v>
      </c>
      <c r="B57" t="s">
        <v>1337</v>
      </c>
      <c r="C57" t="s">
        <v>10504</v>
      </c>
      <c r="D57">
        <v>200</v>
      </c>
      <c r="E57">
        <v>25</v>
      </c>
      <c r="F57">
        <v>0</v>
      </c>
      <c r="G57" s="1" t="s">
        <v>1336</v>
      </c>
      <c r="H57">
        <v>9</v>
      </c>
      <c r="I57">
        <v>0.1</v>
      </c>
      <c r="J57" t="s">
        <v>24579</v>
      </c>
      <c r="K57" t="s">
        <v>24580</v>
      </c>
      <c r="L57" t="str">
        <f>_xlfn.XLOOKUP(LEFT(Ziehung[[#This Row],[LosID]],FIND("-",Ziehung[[#This Row],[LosID]])-1),Ziehungsanzahl[Kürzel],Ziehungsanzahl[Lostopf],"",0)</f>
        <v>Eisenbahnmuseum</v>
      </c>
    </row>
    <row r="58" spans="1:12" ht="30">
      <c r="A58" t="s">
        <v>292</v>
      </c>
      <c r="B58" t="s">
        <v>293</v>
      </c>
      <c r="C58" t="s">
        <v>294</v>
      </c>
      <c r="D58">
        <v>50</v>
      </c>
      <c r="E58">
        <v>90</v>
      </c>
      <c r="F58">
        <v>0</v>
      </c>
      <c r="G58" s="1" t="s">
        <v>295</v>
      </c>
      <c r="H58">
        <v>50</v>
      </c>
      <c r="I58">
        <v>1.5</v>
      </c>
      <c r="J58" t="s">
        <v>296</v>
      </c>
      <c r="K58" t="s">
        <v>297</v>
      </c>
      <c r="L58" t="str">
        <f>_xlfn.XLOOKUP(LEFT(Ziehung[[#This Row],[LosID]],FIND("-",Ziehung[[#This Row],[LosID]])-1),Ziehungsanzahl[Kürzel],Ziehungsanzahl[Lostopf],"",0)</f>
        <v>Eisenbahnmuseum</v>
      </c>
    </row>
    <row r="59" spans="1:12" ht="135">
      <c r="A59" t="s">
        <v>1342</v>
      </c>
      <c r="B59" t="s">
        <v>1344</v>
      </c>
      <c r="C59" t="s">
        <v>19601</v>
      </c>
      <c r="D59">
        <v>540</v>
      </c>
      <c r="E59">
        <v>45</v>
      </c>
      <c r="F59">
        <v>30</v>
      </c>
      <c r="G59" s="1" t="s">
        <v>24581</v>
      </c>
      <c r="H59">
        <v>25</v>
      </c>
      <c r="I59">
        <v>0.8</v>
      </c>
      <c r="J59" t="s">
        <v>24582</v>
      </c>
      <c r="K59" t="s">
        <v>24583</v>
      </c>
      <c r="L59" t="str">
        <f>_xlfn.XLOOKUP(LEFT(Ziehung[[#This Row],[LosID]],FIND("-",Ziehung[[#This Row],[LosID]])-1),Ziehungsanzahl[Kürzel],Ziehungsanzahl[Lostopf],"",0)</f>
        <v>Eisenbahnmuseum</v>
      </c>
    </row>
    <row r="60" spans="1:12" ht="135">
      <c r="A60" t="s">
        <v>1346</v>
      </c>
      <c r="B60" t="s">
        <v>1348</v>
      </c>
      <c r="C60" t="s">
        <v>10263</v>
      </c>
      <c r="D60">
        <v>90</v>
      </c>
      <c r="E60">
        <v>65</v>
      </c>
      <c r="F60">
        <v>10</v>
      </c>
      <c r="G60" s="1" t="s">
        <v>24731</v>
      </c>
      <c r="H60">
        <v>32</v>
      </c>
      <c r="I60">
        <v>0.85</v>
      </c>
      <c r="J60" t="s">
        <v>24732</v>
      </c>
      <c r="K60" t="s">
        <v>24733</v>
      </c>
      <c r="L60" t="str">
        <f>_xlfn.XLOOKUP(LEFT(Ziehung[[#This Row],[LosID]],FIND("-",Ziehung[[#This Row],[LosID]])-1),Ziehungsanzahl[Kürzel],Ziehungsanzahl[Lostopf],"",0)</f>
        <v>Eisenbahnmuseum</v>
      </c>
    </row>
    <row r="61" spans="1:12" ht="135">
      <c r="A61" t="s">
        <v>1350</v>
      </c>
      <c r="B61" t="s">
        <v>1352</v>
      </c>
      <c r="C61" t="s">
        <v>14338</v>
      </c>
      <c r="D61">
        <v>40</v>
      </c>
      <c r="E61">
        <v>75</v>
      </c>
      <c r="F61">
        <v>10</v>
      </c>
      <c r="G61" s="1" t="s">
        <v>1351</v>
      </c>
      <c r="H61">
        <v>45</v>
      </c>
      <c r="I61">
        <v>1.5</v>
      </c>
      <c r="J61" t="s">
        <v>24734</v>
      </c>
      <c r="K61" t="s">
        <v>24735</v>
      </c>
      <c r="L61" t="str">
        <f>_xlfn.XLOOKUP(LEFT(Ziehung[[#This Row],[LosID]],FIND("-",Ziehung[[#This Row],[LosID]])-1),Ziehungsanzahl[Kürzel],Ziehungsanzahl[Lostopf],"",0)</f>
        <v>Eisenbahnmuseum</v>
      </c>
    </row>
    <row r="62" spans="1:12" ht="75">
      <c r="A62" t="s">
        <v>301</v>
      </c>
      <c r="B62" t="s">
        <v>302</v>
      </c>
      <c r="C62" t="s">
        <v>303</v>
      </c>
      <c r="D62">
        <v>45</v>
      </c>
      <c r="E62">
        <v>70</v>
      </c>
      <c r="F62">
        <v>10</v>
      </c>
      <c r="G62" s="1" t="s">
        <v>304</v>
      </c>
      <c r="H62">
        <v>36</v>
      </c>
      <c r="I62">
        <v>0.8</v>
      </c>
      <c r="J62" t="s">
        <v>305</v>
      </c>
      <c r="K62" t="s">
        <v>306</v>
      </c>
      <c r="L62" t="str">
        <f>_xlfn.XLOOKUP(LEFT(Ziehung[[#This Row],[LosID]],FIND("-",Ziehung[[#This Row],[LosID]])-1),Ziehungsanzahl[Kürzel],Ziehungsanzahl[Lostopf],"",0)</f>
        <v>Frankfurt &amp; Rhein-Main-Region</v>
      </c>
    </row>
    <row r="63" spans="1:12" ht="75">
      <c r="A63" t="s">
        <v>1362</v>
      </c>
      <c r="B63" t="s">
        <v>1364</v>
      </c>
      <c r="C63" t="s">
        <v>671</v>
      </c>
      <c r="D63">
        <v>60</v>
      </c>
      <c r="E63">
        <v>30</v>
      </c>
      <c r="F63" t="s">
        <v>89</v>
      </c>
      <c r="G63" s="1" t="s">
        <v>24584</v>
      </c>
      <c r="H63">
        <v>18</v>
      </c>
      <c r="I63">
        <v>0.5</v>
      </c>
      <c r="J63" t="s">
        <v>24585</v>
      </c>
      <c r="K63" t="s">
        <v>24586</v>
      </c>
      <c r="L63" t="str">
        <f>_xlfn.XLOOKUP(LEFT(Ziehung[[#This Row],[LosID]],FIND("-",Ziehung[[#This Row],[LosID]])-1),Ziehungsanzahl[Kürzel],Ziehungsanzahl[Lostopf],"",0)</f>
        <v>Frankfurt &amp; Rhein-Main-Region</v>
      </c>
    </row>
    <row r="64" spans="1:12" ht="30">
      <c r="A64" t="s">
        <v>1371</v>
      </c>
      <c r="B64" t="s">
        <v>1373</v>
      </c>
      <c r="C64" t="s">
        <v>23649</v>
      </c>
      <c r="D64">
        <v>45</v>
      </c>
      <c r="E64">
        <v>80</v>
      </c>
      <c r="F64" t="s">
        <v>89</v>
      </c>
      <c r="G64" s="1" t="s">
        <v>1372</v>
      </c>
      <c r="H64">
        <v>51</v>
      </c>
      <c r="I64">
        <v>1.7</v>
      </c>
      <c r="J64" t="s">
        <v>24587</v>
      </c>
      <c r="K64" t="s">
        <v>24588</v>
      </c>
      <c r="L64" t="str">
        <f>_xlfn.XLOOKUP(LEFT(Ziehung[[#This Row],[LosID]],FIND("-",Ziehung[[#This Row],[LosID]])-1),Ziehungsanzahl[Kürzel],Ziehungsanzahl[Lostopf],"",0)</f>
        <v>Frankfurt &amp; Rhein-Main-Region</v>
      </c>
    </row>
    <row r="65" spans="1:12" ht="60">
      <c r="A65" t="s">
        <v>1375</v>
      </c>
      <c r="B65" t="s">
        <v>1377</v>
      </c>
      <c r="C65" t="s">
        <v>12208</v>
      </c>
      <c r="D65">
        <v>65</v>
      </c>
      <c r="E65">
        <v>60</v>
      </c>
      <c r="F65">
        <v>10</v>
      </c>
      <c r="G65" s="1" t="s">
        <v>1376</v>
      </c>
      <c r="H65">
        <v>37</v>
      </c>
      <c r="I65">
        <v>1.2</v>
      </c>
      <c r="J65" t="s">
        <v>24736</v>
      </c>
      <c r="K65" t="s">
        <v>24737</v>
      </c>
      <c r="L65" t="str">
        <f>_xlfn.XLOOKUP(LEFT(Ziehung[[#This Row],[LosID]],FIND("-",Ziehung[[#This Row],[LosID]])-1),Ziehungsanzahl[Kürzel],Ziehungsanzahl[Lostopf],"",0)</f>
        <v>Frankfurt &amp; Rhein-Main-Region</v>
      </c>
    </row>
    <row r="66" spans="1:12" ht="30">
      <c r="A66" t="s">
        <v>1379</v>
      </c>
      <c r="B66" t="s">
        <v>1381</v>
      </c>
      <c r="C66" t="s">
        <v>3194</v>
      </c>
      <c r="D66">
        <v>45</v>
      </c>
      <c r="E66">
        <v>40</v>
      </c>
      <c r="F66" t="s">
        <v>89</v>
      </c>
      <c r="G66" s="1" t="s">
        <v>1380</v>
      </c>
      <c r="H66">
        <v>23</v>
      </c>
      <c r="I66">
        <v>0.8</v>
      </c>
      <c r="J66" t="s">
        <v>24738</v>
      </c>
      <c r="K66" t="s">
        <v>24739</v>
      </c>
      <c r="L66" t="str">
        <f>_xlfn.XLOOKUP(LEFT(Ziehung[[#This Row],[LosID]],FIND("-",Ziehung[[#This Row],[LosID]])-1),Ziehungsanzahl[Kürzel],Ziehungsanzahl[Lostopf],"",0)</f>
        <v>Frankfurt &amp; Rhein-Main-Region</v>
      </c>
    </row>
    <row r="67" spans="1:12" ht="60">
      <c r="A67" t="s">
        <v>1404</v>
      </c>
      <c r="B67" t="s">
        <v>1406</v>
      </c>
      <c r="C67" t="s">
        <v>8737</v>
      </c>
      <c r="D67">
        <v>35</v>
      </c>
      <c r="E67">
        <v>35</v>
      </c>
      <c r="F67">
        <v>20</v>
      </c>
      <c r="G67" s="1" t="s">
        <v>1405</v>
      </c>
      <c r="H67">
        <v>17</v>
      </c>
      <c r="I67">
        <v>0.45</v>
      </c>
      <c r="J67" t="s">
        <v>24740</v>
      </c>
      <c r="K67" t="s">
        <v>24741</v>
      </c>
      <c r="L67" t="str">
        <f>_xlfn.XLOOKUP(LEFT(Ziehung[[#This Row],[LosID]],FIND("-",Ziehung[[#This Row],[LosID]])-1),Ziehungsanzahl[Kürzel],Ziehungsanzahl[Lostopf],"",0)</f>
        <v>Frankfurt &amp; Rhein-Main-Region</v>
      </c>
    </row>
    <row r="68" spans="1:12" ht="90">
      <c r="A68" t="s">
        <v>321</v>
      </c>
      <c r="B68" t="s">
        <v>322</v>
      </c>
      <c r="C68" t="s">
        <v>22</v>
      </c>
      <c r="D68">
        <v>0</v>
      </c>
      <c r="E68">
        <v>60</v>
      </c>
      <c r="F68">
        <v>15</v>
      </c>
      <c r="G68" s="1" t="s">
        <v>24742</v>
      </c>
      <c r="H68">
        <v>33</v>
      </c>
      <c r="I68">
        <v>1</v>
      </c>
      <c r="J68" t="s">
        <v>24743</v>
      </c>
      <c r="K68" t="s">
        <v>24744</v>
      </c>
      <c r="L68" t="str">
        <f>_xlfn.XLOOKUP(LEFT(Ziehung[[#This Row],[LosID]],FIND("-",Ziehung[[#This Row],[LosID]])-1),Ziehungsanzahl[Kürzel],Ziehungsanzahl[Lostopf],"",0)</f>
        <v>Frankfurt &amp; Rhein-Main-Region</v>
      </c>
    </row>
    <row r="69" spans="1:12">
      <c r="A69" t="s">
        <v>323</v>
      </c>
      <c r="B69" t="s">
        <v>324</v>
      </c>
      <c r="C69" t="s">
        <v>325</v>
      </c>
      <c r="D69">
        <v>40</v>
      </c>
      <c r="E69">
        <v>100</v>
      </c>
      <c r="F69">
        <v>0</v>
      </c>
      <c r="G69" s="1" t="s">
        <v>326</v>
      </c>
      <c r="H69">
        <v>56</v>
      </c>
      <c r="I69">
        <v>1.6</v>
      </c>
      <c r="J69" t="s">
        <v>327</v>
      </c>
      <c r="K69" t="s">
        <v>328</v>
      </c>
      <c r="L69" t="str">
        <f>_xlfn.XLOOKUP(LEFT(Ziehung[[#This Row],[LosID]],FIND("-",Ziehung[[#This Row],[LosID]])-1),Ziehungsanzahl[Kürzel],Ziehungsanzahl[Lostopf],"",0)</f>
        <v>Frankfurt &amp; Rhein-Main-Region</v>
      </c>
    </row>
    <row r="70" spans="1:12" ht="60">
      <c r="A70" t="s">
        <v>329</v>
      </c>
      <c r="B70" t="s">
        <v>330</v>
      </c>
      <c r="C70" t="s">
        <v>331</v>
      </c>
      <c r="D70">
        <v>40</v>
      </c>
      <c r="E70">
        <v>75</v>
      </c>
      <c r="F70">
        <v>30</v>
      </c>
      <c r="G70" s="1" t="s">
        <v>24745</v>
      </c>
      <c r="H70">
        <v>45</v>
      </c>
      <c r="I70">
        <v>1.6</v>
      </c>
      <c r="J70" t="s">
        <v>24746</v>
      </c>
      <c r="K70" t="s">
        <v>24747</v>
      </c>
      <c r="L70" t="str">
        <f>_xlfn.XLOOKUP(LEFT(Ziehung[[#This Row],[LosID]],FIND("-",Ziehung[[#This Row],[LosID]])-1),Ziehungsanzahl[Kürzel],Ziehungsanzahl[Lostopf],"",0)</f>
        <v>Frankfurt &amp; Rhein-Main-Region</v>
      </c>
    </row>
    <row r="71" spans="1:12" ht="30">
      <c r="A71" t="s">
        <v>332</v>
      </c>
      <c r="B71" t="s">
        <v>333</v>
      </c>
      <c r="C71" t="s">
        <v>334</v>
      </c>
      <c r="D71">
        <v>65</v>
      </c>
      <c r="E71">
        <v>25</v>
      </c>
      <c r="F71">
        <v>0</v>
      </c>
      <c r="G71" s="1" t="s">
        <v>24748</v>
      </c>
      <c r="H71">
        <v>12</v>
      </c>
      <c r="I71">
        <v>0.3</v>
      </c>
      <c r="J71" t="s">
        <v>24749</v>
      </c>
      <c r="K71" t="s">
        <v>24750</v>
      </c>
      <c r="L71" t="str">
        <f>_xlfn.XLOOKUP(LEFT(Ziehung[[#This Row],[LosID]],FIND("-",Ziehung[[#This Row],[LosID]])-1),Ziehungsanzahl[Kürzel],Ziehungsanzahl[Lostopf],"",0)</f>
        <v>Frankfurt &amp; Rhein-Main-Region</v>
      </c>
    </row>
    <row r="72" spans="1:12" ht="90">
      <c r="A72" t="s">
        <v>335</v>
      </c>
      <c r="B72" t="s">
        <v>336</v>
      </c>
      <c r="C72" t="s">
        <v>337</v>
      </c>
      <c r="D72">
        <v>110</v>
      </c>
      <c r="E72">
        <v>15</v>
      </c>
      <c r="F72">
        <v>10</v>
      </c>
      <c r="G72" s="1" t="s">
        <v>24751</v>
      </c>
      <c r="H72">
        <v>7</v>
      </c>
      <c r="I72">
        <v>0.2</v>
      </c>
      <c r="J72" t="s">
        <v>24752</v>
      </c>
      <c r="K72" t="s">
        <v>24753</v>
      </c>
      <c r="L72" t="str">
        <f>_xlfn.XLOOKUP(LEFT(Ziehung[[#This Row],[LosID]],FIND("-",Ziehung[[#This Row],[LosID]])-1),Ziehungsanzahl[Kürzel],Ziehungsanzahl[Lostopf],"",0)</f>
        <v>Kleine Hochschulorte</v>
      </c>
    </row>
    <row r="73" spans="1:12" ht="60">
      <c r="A73" t="s">
        <v>1421</v>
      </c>
      <c r="B73" t="s">
        <v>1423</v>
      </c>
      <c r="C73" t="s">
        <v>11964</v>
      </c>
      <c r="D73">
        <v>70</v>
      </c>
      <c r="E73">
        <v>45</v>
      </c>
      <c r="F73">
        <v>0</v>
      </c>
      <c r="G73" s="1" t="s">
        <v>1422</v>
      </c>
      <c r="H73">
        <v>26</v>
      </c>
      <c r="I73">
        <v>0.85</v>
      </c>
      <c r="J73" t="s">
        <v>24589</v>
      </c>
      <c r="K73" t="s">
        <v>24590</v>
      </c>
      <c r="L73" t="str">
        <f>_xlfn.XLOOKUP(LEFT(Ziehung[[#This Row],[LosID]],FIND("-",Ziehung[[#This Row],[LosID]])-1),Ziehungsanzahl[Kürzel],Ziehungsanzahl[Lostopf],"",0)</f>
        <v>Kleine Hochschulorte</v>
      </c>
    </row>
    <row r="74" spans="1:12" ht="60">
      <c r="A74" t="s">
        <v>1433</v>
      </c>
      <c r="B74" t="s">
        <v>1435</v>
      </c>
      <c r="C74" t="s">
        <v>23933</v>
      </c>
      <c r="D74">
        <v>80</v>
      </c>
      <c r="E74">
        <v>50</v>
      </c>
      <c r="F74">
        <v>0</v>
      </c>
      <c r="G74" s="1" t="s">
        <v>24591</v>
      </c>
      <c r="H74">
        <v>27</v>
      </c>
      <c r="I74">
        <v>0.45</v>
      </c>
      <c r="J74" t="s">
        <v>24592</v>
      </c>
      <c r="K74" t="s">
        <v>24593</v>
      </c>
      <c r="L74" t="str">
        <f>_xlfn.XLOOKUP(LEFT(Ziehung[[#This Row],[LosID]],FIND("-",Ziehung[[#This Row],[LosID]])-1),Ziehungsanzahl[Kürzel],Ziehungsanzahl[Lostopf],"",0)</f>
        <v>Kleine Hochschulorte</v>
      </c>
    </row>
    <row r="75" spans="1:12" ht="60">
      <c r="A75" t="s">
        <v>1445</v>
      </c>
      <c r="B75" t="s">
        <v>1447</v>
      </c>
      <c r="C75" t="s">
        <v>7815</v>
      </c>
      <c r="D75">
        <v>185</v>
      </c>
      <c r="E75">
        <v>50</v>
      </c>
      <c r="F75">
        <v>0</v>
      </c>
      <c r="G75" s="1" t="s">
        <v>24754</v>
      </c>
      <c r="H75">
        <v>30</v>
      </c>
      <c r="I75">
        <v>1.1000000000000001</v>
      </c>
      <c r="J75" t="s">
        <v>24755</v>
      </c>
      <c r="K75" t="s">
        <v>24756</v>
      </c>
      <c r="L75" t="str">
        <f>_xlfn.XLOOKUP(LEFT(Ziehung[[#This Row],[LosID]],FIND("-",Ziehung[[#This Row],[LosID]])-1),Ziehungsanzahl[Kürzel],Ziehungsanzahl[Lostopf],"",0)</f>
        <v>Kleine Hochschulorte</v>
      </c>
    </row>
    <row r="76" spans="1:12" ht="60">
      <c r="A76" t="s">
        <v>1455</v>
      </c>
      <c r="B76" t="s">
        <v>1457</v>
      </c>
      <c r="C76" t="s">
        <v>20254</v>
      </c>
      <c r="D76">
        <v>305</v>
      </c>
      <c r="E76">
        <v>30</v>
      </c>
      <c r="F76">
        <v>10</v>
      </c>
      <c r="G76" s="1" t="s">
        <v>24594</v>
      </c>
      <c r="H76">
        <v>13</v>
      </c>
      <c r="I76">
        <v>0.3</v>
      </c>
      <c r="J76" t="s">
        <v>24595</v>
      </c>
      <c r="K76" t="s">
        <v>24596</v>
      </c>
      <c r="L76" t="str">
        <f>_xlfn.XLOOKUP(LEFT(Ziehung[[#This Row],[LosID]],FIND("-",Ziehung[[#This Row],[LosID]])-1),Ziehungsanzahl[Kürzel],Ziehungsanzahl[Lostopf],"",0)</f>
        <v>Kleine Hochschulorte</v>
      </c>
    </row>
    <row r="77" spans="1:12" ht="60">
      <c r="A77" t="s">
        <v>1469</v>
      </c>
      <c r="B77" t="s">
        <v>1471</v>
      </c>
      <c r="C77" t="s">
        <v>7806</v>
      </c>
      <c r="D77">
        <v>120</v>
      </c>
      <c r="E77">
        <v>50</v>
      </c>
      <c r="F77">
        <v>0</v>
      </c>
      <c r="G77" s="1" t="s">
        <v>1470</v>
      </c>
      <c r="H77">
        <v>30</v>
      </c>
      <c r="I77">
        <v>1</v>
      </c>
      <c r="J77" t="s">
        <v>24757</v>
      </c>
      <c r="K77" t="s">
        <v>24758</v>
      </c>
      <c r="L77" t="str">
        <f>_xlfn.XLOOKUP(LEFT(Ziehung[[#This Row],[LosID]],FIND("-",Ziehung[[#This Row],[LosID]])-1),Ziehungsanzahl[Kürzel],Ziehungsanzahl[Lostopf],"",0)</f>
        <v>Kleine Hochschulorte</v>
      </c>
    </row>
    <row r="78" spans="1:12" ht="105">
      <c r="A78" t="s">
        <v>1475</v>
      </c>
      <c r="B78" t="s">
        <v>1477</v>
      </c>
      <c r="C78" t="s">
        <v>7649</v>
      </c>
      <c r="D78">
        <v>420</v>
      </c>
      <c r="E78">
        <v>60</v>
      </c>
      <c r="F78">
        <v>0</v>
      </c>
      <c r="G78" s="1" t="s">
        <v>24597</v>
      </c>
      <c r="H78">
        <v>33</v>
      </c>
      <c r="I78">
        <v>1</v>
      </c>
      <c r="J78" t="s">
        <v>24598</v>
      </c>
      <c r="K78" t="s">
        <v>24599</v>
      </c>
      <c r="L78" t="str">
        <f>_xlfn.XLOOKUP(LEFT(Ziehung[[#This Row],[LosID]],FIND("-",Ziehung[[#This Row],[LosID]])-1),Ziehungsanzahl[Kürzel],Ziehungsanzahl[Lostopf],"",0)</f>
        <v>Kleine Hochschulorte</v>
      </c>
    </row>
    <row r="79" spans="1:12" ht="60">
      <c r="A79" t="s">
        <v>353</v>
      </c>
      <c r="B79" t="s">
        <v>354</v>
      </c>
      <c r="C79" t="s">
        <v>355</v>
      </c>
      <c r="D79">
        <v>135</v>
      </c>
      <c r="E79">
        <v>35</v>
      </c>
      <c r="F79">
        <v>0</v>
      </c>
      <c r="G79" s="1" t="s">
        <v>356</v>
      </c>
      <c r="H79">
        <v>17</v>
      </c>
      <c r="I79">
        <v>0.35</v>
      </c>
      <c r="J79" t="s">
        <v>357</v>
      </c>
      <c r="K79" t="s">
        <v>358</v>
      </c>
      <c r="L79" t="str">
        <f>_xlfn.XLOOKUP(LEFT(Ziehung[[#This Row],[LosID]],FIND("-",Ziehung[[#This Row],[LosID]])-1),Ziehungsanzahl[Kürzel],Ziehungsanzahl[Lostopf],"",0)</f>
        <v>Kleine Hochschulorte</v>
      </c>
    </row>
    <row r="80" spans="1:12" ht="90">
      <c r="A80" t="s">
        <v>359</v>
      </c>
      <c r="B80" t="s">
        <v>360</v>
      </c>
      <c r="C80" t="s">
        <v>361</v>
      </c>
      <c r="D80">
        <v>80</v>
      </c>
      <c r="E80">
        <v>45</v>
      </c>
      <c r="F80">
        <v>20</v>
      </c>
      <c r="G80" s="1" t="s">
        <v>24759</v>
      </c>
      <c r="H80">
        <v>23</v>
      </c>
      <c r="I80">
        <v>0.7</v>
      </c>
      <c r="J80" t="s">
        <v>24760</v>
      </c>
      <c r="K80" t="s">
        <v>24761</v>
      </c>
      <c r="L80" t="str">
        <f>_xlfn.XLOOKUP(LEFT(Ziehung[[#This Row],[LosID]],FIND("-",Ziehung[[#This Row],[LosID]])-1),Ziehungsanzahl[Kürzel],Ziehungsanzahl[Lostopf],"",0)</f>
        <v>Kleine Hochschulorte</v>
      </c>
    </row>
    <row r="81" spans="1:12" ht="75">
      <c r="A81" t="s">
        <v>1489</v>
      </c>
      <c r="B81" t="s">
        <v>1491</v>
      </c>
      <c r="C81" t="s">
        <v>16645</v>
      </c>
      <c r="D81">
        <v>215</v>
      </c>
      <c r="E81">
        <v>35</v>
      </c>
      <c r="F81">
        <v>10</v>
      </c>
      <c r="G81" s="1" t="s">
        <v>24600</v>
      </c>
      <c r="H81">
        <v>20</v>
      </c>
      <c r="I81">
        <v>0.65</v>
      </c>
      <c r="J81" t="s">
        <v>24601</v>
      </c>
      <c r="K81" t="s">
        <v>24602</v>
      </c>
      <c r="L81" t="str">
        <f>_xlfn.XLOOKUP(LEFT(Ziehung[[#This Row],[LosID]],FIND("-",Ziehung[[#This Row],[LosID]])-1),Ziehungsanzahl[Kürzel],Ziehungsanzahl[Lostopf],"",0)</f>
        <v>Kleine Hochschulorte</v>
      </c>
    </row>
    <row r="82" spans="1:12" ht="75">
      <c r="A82" t="s">
        <v>1499</v>
      </c>
      <c r="B82" t="s">
        <v>1501</v>
      </c>
      <c r="C82" t="s">
        <v>21026</v>
      </c>
      <c r="D82">
        <v>40</v>
      </c>
      <c r="E82">
        <v>80</v>
      </c>
      <c r="F82">
        <v>20</v>
      </c>
      <c r="G82" s="1" t="s">
        <v>24603</v>
      </c>
      <c r="H82">
        <v>50</v>
      </c>
      <c r="I82">
        <v>0.85</v>
      </c>
      <c r="J82" t="s">
        <v>24604</v>
      </c>
      <c r="K82" t="s">
        <v>24605</v>
      </c>
      <c r="L82" t="str">
        <f>_xlfn.XLOOKUP(LEFT(Ziehung[[#This Row],[LosID]],FIND("-",Ziehung[[#This Row],[LosID]])-1),Ziehungsanzahl[Kürzel],Ziehungsanzahl[Lostopf],"",0)</f>
        <v>Hanse/Meer/Küste/Deich</v>
      </c>
    </row>
    <row r="83" spans="1:12" ht="75">
      <c r="A83" t="s">
        <v>373</v>
      </c>
      <c r="B83" t="s">
        <v>374</v>
      </c>
      <c r="C83" t="s">
        <v>375</v>
      </c>
      <c r="D83">
        <v>280</v>
      </c>
      <c r="E83">
        <v>75</v>
      </c>
      <c r="F83">
        <v>20</v>
      </c>
      <c r="G83" s="1" t="s">
        <v>24762</v>
      </c>
      <c r="H83">
        <v>47</v>
      </c>
      <c r="I83">
        <v>1.6</v>
      </c>
      <c r="J83" t="s">
        <v>24763</v>
      </c>
      <c r="K83" t="s">
        <v>24764</v>
      </c>
      <c r="L83" t="str">
        <f>_xlfn.XLOOKUP(LEFT(Ziehung[[#This Row],[LosID]],FIND("-",Ziehung[[#This Row],[LosID]])-1),Ziehungsanzahl[Kürzel],Ziehungsanzahl[Lostopf],"",0)</f>
        <v>Hanse/Meer/Küste/Deich</v>
      </c>
    </row>
    <row r="84" spans="1:12" ht="60">
      <c r="A84" t="s">
        <v>376</v>
      </c>
      <c r="B84" t="s">
        <v>377</v>
      </c>
      <c r="C84" t="s">
        <v>378</v>
      </c>
      <c r="D84">
        <v>390</v>
      </c>
      <c r="E84">
        <v>40</v>
      </c>
      <c r="F84">
        <v>20</v>
      </c>
      <c r="G84" s="1" t="s">
        <v>379</v>
      </c>
      <c r="H84">
        <v>24</v>
      </c>
      <c r="I84">
        <v>0.8</v>
      </c>
      <c r="J84" t="s">
        <v>380</v>
      </c>
      <c r="K84" t="s">
        <v>381</v>
      </c>
      <c r="L84" t="str">
        <f>_xlfn.XLOOKUP(LEFT(Ziehung[[#This Row],[LosID]],FIND("-",Ziehung[[#This Row],[LosID]])-1),Ziehungsanzahl[Kürzel],Ziehungsanzahl[Lostopf],"",0)</f>
        <v>Hanse/Meer/Küste/Deich</v>
      </c>
    </row>
    <row r="85" spans="1:12" ht="45">
      <c r="A85" t="s">
        <v>382</v>
      </c>
      <c r="B85" t="s">
        <v>383</v>
      </c>
      <c r="C85" t="s">
        <v>384</v>
      </c>
      <c r="D85">
        <v>185</v>
      </c>
      <c r="E85">
        <v>45</v>
      </c>
      <c r="F85">
        <v>0</v>
      </c>
      <c r="G85" s="1" t="s">
        <v>385</v>
      </c>
      <c r="H85">
        <v>27</v>
      </c>
      <c r="I85">
        <v>0.9</v>
      </c>
      <c r="J85" t="s">
        <v>386</v>
      </c>
      <c r="K85" t="s">
        <v>387</v>
      </c>
      <c r="L85" t="str">
        <f>_xlfn.XLOOKUP(LEFT(Ziehung[[#This Row],[LosID]],FIND("-",Ziehung[[#This Row],[LosID]])-1),Ziehungsanzahl[Kürzel],Ziehungsanzahl[Lostopf],"",0)</f>
        <v>Hanse/Meer/Küste/Deich</v>
      </c>
    </row>
    <row r="86" spans="1:12" ht="60">
      <c r="A86" t="s">
        <v>1517</v>
      </c>
      <c r="B86" t="s">
        <v>1519</v>
      </c>
      <c r="C86" t="s">
        <v>23073</v>
      </c>
      <c r="D86">
        <v>585</v>
      </c>
      <c r="E86">
        <v>55</v>
      </c>
      <c r="F86">
        <v>25</v>
      </c>
      <c r="G86" s="1" t="s">
        <v>24765</v>
      </c>
      <c r="H86">
        <v>31</v>
      </c>
      <c r="I86">
        <v>1</v>
      </c>
      <c r="J86" t="s">
        <v>24766</v>
      </c>
      <c r="K86" t="s">
        <v>24767</v>
      </c>
      <c r="L86" t="str">
        <f>_xlfn.XLOOKUP(LEFT(Ziehung[[#This Row],[LosID]],FIND("-",Ziehung[[#This Row],[LosID]])-1),Ziehungsanzahl[Kürzel],Ziehungsanzahl[Lostopf],"",0)</f>
        <v>Hanse/Meer/Küste/Deich</v>
      </c>
    </row>
    <row r="87" spans="1:12" ht="30">
      <c r="A87" t="s">
        <v>391</v>
      </c>
      <c r="B87" t="s">
        <v>392</v>
      </c>
      <c r="C87" t="s">
        <v>393</v>
      </c>
      <c r="D87">
        <v>635</v>
      </c>
      <c r="E87">
        <v>55</v>
      </c>
      <c r="F87">
        <v>0</v>
      </c>
      <c r="G87" s="1" t="s">
        <v>394</v>
      </c>
      <c r="H87">
        <v>32</v>
      </c>
      <c r="I87">
        <v>1.1000000000000001</v>
      </c>
      <c r="J87" t="s">
        <v>395</v>
      </c>
      <c r="K87" t="s">
        <v>396</v>
      </c>
      <c r="L87" t="str">
        <f>_xlfn.XLOOKUP(LEFT(Ziehung[[#This Row],[LosID]],FIND("-",Ziehung[[#This Row],[LosID]])-1),Ziehungsanzahl[Kürzel],Ziehungsanzahl[Lostopf],"",0)</f>
        <v>Hanse/Meer/Küste/Deich</v>
      </c>
    </row>
    <row r="88" spans="1:12" ht="60">
      <c r="A88" t="s">
        <v>1528</v>
      </c>
      <c r="B88" t="s">
        <v>1530</v>
      </c>
      <c r="C88" t="s">
        <v>10597</v>
      </c>
      <c r="D88">
        <v>95</v>
      </c>
      <c r="E88">
        <v>80</v>
      </c>
      <c r="F88">
        <v>10</v>
      </c>
      <c r="G88" s="1" t="s">
        <v>24606</v>
      </c>
      <c r="H88">
        <v>47</v>
      </c>
      <c r="I88">
        <v>1.5</v>
      </c>
      <c r="J88" t="s">
        <v>24607</v>
      </c>
      <c r="K88" t="s">
        <v>24608</v>
      </c>
      <c r="L88" t="str">
        <f>_xlfn.XLOOKUP(LEFT(Ziehung[[#This Row],[LosID]],FIND("-",Ziehung[[#This Row],[LosID]])-1),Ziehungsanzahl[Kürzel],Ziehungsanzahl[Lostopf],"",0)</f>
        <v>Hanse/Meer/Küste/Deich</v>
      </c>
    </row>
    <row r="89" spans="1:12" ht="105">
      <c r="A89" t="s">
        <v>397</v>
      </c>
      <c r="B89" t="s">
        <v>398</v>
      </c>
      <c r="C89" t="s">
        <v>399</v>
      </c>
      <c r="D89">
        <v>90</v>
      </c>
      <c r="E89">
        <v>55</v>
      </c>
      <c r="F89">
        <v>15</v>
      </c>
      <c r="G89" s="1" t="s">
        <v>24768</v>
      </c>
      <c r="H89">
        <v>24</v>
      </c>
      <c r="I89">
        <v>0.48</v>
      </c>
      <c r="J89" t="s">
        <v>24769</v>
      </c>
      <c r="K89" t="s">
        <v>24770</v>
      </c>
      <c r="L89" t="str">
        <f>_xlfn.XLOOKUP(LEFT(Ziehung[[#This Row],[LosID]],FIND("-",Ziehung[[#This Row],[LosID]])-1),Ziehungsanzahl[Kürzel],Ziehungsanzahl[Lostopf],"",0)</f>
        <v>Hanse/Meer/Küste/Deich</v>
      </c>
    </row>
    <row r="90" spans="1:12" ht="60">
      <c r="A90" t="s">
        <v>1534</v>
      </c>
      <c r="B90" t="s">
        <v>1536</v>
      </c>
      <c r="C90" t="s">
        <v>6161</v>
      </c>
      <c r="D90">
        <v>120</v>
      </c>
      <c r="E90">
        <v>65</v>
      </c>
      <c r="F90">
        <v>0</v>
      </c>
      <c r="G90" s="1" t="s">
        <v>24609</v>
      </c>
      <c r="H90">
        <v>41</v>
      </c>
      <c r="I90">
        <v>1.4</v>
      </c>
      <c r="J90" t="s">
        <v>24610</v>
      </c>
      <c r="K90" t="s">
        <v>24611</v>
      </c>
      <c r="L90" t="str">
        <f>_xlfn.XLOOKUP(LEFT(Ziehung[[#This Row],[LosID]],FIND("-",Ziehung[[#This Row],[LosID]])-1),Ziehungsanzahl[Kürzel],Ziehungsanzahl[Lostopf],"",0)</f>
        <v>Hanse/Meer/Küste/Deich</v>
      </c>
    </row>
    <row r="91" spans="1:12" ht="75">
      <c r="A91" t="s">
        <v>1539</v>
      </c>
      <c r="B91" t="s">
        <v>1541</v>
      </c>
      <c r="C91" t="s">
        <v>84</v>
      </c>
      <c r="D91">
        <v>50</v>
      </c>
      <c r="E91">
        <v>30</v>
      </c>
      <c r="F91">
        <v>10</v>
      </c>
      <c r="G91" s="1" t="s">
        <v>24771</v>
      </c>
      <c r="H91">
        <v>17</v>
      </c>
      <c r="I91">
        <v>0.55000000000000004</v>
      </c>
      <c r="J91" t="s">
        <v>24772</v>
      </c>
      <c r="K91" t="s">
        <v>24773</v>
      </c>
      <c r="L91" t="str">
        <f>_xlfn.XLOOKUP(LEFT(Ziehung[[#This Row],[LosID]],FIND("-",Ziehung[[#This Row],[LosID]])-1),Ziehungsanzahl[Kürzel],Ziehungsanzahl[Lostopf],"",0)</f>
        <v>Hanse/Meer/Küste/Deich</v>
      </c>
    </row>
    <row r="92" spans="1:12" ht="30">
      <c r="A92" t="s">
        <v>1563</v>
      </c>
      <c r="B92" t="s">
        <v>1565</v>
      </c>
      <c r="C92" t="s">
        <v>13456</v>
      </c>
      <c r="D92">
        <v>110</v>
      </c>
      <c r="E92">
        <v>35</v>
      </c>
      <c r="F92" t="s">
        <v>89</v>
      </c>
      <c r="G92" s="1" t="s">
        <v>1564</v>
      </c>
      <c r="H92">
        <v>21</v>
      </c>
      <c r="I92">
        <v>0.75</v>
      </c>
      <c r="J92" t="s">
        <v>24612</v>
      </c>
      <c r="K92" t="s">
        <v>24613</v>
      </c>
      <c r="L92" t="str">
        <f>_xlfn.XLOOKUP(LEFT(Ziehung[[#This Row],[LosID]],FIND("-",Ziehung[[#This Row],[LosID]])-1),Ziehungsanzahl[Kürzel],Ziehungsanzahl[Lostopf],"",0)</f>
        <v>Kranke Ortsnamen</v>
      </c>
    </row>
    <row r="93" spans="1:12" ht="75">
      <c r="A93" t="s">
        <v>418</v>
      </c>
      <c r="B93" t="s">
        <v>419</v>
      </c>
      <c r="C93" t="s">
        <v>420</v>
      </c>
      <c r="D93">
        <v>185</v>
      </c>
      <c r="E93">
        <v>45</v>
      </c>
      <c r="F93">
        <v>10</v>
      </c>
      <c r="G93" s="1" t="s">
        <v>24774</v>
      </c>
      <c r="H93">
        <v>27</v>
      </c>
      <c r="I93">
        <v>1</v>
      </c>
      <c r="J93" t="s">
        <v>24775</v>
      </c>
      <c r="K93" t="s">
        <v>24776</v>
      </c>
      <c r="L93" t="str">
        <f>_xlfn.XLOOKUP(LEFT(Ziehung[[#This Row],[LosID]],FIND("-",Ziehung[[#This Row],[LosID]])-1),Ziehungsanzahl[Kürzel],Ziehungsanzahl[Lostopf],"",0)</f>
        <v>Kranke Ortsnamen</v>
      </c>
    </row>
    <row r="94" spans="1:12" ht="45">
      <c r="A94" t="s">
        <v>1575</v>
      </c>
      <c r="B94" t="s">
        <v>1577</v>
      </c>
      <c r="C94" t="s">
        <v>20969</v>
      </c>
      <c r="D94">
        <v>120</v>
      </c>
      <c r="E94">
        <v>15</v>
      </c>
      <c r="F94">
        <v>15</v>
      </c>
      <c r="G94" s="1" t="s">
        <v>1576</v>
      </c>
      <c r="H94">
        <v>9</v>
      </c>
      <c r="I94">
        <v>0.3</v>
      </c>
      <c r="J94" t="s">
        <v>24777</v>
      </c>
      <c r="K94" t="s">
        <v>24778</v>
      </c>
      <c r="L94" t="str">
        <f>_xlfn.XLOOKUP(LEFT(Ziehung[[#This Row],[LosID]],FIND("-",Ziehung[[#This Row],[LosID]])-1),Ziehungsanzahl[Kürzel],Ziehungsanzahl[Lostopf],"",0)</f>
        <v>Kranke Ortsnamen</v>
      </c>
    </row>
    <row r="95" spans="1:12" ht="30">
      <c r="A95" t="s">
        <v>429</v>
      </c>
      <c r="B95" t="s">
        <v>430</v>
      </c>
      <c r="C95" t="s">
        <v>431</v>
      </c>
      <c r="D95">
        <v>155</v>
      </c>
      <c r="E95">
        <v>10</v>
      </c>
      <c r="F95" t="s">
        <v>89</v>
      </c>
      <c r="G95" s="1" t="s">
        <v>432</v>
      </c>
      <c r="H95">
        <v>5</v>
      </c>
      <c r="I95">
        <v>0.1</v>
      </c>
      <c r="J95" t="s">
        <v>24779</v>
      </c>
      <c r="K95" t="s">
        <v>24780</v>
      </c>
      <c r="L95" t="str">
        <f>_xlfn.XLOOKUP(LEFT(Ziehung[[#This Row],[LosID]],FIND("-",Ziehung[[#This Row],[LosID]])-1),Ziehungsanzahl[Kürzel],Ziehungsanzahl[Lostopf],"",0)</f>
        <v>Kranke Ortsnamen</v>
      </c>
    </row>
    <row r="96" spans="1:12">
      <c r="A96" t="s">
        <v>1594</v>
      </c>
      <c r="B96" t="s">
        <v>1596</v>
      </c>
      <c r="C96" t="s">
        <v>13980</v>
      </c>
      <c r="D96">
        <v>110</v>
      </c>
      <c r="E96">
        <v>35</v>
      </c>
      <c r="F96" t="s">
        <v>89</v>
      </c>
      <c r="G96" s="1" t="s">
        <v>24614</v>
      </c>
      <c r="H96">
        <v>20</v>
      </c>
      <c r="I96">
        <v>0.7</v>
      </c>
      <c r="J96" t="s">
        <v>24615</v>
      </c>
      <c r="K96" t="s">
        <v>24616</v>
      </c>
      <c r="L96" t="str">
        <f>_xlfn.XLOOKUP(LEFT(Ziehung[[#This Row],[LosID]],FIND("-",Ziehung[[#This Row],[LosID]])-1),Ziehungsanzahl[Kürzel],Ziehungsanzahl[Lostopf],"",0)</f>
        <v>Kranke Ortsnamen</v>
      </c>
    </row>
    <row r="97" spans="1:12" ht="45">
      <c r="A97" t="s">
        <v>1598</v>
      </c>
      <c r="B97" t="s">
        <v>1600</v>
      </c>
      <c r="C97" t="s">
        <v>22222</v>
      </c>
      <c r="D97">
        <v>40</v>
      </c>
      <c r="E97">
        <v>60</v>
      </c>
      <c r="F97">
        <v>10</v>
      </c>
      <c r="G97" s="1" t="s">
        <v>1599</v>
      </c>
      <c r="H97">
        <v>35</v>
      </c>
      <c r="I97">
        <v>1.1000000000000001</v>
      </c>
      <c r="J97" t="s">
        <v>24781</v>
      </c>
      <c r="K97" t="s">
        <v>24782</v>
      </c>
      <c r="L97" t="str">
        <f>_xlfn.XLOOKUP(LEFT(Ziehung[[#This Row],[LosID]],FIND("-",Ziehung[[#This Row],[LosID]])-1),Ziehungsanzahl[Kürzel],Ziehungsanzahl[Lostopf],"",0)</f>
        <v>Kranke Ortsnamen</v>
      </c>
    </row>
    <row r="98" spans="1:12" ht="45">
      <c r="A98" t="s">
        <v>433</v>
      </c>
      <c r="B98" t="s">
        <v>434</v>
      </c>
      <c r="C98" t="s">
        <v>435</v>
      </c>
      <c r="D98">
        <v>155</v>
      </c>
      <c r="E98">
        <v>30</v>
      </c>
      <c r="F98">
        <v>10</v>
      </c>
      <c r="G98" s="1" t="s">
        <v>436</v>
      </c>
      <c r="H98">
        <v>17</v>
      </c>
      <c r="I98">
        <v>0.35</v>
      </c>
      <c r="J98" t="s">
        <v>24783</v>
      </c>
      <c r="K98" t="s">
        <v>24784</v>
      </c>
      <c r="L98" t="str">
        <f>_xlfn.XLOOKUP(LEFT(Ziehung[[#This Row],[LosID]],FIND("-",Ziehung[[#This Row],[LosID]])-1),Ziehungsanzahl[Kürzel],Ziehungsanzahl[Lostopf],"",0)</f>
        <v>Kranke Ortsnamen</v>
      </c>
    </row>
    <row r="99" spans="1:12" ht="120">
      <c r="A99" t="s">
        <v>440</v>
      </c>
      <c r="B99" t="s">
        <v>441</v>
      </c>
      <c r="C99" t="s">
        <v>442</v>
      </c>
      <c r="D99">
        <v>305</v>
      </c>
      <c r="E99">
        <v>40</v>
      </c>
      <c r="F99">
        <v>20</v>
      </c>
      <c r="G99" s="1" t="s">
        <v>24785</v>
      </c>
      <c r="H99">
        <v>22</v>
      </c>
      <c r="I99">
        <v>0.8</v>
      </c>
      <c r="J99" t="s">
        <v>24786</v>
      </c>
      <c r="K99" t="s">
        <v>24787</v>
      </c>
      <c r="L99" t="str">
        <f>_xlfn.XLOOKUP(LEFT(Ziehung[[#This Row],[LosID]],FIND("-",Ziehung[[#This Row],[LosID]])-1),Ziehungsanzahl[Kürzel],Ziehungsanzahl[Lostopf],"",0)</f>
        <v>Kranke Ortsnamen</v>
      </c>
    </row>
    <row r="100" spans="1:12" ht="60">
      <c r="A100" t="s">
        <v>1625</v>
      </c>
      <c r="B100" t="s">
        <v>1627</v>
      </c>
      <c r="C100" t="s">
        <v>12943</v>
      </c>
      <c r="D100">
        <v>585</v>
      </c>
      <c r="E100">
        <v>50</v>
      </c>
      <c r="F100">
        <v>0</v>
      </c>
      <c r="G100" s="1" t="s">
        <v>24617</v>
      </c>
      <c r="H100">
        <v>17</v>
      </c>
      <c r="I100">
        <v>0.05</v>
      </c>
      <c r="J100" t="s">
        <v>24618</v>
      </c>
      <c r="K100" t="s">
        <v>24619</v>
      </c>
      <c r="L100" t="str">
        <f>_xlfn.XLOOKUP(LEFT(Ziehung[[#This Row],[LosID]],FIND("-",Ziehung[[#This Row],[LosID]])-1),Ziehungsanzahl[Kürzel],Ziehungsanzahl[Lostopf],"",0)</f>
        <v>Kranke Ortsnamen</v>
      </c>
    </row>
    <row r="101" spans="1:12" ht="120">
      <c r="A101" t="s">
        <v>1629</v>
      </c>
      <c r="B101" t="s">
        <v>1631</v>
      </c>
      <c r="C101" t="s">
        <v>12202</v>
      </c>
      <c r="D101">
        <v>540</v>
      </c>
      <c r="E101">
        <v>55</v>
      </c>
      <c r="F101">
        <v>30</v>
      </c>
      <c r="G101" s="1" t="s">
        <v>24620</v>
      </c>
      <c r="H101">
        <v>35</v>
      </c>
      <c r="I101">
        <v>1.1000000000000001</v>
      </c>
      <c r="J101" t="s">
        <v>24621</v>
      </c>
      <c r="K101" t="s">
        <v>24622</v>
      </c>
      <c r="L101" t="str">
        <f>_xlfn.XLOOKUP(LEFT(Ziehung[[#This Row],[LosID]],FIND("-",Ziehung[[#This Row],[LosID]])-1),Ziehungsanzahl[Kürzel],Ziehungsanzahl[Lostopf],"",0)</f>
        <v>Kranke Ortsnamen</v>
      </c>
    </row>
    <row r="102" spans="1:12" ht="45">
      <c r="A102" t="s">
        <v>1633</v>
      </c>
      <c r="B102" t="s">
        <v>1635</v>
      </c>
      <c r="C102" t="s">
        <v>448</v>
      </c>
      <c r="D102">
        <v>0</v>
      </c>
      <c r="E102">
        <v>30</v>
      </c>
      <c r="F102">
        <v>0</v>
      </c>
      <c r="G102" s="1" t="s">
        <v>24788</v>
      </c>
      <c r="H102">
        <v>15</v>
      </c>
      <c r="I102">
        <v>0.4</v>
      </c>
      <c r="J102" t="s">
        <v>24789</v>
      </c>
      <c r="K102" t="s">
        <v>24790</v>
      </c>
      <c r="L102" t="str">
        <f>_xlfn.XLOOKUP(LEFT(Ziehung[[#This Row],[LosID]],FIND("-",Ziehung[[#This Row],[LosID]])-1),Ziehungsanzahl[Kürzel],Ziehungsanzahl[Lostopf],"",0)</f>
        <v>Münster Stadt &amp; Umland/Fahrrad</v>
      </c>
    </row>
    <row r="103" spans="1:12" ht="45">
      <c r="A103" t="s">
        <v>1637</v>
      </c>
      <c r="B103" t="s">
        <v>1639</v>
      </c>
      <c r="C103" t="s">
        <v>448</v>
      </c>
      <c r="D103">
        <v>0</v>
      </c>
      <c r="E103">
        <v>95</v>
      </c>
      <c r="F103">
        <v>0</v>
      </c>
      <c r="G103" s="1" t="s">
        <v>24623</v>
      </c>
      <c r="H103">
        <v>57</v>
      </c>
      <c r="I103">
        <v>1.9</v>
      </c>
      <c r="J103" t="s">
        <v>24624</v>
      </c>
      <c r="K103" t="s">
        <v>24625</v>
      </c>
      <c r="L103" t="str">
        <f>_xlfn.XLOOKUP(LEFT(Ziehung[[#This Row],[LosID]],FIND("-",Ziehung[[#This Row],[LosID]])-1),Ziehungsanzahl[Kürzel],Ziehungsanzahl[Lostopf],"",0)</f>
        <v>Münster Stadt &amp; Umland/Fahrrad</v>
      </c>
    </row>
    <row r="104" spans="1:12" ht="30">
      <c r="A104" t="s">
        <v>446</v>
      </c>
      <c r="B104" t="s">
        <v>447</v>
      </c>
      <c r="C104" t="s">
        <v>448</v>
      </c>
      <c r="D104">
        <v>0</v>
      </c>
      <c r="E104">
        <v>85</v>
      </c>
      <c r="F104">
        <v>0</v>
      </c>
      <c r="G104" s="1" t="s">
        <v>449</v>
      </c>
      <c r="H104">
        <v>53</v>
      </c>
      <c r="I104">
        <v>1.9</v>
      </c>
      <c r="J104" t="s">
        <v>24791</v>
      </c>
      <c r="K104" t="s">
        <v>24792</v>
      </c>
      <c r="L104" t="str">
        <f>_xlfn.XLOOKUP(LEFT(Ziehung[[#This Row],[LosID]],FIND("-",Ziehung[[#This Row],[LosID]])-1),Ziehungsanzahl[Kürzel],Ziehungsanzahl[Lostopf],"",0)</f>
        <v>Münster Stadt &amp; Umland/Fahrrad</v>
      </c>
    </row>
    <row r="105" spans="1:12">
      <c r="A105" t="s">
        <v>1662</v>
      </c>
      <c r="B105" t="s">
        <v>1664</v>
      </c>
      <c r="C105" t="s">
        <v>20872</v>
      </c>
      <c r="D105">
        <v>40</v>
      </c>
      <c r="E105">
        <v>65</v>
      </c>
      <c r="F105">
        <v>10</v>
      </c>
      <c r="G105" s="1" t="s">
        <v>1663</v>
      </c>
      <c r="H105">
        <v>41</v>
      </c>
      <c r="I105">
        <v>1.5</v>
      </c>
      <c r="J105" t="s">
        <v>24793</v>
      </c>
      <c r="K105" t="s">
        <v>24794</v>
      </c>
      <c r="L105" t="str">
        <f>_xlfn.XLOOKUP(LEFT(Ziehung[[#This Row],[LosID]],FIND("-",Ziehung[[#This Row],[LosID]])-1),Ziehungsanzahl[Kürzel],Ziehungsanzahl[Lostopf],"",0)</f>
        <v>Münster Stadt &amp; Umland/Fahrrad</v>
      </c>
    </row>
    <row r="106" spans="1:12" ht="45">
      <c r="A106" t="s">
        <v>450</v>
      </c>
      <c r="B106" t="s">
        <v>451</v>
      </c>
      <c r="C106" t="s">
        <v>448</v>
      </c>
      <c r="D106">
        <v>0</v>
      </c>
      <c r="E106">
        <v>70</v>
      </c>
      <c r="F106">
        <v>10</v>
      </c>
      <c r="G106" s="1" t="s">
        <v>24795</v>
      </c>
      <c r="H106">
        <v>41</v>
      </c>
      <c r="I106">
        <v>1.3</v>
      </c>
      <c r="J106" t="s">
        <v>24796</v>
      </c>
      <c r="K106" t="s">
        <v>24797</v>
      </c>
      <c r="L106" t="str">
        <f>_xlfn.XLOOKUP(LEFT(Ziehung[[#This Row],[LosID]],FIND("-",Ziehung[[#This Row],[LosID]])-1),Ziehungsanzahl[Kürzel],Ziehungsanzahl[Lostopf],"",0)</f>
        <v>Münster Stadt &amp; Umland/Fahrrad</v>
      </c>
    </row>
    <row r="107" spans="1:12" ht="75">
      <c r="A107" t="s">
        <v>1668</v>
      </c>
      <c r="B107" t="s">
        <v>1670</v>
      </c>
      <c r="C107" t="s">
        <v>448</v>
      </c>
      <c r="D107">
        <v>0</v>
      </c>
      <c r="E107">
        <v>55</v>
      </c>
      <c r="F107">
        <v>30</v>
      </c>
      <c r="G107" s="1" t="s">
        <v>24626</v>
      </c>
      <c r="H107">
        <v>29</v>
      </c>
      <c r="I107">
        <v>0.9</v>
      </c>
      <c r="J107" t="s">
        <v>24627</v>
      </c>
      <c r="K107" t="s">
        <v>24628</v>
      </c>
      <c r="L107" t="str">
        <f>_xlfn.XLOOKUP(LEFT(Ziehung[[#This Row],[LosID]],FIND("-",Ziehung[[#This Row],[LosID]])-1),Ziehungsanzahl[Kürzel],Ziehungsanzahl[Lostopf],"",0)</f>
        <v>Münster Stadt &amp; Umland/Fahrrad</v>
      </c>
    </row>
    <row r="108" spans="1:12" ht="60">
      <c r="A108" t="s">
        <v>454</v>
      </c>
      <c r="B108" t="s">
        <v>455</v>
      </c>
      <c r="C108" t="s">
        <v>448</v>
      </c>
      <c r="D108">
        <v>0</v>
      </c>
      <c r="E108">
        <v>50</v>
      </c>
      <c r="F108">
        <v>0</v>
      </c>
      <c r="G108" s="1" t="s">
        <v>456</v>
      </c>
      <c r="H108">
        <v>30</v>
      </c>
      <c r="I108">
        <v>1</v>
      </c>
      <c r="J108" t="s">
        <v>457</v>
      </c>
      <c r="K108" t="s">
        <v>458</v>
      </c>
      <c r="L108" t="str">
        <f>_xlfn.XLOOKUP(LEFT(Ziehung[[#This Row],[LosID]],FIND("-",Ziehung[[#This Row],[LosID]])-1),Ziehungsanzahl[Kürzel],Ziehungsanzahl[Lostopf],"",0)</f>
        <v>Münster Stadt &amp; Umland/Fahrrad</v>
      </c>
    </row>
    <row r="109" spans="1:12" ht="75">
      <c r="A109" t="s">
        <v>459</v>
      </c>
      <c r="B109" t="s">
        <v>460</v>
      </c>
      <c r="C109" t="s">
        <v>448</v>
      </c>
      <c r="D109">
        <v>0</v>
      </c>
      <c r="E109">
        <v>100</v>
      </c>
      <c r="F109">
        <v>20</v>
      </c>
      <c r="G109" s="1" t="s">
        <v>24798</v>
      </c>
      <c r="H109">
        <v>56</v>
      </c>
      <c r="I109">
        <v>1.6</v>
      </c>
      <c r="J109" t="s">
        <v>24799</v>
      </c>
      <c r="K109" t="s">
        <v>24800</v>
      </c>
      <c r="L109" t="str">
        <f>_xlfn.XLOOKUP(LEFT(Ziehung[[#This Row],[LosID]],FIND("-",Ziehung[[#This Row],[LosID]])-1),Ziehungsanzahl[Kürzel],Ziehungsanzahl[Lostopf],"",0)</f>
        <v>Münster Stadt &amp; Umland/Fahrrad</v>
      </c>
    </row>
    <row r="110" spans="1:12" ht="105">
      <c r="A110" t="s">
        <v>467</v>
      </c>
      <c r="B110" t="s">
        <v>468</v>
      </c>
      <c r="C110" t="s">
        <v>448</v>
      </c>
      <c r="D110">
        <v>0</v>
      </c>
      <c r="E110">
        <v>60</v>
      </c>
      <c r="F110">
        <v>20</v>
      </c>
      <c r="G110" s="1" t="s">
        <v>24801</v>
      </c>
      <c r="H110">
        <v>30</v>
      </c>
      <c r="I110">
        <v>0.7</v>
      </c>
      <c r="J110" t="s">
        <v>24802</v>
      </c>
      <c r="K110" t="s">
        <v>24803</v>
      </c>
      <c r="L110" t="str">
        <f>_xlfn.XLOOKUP(LEFT(Ziehung[[#This Row],[LosID]],FIND("-",Ziehung[[#This Row],[LosID]])-1),Ziehungsanzahl[Kürzel],Ziehungsanzahl[Lostopf],"",0)</f>
        <v>Münster Stadt &amp; Umland/Fahrrad</v>
      </c>
    </row>
    <row r="111" spans="1:12" ht="105">
      <c r="A111" t="s">
        <v>471</v>
      </c>
      <c r="B111" t="s">
        <v>472</v>
      </c>
      <c r="C111" t="s">
        <v>448</v>
      </c>
      <c r="D111">
        <v>0</v>
      </c>
      <c r="E111">
        <v>55</v>
      </c>
      <c r="F111">
        <v>0</v>
      </c>
      <c r="G111" s="1" t="s">
        <v>473</v>
      </c>
      <c r="H111">
        <v>29</v>
      </c>
      <c r="I111">
        <v>0.85</v>
      </c>
      <c r="J111" t="s">
        <v>474</v>
      </c>
      <c r="K111" t="s">
        <v>475</v>
      </c>
      <c r="L111" t="str">
        <f>_xlfn.XLOOKUP(LEFT(Ziehung[[#This Row],[LosID]],FIND("-",Ziehung[[#This Row],[LosID]])-1),Ziehungsanzahl[Kürzel],Ziehungsanzahl[Lostopf],"",0)</f>
        <v>Münster Stadt &amp; Umland/Fahrrad</v>
      </c>
    </row>
    <row r="112" spans="1:12" ht="60">
      <c r="A112" t="s">
        <v>1703</v>
      </c>
      <c r="B112" t="s">
        <v>1705</v>
      </c>
      <c r="C112" t="s">
        <v>23945</v>
      </c>
      <c r="D112">
        <v>155</v>
      </c>
      <c r="E112">
        <v>20</v>
      </c>
      <c r="F112">
        <v>10</v>
      </c>
      <c r="G112" s="1" t="s">
        <v>24804</v>
      </c>
      <c r="H112">
        <v>11</v>
      </c>
      <c r="I112">
        <v>0.35</v>
      </c>
      <c r="J112" t="s">
        <v>24805</v>
      </c>
      <c r="K112" t="s">
        <v>24806</v>
      </c>
      <c r="L112" t="str">
        <f>_xlfn.XLOOKUP(LEFT(Ziehung[[#This Row],[LosID]],FIND("-",Ziehung[[#This Row],[LosID]])-1),Ziehungsanzahl[Kürzel],Ziehungsanzahl[Lostopf],"",0)</f>
        <v>Mini-Golf in Mini-Städten</v>
      </c>
    </row>
    <row r="113" spans="1:12">
      <c r="A113" t="s">
        <v>1711</v>
      </c>
      <c r="B113" t="s">
        <v>1713</v>
      </c>
      <c r="C113" t="s">
        <v>6082</v>
      </c>
      <c r="D113">
        <v>355</v>
      </c>
      <c r="E113">
        <v>70</v>
      </c>
      <c r="F113">
        <v>0</v>
      </c>
      <c r="G113" s="1" t="s">
        <v>1712</v>
      </c>
      <c r="H113">
        <v>39</v>
      </c>
      <c r="I113">
        <v>1.2</v>
      </c>
      <c r="J113" t="s">
        <v>24807</v>
      </c>
      <c r="K113" t="s">
        <v>24808</v>
      </c>
      <c r="L113" t="str">
        <f>_xlfn.XLOOKUP(LEFT(Ziehung[[#This Row],[LosID]],FIND("-",Ziehung[[#This Row],[LosID]])-1),Ziehungsanzahl[Kürzel],Ziehungsanzahl[Lostopf],"",0)</f>
        <v>Mini-Golf in Mini-Städten</v>
      </c>
    </row>
    <row r="114" spans="1:12" ht="60">
      <c r="A114" t="s">
        <v>479</v>
      </c>
      <c r="B114" t="s">
        <v>480</v>
      </c>
      <c r="C114" t="s">
        <v>481</v>
      </c>
      <c r="D114">
        <v>65</v>
      </c>
      <c r="E114">
        <v>25</v>
      </c>
      <c r="F114">
        <v>20</v>
      </c>
      <c r="G114" s="1" t="s">
        <v>24809</v>
      </c>
      <c r="H114">
        <v>9</v>
      </c>
      <c r="I114">
        <v>0.15</v>
      </c>
      <c r="J114" t="s">
        <v>24810</v>
      </c>
      <c r="K114" t="s">
        <v>24811</v>
      </c>
      <c r="L114" t="str">
        <f>_xlfn.XLOOKUP(LEFT(Ziehung[[#This Row],[LosID]],FIND("-",Ziehung[[#This Row],[LosID]])-1),Ziehungsanzahl[Kürzel],Ziehungsanzahl[Lostopf],"",0)</f>
        <v>Mini-Golf in Mini-Städten</v>
      </c>
    </row>
    <row r="115" spans="1:12">
      <c r="A115" t="s">
        <v>482</v>
      </c>
      <c r="B115" t="s">
        <v>483</v>
      </c>
      <c r="C115" t="s">
        <v>484</v>
      </c>
      <c r="D115">
        <v>155</v>
      </c>
      <c r="E115">
        <v>60</v>
      </c>
      <c r="F115">
        <v>0</v>
      </c>
      <c r="G115" s="1" t="s">
        <v>485</v>
      </c>
      <c r="H115">
        <v>38</v>
      </c>
      <c r="I115">
        <v>1.3</v>
      </c>
      <c r="J115" t="s">
        <v>486</v>
      </c>
      <c r="K115" t="s">
        <v>487</v>
      </c>
      <c r="L115" t="str">
        <f>_xlfn.XLOOKUP(LEFT(Ziehung[[#This Row],[LosID]],FIND("-",Ziehung[[#This Row],[LosID]])-1),Ziehungsanzahl[Kürzel],Ziehungsanzahl[Lostopf],"",0)</f>
        <v>Mini-Golf in Mini-Städten</v>
      </c>
    </row>
    <row r="116" spans="1:12" ht="90">
      <c r="A116" t="s">
        <v>1730</v>
      </c>
      <c r="B116" t="s">
        <v>1732</v>
      </c>
      <c r="C116" t="s">
        <v>3031</v>
      </c>
      <c r="D116">
        <v>55</v>
      </c>
      <c r="E116">
        <v>60</v>
      </c>
      <c r="F116">
        <v>20</v>
      </c>
      <c r="G116" s="1" t="s">
        <v>24629</v>
      </c>
      <c r="H116">
        <v>30</v>
      </c>
      <c r="I116">
        <v>0.8</v>
      </c>
      <c r="J116" t="s">
        <v>24630</v>
      </c>
      <c r="K116" t="s">
        <v>24631</v>
      </c>
      <c r="L116" t="str">
        <f>_xlfn.XLOOKUP(LEFT(Ziehung[[#This Row],[LosID]],FIND("-",Ziehung[[#This Row],[LosID]])-1),Ziehungsanzahl[Kürzel],Ziehungsanzahl[Lostopf],"",0)</f>
        <v>Mini-Golf in Mini-Städten</v>
      </c>
    </row>
    <row r="117" spans="1:12" ht="90">
      <c r="A117" t="s">
        <v>1738</v>
      </c>
      <c r="B117" t="s">
        <v>1740</v>
      </c>
      <c r="C117" t="s">
        <v>12581</v>
      </c>
      <c r="D117">
        <v>55</v>
      </c>
      <c r="E117">
        <v>45</v>
      </c>
      <c r="F117">
        <v>30</v>
      </c>
      <c r="G117" s="1" t="s">
        <v>24812</v>
      </c>
      <c r="H117">
        <v>25</v>
      </c>
      <c r="I117">
        <v>0.7</v>
      </c>
      <c r="J117" t="s">
        <v>24813</v>
      </c>
      <c r="K117" t="s">
        <v>24814</v>
      </c>
      <c r="L117" t="str">
        <f>_xlfn.XLOOKUP(LEFT(Ziehung[[#This Row],[LosID]],FIND("-",Ziehung[[#This Row],[LosID]])-1),Ziehungsanzahl[Kürzel],Ziehungsanzahl[Lostopf],"",0)</f>
        <v>Mini-Golf in Mini-Städten</v>
      </c>
    </row>
    <row r="118" spans="1:12">
      <c r="A118" t="s">
        <v>1742</v>
      </c>
      <c r="B118" t="s">
        <v>1744</v>
      </c>
      <c r="C118" t="s">
        <v>4040</v>
      </c>
      <c r="D118">
        <v>170</v>
      </c>
      <c r="E118">
        <v>40</v>
      </c>
      <c r="F118">
        <v>0</v>
      </c>
      <c r="G118" s="1" t="s">
        <v>1743</v>
      </c>
      <c r="H118">
        <v>22</v>
      </c>
      <c r="I118">
        <v>0.75</v>
      </c>
      <c r="J118" t="s">
        <v>24815</v>
      </c>
      <c r="K118" t="s">
        <v>24816</v>
      </c>
      <c r="L118" t="str">
        <f>_xlfn.XLOOKUP(LEFT(Ziehung[[#This Row],[LosID]],FIND("-",Ziehung[[#This Row],[LosID]])-1),Ziehungsanzahl[Kürzel],Ziehungsanzahl[Lostopf],"",0)</f>
        <v>Mini-Golf in Mini-Städten</v>
      </c>
    </row>
    <row r="119" spans="1:12" ht="105">
      <c r="A119" t="s">
        <v>1761</v>
      </c>
      <c r="B119" t="s">
        <v>1763</v>
      </c>
      <c r="C119" t="s">
        <v>15689</v>
      </c>
      <c r="D119">
        <v>80</v>
      </c>
      <c r="E119">
        <v>85</v>
      </c>
      <c r="F119">
        <v>20</v>
      </c>
      <c r="G119" s="1" t="s">
        <v>24632</v>
      </c>
      <c r="H119">
        <v>51</v>
      </c>
      <c r="I119">
        <v>1.8</v>
      </c>
      <c r="J119" t="s">
        <v>24633</v>
      </c>
      <c r="K119" t="s">
        <v>24634</v>
      </c>
      <c r="L119" t="str">
        <f>_xlfn.XLOOKUP(LEFT(Ziehung[[#This Row],[LosID]],FIND("-",Ziehung[[#This Row],[LosID]])-1),Ziehungsanzahl[Kürzel],Ziehungsanzahl[Lostopf],"",0)</f>
        <v>Mini-Golf in Mini-Städten</v>
      </c>
    </row>
    <row r="120" spans="1:12">
      <c r="A120" t="s">
        <v>504</v>
      </c>
      <c r="B120" t="s">
        <v>505</v>
      </c>
      <c r="C120" t="s">
        <v>506</v>
      </c>
      <c r="D120">
        <v>170</v>
      </c>
      <c r="E120">
        <v>45</v>
      </c>
      <c r="F120">
        <v>0</v>
      </c>
      <c r="G120" s="1" t="s">
        <v>507</v>
      </c>
      <c r="H120">
        <v>28</v>
      </c>
      <c r="I120">
        <v>1</v>
      </c>
      <c r="J120" t="s">
        <v>508</v>
      </c>
      <c r="K120" t="s">
        <v>509</v>
      </c>
      <c r="L120" t="str">
        <f>_xlfn.XLOOKUP(LEFT(Ziehung[[#This Row],[LosID]],FIND("-",Ziehung[[#This Row],[LosID]])-1),Ziehungsanzahl[Kürzel],Ziehungsanzahl[Lostopf],"",0)</f>
        <v>Mini-Golf in Mini-Städten</v>
      </c>
    </row>
    <row r="121" spans="1:12" ht="60">
      <c r="A121" t="s">
        <v>510</v>
      </c>
      <c r="B121" t="s">
        <v>511</v>
      </c>
      <c r="C121" t="s">
        <v>512</v>
      </c>
      <c r="D121">
        <v>80</v>
      </c>
      <c r="E121">
        <v>30</v>
      </c>
      <c r="F121">
        <v>10</v>
      </c>
      <c r="G121" s="1" t="s">
        <v>24817</v>
      </c>
      <c r="H121">
        <v>16</v>
      </c>
      <c r="I121">
        <v>0.5</v>
      </c>
      <c r="J121" t="s">
        <v>24818</v>
      </c>
      <c r="K121" t="s">
        <v>24819</v>
      </c>
      <c r="L121" t="str">
        <f>_xlfn.XLOOKUP(LEFT(Ziehung[[#This Row],[LosID]],FIND("-",Ziehung[[#This Row],[LosID]])-1),Ziehungsanzahl[Kürzel],Ziehungsanzahl[Lostopf],"",0)</f>
        <v>Mini-Golf in Mini-Städten</v>
      </c>
    </row>
    <row r="122" spans="1:12" ht="30">
      <c r="A122" t="s">
        <v>1804</v>
      </c>
      <c r="B122" t="s">
        <v>1806</v>
      </c>
      <c r="C122" t="s">
        <v>6884</v>
      </c>
      <c r="D122">
        <v>305</v>
      </c>
      <c r="E122">
        <v>30</v>
      </c>
      <c r="F122">
        <v>0</v>
      </c>
      <c r="G122" s="1" t="s">
        <v>1805</v>
      </c>
      <c r="H122">
        <v>17</v>
      </c>
      <c r="I122">
        <v>0.6</v>
      </c>
      <c r="J122" t="s">
        <v>24635</v>
      </c>
      <c r="K122" t="s">
        <v>24636</v>
      </c>
      <c r="L122" t="str">
        <f>_xlfn.XLOOKUP(LEFT(Ziehung[[#This Row],[LosID]],FIND("-",Ziehung[[#This Row],[LosID]])-1),Ziehungsanzahl[Kürzel],Ziehungsanzahl[Lostopf],"",0)</f>
        <v>Natur/Wanderbahnhöfe</v>
      </c>
    </row>
    <row r="123" spans="1:12" ht="75">
      <c r="A123" t="s">
        <v>1810</v>
      </c>
      <c r="B123" t="s">
        <v>1812</v>
      </c>
      <c r="C123" t="s">
        <v>12812</v>
      </c>
      <c r="D123">
        <v>95</v>
      </c>
      <c r="E123">
        <v>45</v>
      </c>
      <c r="F123">
        <v>0</v>
      </c>
      <c r="G123" s="1" t="s">
        <v>24820</v>
      </c>
      <c r="H123">
        <v>27</v>
      </c>
      <c r="I123">
        <v>0.75</v>
      </c>
      <c r="J123" t="s">
        <v>24821</v>
      </c>
      <c r="K123" t="s">
        <v>24822</v>
      </c>
      <c r="L123" t="str">
        <f>_xlfn.XLOOKUP(LEFT(Ziehung[[#This Row],[LosID]],FIND("-",Ziehung[[#This Row],[LosID]])-1),Ziehungsanzahl[Kürzel],Ziehungsanzahl[Lostopf],"",0)</f>
        <v>Natur/Wanderbahnhöfe</v>
      </c>
    </row>
    <row r="124" spans="1:12" ht="30">
      <c r="A124" t="s">
        <v>532</v>
      </c>
      <c r="B124" t="s">
        <v>533</v>
      </c>
      <c r="C124" t="s">
        <v>534</v>
      </c>
      <c r="D124">
        <v>215</v>
      </c>
      <c r="E124">
        <v>45</v>
      </c>
      <c r="F124">
        <v>0</v>
      </c>
      <c r="G124" s="1" t="s">
        <v>535</v>
      </c>
      <c r="H124">
        <v>27</v>
      </c>
      <c r="I124">
        <v>0.85</v>
      </c>
      <c r="J124" t="s">
        <v>536</v>
      </c>
      <c r="K124" t="s">
        <v>537</v>
      </c>
      <c r="L124" t="str">
        <f>_xlfn.XLOOKUP(LEFT(Ziehung[[#This Row],[LosID]],FIND("-",Ziehung[[#This Row],[LosID]])-1),Ziehungsanzahl[Kürzel],Ziehungsanzahl[Lostopf],"",0)</f>
        <v>Natur/Wanderbahnhöfe</v>
      </c>
    </row>
    <row r="125" spans="1:12" ht="30">
      <c r="A125" t="s">
        <v>538</v>
      </c>
      <c r="B125" t="s">
        <v>539</v>
      </c>
      <c r="C125" t="s">
        <v>540</v>
      </c>
      <c r="D125">
        <v>185</v>
      </c>
      <c r="E125">
        <v>15</v>
      </c>
      <c r="F125">
        <v>0</v>
      </c>
      <c r="G125" s="1" t="s">
        <v>541</v>
      </c>
      <c r="H125">
        <v>7</v>
      </c>
      <c r="I125">
        <v>0.2</v>
      </c>
      <c r="J125" t="s">
        <v>24823</v>
      </c>
      <c r="K125" t="s">
        <v>24824</v>
      </c>
      <c r="L125" t="str">
        <f>_xlfn.XLOOKUP(LEFT(Ziehung[[#This Row],[LosID]],FIND("-",Ziehung[[#This Row],[LosID]])-1),Ziehungsanzahl[Kürzel],Ziehungsanzahl[Lostopf],"",0)</f>
        <v>Natur/Wanderbahnhöfe</v>
      </c>
    </row>
    <row r="126" spans="1:12" ht="90">
      <c r="A126" t="s">
        <v>1822</v>
      </c>
      <c r="B126" t="s">
        <v>1824</v>
      </c>
      <c r="C126" t="s">
        <v>6678</v>
      </c>
      <c r="D126">
        <v>70</v>
      </c>
      <c r="E126">
        <v>90</v>
      </c>
      <c r="F126">
        <v>0</v>
      </c>
      <c r="G126" s="1" t="s">
        <v>24825</v>
      </c>
      <c r="H126">
        <v>55</v>
      </c>
      <c r="I126">
        <v>1.8</v>
      </c>
      <c r="J126" t="s">
        <v>24826</v>
      </c>
      <c r="K126" t="s">
        <v>24827</v>
      </c>
      <c r="L126" t="str">
        <f>_xlfn.XLOOKUP(LEFT(Ziehung[[#This Row],[LosID]],FIND("-",Ziehung[[#This Row],[LosID]])-1),Ziehungsanzahl[Kürzel],Ziehungsanzahl[Lostopf],"",0)</f>
        <v>Natur/Wanderbahnhöfe</v>
      </c>
    </row>
    <row r="127" spans="1:12" ht="105">
      <c r="A127" t="s">
        <v>1826</v>
      </c>
      <c r="B127" t="s">
        <v>1828</v>
      </c>
      <c r="C127" t="s">
        <v>21224</v>
      </c>
      <c r="D127">
        <v>215</v>
      </c>
      <c r="E127">
        <v>45</v>
      </c>
      <c r="F127">
        <v>20</v>
      </c>
      <c r="G127" s="1" t="s">
        <v>24828</v>
      </c>
      <c r="H127">
        <v>21</v>
      </c>
      <c r="I127">
        <v>0.4</v>
      </c>
      <c r="J127" t="s">
        <v>24829</v>
      </c>
      <c r="K127" t="s">
        <v>24830</v>
      </c>
      <c r="L127" t="str">
        <f>_xlfn.XLOOKUP(LEFT(Ziehung[[#This Row],[LosID]],FIND("-",Ziehung[[#This Row],[LosID]])-1),Ziehungsanzahl[Kürzel],Ziehungsanzahl[Lostopf],"",0)</f>
        <v>Natur/Wanderbahnhöfe</v>
      </c>
    </row>
    <row r="128" spans="1:12" ht="30">
      <c r="A128" t="s">
        <v>545</v>
      </c>
      <c r="B128" t="s">
        <v>546</v>
      </c>
      <c r="C128" t="s">
        <v>547</v>
      </c>
      <c r="D128">
        <v>540</v>
      </c>
      <c r="E128">
        <v>60</v>
      </c>
      <c r="F128">
        <v>0</v>
      </c>
      <c r="G128" s="1" t="s">
        <v>548</v>
      </c>
      <c r="H128">
        <v>36</v>
      </c>
      <c r="I128">
        <v>1.2</v>
      </c>
      <c r="J128" t="s">
        <v>24831</v>
      </c>
      <c r="K128" t="s">
        <v>24832</v>
      </c>
      <c r="L128" t="str">
        <f>_xlfn.XLOOKUP(LEFT(Ziehung[[#This Row],[LosID]],FIND("-",Ziehung[[#This Row],[LosID]])-1),Ziehungsanzahl[Kürzel],Ziehungsanzahl[Lostopf],"",0)</f>
        <v>Natur/Wanderbahnhöfe</v>
      </c>
    </row>
    <row r="129" spans="1:12" ht="45">
      <c r="A129" t="s">
        <v>1843</v>
      </c>
      <c r="B129" t="s">
        <v>1845</v>
      </c>
      <c r="C129" t="s">
        <v>11282</v>
      </c>
      <c r="D129">
        <v>90</v>
      </c>
      <c r="E129">
        <v>85</v>
      </c>
      <c r="F129">
        <v>0</v>
      </c>
      <c r="G129" s="1" t="s">
        <v>24833</v>
      </c>
      <c r="H129">
        <v>54</v>
      </c>
      <c r="I129">
        <v>1.6</v>
      </c>
      <c r="J129" t="s">
        <v>24834</v>
      </c>
      <c r="K129" t="s">
        <v>24835</v>
      </c>
      <c r="L129" t="str">
        <f>_xlfn.XLOOKUP(LEFT(Ziehung[[#This Row],[LosID]],FIND("-",Ziehung[[#This Row],[LosID]])-1),Ziehungsanzahl[Kürzel],Ziehungsanzahl[Lostopf],"",0)</f>
        <v>Natur/Wanderbahnhöfe</v>
      </c>
    </row>
    <row r="130" spans="1:12" ht="90">
      <c r="A130" t="s">
        <v>549</v>
      </c>
      <c r="B130" t="s">
        <v>550</v>
      </c>
      <c r="C130" t="s">
        <v>551</v>
      </c>
      <c r="D130">
        <v>185</v>
      </c>
      <c r="E130">
        <v>95</v>
      </c>
      <c r="F130">
        <v>10</v>
      </c>
      <c r="G130" s="1" t="s">
        <v>24836</v>
      </c>
      <c r="H130">
        <v>60</v>
      </c>
      <c r="I130">
        <v>2.1</v>
      </c>
      <c r="J130" t="s">
        <v>24837</v>
      </c>
      <c r="K130" t="s">
        <v>24838</v>
      </c>
      <c r="L130" t="str">
        <f>_xlfn.XLOOKUP(LEFT(Ziehung[[#This Row],[LosID]],FIND("-",Ziehung[[#This Row],[LosID]])-1),Ziehungsanzahl[Kürzel],Ziehungsanzahl[Lostopf],"",0)</f>
        <v>Natur/Wanderbahnhöfe</v>
      </c>
    </row>
    <row r="131" spans="1:12" ht="105">
      <c r="A131" t="s">
        <v>1849</v>
      </c>
      <c r="B131" t="s">
        <v>1851</v>
      </c>
      <c r="C131" t="s">
        <v>11080</v>
      </c>
      <c r="D131">
        <v>60</v>
      </c>
      <c r="E131">
        <v>90</v>
      </c>
      <c r="F131">
        <v>0</v>
      </c>
      <c r="G131" s="1" t="s">
        <v>1850</v>
      </c>
      <c r="H131">
        <v>55</v>
      </c>
      <c r="I131">
        <v>1.9</v>
      </c>
      <c r="J131" t="s">
        <v>24839</v>
      </c>
      <c r="K131" t="s">
        <v>24840</v>
      </c>
      <c r="L131" t="str">
        <f>_xlfn.XLOOKUP(LEFT(Ziehung[[#This Row],[LosID]],FIND("-",Ziehung[[#This Row],[LosID]])-1),Ziehungsanzahl[Kürzel],Ziehungsanzahl[Lostopf],"",0)</f>
        <v>Natur/Wanderbahnhöfe</v>
      </c>
    </row>
    <row r="132" spans="1:12">
      <c r="A132" t="s">
        <v>552</v>
      </c>
      <c r="B132" t="s">
        <v>89</v>
      </c>
      <c r="C132" t="s">
        <v>553</v>
      </c>
      <c r="D132">
        <v>305</v>
      </c>
      <c r="E132">
        <v>0</v>
      </c>
      <c r="F132">
        <v>0</v>
      </c>
      <c r="G132" s="1" t="s">
        <v>554</v>
      </c>
      <c r="H132" t="s">
        <v>89</v>
      </c>
      <c r="I132" t="s">
        <v>89</v>
      </c>
      <c r="J132" t="s">
        <v>555</v>
      </c>
      <c r="K132" t="s">
        <v>556</v>
      </c>
      <c r="L132" t="str">
        <f>_xlfn.XLOOKUP(LEFT(Ziehung[[#This Row],[LosID]],FIND("-",Ziehung[[#This Row],[LosID]])-1),Ziehungsanzahl[Kürzel],Ziehungsanzahl[Lostopf],"",0)</f>
        <v>Partnerstädte</v>
      </c>
    </row>
    <row r="133" spans="1:12">
      <c r="A133" t="s">
        <v>557</v>
      </c>
      <c r="B133" t="s">
        <v>89</v>
      </c>
      <c r="C133" t="s">
        <v>558</v>
      </c>
      <c r="D133">
        <v>110</v>
      </c>
      <c r="E133">
        <v>0</v>
      </c>
      <c r="F133">
        <v>0</v>
      </c>
      <c r="G133" s="1" t="s">
        <v>559</v>
      </c>
      <c r="H133" t="s">
        <v>89</v>
      </c>
      <c r="I133" t="s">
        <v>89</v>
      </c>
      <c r="J133" t="s">
        <v>560</v>
      </c>
      <c r="K133" t="s">
        <v>561</v>
      </c>
      <c r="L133" t="str">
        <f>_xlfn.XLOOKUP(LEFT(Ziehung[[#This Row],[LosID]],FIND("-",Ziehung[[#This Row],[LosID]])-1),Ziehungsanzahl[Kürzel],Ziehungsanzahl[Lostopf],"",0)</f>
        <v>Partnerstädte</v>
      </c>
    </row>
    <row r="134" spans="1:12">
      <c r="A134" t="s">
        <v>562</v>
      </c>
      <c r="B134" t="s">
        <v>89</v>
      </c>
      <c r="C134" t="s">
        <v>563</v>
      </c>
      <c r="D134">
        <v>690</v>
      </c>
      <c r="E134">
        <v>0</v>
      </c>
      <c r="F134">
        <v>0</v>
      </c>
      <c r="G134" s="1" t="s">
        <v>564</v>
      </c>
      <c r="H134" t="s">
        <v>89</v>
      </c>
      <c r="I134" t="s">
        <v>89</v>
      </c>
      <c r="J134" t="s">
        <v>565</v>
      </c>
      <c r="K134" t="s">
        <v>566</v>
      </c>
      <c r="L134" t="str">
        <f>_xlfn.XLOOKUP(LEFT(Ziehung[[#This Row],[LosID]],FIND("-",Ziehung[[#This Row],[LosID]])-1),Ziehungsanzahl[Kürzel],Ziehungsanzahl[Lostopf],"",0)</f>
        <v>Partnerstädte</v>
      </c>
    </row>
    <row r="135" spans="1:12">
      <c r="A135" t="s">
        <v>567</v>
      </c>
      <c r="B135" t="s">
        <v>89</v>
      </c>
      <c r="C135" t="s">
        <v>568</v>
      </c>
      <c r="D135">
        <v>55</v>
      </c>
      <c r="E135">
        <v>0</v>
      </c>
      <c r="F135">
        <v>0</v>
      </c>
      <c r="G135" s="1" t="s">
        <v>569</v>
      </c>
      <c r="H135" t="s">
        <v>89</v>
      </c>
      <c r="I135" t="s">
        <v>89</v>
      </c>
      <c r="J135" t="s">
        <v>570</v>
      </c>
      <c r="K135" t="s">
        <v>571</v>
      </c>
      <c r="L135" t="str">
        <f>_xlfn.XLOOKUP(LEFT(Ziehung[[#This Row],[LosID]],FIND("-",Ziehung[[#This Row],[LosID]])-1),Ziehungsanzahl[Kürzel],Ziehungsanzahl[Lostopf],"",0)</f>
        <v>Partnerstädte</v>
      </c>
    </row>
    <row r="136" spans="1:12">
      <c r="A136" t="s">
        <v>1890</v>
      </c>
      <c r="B136" t="s">
        <v>89</v>
      </c>
      <c r="C136" t="s">
        <v>1893</v>
      </c>
      <c r="D136">
        <v>215</v>
      </c>
      <c r="E136">
        <v>0</v>
      </c>
      <c r="F136">
        <v>0</v>
      </c>
      <c r="G136" s="1" t="s">
        <v>1891</v>
      </c>
      <c r="H136" t="s">
        <v>89</v>
      </c>
      <c r="I136" t="s">
        <v>89</v>
      </c>
      <c r="J136" t="s">
        <v>21237</v>
      </c>
      <c r="K136" t="s">
        <v>21238</v>
      </c>
      <c r="L136" t="str">
        <f>_xlfn.XLOOKUP(LEFT(Ziehung[[#This Row],[LosID]],FIND("-",Ziehung[[#This Row],[LosID]])-1),Ziehungsanzahl[Kürzel],Ziehungsanzahl[Lostopf],"",0)</f>
        <v>Partnerstädte</v>
      </c>
    </row>
    <row r="137" spans="1:12">
      <c r="A137" t="s">
        <v>1894</v>
      </c>
      <c r="B137" t="s">
        <v>89</v>
      </c>
      <c r="C137" t="s">
        <v>1897</v>
      </c>
      <c r="D137">
        <v>420</v>
      </c>
      <c r="E137">
        <v>0</v>
      </c>
      <c r="F137">
        <v>0</v>
      </c>
      <c r="G137" s="1" t="s">
        <v>1895</v>
      </c>
      <c r="H137" t="s">
        <v>89</v>
      </c>
      <c r="I137" t="s">
        <v>89</v>
      </c>
      <c r="J137" t="s">
        <v>18823</v>
      </c>
      <c r="K137" t="s">
        <v>18824</v>
      </c>
      <c r="L137" t="str">
        <f>_xlfn.XLOOKUP(LEFT(Ziehung[[#This Row],[LosID]],FIND("-",Ziehung[[#This Row],[LosID]])-1),Ziehungsanzahl[Kürzel],Ziehungsanzahl[Lostopf],"",0)</f>
        <v>Partnerstädte</v>
      </c>
    </row>
    <row r="138" spans="1:12" ht="60">
      <c r="A138" t="s">
        <v>1923</v>
      </c>
      <c r="B138" t="s">
        <v>89</v>
      </c>
      <c r="C138" t="s">
        <v>7718</v>
      </c>
      <c r="D138">
        <v>80</v>
      </c>
      <c r="E138">
        <v>0</v>
      </c>
      <c r="F138">
        <v>0</v>
      </c>
      <c r="G138" s="1" t="s">
        <v>1924</v>
      </c>
      <c r="H138" t="s">
        <v>89</v>
      </c>
      <c r="I138" t="s">
        <v>89</v>
      </c>
      <c r="J138" t="s">
        <v>7719</v>
      </c>
      <c r="K138" t="s">
        <v>7720</v>
      </c>
      <c r="L138" t="str">
        <f>_xlfn.XLOOKUP(LEFT(Ziehung[[#This Row],[LosID]],FIND("-",Ziehung[[#This Row],[LosID]])-1),Ziehungsanzahl[Kürzel],Ziehungsanzahl[Lostopf],"",0)</f>
        <v>Partnerstädte</v>
      </c>
    </row>
    <row r="139" spans="1:12" ht="30">
      <c r="A139" t="s">
        <v>1926</v>
      </c>
      <c r="B139" t="s">
        <v>89</v>
      </c>
      <c r="C139" t="s">
        <v>15231</v>
      </c>
      <c r="D139">
        <v>60</v>
      </c>
      <c r="E139">
        <v>0</v>
      </c>
      <c r="F139">
        <v>0</v>
      </c>
      <c r="G139" s="1" t="s">
        <v>1927</v>
      </c>
      <c r="H139" t="s">
        <v>89</v>
      </c>
      <c r="I139" t="s">
        <v>89</v>
      </c>
      <c r="J139" t="s">
        <v>15232</v>
      </c>
      <c r="K139" t="s">
        <v>15233</v>
      </c>
      <c r="L139" t="str">
        <f>_xlfn.XLOOKUP(LEFT(Ziehung[[#This Row],[LosID]],FIND("-",Ziehung[[#This Row],[LosID]])-1),Ziehungsanzahl[Kürzel],Ziehungsanzahl[Lostopf],"",0)</f>
        <v>Partnerstädte</v>
      </c>
    </row>
    <row r="140" spans="1:12">
      <c r="A140" t="s">
        <v>1931</v>
      </c>
      <c r="B140" t="s">
        <v>89</v>
      </c>
      <c r="C140" t="s">
        <v>743</v>
      </c>
      <c r="D140">
        <v>40</v>
      </c>
      <c r="E140">
        <v>0</v>
      </c>
      <c r="F140">
        <v>0</v>
      </c>
      <c r="G140" s="1" t="s">
        <v>1932</v>
      </c>
      <c r="H140" t="s">
        <v>89</v>
      </c>
      <c r="I140" t="s">
        <v>89</v>
      </c>
      <c r="J140" t="s">
        <v>23889</v>
      </c>
      <c r="K140" t="s">
        <v>23890</v>
      </c>
      <c r="L140" t="str">
        <f>_xlfn.XLOOKUP(LEFT(Ziehung[[#This Row],[LosID]],FIND("-",Ziehung[[#This Row],[LosID]])-1),Ziehungsanzahl[Kürzel],Ziehungsanzahl[Lostopf],"",0)</f>
        <v>Partnerstädte</v>
      </c>
    </row>
    <row r="141" spans="1:12">
      <c r="A141" t="s">
        <v>1934</v>
      </c>
      <c r="B141" t="s">
        <v>89</v>
      </c>
      <c r="C141" t="s">
        <v>5115</v>
      </c>
      <c r="D141">
        <v>170</v>
      </c>
      <c r="E141">
        <v>0</v>
      </c>
      <c r="F141">
        <v>0</v>
      </c>
      <c r="G141" s="1" t="s">
        <v>1932</v>
      </c>
      <c r="H141" t="s">
        <v>89</v>
      </c>
      <c r="I141" t="s">
        <v>89</v>
      </c>
      <c r="J141" t="s">
        <v>5116</v>
      </c>
      <c r="K141" t="s">
        <v>5117</v>
      </c>
      <c r="L141" t="str">
        <f>_xlfn.XLOOKUP(LEFT(Ziehung[[#This Row],[LosID]],FIND("-",Ziehung[[#This Row],[LosID]])-1),Ziehungsanzahl[Kürzel],Ziehungsanzahl[Lostopf],"",0)</f>
        <v>Partnerstädte</v>
      </c>
    </row>
    <row r="142" spans="1:12">
      <c r="A142" t="s">
        <v>1976</v>
      </c>
      <c r="B142" t="s">
        <v>89</v>
      </c>
      <c r="C142" t="s">
        <v>1979</v>
      </c>
      <c r="D142">
        <v>330</v>
      </c>
      <c r="E142">
        <v>0</v>
      </c>
      <c r="F142">
        <v>0</v>
      </c>
      <c r="G142" s="1" t="s">
        <v>1977</v>
      </c>
      <c r="H142" t="s">
        <v>89</v>
      </c>
      <c r="I142" t="s">
        <v>89</v>
      </c>
      <c r="J142" t="s">
        <v>14765</v>
      </c>
      <c r="K142" t="s">
        <v>14766</v>
      </c>
      <c r="L142" t="str">
        <f>_xlfn.XLOOKUP(LEFT(Ziehung[[#This Row],[LosID]],FIND("-",Ziehung[[#This Row],[LosID]])-1),Ziehungsanzahl[Kürzel],Ziehungsanzahl[Lostopf],"",0)</f>
        <v>Partnerstädte</v>
      </c>
    </row>
    <row r="143" spans="1:12">
      <c r="A143" t="s">
        <v>1980</v>
      </c>
      <c r="B143" t="s">
        <v>89</v>
      </c>
      <c r="C143" t="s">
        <v>1983</v>
      </c>
      <c r="D143">
        <v>135</v>
      </c>
      <c r="E143">
        <v>0</v>
      </c>
      <c r="F143">
        <v>0</v>
      </c>
      <c r="G143" s="1" t="s">
        <v>1981</v>
      </c>
      <c r="H143" t="s">
        <v>89</v>
      </c>
      <c r="I143" t="s">
        <v>89</v>
      </c>
      <c r="J143" t="s">
        <v>16792</v>
      </c>
      <c r="K143" t="s">
        <v>16793</v>
      </c>
      <c r="L143" t="str">
        <f>_xlfn.XLOOKUP(LEFT(Ziehung[[#This Row],[LosID]],FIND("-",Ziehung[[#This Row],[LosID]])-1),Ziehungsanzahl[Kürzel],Ziehungsanzahl[Lostopf],"",0)</f>
        <v>Partnerstädte</v>
      </c>
    </row>
    <row r="144" spans="1:12">
      <c r="A144" t="s">
        <v>611</v>
      </c>
      <c r="B144" t="s">
        <v>89</v>
      </c>
      <c r="C144" t="s">
        <v>612</v>
      </c>
      <c r="D144">
        <v>185</v>
      </c>
      <c r="E144">
        <v>0</v>
      </c>
      <c r="F144">
        <v>0</v>
      </c>
      <c r="G144" s="1" t="s">
        <v>613</v>
      </c>
      <c r="H144" t="s">
        <v>89</v>
      </c>
      <c r="I144" t="s">
        <v>89</v>
      </c>
      <c r="J144" t="s">
        <v>614</v>
      </c>
      <c r="K144" t="s">
        <v>615</v>
      </c>
      <c r="L144" t="str">
        <f>_xlfn.XLOOKUP(LEFT(Ziehung[[#This Row],[LosID]],FIND("-",Ziehung[[#This Row],[LosID]])-1),Ziehungsanzahl[Kürzel],Ziehungsanzahl[Lostopf],"",0)</f>
        <v>Partnerstädte</v>
      </c>
    </row>
    <row r="145" spans="1:12">
      <c r="A145" t="s">
        <v>616</v>
      </c>
      <c r="B145" t="s">
        <v>89</v>
      </c>
      <c r="C145" t="s">
        <v>617</v>
      </c>
      <c r="D145">
        <v>70</v>
      </c>
      <c r="E145">
        <v>0</v>
      </c>
      <c r="F145">
        <v>0</v>
      </c>
      <c r="G145" s="1" t="s">
        <v>618</v>
      </c>
      <c r="H145" t="s">
        <v>89</v>
      </c>
      <c r="I145" t="s">
        <v>89</v>
      </c>
      <c r="J145" t="s">
        <v>619</v>
      </c>
      <c r="K145" t="s">
        <v>620</v>
      </c>
      <c r="L145" t="str">
        <f>_xlfn.XLOOKUP(LEFT(Ziehung[[#This Row],[LosID]],FIND("-",Ziehung[[#This Row],[LosID]])-1),Ziehungsanzahl[Kürzel],Ziehungsanzahl[Lostopf],"",0)</f>
        <v>Partnerstädte</v>
      </c>
    </row>
    <row r="146" spans="1:12">
      <c r="A146" t="s">
        <v>2002</v>
      </c>
      <c r="B146" t="s">
        <v>89</v>
      </c>
      <c r="C146" t="s">
        <v>2005</v>
      </c>
      <c r="D146">
        <v>155</v>
      </c>
      <c r="E146">
        <v>0</v>
      </c>
      <c r="F146">
        <v>0</v>
      </c>
      <c r="G146" s="1" t="s">
        <v>2003</v>
      </c>
      <c r="H146" t="s">
        <v>89</v>
      </c>
      <c r="I146" t="s">
        <v>89</v>
      </c>
      <c r="J146" t="s">
        <v>19907</v>
      </c>
      <c r="K146" t="s">
        <v>19908</v>
      </c>
      <c r="L146" t="str">
        <f>_xlfn.XLOOKUP(LEFT(Ziehung[[#This Row],[LosID]],FIND("-",Ziehung[[#This Row],[LosID]])-1),Ziehungsanzahl[Kürzel],Ziehungsanzahl[Lostopf],"",0)</f>
        <v>Partnerstädte</v>
      </c>
    </row>
    <row r="147" spans="1:12">
      <c r="A147" t="s">
        <v>2006</v>
      </c>
      <c r="B147" t="s">
        <v>89</v>
      </c>
      <c r="C147" t="s">
        <v>2009</v>
      </c>
      <c r="D147">
        <v>420</v>
      </c>
      <c r="E147">
        <v>0</v>
      </c>
      <c r="F147">
        <v>0</v>
      </c>
      <c r="G147" s="1" t="s">
        <v>2007</v>
      </c>
      <c r="H147" t="s">
        <v>89</v>
      </c>
      <c r="I147" t="s">
        <v>89</v>
      </c>
      <c r="J147" t="s">
        <v>6402</v>
      </c>
      <c r="K147" t="s">
        <v>6403</v>
      </c>
      <c r="L147" t="str">
        <f>_xlfn.XLOOKUP(LEFT(Ziehung[[#This Row],[LosID]],FIND("-",Ziehung[[#This Row],[LosID]])-1),Ziehungsanzahl[Kürzel],Ziehungsanzahl[Lostopf],"",0)</f>
        <v>Partnerstädte</v>
      </c>
    </row>
    <row r="148" spans="1:12" ht="30">
      <c r="A148" t="s">
        <v>2030</v>
      </c>
      <c r="B148" t="s">
        <v>2032</v>
      </c>
      <c r="C148" t="s">
        <v>10408</v>
      </c>
      <c r="D148">
        <v>40</v>
      </c>
      <c r="E148">
        <v>35</v>
      </c>
      <c r="F148">
        <v>0</v>
      </c>
      <c r="G148" s="1" t="s">
        <v>2031</v>
      </c>
      <c r="H148">
        <v>21</v>
      </c>
      <c r="I148">
        <v>0.7</v>
      </c>
      <c r="J148" t="s">
        <v>24637</v>
      </c>
      <c r="K148" t="s">
        <v>24638</v>
      </c>
      <c r="L148" t="str">
        <f>_xlfn.XLOOKUP(LEFT(Ziehung[[#This Row],[LosID]],FIND("-",Ziehung[[#This Row],[LosID]])-1),Ziehungsanzahl[Kürzel],Ziehungsanzahl[Lostopf],"",0)</f>
        <v>Rangierbahnhöfe</v>
      </c>
    </row>
    <row r="149" spans="1:12" ht="90">
      <c r="A149" t="s">
        <v>634</v>
      </c>
      <c r="B149" t="s">
        <v>635</v>
      </c>
      <c r="C149" t="s">
        <v>636</v>
      </c>
      <c r="D149">
        <v>255</v>
      </c>
      <c r="E149">
        <v>40</v>
      </c>
      <c r="F149">
        <v>20</v>
      </c>
      <c r="G149" s="1" t="s">
        <v>24841</v>
      </c>
      <c r="H149">
        <v>21</v>
      </c>
      <c r="I149">
        <v>0.5</v>
      </c>
      <c r="J149" t="s">
        <v>24842</v>
      </c>
      <c r="K149" t="s">
        <v>24843</v>
      </c>
      <c r="L149" t="str">
        <f>_xlfn.XLOOKUP(LEFT(Ziehung[[#This Row],[LosID]],FIND("-",Ziehung[[#This Row],[LosID]])-1),Ziehungsanzahl[Kürzel],Ziehungsanzahl[Lostopf],"",0)</f>
        <v>Rangierbahnhöfe</v>
      </c>
    </row>
    <row r="150" spans="1:12" ht="120">
      <c r="A150" t="s">
        <v>640</v>
      </c>
      <c r="B150" t="s">
        <v>641</v>
      </c>
      <c r="C150" t="s">
        <v>642</v>
      </c>
      <c r="D150">
        <v>40</v>
      </c>
      <c r="E150">
        <v>100</v>
      </c>
      <c r="F150">
        <v>10</v>
      </c>
      <c r="G150" s="1" t="s">
        <v>643</v>
      </c>
      <c r="H150">
        <v>56</v>
      </c>
      <c r="I150">
        <v>1.7</v>
      </c>
      <c r="J150" t="s">
        <v>644</v>
      </c>
      <c r="K150" t="s">
        <v>645</v>
      </c>
      <c r="L150" t="str">
        <f>_xlfn.XLOOKUP(LEFT(Ziehung[[#This Row],[LosID]],FIND("-",Ziehung[[#This Row],[LosID]])-1),Ziehungsanzahl[Kürzel],Ziehungsanzahl[Lostopf],"",0)</f>
        <v>Rangierbahnhöfe</v>
      </c>
    </row>
    <row r="151" spans="1:12" ht="120">
      <c r="A151" t="s">
        <v>646</v>
      </c>
      <c r="B151" t="s">
        <v>647</v>
      </c>
      <c r="C151" t="s">
        <v>648</v>
      </c>
      <c r="D151">
        <v>540</v>
      </c>
      <c r="E151">
        <v>15</v>
      </c>
      <c r="F151">
        <v>15</v>
      </c>
      <c r="G151" s="1" t="s">
        <v>649</v>
      </c>
      <c r="H151">
        <v>6</v>
      </c>
      <c r="I151">
        <v>0.1</v>
      </c>
      <c r="J151" t="s">
        <v>650</v>
      </c>
      <c r="K151" t="s">
        <v>651</v>
      </c>
      <c r="L151" t="str">
        <f>_xlfn.XLOOKUP(LEFT(Ziehung[[#This Row],[LosID]],FIND("-",Ziehung[[#This Row],[LosID]])-1),Ziehungsanzahl[Kürzel],Ziehungsanzahl[Lostopf],"",0)</f>
        <v>Rangierbahnhöfe</v>
      </c>
    </row>
    <row r="152" spans="1:12" ht="90">
      <c r="A152" t="s">
        <v>2057</v>
      </c>
      <c r="B152" t="s">
        <v>2059</v>
      </c>
      <c r="C152" t="s">
        <v>7712</v>
      </c>
      <c r="D152">
        <v>110</v>
      </c>
      <c r="E152">
        <v>55</v>
      </c>
      <c r="F152">
        <v>0</v>
      </c>
      <c r="G152" s="1" t="s">
        <v>24639</v>
      </c>
      <c r="H152">
        <v>31</v>
      </c>
      <c r="I152">
        <v>1</v>
      </c>
      <c r="J152" t="s">
        <v>24640</v>
      </c>
      <c r="K152" t="s">
        <v>24641</v>
      </c>
      <c r="L152" t="str">
        <f>_xlfn.XLOOKUP(LEFT(Ziehung[[#This Row],[LosID]],FIND("-",Ziehung[[#This Row],[LosID]])-1),Ziehungsanzahl[Kürzel],Ziehungsanzahl[Lostopf],"",0)</f>
        <v>Rangierbahnhöfe</v>
      </c>
    </row>
    <row r="153" spans="1:12" ht="90">
      <c r="A153" t="s">
        <v>2061</v>
      </c>
      <c r="B153" t="s">
        <v>2063</v>
      </c>
      <c r="C153" t="s">
        <v>2586</v>
      </c>
      <c r="D153">
        <v>65</v>
      </c>
      <c r="E153">
        <v>90</v>
      </c>
      <c r="F153">
        <v>0</v>
      </c>
      <c r="G153" s="1" t="s">
        <v>24844</v>
      </c>
      <c r="H153">
        <v>56</v>
      </c>
      <c r="I153">
        <v>2</v>
      </c>
      <c r="J153" t="s">
        <v>24845</v>
      </c>
      <c r="K153" t="s">
        <v>24846</v>
      </c>
      <c r="L153" t="str">
        <f>_xlfn.XLOOKUP(LEFT(Ziehung[[#This Row],[LosID]],FIND("-",Ziehung[[#This Row],[LosID]])-1),Ziehungsanzahl[Kürzel],Ziehungsanzahl[Lostopf],"",0)</f>
        <v>Rangierbahnhöfe</v>
      </c>
    </row>
    <row r="154" spans="1:12" ht="135">
      <c r="A154" t="s">
        <v>2065</v>
      </c>
      <c r="B154" t="s">
        <v>2067</v>
      </c>
      <c r="C154" t="s">
        <v>10522</v>
      </c>
      <c r="D154">
        <v>170</v>
      </c>
      <c r="E154">
        <v>50</v>
      </c>
      <c r="F154">
        <v>10</v>
      </c>
      <c r="G154" s="1" t="s">
        <v>24642</v>
      </c>
      <c r="H154">
        <v>27</v>
      </c>
      <c r="I154">
        <v>0.8</v>
      </c>
      <c r="J154" t="s">
        <v>24643</v>
      </c>
      <c r="K154" t="s">
        <v>24644</v>
      </c>
      <c r="L154" t="str">
        <f>_xlfn.XLOOKUP(LEFT(Ziehung[[#This Row],[LosID]],FIND("-",Ziehung[[#This Row],[LosID]])-1),Ziehungsanzahl[Kürzel],Ziehungsanzahl[Lostopf],"",0)</f>
        <v>Rangierbahnhöfe</v>
      </c>
    </row>
    <row r="155" spans="1:12" ht="90">
      <c r="A155" t="s">
        <v>2080</v>
      </c>
      <c r="B155" t="s">
        <v>2082</v>
      </c>
      <c r="C155" t="s">
        <v>15101</v>
      </c>
      <c r="D155">
        <v>45</v>
      </c>
      <c r="E155">
        <v>45</v>
      </c>
      <c r="F155">
        <v>10</v>
      </c>
      <c r="G155" s="1" t="s">
        <v>24847</v>
      </c>
      <c r="H155">
        <v>28</v>
      </c>
      <c r="I155">
        <v>1</v>
      </c>
      <c r="J155" t="s">
        <v>24848</v>
      </c>
      <c r="K155" t="s">
        <v>24849</v>
      </c>
      <c r="L155" t="str">
        <f>_xlfn.XLOOKUP(LEFT(Ziehung[[#This Row],[LosID]],FIND("-",Ziehung[[#This Row],[LosID]])-1),Ziehungsanzahl[Kürzel],Ziehungsanzahl[Lostopf],"",0)</f>
        <v>Rangierbahnhöfe</v>
      </c>
    </row>
    <row r="156" spans="1:12" ht="105">
      <c r="A156" t="s">
        <v>2085</v>
      </c>
      <c r="B156" t="s">
        <v>2087</v>
      </c>
      <c r="C156" t="s">
        <v>7244</v>
      </c>
      <c r="D156">
        <v>45</v>
      </c>
      <c r="E156">
        <v>90</v>
      </c>
      <c r="F156">
        <v>20</v>
      </c>
      <c r="G156" s="1" t="s">
        <v>24645</v>
      </c>
      <c r="H156">
        <v>59</v>
      </c>
      <c r="I156">
        <v>2.1</v>
      </c>
      <c r="J156" t="s">
        <v>24646</v>
      </c>
      <c r="K156" t="s">
        <v>24647</v>
      </c>
      <c r="L156" t="str">
        <f>_xlfn.XLOOKUP(LEFT(Ziehung[[#This Row],[LosID]],FIND("-",Ziehung[[#This Row],[LosID]])-1),Ziehungsanzahl[Kürzel],Ziehungsanzahl[Lostopf],"",0)</f>
        <v>Rangierbahnhöfe</v>
      </c>
    </row>
    <row r="157" spans="1:12" ht="60">
      <c r="A157" t="s">
        <v>666</v>
      </c>
      <c r="B157" t="s">
        <v>667</v>
      </c>
      <c r="C157" t="s">
        <v>668</v>
      </c>
      <c r="D157">
        <v>65</v>
      </c>
      <c r="E157">
        <v>40</v>
      </c>
      <c r="F157">
        <v>0</v>
      </c>
      <c r="G157" s="1" t="s">
        <v>24850</v>
      </c>
      <c r="H157">
        <v>21</v>
      </c>
      <c r="I157">
        <v>0.6</v>
      </c>
      <c r="J157" t="s">
        <v>24851</v>
      </c>
      <c r="K157" t="s">
        <v>24852</v>
      </c>
      <c r="L157" t="str">
        <f>_xlfn.XLOOKUP(LEFT(Ziehung[[#This Row],[LosID]],FIND("-",Ziehung[[#This Row],[LosID]])-1),Ziehungsanzahl[Kürzel],Ziehungsanzahl[Lostopf],"",0)</f>
        <v>Rangierbahnhöfe</v>
      </c>
    </row>
    <row r="158" spans="1:12" ht="120">
      <c r="A158" t="s">
        <v>2107</v>
      </c>
      <c r="B158" t="s">
        <v>89</v>
      </c>
      <c r="C158" t="s">
        <v>14187</v>
      </c>
      <c r="D158">
        <v>185</v>
      </c>
      <c r="E158">
        <v>25</v>
      </c>
      <c r="F158">
        <v>10</v>
      </c>
      <c r="G158" s="1" t="s">
        <v>24853</v>
      </c>
      <c r="H158">
        <v>14</v>
      </c>
      <c r="I158">
        <v>0.4</v>
      </c>
      <c r="J158" t="s">
        <v>24854</v>
      </c>
      <c r="K158" t="s">
        <v>24855</v>
      </c>
      <c r="L158" t="str">
        <f>_xlfn.XLOOKUP(LEFT(Ziehung[[#This Row],[LosID]],FIND("-",Ziehung[[#This Row],[LosID]])-1),Ziehungsanzahl[Kürzel],Ziehungsanzahl[Lostopf],"",0)</f>
        <v>Tatort</v>
      </c>
    </row>
    <row r="159" spans="1:12" ht="90">
      <c r="A159" t="s">
        <v>669</v>
      </c>
      <c r="B159" t="s">
        <v>670</v>
      </c>
      <c r="C159" t="s">
        <v>671</v>
      </c>
      <c r="D159">
        <v>60</v>
      </c>
      <c r="E159">
        <v>10</v>
      </c>
      <c r="F159">
        <v>0</v>
      </c>
      <c r="G159" s="1" t="s">
        <v>24856</v>
      </c>
      <c r="H159">
        <v>5</v>
      </c>
      <c r="I159">
        <v>0.1</v>
      </c>
      <c r="J159" t="s">
        <v>24857</v>
      </c>
      <c r="K159" t="s">
        <v>24858</v>
      </c>
      <c r="L159" t="str">
        <f>_xlfn.XLOOKUP(LEFT(Ziehung[[#This Row],[LosID]],FIND("-",Ziehung[[#This Row],[LosID]])-1),Ziehungsanzahl[Kürzel],Ziehungsanzahl[Lostopf],"",0)</f>
        <v>Tatort</v>
      </c>
    </row>
    <row r="160" spans="1:12" ht="90">
      <c r="A160" t="s">
        <v>672</v>
      </c>
      <c r="B160" t="s">
        <v>673</v>
      </c>
      <c r="C160" t="s">
        <v>674</v>
      </c>
      <c r="D160">
        <v>330</v>
      </c>
      <c r="E160">
        <v>60</v>
      </c>
      <c r="F160">
        <v>20</v>
      </c>
      <c r="G160" s="1" t="s">
        <v>675</v>
      </c>
      <c r="H160">
        <v>29</v>
      </c>
      <c r="I160">
        <v>0.7</v>
      </c>
      <c r="J160" t="s">
        <v>676</v>
      </c>
      <c r="K160" t="s">
        <v>677</v>
      </c>
      <c r="L160" t="str">
        <f>_xlfn.XLOOKUP(LEFT(Ziehung[[#This Row],[LosID]],FIND("-",Ziehung[[#This Row],[LosID]])-1),Ziehungsanzahl[Kürzel],Ziehungsanzahl[Lostopf],"",0)</f>
        <v>Tatort</v>
      </c>
    </row>
    <row r="161" spans="1:12" ht="105">
      <c r="A161" t="s">
        <v>678</v>
      </c>
      <c r="B161" t="s">
        <v>679</v>
      </c>
      <c r="C161" t="s">
        <v>680</v>
      </c>
      <c r="D161">
        <v>35</v>
      </c>
      <c r="E161">
        <v>40</v>
      </c>
      <c r="F161">
        <v>10</v>
      </c>
      <c r="G161" s="1" t="s">
        <v>24859</v>
      </c>
      <c r="H161">
        <v>21</v>
      </c>
      <c r="I161">
        <v>0.6</v>
      </c>
      <c r="J161" t="s">
        <v>24860</v>
      </c>
      <c r="K161" t="s">
        <v>24861</v>
      </c>
      <c r="L161" t="str">
        <f>_xlfn.XLOOKUP(LEFT(Ziehung[[#This Row],[LosID]],FIND("-",Ziehung[[#This Row],[LosID]])-1),Ziehungsanzahl[Kürzel],Ziehungsanzahl[Lostopf],"",0)</f>
        <v>Tatort</v>
      </c>
    </row>
    <row r="162" spans="1:12" ht="75">
      <c r="A162" t="s">
        <v>681</v>
      </c>
      <c r="B162" t="s">
        <v>682</v>
      </c>
      <c r="C162" t="s">
        <v>683</v>
      </c>
      <c r="D162">
        <v>80</v>
      </c>
      <c r="E162">
        <v>85</v>
      </c>
      <c r="F162">
        <v>10</v>
      </c>
      <c r="G162" s="1" t="s">
        <v>684</v>
      </c>
      <c r="H162">
        <v>51</v>
      </c>
      <c r="I162">
        <v>1.6</v>
      </c>
      <c r="J162" t="s">
        <v>685</v>
      </c>
      <c r="K162" t="s">
        <v>686</v>
      </c>
      <c r="L162" t="str">
        <f>_xlfn.XLOOKUP(LEFT(Ziehung[[#This Row],[LosID]],FIND("-",Ziehung[[#This Row],[LosID]])-1),Ziehungsanzahl[Kürzel],Ziehungsanzahl[Lostopf],"",0)</f>
        <v>Tatort</v>
      </c>
    </row>
    <row r="163" spans="1:12" ht="60">
      <c r="A163" t="s">
        <v>2144</v>
      </c>
      <c r="B163" t="s">
        <v>2146</v>
      </c>
      <c r="C163" t="s">
        <v>13361</v>
      </c>
      <c r="D163">
        <v>40</v>
      </c>
      <c r="E163">
        <v>50</v>
      </c>
      <c r="F163">
        <v>15</v>
      </c>
      <c r="G163" s="1" t="s">
        <v>2145</v>
      </c>
      <c r="H163">
        <v>30</v>
      </c>
      <c r="I163">
        <v>1</v>
      </c>
      <c r="J163" t="s">
        <v>24648</v>
      </c>
      <c r="K163" t="s">
        <v>24649</v>
      </c>
      <c r="L163" t="str">
        <f>_xlfn.XLOOKUP(LEFT(Ziehung[[#This Row],[LosID]],FIND("-",Ziehung[[#This Row],[LosID]])-1),Ziehungsanzahl[Kürzel],Ziehungsanzahl[Lostopf],"",0)</f>
        <v>Tatort</v>
      </c>
    </row>
    <row r="164" spans="1:12" ht="90">
      <c r="A164" t="s">
        <v>2148</v>
      </c>
      <c r="B164" t="s">
        <v>2150</v>
      </c>
      <c r="C164" t="s">
        <v>7265</v>
      </c>
      <c r="D164">
        <v>60</v>
      </c>
      <c r="E164">
        <v>40</v>
      </c>
      <c r="F164">
        <v>15</v>
      </c>
      <c r="G164" s="1" t="s">
        <v>24862</v>
      </c>
      <c r="H164">
        <v>21</v>
      </c>
      <c r="I164">
        <v>0.55000000000000004</v>
      </c>
      <c r="J164" t="s">
        <v>24863</v>
      </c>
      <c r="K164" t="s">
        <v>24864</v>
      </c>
      <c r="L164" t="str">
        <f>_xlfn.XLOOKUP(LEFT(Ziehung[[#This Row],[LosID]],FIND("-",Ziehung[[#This Row],[LosID]])-1),Ziehungsanzahl[Kürzel],Ziehungsanzahl[Lostopf],"",0)</f>
        <v>Tatort</v>
      </c>
    </row>
    <row r="165" spans="1:12" ht="30">
      <c r="A165" t="s">
        <v>695</v>
      </c>
      <c r="B165" t="s">
        <v>696</v>
      </c>
      <c r="C165" t="s">
        <v>697</v>
      </c>
      <c r="D165">
        <v>585</v>
      </c>
      <c r="E165">
        <v>30</v>
      </c>
      <c r="F165">
        <v>0</v>
      </c>
      <c r="G165" s="1" t="s">
        <v>698</v>
      </c>
      <c r="H165">
        <v>17</v>
      </c>
      <c r="I165">
        <v>0.6</v>
      </c>
      <c r="J165" t="s">
        <v>24865</v>
      </c>
      <c r="K165" t="s">
        <v>24866</v>
      </c>
      <c r="L165" t="str">
        <f>_xlfn.XLOOKUP(LEFT(Ziehung[[#This Row],[LosID]],FIND("-",Ziehung[[#This Row],[LosID]])-1),Ziehungsanzahl[Kürzel],Ziehungsanzahl[Lostopf],"",0)</f>
        <v>Tatort</v>
      </c>
    </row>
    <row r="166" spans="1:12" ht="210">
      <c r="A166" t="s">
        <v>2157</v>
      </c>
      <c r="B166" t="s">
        <v>2159</v>
      </c>
      <c r="C166" t="s">
        <v>8021</v>
      </c>
      <c r="D166">
        <v>90</v>
      </c>
      <c r="E166">
        <v>85</v>
      </c>
      <c r="F166">
        <v>10</v>
      </c>
      <c r="G166" s="1" t="s">
        <v>24650</v>
      </c>
      <c r="H166">
        <v>41</v>
      </c>
      <c r="I166">
        <v>1</v>
      </c>
      <c r="J166" t="s">
        <v>24651</v>
      </c>
      <c r="K166" t="s">
        <v>24652</v>
      </c>
      <c r="L166" t="str">
        <f>_xlfn.XLOOKUP(LEFT(Ziehung[[#This Row],[LosID]],FIND("-",Ziehung[[#This Row],[LosID]])-1),Ziehungsanzahl[Kürzel],Ziehungsanzahl[Lostopf],"",0)</f>
        <v>Tatort</v>
      </c>
    </row>
    <row r="167" spans="1:12" ht="90">
      <c r="A167" t="s">
        <v>2164</v>
      </c>
      <c r="B167" t="s">
        <v>2166</v>
      </c>
      <c r="C167" t="s">
        <v>5575</v>
      </c>
      <c r="D167">
        <v>80</v>
      </c>
      <c r="E167">
        <v>35</v>
      </c>
      <c r="F167">
        <v>0</v>
      </c>
      <c r="G167" s="1" t="s">
        <v>24867</v>
      </c>
      <c r="H167">
        <v>21</v>
      </c>
      <c r="I167">
        <v>0.75</v>
      </c>
      <c r="J167" t="s">
        <v>24868</v>
      </c>
      <c r="K167" t="s">
        <v>24869</v>
      </c>
      <c r="L167" t="str">
        <f>_xlfn.XLOOKUP(LEFT(Ziehung[[#This Row],[LosID]],FIND("-",Ziehung[[#This Row],[LosID]])-1),Ziehungsanzahl[Kürzel],Ziehungsanzahl[Lostopf],"",0)</f>
        <v>Tatort</v>
      </c>
    </row>
    <row r="168" spans="1:12" ht="105">
      <c r="A168" t="s">
        <v>2187</v>
      </c>
      <c r="B168" t="s">
        <v>2189</v>
      </c>
      <c r="C168" t="s">
        <v>8832</v>
      </c>
      <c r="D168">
        <v>635</v>
      </c>
      <c r="E168">
        <v>90</v>
      </c>
      <c r="F168">
        <v>15</v>
      </c>
      <c r="G168" s="1" t="s">
        <v>24870</v>
      </c>
      <c r="H168">
        <v>48</v>
      </c>
      <c r="I168">
        <v>1.4</v>
      </c>
      <c r="J168" t="s">
        <v>24871</v>
      </c>
      <c r="K168" t="s">
        <v>24872</v>
      </c>
      <c r="L168" t="str">
        <f>_xlfn.XLOOKUP(LEFT(Ziehung[[#This Row],[LosID]],FIND("-",Ziehung[[#This Row],[LosID]])-1),Ziehungsanzahl[Kürzel],Ziehungsanzahl[Lostopf],"",0)</f>
        <v>Unter Tage</v>
      </c>
    </row>
    <row r="169" spans="1:12" ht="30">
      <c r="A169" t="s">
        <v>2197</v>
      </c>
      <c r="B169" t="s">
        <v>2199</v>
      </c>
      <c r="C169" t="s">
        <v>23094</v>
      </c>
      <c r="D169">
        <v>215</v>
      </c>
      <c r="E169">
        <v>20</v>
      </c>
      <c r="F169">
        <v>0</v>
      </c>
      <c r="G169" s="1" t="s">
        <v>2198</v>
      </c>
      <c r="H169">
        <v>11</v>
      </c>
      <c r="I169">
        <v>0.3</v>
      </c>
      <c r="J169" t="s">
        <v>24873</v>
      </c>
      <c r="K169" t="s">
        <v>24874</v>
      </c>
      <c r="L169" t="str">
        <f>_xlfn.XLOOKUP(LEFT(Ziehung[[#This Row],[LosID]],FIND("-",Ziehung[[#This Row],[LosID]])-1),Ziehungsanzahl[Kürzel],Ziehungsanzahl[Lostopf],"",0)</f>
        <v>Unter Tage</v>
      </c>
    </row>
    <row r="170" spans="1:12" ht="45">
      <c r="A170" t="s">
        <v>712</v>
      </c>
      <c r="B170" t="s">
        <v>713</v>
      </c>
      <c r="C170" t="s">
        <v>714</v>
      </c>
      <c r="D170">
        <v>90</v>
      </c>
      <c r="E170">
        <v>55</v>
      </c>
      <c r="F170">
        <v>0</v>
      </c>
      <c r="G170" s="1" t="s">
        <v>24875</v>
      </c>
      <c r="H170">
        <v>33</v>
      </c>
      <c r="I170">
        <v>1.1000000000000001</v>
      </c>
      <c r="J170" t="s">
        <v>24876</v>
      </c>
      <c r="K170" t="s">
        <v>24877</v>
      </c>
      <c r="L170" t="str">
        <f>_xlfn.XLOOKUP(LEFT(Ziehung[[#This Row],[LosID]],FIND("-",Ziehung[[#This Row],[LosID]])-1),Ziehungsanzahl[Kürzel],Ziehungsanzahl[Lostopf],"",0)</f>
        <v>Unter Tage</v>
      </c>
    </row>
    <row r="171" spans="1:12" ht="105">
      <c r="A171" t="s">
        <v>2203</v>
      </c>
      <c r="B171" t="s">
        <v>2205</v>
      </c>
      <c r="C171" t="s">
        <v>6520</v>
      </c>
      <c r="D171">
        <v>235</v>
      </c>
      <c r="E171">
        <v>70</v>
      </c>
      <c r="F171">
        <v>10</v>
      </c>
      <c r="G171" s="1" t="s">
        <v>24878</v>
      </c>
      <c r="H171">
        <v>43</v>
      </c>
      <c r="I171">
        <v>1.6</v>
      </c>
      <c r="J171" t="s">
        <v>24879</v>
      </c>
      <c r="K171" t="s">
        <v>24880</v>
      </c>
      <c r="L171" t="str">
        <f>_xlfn.XLOOKUP(LEFT(Ziehung[[#This Row],[LosID]],FIND("-",Ziehung[[#This Row],[LosID]])-1),Ziehungsanzahl[Kürzel],Ziehungsanzahl[Lostopf],"",0)</f>
        <v>Unter Tage</v>
      </c>
    </row>
    <row r="172" spans="1:12">
      <c r="A172" t="s">
        <v>2207</v>
      </c>
      <c r="B172" t="s">
        <v>2209</v>
      </c>
      <c r="C172" t="s">
        <v>9372</v>
      </c>
      <c r="D172">
        <v>65</v>
      </c>
      <c r="E172">
        <v>65</v>
      </c>
      <c r="F172">
        <v>0</v>
      </c>
      <c r="G172" s="1" t="s">
        <v>2208</v>
      </c>
      <c r="H172">
        <v>41</v>
      </c>
      <c r="I172">
        <v>1.4</v>
      </c>
      <c r="J172" t="s">
        <v>24653</v>
      </c>
      <c r="K172" t="s">
        <v>24654</v>
      </c>
      <c r="L172" t="str">
        <f>_xlfn.XLOOKUP(LEFT(Ziehung[[#This Row],[LosID]],FIND("-",Ziehung[[#This Row],[LosID]])-1),Ziehungsanzahl[Kürzel],Ziehungsanzahl[Lostopf],"",0)</f>
        <v>Unter Tage</v>
      </c>
    </row>
    <row r="173" spans="1:12">
      <c r="A173" t="s">
        <v>722</v>
      </c>
      <c r="B173" t="s">
        <v>89</v>
      </c>
      <c r="C173" t="s">
        <v>303</v>
      </c>
      <c r="D173">
        <v>45</v>
      </c>
      <c r="E173">
        <v>55</v>
      </c>
      <c r="F173">
        <v>5</v>
      </c>
      <c r="G173" s="1" t="s">
        <v>723</v>
      </c>
      <c r="H173">
        <v>33</v>
      </c>
      <c r="I173">
        <v>0.7</v>
      </c>
      <c r="J173" t="s">
        <v>724</v>
      </c>
      <c r="K173" t="s">
        <v>725</v>
      </c>
      <c r="L173" t="str">
        <f>_xlfn.XLOOKUP(LEFT(Ziehung[[#This Row],[LosID]],FIND("-",Ziehung[[#This Row],[LosID]])-1),Ziehungsanzahl[Kürzel],Ziehungsanzahl[Lostopf],"",0)</f>
        <v>Unter Tage</v>
      </c>
    </row>
    <row r="174" spans="1:12" ht="45">
      <c r="A174" t="s">
        <v>726</v>
      </c>
      <c r="B174" t="s">
        <v>727</v>
      </c>
      <c r="C174" t="s">
        <v>728</v>
      </c>
      <c r="D174">
        <v>50</v>
      </c>
      <c r="E174">
        <v>40</v>
      </c>
      <c r="F174">
        <v>0</v>
      </c>
      <c r="G174" s="1" t="s">
        <v>729</v>
      </c>
      <c r="H174">
        <v>21</v>
      </c>
      <c r="I174">
        <v>0.6</v>
      </c>
      <c r="J174" t="s">
        <v>730</v>
      </c>
      <c r="K174" t="s">
        <v>731</v>
      </c>
      <c r="L174" t="str">
        <f>_xlfn.XLOOKUP(LEFT(Ziehung[[#This Row],[LosID]],FIND("-",Ziehung[[#This Row],[LosID]])-1),Ziehungsanzahl[Kürzel],Ziehungsanzahl[Lostopf],"",0)</f>
        <v>Unter Tage</v>
      </c>
    </row>
    <row r="175" spans="1:12" ht="105">
      <c r="A175" t="s">
        <v>2225</v>
      </c>
      <c r="B175" t="s">
        <v>2227</v>
      </c>
      <c r="C175" t="s">
        <v>240</v>
      </c>
      <c r="D175">
        <v>95</v>
      </c>
      <c r="E175">
        <v>70</v>
      </c>
      <c r="F175">
        <v>30</v>
      </c>
      <c r="G175" s="1" t="s">
        <v>24655</v>
      </c>
      <c r="H175">
        <v>36</v>
      </c>
      <c r="I175">
        <v>0.9</v>
      </c>
      <c r="J175" t="s">
        <v>24656</v>
      </c>
      <c r="K175" t="s">
        <v>24657</v>
      </c>
      <c r="L175" t="str">
        <f>_xlfn.XLOOKUP(LEFT(Ziehung[[#This Row],[LosID]],FIND("-",Ziehung[[#This Row],[LosID]])-1),Ziehungsanzahl[Kürzel],Ziehungsanzahl[Lostopf],"",0)</f>
        <v>Unter Tage</v>
      </c>
    </row>
    <row r="176" spans="1:12" ht="75">
      <c r="A176" t="s">
        <v>735</v>
      </c>
      <c r="B176" t="s">
        <v>736</v>
      </c>
      <c r="C176" t="s">
        <v>737</v>
      </c>
      <c r="D176">
        <v>50</v>
      </c>
      <c r="E176">
        <v>95</v>
      </c>
      <c r="F176">
        <v>10</v>
      </c>
      <c r="G176" s="1" t="s">
        <v>738</v>
      </c>
      <c r="H176">
        <v>57</v>
      </c>
      <c r="I176">
        <v>1.9</v>
      </c>
      <c r="J176" t="s">
        <v>739</v>
      </c>
      <c r="K176" t="s">
        <v>740</v>
      </c>
      <c r="L176" t="str">
        <f>_xlfn.XLOOKUP(LEFT(Ziehung[[#This Row],[LosID]],FIND("-",Ziehung[[#This Row],[LosID]])-1),Ziehungsanzahl[Kürzel],Ziehungsanzahl[Lostopf],"",0)</f>
        <v>Unter Tage</v>
      </c>
    </row>
    <row r="177" spans="1:12" ht="75">
      <c r="A177" t="s">
        <v>2238</v>
      </c>
      <c r="B177" t="s">
        <v>2240</v>
      </c>
      <c r="C177" t="s">
        <v>16797</v>
      </c>
      <c r="D177">
        <v>750</v>
      </c>
      <c r="E177">
        <v>45</v>
      </c>
      <c r="F177">
        <v>20</v>
      </c>
      <c r="G177" s="1" t="s">
        <v>24881</v>
      </c>
      <c r="H177">
        <v>29</v>
      </c>
      <c r="I177">
        <v>1</v>
      </c>
      <c r="J177" t="s">
        <v>24882</v>
      </c>
      <c r="K177" t="s">
        <v>24883</v>
      </c>
      <c r="L177" t="str">
        <f>_xlfn.XLOOKUP(LEFT(Ziehung[[#This Row],[LosID]],FIND("-",Ziehung[[#This Row],[LosID]])-1),Ziehungsanzahl[Kürzel],Ziehungsanzahl[Lostopf],"",0)</f>
        <v>Unter Tage</v>
      </c>
    </row>
    <row r="178" spans="1:12" ht="120">
      <c r="A178" t="s">
        <v>2262</v>
      </c>
      <c r="B178" t="s">
        <v>2264</v>
      </c>
      <c r="C178" t="s">
        <v>3064</v>
      </c>
      <c r="D178">
        <v>60</v>
      </c>
      <c r="E178">
        <v>45</v>
      </c>
      <c r="F178">
        <v>30</v>
      </c>
      <c r="G178" s="1" t="s">
        <v>24884</v>
      </c>
      <c r="H178">
        <v>25</v>
      </c>
      <c r="I178">
        <v>0.75</v>
      </c>
      <c r="J178" t="s">
        <v>24885</v>
      </c>
      <c r="K178" t="s">
        <v>24886</v>
      </c>
      <c r="L178" t="str">
        <f>_xlfn.XLOOKUP(LEFT(Ziehung[[#This Row],[LosID]],FIND("-",Ziehung[[#This Row],[LosID]])-1),Ziehungsanzahl[Kürzel],Ziehungsanzahl[Lostopf],"",0)</f>
        <v>Wunschlos </v>
      </c>
    </row>
    <row r="179" spans="1:12" ht="75">
      <c r="A179" t="s">
        <v>2270</v>
      </c>
      <c r="B179" t="s">
        <v>2272</v>
      </c>
      <c r="C179" t="s">
        <v>6970</v>
      </c>
      <c r="D179">
        <v>45</v>
      </c>
      <c r="E179">
        <v>55</v>
      </c>
      <c r="F179">
        <v>20</v>
      </c>
      <c r="G179" s="1" t="s">
        <v>24658</v>
      </c>
      <c r="H179">
        <v>19</v>
      </c>
      <c r="I179">
        <v>7.0000000000000007E-2</v>
      </c>
      <c r="J179" t="s">
        <v>24659</v>
      </c>
      <c r="K179" t="s">
        <v>24660</v>
      </c>
      <c r="L179" t="str">
        <f>_xlfn.XLOOKUP(LEFT(Ziehung[[#This Row],[LosID]],FIND("-",Ziehung[[#This Row],[LosID]])-1),Ziehungsanzahl[Kürzel],Ziehungsanzahl[Lostopf],"",0)</f>
        <v>Wunschlos </v>
      </c>
    </row>
    <row r="180" spans="1:12" ht="30">
      <c r="A180" t="s">
        <v>754</v>
      </c>
      <c r="B180" t="s">
        <v>89</v>
      </c>
      <c r="C180" t="s">
        <v>755</v>
      </c>
      <c r="D180">
        <v>50</v>
      </c>
      <c r="E180">
        <v>30</v>
      </c>
      <c r="F180">
        <v>5</v>
      </c>
      <c r="G180" s="1" t="s">
        <v>756</v>
      </c>
      <c r="H180">
        <v>17</v>
      </c>
      <c r="I180">
        <v>0.5</v>
      </c>
      <c r="J180" t="s">
        <v>24887</v>
      </c>
      <c r="K180" t="s">
        <v>24888</v>
      </c>
      <c r="L180" t="str">
        <f>_xlfn.XLOOKUP(LEFT(Ziehung[[#This Row],[LosID]],FIND("-",Ziehung[[#This Row],[LosID]])-1),Ziehungsanzahl[Kürzel],Ziehungsanzahl[Lostopf],"",0)</f>
        <v>Wunschlos </v>
      </c>
    </row>
    <row r="181" spans="1:12" ht="75">
      <c r="A181" t="s">
        <v>2291</v>
      </c>
      <c r="B181" t="s">
        <v>2293</v>
      </c>
      <c r="C181" t="s">
        <v>210</v>
      </c>
      <c r="D181">
        <v>35</v>
      </c>
      <c r="E181">
        <v>40</v>
      </c>
      <c r="F181">
        <v>10</v>
      </c>
      <c r="G181" s="1" t="s">
        <v>24889</v>
      </c>
      <c r="H181">
        <v>21</v>
      </c>
      <c r="I181">
        <v>0.65</v>
      </c>
      <c r="J181" t="s">
        <v>24890</v>
      </c>
      <c r="K181" t="s">
        <v>24891</v>
      </c>
      <c r="L181" t="str">
        <f>_xlfn.XLOOKUP(LEFT(Ziehung[[#This Row],[LosID]],FIND("-",Ziehung[[#This Row],[LosID]])-1),Ziehungsanzahl[Kürzel],Ziehungsanzahl[Lostopf],"",0)</f>
        <v>Wunschlos </v>
      </c>
    </row>
    <row r="182" spans="1:12" ht="30">
      <c r="A182" t="s">
        <v>2335</v>
      </c>
      <c r="B182" t="s">
        <v>2337</v>
      </c>
      <c r="C182" t="s">
        <v>2339</v>
      </c>
      <c r="D182">
        <v>45</v>
      </c>
      <c r="E182">
        <v>30</v>
      </c>
      <c r="F182">
        <v>10</v>
      </c>
      <c r="G182" s="1" t="s">
        <v>2336</v>
      </c>
      <c r="H182">
        <v>19</v>
      </c>
      <c r="I182">
        <v>0.6</v>
      </c>
      <c r="J182" t="s">
        <v>24892</v>
      </c>
      <c r="K182" t="s">
        <v>24893</v>
      </c>
      <c r="L182" t="str">
        <f>_xlfn.XLOOKUP(LEFT(Ziehung[[#This Row],[LosID]],FIND("-",Ziehung[[#This Row],[LosID]])-1),Ziehungsanzahl[Kürzel],Ziehungsanzahl[Lostopf],"",0)</f>
        <v>Wunschlos </v>
      </c>
    </row>
    <row r="183" spans="1:12">
      <c r="A183" t="s">
        <v>2340</v>
      </c>
      <c r="B183" t="s">
        <v>2342</v>
      </c>
      <c r="C183" t="s">
        <v>2344</v>
      </c>
      <c r="D183">
        <v>35</v>
      </c>
      <c r="E183">
        <v>65</v>
      </c>
      <c r="F183">
        <v>0</v>
      </c>
      <c r="G183" s="1" t="s">
        <v>2341</v>
      </c>
      <c r="H183">
        <v>41</v>
      </c>
      <c r="I183">
        <v>1.5</v>
      </c>
      <c r="J183" t="s">
        <v>24894</v>
      </c>
      <c r="K183" t="s">
        <v>24895</v>
      </c>
      <c r="L183" t="str">
        <f>_xlfn.XLOOKUP(LEFT(Ziehung[[#This Row],[LosID]],FIND("-",Ziehung[[#This Row],[LosID]])-1),Ziehungsanzahl[Kürzel],Ziehungsanzahl[Lostopf],"",0)</f>
        <v>Wunschlos </v>
      </c>
    </row>
    <row r="184" spans="1:12" ht="30">
      <c r="A184" t="s">
        <v>2345</v>
      </c>
      <c r="B184" t="s">
        <v>2347</v>
      </c>
      <c r="C184" t="s">
        <v>15458</v>
      </c>
      <c r="D184">
        <v>110</v>
      </c>
      <c r="E184">
        <v>10</v>
      </c>
      <c r="F184">
        <v>0</v>
      </c>
      <c r="G184" s="1" t="s">
        <v>2346</v>
      </c>
      <c r="H184">
        <v>5</v>
      </c>
      <c r="I184">
        <v>0.1</v>
      </c>
      <c r="J184" t="s">
        <v>24661</v>
      </c>
      <c r="K184" t="s">
        <v>24662</v>
      </c>
      <c r="L184" t="str">
        <f>_xlfn.XLOOKUP(LEFT(Ziehung[[#This Row],[LosID]],FIND("-",Ziehung[[#This Row],[LosID]])-1),Ziehungsanzahl[Kürzel],Ziehungsanzahl[Lostopf],"",0)</f>
        <v>Wunschlos </v>
      </c>
    </row>
    <row r="185" spans="1:12" ht="60">
      <c r="A185" t="s">
        <v>2388</v>
      </c>
      <c r="B185" t="s">
        <v>2390</v>
      </c>
      <c r="C185" t="s">
        <v>697</v>
      </c>
      <c r="D185">
        <v>585</v>
      </c>
      <c r="E185">
        <v>45</v>
      </c>
      <c r="F185">
        <v>0</v>
      </c>
      <c r="G185" s="1" t="s">
        <v>24896</v>
      </c>
      <c r="H185">
        <v>23</v>
      </c>
      <c r="I185">
        <v>0.65</v>
      </c>
      <c r="J185" t="s">
        <v>24897</v>
      </c>
      <c r="K185" t="s">
        <v>24898</v>
      </c>
      <c r="L185" t="str">
        <f>_xlfn.XLOOKUP(LEFT(Ziehung[[#This Row],[LosID]],FIND("-",Ziehung[[#This Row],[LosID]])-1),Ziehungsanzahl[Kürzel],Ziehungsanzahl[Lostopf],"",0)</f>
        <v>Wunschlos </v>
      </c>
    </row>
    <row r="186" spans="1:12" ht="45">
      <c r="A186" t="s">
        <v>2404</v>
      </c>
      <c r="B186" t="s">
        <v>2406</v>
      </c>
      <c r="C186" t="s">
        <v>23073</v>
      </c>
      <c r="D186">
        <v>585</v>
      </c>
      <c r="E186">
        <v>45</v>
      </c>
      <c r="F186">
        <v>30</v>
      </c>
      <c r="G186" s="1" t="s">
        <v>24899</v>
      </c>
      <c r="H186">
        <v>25</v>
      </c>
      <c r="I186">
        <v>0.8</v>
      </c>
      <c r="J186" t="s">
        <v>24900</v>
      </c>
      <c r="K186" t="s">
        <v>24901</v>
      </c>
      <c r="L186" t="str">
        <f>_xlfn.XLOOKUP(LEFT(Ziehung[[#This Row],[LosID]],FIND("-",Ziehung[[#This Row],[LosID]])-1),Ziehungsanzahl[Kürzel],Ziehungsanzahl[Lostopf],"",0)</f>
        <v>Wunschlos </v>
      </c>
    </row>
    <row r="187" spans="1:12" ht="135">
      <c r="A187" t="s">
        <v>2430</v>
      </c>
      <c r="B187" t="s">
        <v>2432</v>
      </c>
      <c r="C187" t="s">
        <v>10627</v>
      </c>
      <c r="D187">
        <v>95</v>
      </c>
      <c r="E187">
        <v>105</v>
      </c>
      <c r="F187">
        <v>10</v>
      </c>
      <c r="G187" s="1" t="s">
        <v>24902</v>
      </c>
      <c r="H187">
        <v>55</v>
      </c>
      <c r="I187">
        <v>1.5</v>
      </c>
      <c r="J187" t="s">
        <v>24903</v>
      </c>
      <c r="K187" t="s">
        <v>24904</v>
      </c>
      <c r="L187" t="str">
        <f>_xlfn.XLOOKUP(LEFT(Ziehung[[#This Row],[LosID]],FIND("-",Ziehung[[#This Row],[LosID]])-1),Ziehungsanzahl[Kürzel],Ziehungsanzahl[Lostopf],"",0)</f>
        <v>Wunschlos </v>
      </c>
    </row>
    <row r="188" spans="1:12" ht="120">
      <c r="A188" t="s">
        <v>2443</v>
      </c>
      <c r="B188" t="s">
        <v>2445</v>
      </c>
      <c r="C188" t="s">
        <v>24199</v>
      </c>
      <c r="D188">
        <v>80</v>
      </c>
      <c r="E188">
        <v>40</v>
      </c>
      <c r="F188">
        <v>20</v>
      </c>
      <c r="G188" s="1" t="s">
        <v>24905</v>
      </c>
      <c r="H188">
        <v>25</v>
      </c>
      <c r="I188">
        <v>0.9</v>
      </c>
      <c r="J188" t="s">
        <v>24906</v>
      </c>
      <c r="K188" t="s">
        <v>24907</v>
      </c>
      <c r="L188" t="str">
        <f>_xlfn.XLOOKUP(LEFT(Ziehung[[#This Row],[LosID]],FIND("-",Ziehung[[#This Row],[LosID]])-1),Ziehungsanzahl[Kürzel],Ziehungsanzahl[Lostopf],"",0)</f>
        <v>Weltkulturerbe</v>
      </c>
    </row>
    <row r="189" spans="1:12" ht="60">
      <c r="A189" t="s">
        <v>2451</v>
      </c>
      <c r="B189" t="s">
        <v>2453</v>
      </c>
      <c r="C189" t="s">
        <v>268</v>
      </c>
      <c r="D189">
        <v>540</v>
      </c>
      <c r="E189">
        <v>70</v>
      </c>
      <c r="F189">
        <v>10</v>
      </c>
      <c r="G189" s="1" t="s">
        <v>24663</v>
      </c>
      <c r="H189">
        <v>42</v>
      </c>
      <c r="I189">
        <v>0.7</v>
      </c>
      <c r="J189" t="s">
        <v>24664</v>
      </c>
      <c r="K189" t="s">
        <v>24665</v>
      </c>
      <c r="L189" t="str">
        <f>_xlfn.XLOOKUP(LEFT(Ziehung[[#This Row],[LosID]],FIND("-",Ziehung[[#This Row],[LosID]])-1),Ziehungsanzahl[Kürzel],Ziehungsanzahl[Lostopf],"",0)</f>
        <v>Weltkulturerbe</v>
      </c>
    </row>
    <row r="190" spans="1:12" ht="30">
      <c r="A190" t="s">
        <v>774</v>
      </c>
      <c r="B190" t="s">
        <v>775</v>
      </c>
      <c r="C190" t="s">
        <v>776</v>
      </c>
      <c r="D190">
        <v>305</v>
      </c>
      <c r="E190">
        <v>75</v>
      </c>
      <c r="F190" t="s">
        <v>89</v>
      </c>
      <c r="G190" s="1" t="s">
        <v>777</v>
      </c>
      <c r="H190">
        <v>47</v>
      </c>
      <c r="I190">
        <v>1.6</v>
      </c>
      <c r="J190" t="s">
        <v>778</v>
      </c>
      <c r="K190" t="s">
        <v>779</v>
      </c>
      <c r="L190" t="str">
        <f>_xlfn.XLOOKUP(LEFT(Ziehung[[#This Row],[LosID]],FIND("-",Ziehung[[#This Row],[LosID]])-1),Ziehungsanzahl[Kürzel],Ziehungsanzahl[Lostopf],"",0)</f>
        <v>Weltkulturerbe</v>
      </c>
    </row>
    <row r="191" spans="1:12" ht="135">
      <c r="A191" t="s">
        <v>783</v>
      </c>
      <c r="B191" t="s">
        <v>784</v>
      </c>
      <c r="C191" t="s">
        <v>785</v>
      </c>
      <c r="D191">
        <v>155</v>
      </c>
      <c r="E191">
        <v>30</v>
      </c>
      <c r="F191">
        <v>10</v>
      </c>
      <c r="G191" s="1" t="s">
        <v>786</v>
      </c>
      <c r="H191">
        <v>17</v>
      </c>
      <c r="I191">
        <v>0.35</v>
      </c>
      <c r="J191" t="s">
        <v>787</v>
      </c>
      <c r="K191" t="s">
        <v>788</v>
      </c>
      <c r="L191" t="str">
        <f>_xlfn.XLOOKUP(LEFT(Ziehung[[#This Row],[LosID]],FIND("-",Ziehung[[#This Row],[LosID]])-1),Ziehungsanzahl[Kürzel],Ziehungsanzahl[Lostopf],"",0)</f>
        <v>Weltkulturerbe</v>
      </c>
    </row>
    <row r="192" spans="1:12" ht="30">
      <c r="A192" t="s">
        <v>792</v>
      </c>
      <c r="B192" t="s">
        <v>793</v>
      </c>
      <c r="C192" t="s">
        <v>794</v>
      </c>
      <c r="D192">
        <v>95</v>
      </c>
      <c r="E192">
        <v>65</v>
      </c>
      <c r="F192" t="s">
        <v>89</v>
      </c>
      <c r="G192" s="1" t="s">
        <v>795</v>
      </c>
      <c r="H192">
        <v>40</v>
      </c>
      <c r="I192">
        <v>1.2</v>
      </c>
      <c r="J192" t="s">
        <v>796</v>
      </c>
      <c r="K192" t="s">
        <v>797</v>
      </c>
      <c r="L192" t="str">
        <f>_xlfn.XLOOKUP(LEFT(Ziehung[[#This Row],[LosID]],FIND("-",Ziehung[[#This Row],[LosID]])-1),Ziehungsanzahl[Kürzel],Ziehungsanzahl[Lostopf],"",0)</f>
        <v>Weltkulturerbe</v>
      </c>
    </row>
    <row r="193" spans="1:12" ht="30">
      <c r="A193" t="s">
        <v>798</v>
      </c>
      <c r="B193" t="s">
        <v>799</v>
      </c>
      <c r="C193" t="s">
        <v>800</v>
      </c>
      <c r="D193">
        <v>45</v>
      </c>
      <c r="E193">
        <v>35</v>
      </c>
      <c r="F193">
        <v>10</v>
      </c>
      <c r="G193" s="1" t="s">
        <v>801</v>
      </c>
      <c r="H193">
        <v>21</v>
      </c>
      <c r="I193">
        <v>0.7</v>
      </c>
      <c r="J193" t="s">
        <v>24908</v>
      </c>
      <c r="K193" t="s">
        <v>24909</v>
      </c>
      <c r="L193" t="str">
        <f>_xlfn.XLOOKUP(LEFT(Ziehung[[#This Row],[LosID]],FIND("-",Ziehung[[#This Row],[LosID]])-1),Ziehungsanzahl[Kürzel],Ziehungsanzahl[Lostopf],"",0)</f>
        <v>Weltkulturerbe</v>
      </c>
    </row>
    <row r="194" spans="1:12" ht="120">
      <c r="A194" t="s">
        <v>2487</v>
      </c>
      <c r="B194" t="s">
        <v>2489</v>
      </c>
      <c r="C194" t="s">
        <v>100</v>
      </c>
      <c r="D194">
        <v>330</v>
      </c>
      <c r="E194">
        <v>80</v>
      </c>
      <c r="F194">
        <v>10</v>
      </c>
      <c r="G194" s="1" t="s">
        <v>24910</v>
      </c>
      <c r="H194">
        <v>47</v>
      </c>
      <c r="I194">
        <v>1.5</v>
      </c>
      <c r="J194" t="s">
        <v>24911</v>
      </c>
      <c r="K194" t="s">
        <v>24912</v>
      </c>
      <c r="L194" t="str">
        <f>_xlfn.XLOOKUP(LEFT(Ziehung[[#This Row],[LosID]],FIND("-",Ziehung[[#This Row],[LosID]])-1),Ziehungsanzahl[Kürzel],Ziehungsanzahl[Lostopf],"",0)</f>
        <v>Weltkulturerbe</v>
      </c>
    </row>
    <row r="195" spans="1:12" ht="30">
      <c r="A195" t="s">
        <v>805</v>
      </c>
      <c r="B195" t="s">
        <v>806</v>
      </c>
      <c r="C195" t="s">
        <v>390</v>
      </c>
      <c r="D195">
        <v>65</v>
      </c>
      <c r="E195">
        <v>55</v>
      </c>
      <c r="F195">
        <v>0</v>
      </c>
      <c r="G195" s="1" t="s">
        <v>807</v>
      </c>
      <c r="H195">
        <v>33</v>
      </c>
      <c r="I195">
        <v>1</v>
      </c>
      <c r="J195" t="s">
        <v>24913</v>
      </c>
      <c r="K195" t="s">
        <v>24914</v>
      </c>
      <c r="L195" t="str">
        <f>_xlfn.XLOOKUP(LEFT(Ziehung[[#This Row],[LosID]],FIND("-",Ziehung[[#This Row],[LosID]])-1),Ziehungsanzahl[Kürzel],Ziehungsanzahl[Lostopf],"",0)</f>
        <v>Weltkulturerbe</v>
      </c>
    </row>
    <row r="196" spans="1:12" ht="135">
      <c r="A196" t="s">
        <v>2492</v>
      </c>
      <c r="B196" t="s">
        <v>2494</v>
      </c>
      <c r="C196" t="s">
        <v>1222</v>
      </c>
      <c r="D196">
        <v>80</v>
      </c>
      <c r="E196">
        <v>45</v>
      </c>
      <c r="F196">
        <v>20</v>
      </c>
      <c r="G196" s="1" t="s">
        <v>24666</v>
      </c>
      <c r="H196">
        <v>25</v>
      </c>
      <c r="I196">
        <v>0.75</v>
      </c>
      <c r="J196" t="s">
        <v>24667</v>
      </c>
      <c r="K196" t="s">
        <v>24668</v>
      </c>
      <c r="L196" t="str">
        <f>_xlfn.XLOOKUP(LEFT(Ziehung[[#This Row],[LosID]],FIND("-",Ziehung[[#This Row],[LosID]])-1),Ziehungsanzahl[Kürzel],Ziehungsanzahl[Lostopf],"",0)</f>
        <v>Weltkulturerbe</v>
      </c>
    </row>
    <row r="197" spans="1:12" ht="60">
      <c r="A197" t="s">
        <v>808</v>
      </c>
      <c r="B197" t="s">
        <v>809</v>
      </c>
      <c r="C197" t="s">
        <v>734</v>
      </c>
      <c r="D197">
        <v>40</v>
      </c>
      <c r="E197">
        <v>60</v>
      </c>
      <c r="F197">
        <v>0</v>
      </c>
      <c r="G197" s="1" t="s">
        <v>24915</v>
      </c>
      <c r="H197">
        <v>35</v>
      </c>
      <c r="I197">
        <v>1</v>
      </c>
      <c r="J197" t="s">
        <v>24916</v>
      </c>
      <c r="K197" t="s">
        <v>24917</v>
      </c>
      <c r="L197" t="str">
        <f>_xlfn.XLOOKUP(LEFT(Ziehung[[#This Row],[LosID]],FIND("-",Ziehung[[#This Row],[LosID]])-1),Ziehungsanzahl[Kürzel],Ziehungsanzahl[Lostopf],"",0)</f>
        <v>Weltkulturerbe</v>
      </c>
    </row>
    <row r="198" spans="1:12">
      <c r="G198" s="1"/>
    </row>
    <row r="199" spans="1:12">
      <c r="G199" s="1"/>
    </row>
    <row r="200" spans="1:12">
      <c r="G200" s="1"/>
    </row>
    <row r="201" spans="1:12">
      <c r="G201" s="1"/>
    </row>
    <row r="202" spans="1:12">
      <c r="G202" s="1"/>
    </row>
    <row r="203" spans="1:12">
      <c r="G203" s="1"/>
    </row>
    <row r="204" spans="1:12">
      <c r="G204" s="1"/>
    </row>
    <row r="205" spans="1:12">
      <c r="G205" s="1"/>
    </row>
    <row r="206" spans="1:12">
      <c r="G206" s="1"/>
    </row>
    <row r="207" spans="1:12">
      <c r="G207" s="1"/>
    </row>
    <row r="208" spans="1:12">
      <c r="G208" s="1"/>
    </row>
    <row r="209" spans="7:7">
      <c r="G209" s="1"/>
    </row>
    <row r="210" spans="7:7">
      <c r="G210" s="1"/>
    </row>
    <row r="211" spans="7:7">
      <c r="G211" s="1"/>
    </row>
    <row r="212" spans="7:7">
      <c r="G212" s="1"/>
    </row>
    <row r="213" spans="7:7">
      <c r="G213" s="1"/>
    </row>
    <row r="214" spans="7:7">
      <c r="G214" s="1"/>
    </row>
    <row r="215" spans="7:7">
      <c r="G215" s="1"/>
    </row>
    <row r="216" spans="7:7">
      <c r="G216" s="1"/>
    </row>
    <row r="217" spans="7:7">
      <c r="G217" s="1"/>
    </row>
    <row r="218" spans="7:7">
      <c r="G218" s="1"/>
    </row>
    <row r="219" spans="7:7">
      <c r="G219" s="1"/>
    </row>
    <row r="220" spans="7:7">
      <c r="G220" s="1"/>
    </row>
    <row r="221" spans="7:7">
      <c r="G221" s="1"/>
    </row>
    <row r="222" spans="7:7">
      <c r="G222" s="1"/>
    </row>
    <row r="223" spans="7:7">
      <c r="G223" s="1"/>
    </row>
    <row r="224" spans="7:7">
      <c r="G224" s="1"/>
    </row>
    <row r="225" spans="7:7">
      <c r="G225" s="1"/>
    </row>
    <row r="226" spans="7:7">
      <c r="G226" s="1"/>
    </row>
    <row r="227" spans="7:7">
      <c r="G227" s="1"/>
    </row>
    <row r="228" spans="7:7">
      <c r="G228" s="1"/>
    </row>
    <row r="229" spans="7:7">
      <c r="G229" s="1"/>
    </row>
    <row r="230" spans="7:7">
      <c r="G230" s="1"/>
    </row>
    <row r="231" spans="7:7">
      <c r="G231" s="1"/>
    </row>
    <row r="232" spans="7:7">
      <c r="G232" s="1"/>
    </row>
    <row r="233" spans="7:7">
      <c r="G233" s="1"/>
    </row>
    <row r="234" spans="7:7">
      <c r="G234" s="1"/>
    </row>
    <row r="235" spans="7:7">
      <c r="G235" s="1"/>
    </row>
    <row r="236" spans="7:7">
      <c r="G236" s="1"/>
    </row>
    <row r="237" spans="7:7">
      <c r="G237" s="1"/>
    </row>
    <row r="238" spans="7:7">
      <c r="G238" s="1"/>
    </row>
    <row r="239" spans="7:7">
      <c r="G239" s="1"/>
    </row>
    <row r="240" spans="7:7">
      <c r="G240" s="1"/>
    </row>
    <row r="241" spans="7:7">
      <c r="G241" s="1"/>
    </row>
    <row r="242" spans="7:7">
      <c r="G242" s="1"/>
    </row>
    <row r="243" spans="7:7">
      <c r="G243" s="1"/>
    </row>
    <row r="244" spans="7:7">
      <c r="G244" s="1"/>
    </row>
    <row r="245" spans="7:7">
      <c r="G245" s="1"/>
    </row>
    <row r="246" spans="7:7">
      <c r="G246" s="1"/>
    </row>
    <row r="247" spans="7:7">
      <c r="G247" s="1"/>
    </row>
    <row r="248" spans="7:7">
      <c r="G248" s="1"/>
    </row>
    <row r="249" spans="7:7">
      <c r="G249" s="1"/>
    </row>
    <row r="250" spans="7:7">
      <c r="G250" s="1"/>
    </row>
    <row r="251" spans="7:7">
      <c r="G251" s="1"/>
    </row>
    <row r="252" spans="7:7">
      <c r="G252" s="1"/>
    </row>
    <row r="253" spans="7:7">
      <c r="G253" s="1"/>
    </row>
    <row r="254" spans="7:7">
      <c r="G254" s="1"/>
    </row>
    <row r="255" spans="7:7">
      <c r="G255" s="1"/>
    </row>
    <row r="256" spans="7:7">
      <c r="G256" s="1"/>
    </row>
    <row r="257" spans="7:7">
      <c r="G257" s="1"/>
    </row>
    <row r="258" spans="7:7">
      <c r="G258" s="1"/>
    </row>
    <row r="259" spans="7:7">
      <c r="G259" s="1"/>
    </row>
    <row r="260" spans="7:7">
      <c r="G260" s="1"/>
    </row>
    <row r="261" spans="7:7">
      <c r="G261" s="1"/>
    </row>
    <row r="262" spans="7:7">
      <c r="G262" s="1"/>
    </row>
    <row r="263" spans="7:7">
      <c r="G263" s="1"/>
    </row>
    <row r="264" spans="7:7">
      <c r="G264" s="1"/>
    </row>
    <row r="265" spans="7:7">
      <c r="G265" s="1"/>
    </row>
    <row r="266" spans="7:7">
      <c r="G266" s="1"/>
    </row>
    <row r="267" spans="7:7">
      <c r="G267" s="1"/>
    </row>
    <row r="268" spans="7:7">
      <c r="G268" s="1"/>
    </row>
    <row r="269" spans="7:7">
      <c r="G269" s="1"/>
    </row>
    <row r="270" spans="7:7">
      <c r="G270" s="1"/>
    </row>
    <row r="271" spans="7:7">
      <c r="G271" s="1"/>
    </row>
    <row r="272" spans="7:7">
      <c r="G272" s="1"/>
    </row>
    <row r="273" spans="7:7">
      <c r="G273" s="1"/>
    </row>
    <row r="274" spans="7:7">
      <c r="G274" s="1"/>
    </row>
    <row r="275" spans="7:7">
      <c r="G275" s="1"/>
    </row>
    <row r="276" spans="7:7">
      <c r="G276" s="1"/>
    </row>
    <row r="277" spans="7:7">
      <c r="G277" s="1"/>
    </row>
    <row r="278" spans="7:7">
      <c r="G278" s="1"/>
    </row>
    <row r="279" spans="7:7">
      <c r="G279" s="1"/>
    </row>
    <row r="280" spans="7:7">
      <c r="G280" s="1"/>
    </row>
    <row r="281" spans="7:7">
      <c r="G281" s="1"/>
    </row>
    <row r="282" spans="7:7">
      <c r="G282" s="1"/>
    </row>
    <row r="283" spans="7:7">
      <c r="G283" s="1"/>
    </row>
    <row r="284" spans="7:7">
      <c r="G284" s="1"/>
    </row>
    <row r="285" spans="7:7">
      <c r="G285" s="1"/>
    </row>
    <row r="286" spans="7:7">
      <c r="G286" s="1"/>
    </row>
    <row r="287" spans="7:7">
      <c r="G287" s="1"/>
    </row>
    <row r="288" spans="7:7">
      <c r="G288" s="1"/>
    </row>
    <row r="289" spans="7:7">
      <c r="G289" s="1"/>
    </row>
    <row r="290" spans="7:7">
      <c r="G290" s="1"/>
    </row>
    <row r="291" spans="7:7">
      <c r="G291" s="1"/>
    </row>
    <row r="292" spans="7:7">
      <c r="G292" s="1"/>
    </row>
    <row r="293" spans="7:7">
      <c r="G293" s="1"/>
    </row>
    <row r="294" spans="7:7">
      <c r="G294" s="1"/>
    </row>
    <row r="295" spans="7:7">
      <c r="G295" s="1"/>
    </row>
    <row r="296" spans="7:7">
      <c r="G296" s="1"/>
    </row>
    <row r="297" spans="7:7">
      <c r="G297" s="1"/>
    </row>
    <row r="298" spans="7:7">
      <c r="G298" s="1"/>
    </row>
    <row r="299" spans="7:7">
      <c r="G299" s="1"/>
    </row>
    <row r="300" spans="7:7">
      <c r="G300" s="1"/>
    </row>
    <row r="301" spans="7:7">
      <c r="G301" s="1"/>
    </row>
    <row r="302" spans="7:7">
      <c r="G302" s="1"/>
    </row>
    <row r="303" spans="7:7">
      <c r="G303" s="1"/>
    </row>
    <row r="304" spans="7:7">
      <c r="G304" s="1"/>
    </row>
    <row r="305" spans="7:7">
      <c r="G305" s="1"/>
    </row>
    <row r="306" spans="7:7">
      <c r="G306" s="1"/>
    </row>
    <row r="307" spans="7:7">
      <c r="G307" s="1"/>
    </row>
    <row r="308" spans="7:7">
      <c r="G308" s="1"/>
    </row>
    <row r="309" spans="7:7">
      <c r="G309" s="1"/>
    </row>
    <row r="310" spans="7:7">
      <c r="G310" s="1"/>
    </row>
    <row r="311" spans="7:7">
      <c r="G311" s="1"/>
    </row>
    <row r="312" spans="7:7">
      <c r="G312" s="1"/>
    </row>
    <row r="313" spans="7:7">
      <c r="G313" s="1"/>
    </row>
    <row r="314" spans="7:7">
      <c r="G314" s="1"/>
    </row>
    <row r="315" spans="7:7">
      <c r="G315" s="1"/>
    </row>
    <row r="316" spans="7:7">
      <c r="G316" s="1"/>
    </row>
    <row r="317" spans="7:7">
      <c r="G317" s="1"/>
    </row>
    <row r="318" spans="7:7">
      <c r="G318" s="1"/>
    </row>
    <row r="319" spans="7:7">
      <c r="G319" s="1"/>
    </row>
    <row r="320" spans="7:7">
      <c r="G320" s="1"/>
    </row>
    <row r="321" spans="7:7">
      <c r="G321" s="1"/>
    </row>
    <row r="322" spans="7:7">
      <c r="G322" s="1"/>
    </row>
    <row r="323" spans="7:7">
      <c r="G323" s="1"/>
    </row>
    <row r="324" spans="7:7">
      <c r="G324" s="1"/>
    </row>
    <row r="325" spans="7:7">
      <c r="G325" s="1"/>
    </row>
    <row r="326" spans="7:7">
      <c r="G326" s="1"/>
    </row>
    <row r="327" spans="7:7">
      <c r="G327" s="1"/>
    </row>
    <row r="328" spans="7:7">
      <c r="G328" s="1"/>
    </row>
    <row r="329" spans="7:7">
      <c r="G329" s="1"/>
    </row>
    <row r="330" spans="7:7">
      <c r="G330" s="1"/>
    </row>
    <row r="331" spans="7:7">
      <c r="G331" s="1"/>
    </row>
    <row r="332" spans="7:7">
      <c r="G332" s="1"/>
    </row>
    <row r="333" spans="7:7">
      <c r="G333" s="1"/>
    </row>
    <row r="334" spans="7:7">
      <c r="G334" s="1"/>
    </row>
    <row r="335" spans="7:7">
      <c r="G335" s="1"/>
    </row>
    <row r="336" spans="7:7">
      <c r="G336" s="1"/>
    </row>
    <row r="337" spans="7:7">
      <c r="G337" s="1"/>
    </row>
    <row r="338" spans="7:7">
      <c r="G338" s="1"/>
    </row>
    <row r="339" spans="7:7">
      <c r="G339" s="1"/>
    </row>
    <row r="340" spans="7:7">
      <c r="G340" s="1"/>
    </row>
    <row r="341" spans="7:7">
      <c r="G341" s="1"/>
    </row>
    <row r="342" spans="7:7">
      <c r="G342" s="1"/>
    </row>
    <row r="343" spans="7:7">
      <c r="G343" s="1"/>
    </row>
    <row r="344" spans="7:7">
      <c r="G344" s="1"/>
    </row>
    <row r="345" spans="7:7">
      <c r="G345" s="1"/>
    </row>
    <row r="346" spans="7:7">
      <c r="G346" s="1"/>
    </row>
    <row r="347" spans="7:7">
      <c r="G347" s="1"/>
    </row>
    <row r="348" spans="7:7">
      <c r="G348" s="1"/>
    </row>
    <row r="349" spans="7:7">
      <c r="G349" s="1"/>
    </row>
    <row r="350" spans="7:7">
      <c r="G350" s="1"/>
    </row>
    <row r="351" spans="7:7">
      <c r="G351" s="1"/>
    </row>
    <row r="352" spans="7:7">
      <c r="G352" s="1"/>
    </row>
    <row r="353" spans="7:7">
      <c r="G353" s="1"/>
    </row>
    <row r="354" spans="7:7">
      <c r="G354" s="1"/>
    </row>
    <row r="355" spans="7:7">
      <c r="G355" s="1"/>
    </row>
    <row r="356" spans="7:7">
      <c r="G356" s="1"/>
    </row>
    <row r="357" spans="7:7">
      <c r="G357" s="1"/>
    </row>
    <row r="358" spans="7:7">
      <c r="G358" s="1"/>
    </row>
    <row r="359" spans="7:7">
      <c r="G359" s="1"/>
    </row>
    <row r="360" spans="7:7">
      <c r="G360" s="1"/>
    </row>
    <row r="361" spans="7:7">
      <c r="G361" s="1"/>
    </row>
    <row r="362" spans="7:7">
      <c r="G362" s="1"/>
    </row>
    <row r="363" spans="7:7">
      <c r="G363" s="1"/>
    </row>
    <row r="364" spans="7:7">
      <c r="G364" s="1"/>
    </row>
    <row r="365" spans="7:7">
      <c r="G365" s="1"/>
    </row>
    <row r="366" spans="7:7">
      <c r="G366" s="1"/>
    </row>
    <row r="367" spans="7:7">
      <c r="G367" s="1"/>
    </row>
    <row r="368" spans="7:7">
      <c r="G368" s="1"/>
    </row>
    <row r="369" spans="7:7">
      <c r="G369" s="1"/>
    </row>
    <row r="370" spans="7:7">
      <c r="G370" s="1"/>
    </row>
    <row r="371" spans="7:7">
      <c r="G371" s="1"/>
    </row>
    <row r="372" spans="7:7">
      <c r="G372" s="1"/>
    </row>
    <row r="373" spans="7:7">
      <c r="G373" s="1"/>
    </row>
    <row r="374" spans="7:7">
      <c r="G374" s="1"/>
    </row>
    <row r="375" spans="7:7">
      <c r="G375" s="1"/>
    </row>
    <row r="376" spans="7:7">
      <c r="G376" s="1"/>
    </row>
    <row r="377" spans="7:7">
      <c r="G377" s="1"/>
    </row>
    <row r="378" spans="7:7">
      <c r="G378" s="1"/>
    </row>
    <row r="379" spans="7:7">
      <c r="G379" s="1"/>
    </row>
    <row r="380" spans="7:7">
      <c r="G380" s="1"/>
    </row>
    <row r="381" spans="7:7">
      <c r="G381" s="1"/>
    </row>
    <row r="382" spans="7:7">
      <c r="G382" s="1"/>
    </row>
    <row r="383" spans="7:7">
      <c r="G383" s="1"/>
    </row>
    <row r="384" spans="7:7">
      <c r="G384" s="1"/>
    </row>
    <row r="385" spans="7:7">
      <c r="G385" s="1"/>
    </row>
    <row r="386" spans="7:7">
      <c r="G386" s="1"/>
    </row>
    <row r="387" spans="7:7">
      <c r="G387" s="1"/>
    </row>
    <row r="388" spans="7:7">
      <c r="G388" s="1"/>
    </row>
    <row r="389" spans="7:7">
      <c r="G389" s="1"/>
    </row>
    <row r="390" spans="7:7">
      <c r="G390" s="1"/>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67FB-76CB-49C9-BB03-BD82F9E78C3B}">
  <sheetPr>
    <tabColor theme="4"/>
  </sheetPr>
  <dimension ref="A1:K197"/>
  <sheetViews>
    <sheetView topLeftCell="A194" workbookViewId="0">
      <selection activeCell="A2" sqref="A2:K197"/>
    </sheetView>
  </sheetViews>
  <sheetFormatPr baseColWidth="10" defaultColWidth="11.42578125" defaultRowHeight="15"/>
  <cols>
    <col min="1" max="1" width="7.140625" bestFit="1" customWidth="1"/>
    <col min="2" max="2" width="37.28515625" bestFit="1" customWidth="1"/>
    <col min="3" max="3" width="24.7109375" bestFit="1" customWidth="1"/>
    <col min="4" max="5" width="8.5703125" customWidth="1"/>
    <col min="6" max="6" width="7.85546875" customWidth="1"/>
    <col min="7" max="7" width="58.7109375" style="1" customWidth="1"/>
    <col min="8" max="9" width="7.85546875" customWidth="1"/>
  </cols>
  <sheetData>
    <row r="1" spans="1:11" s="1" customFormat="1" ht="45">
      <c r="A1" s="30" t="s">
        <v>43</v>
      </c>
      <c r="B1" s="30" t="s">
        <v>44</v>
      </c>
      <c r="C1" s="30" t="s">
        <v>16</v>
      </c>
      <c r="D1" s="30" t="s">
        <v>45</v>
      </c>
      <c r="E1" s="30" t="s">
        <v>46</v>
      </c>
      <c r="F1" s="30" t="s">
        <v>47</v>
      </c>
      <c r="G1" s="30" t="s">
        <v>48</v>
      </c>
      <c r="H1" s="30" t="s">
        <v>49</v>
      </c>
      <c r="I1" s="30" t="s">
        <v>50</v>
      </c>
      <c r="J1" s="30" t="s">
        <v>51</v>
      </c>
      <c r="K1" s="30" t="s">
        <v>52</v>
      </c>
    </row>
    <row r="2" spans="1:11" ht="105">
      <c r="A2" s="31" t="str" cm="1">
        <f t="array" aca="1" ref="A2:A197" ca="1">_xlfn._xlws.FILTER(Lose[LosID],Lose[Ziehung])</f>
        <v>B-01</v>
      </c>
      <c r="B2" s="31" t="str" cm="1">
        <f t="array" aca="1" ref="B2:B197" ca="1">_xlfn._xlws.FILTER(IF(Lose[Google Adresse]="","",Lose[Google Adresse]),Lose[Ziehung])</f>
        <v>Friedensreich-Hundertwasser-Platz 1, 29525 Uelzen</v>
      </c>
      <c r="C2" s="31" t="str" cm="1">
        <f t="array" aca="1" ref="C2:C197" ca="1">_xlfn._xlws.FILTER(Lose[Bahnhof],Lose[Ziehung])</f>
        <v>Uelzen</v>
      </c>
      <c r="D2" s="31" cm="1">
        <f t="array" aca="1" ref="D2:D197" ca="1">_xlfn._xlws.FILTER(Lose[Punkte Bahnhof],Lose[Ziehung])</f>
        <v>90</v>
      </c>
      <c r="E2" s="31" cm="1">
        <f t="array" aca="1" ref="E2:E197" ca="1">_xlfn._xlws.FILTER(Lose[Punkte Aufgabe],Lose[Ziehung])</f>
        <v>55</v>
      </c>
      <c r="F2" s="31" cm="1">
        <f t="array" aca="1" ref="F2:F197" ca="1">_xlfn._xlws.FILTER(Lose[Bonus-punkte],Lose[Ziehung])</f>
        <v>20</v>
      </c>
      <c r="G2" s="32" t="str" cm="1">
        <f t="array" aca="1" ref="G2:G197" ca="1">_xlfn._xlws.FILTER(IF(Lose[Beschreibung]="","",Lose[Beschreibung]),Lose[Ziehung])</f>
        <v>Info: Der Hundertwasser Banhof Uelzen hat mehrere Türme.
Aufgabe: Findet den eurer Meinung nach Hübschesten Turm und geht dort hin, und Sagt dann Rapunzel lass dein Haar herunter.
Bonus: Redet mit Wiener Dialekt.</v>
      </c>
      <c r="H2" s="31" cm="1">
        <f t="array" aca="1" ref="H2:H197" ca="1">_xlfn._xlws.FILTER(IF(Lose[Gehzeit (min)]="","",Lose[Gehzeit (min)]*2+Lose[Aufgaben-zeit (min)]),Lose[Ziehung])</f>
        <v>19</v>
      </c>
      <c r="I2" s="31" cm="1">
        <f t="array" aca="1" ref="I2:I197" ca="1">_xlfn._xlws.FILTER(IF(Lose[Distanz (km)]="","",Lose[Distanz (km)]),Lose[Ziehung])</f>
        <v>0.1</v>
      </c>
      <c r="J2" s="31" t="str" cm="1">
        <f t="array" aca="1" ref="J2:J197" ca="1">_xlfn._xlws.FILTER(IF(Lose[Breitengrad Aufgabe]="","",Lose[Breitengrad Aufgabe]),Lose[Ziehung])</f>
        <v>52.969023</v>
      </c>
      <c r="K2" s="31" t="str" cm="1">
        <f t="array" aca="1" ref="K2:K197" ca="1">_xlfn._xlws.FILTER(IF(Lose[Längengrad Aufgabe]="","",Lose[Längengrad Aufgabe]),Lose[Ziehung])</f>
        <v>10.552415</v>
      </c>
    </row>
    <row r="3" spans="1:11" ht="120">
      <c r="A3" s="31" t="str">
        <f ca="1"/>
        <v>B-05</v>
      </c>
      <c r="B3" s="31" t="str">
        <f ca="1"/>
        <v xml:space="preserve"> Theaterpl. 11, 45127 Essen</v>
      </c>
      <c r="C3" s="31" t="str">
        <f ca="1"/>
        <v>Essen Hbf</v>
      </c>
      <c r="D3" s="31">
        <f ca="1"/>
        <v>35</v>
      </c>
      <c r="E3" s="31">
        <f ca="1"/>
        <v>55</v>
      </c>
      <c r="F3" s="31">
        <f ca="1"/>
        <v>0</v>
      </c>
      <c r="G3" s="32" t="str">
        <f ca="1"/>
        <v>Info: In Essen muss der Bezug zum Essen gefunden werden ohne dabei Lebensmittel zu verwenden. 
Aufgabe: Findet in der Innenstadt fünf Belege, die sprachlich, visuell oder kreativ mit Essen verbunden sind ohne das die Belege Lebensmittel beinhalten.</v>
      </c>
      <c r="H3" s="31">
        <f ca="1"/>
        <v>24</v>
      </c>
      <c r="I3" s="31">
        <f ca="1"/>
        <v>0.5</v>
      </c>
      <c r="J3" s="31" t="str">
        <f ca="1"/>
        <v>51.454595</v>
      </c>
      <c r="K3" s="31" t="str">
        <f ca="1"/>
        <v>7.0111270</v>
      </c>
    </row>
    <row r="4" spans="1:11" ht="45">
      <c r="A4" s="31" t="str">
        <f ca="1"/>
        <v>B-07</v>
      </c>
      <c r="B4" s="31" t="str">
        <f ca="1"/>
        <v>Allee 9, 59439 Holzwickede</v>
      </c>
      <c r="C4" s="31" t="str">
        <f ca="1"/>
        <v>Holzwickede</v>
      </c>
      <c r="D4" s="31">
        <f ca="1"/>
        <v>40</v>
      </c>
      <c r="E4" s="31">
        <f ca="1"/>
        <v>45</v>
      </c>
      <c r="F4" s="31">
        <f ca="1"/>
        <v>10</v>
      </c>
      <c r="G4" s="32" t="str">
        <f ca="1"/>
        <v>Nimm Dir eine Auszeit und Besuche den Spielplatz im Zentrum von Holzwickede. Bonus: Fahre eine Runde mit der Seilbahn/-rutsche</v>
      </c>
      <c r="H4" s="31">
        <f ca="1"/>
        <v>23</v>
      </c>
      <c r="I4" s="31">
        <f ca="1"/>
        <v>0.65</v>
      </c>
      <c r="J4" s="31" t="str">
        <f ca="1"/>
        <v>51.500244</v>
      </c>
      <c r="K4" s="31" t="str">
        <f ca="1"/>
        <v>7.6176679</v>
      </c>
    </row>
    <row r="5" spans="1:11" ht="180">
      <c r="A5" s="31" t="str">
        <f ca="1"/>
        <v>B-08</v>
      </c>
      <c r="B5" s="31" t="str">
        <f ca="1"/>
        <v>Stammheimer Str. 13, 70372 Stuttgart</v>
      </c>
      <c r="C5" s="31" t="str">
        <f ca="1"/>
        <v>Stuttgart-Zuffenhausen</v>
      </c>
      <c r="D5" s="31">
        <f ca="1"/>
        <v>95</v>
      </c>
      <c r="E5" s="31">
        <f ca="1"/>
        <v>55</v>
      </c>
      <c r="F5" s="31">
        <f ca="1"/>
        <v>20</v>
      </c>
      <c r="G5" s="32" t="str">
        <f ca="1"/>
        <v xml:space="preserve">Info: Der Bahnhof Zuffenhausen ist ein Keil- und Inselbahnhof, steht kurz vor dem Tunnelausgang der Schnellfahrstrecke Stuttgart-Mannheim. Gleichzeitig ist Zuffenhausen ein bedeutender Ort für die Automobilindustrie. Das Porsche-Stammwerk befindet sich in der unmittelbaren Nähe
Aufgabe: Genießt den wunderschönen Blick auf die Gleise neben dem Zaun und macht ein Gruppenfoto mit einem vorbeifahrenden Zug. 
Bonus: Handelt es sich um einen ICE der aus der Schnellfahrstrecke kommt oder auf diese fährt, gibt es 10 Bonuspunkte. Ist ein Porsche auf diesem Bild zu sehen gibt es 10 weitere Punkte. </v>
      </c>
      <c r="H5" s="31">
        <f ca="1"/>
        <v>24</v>
      </c>
      <c r="I5" s="31">
        <f ca="1"/>
        <v>0.5</v>
      </c>
      <c r="J5" s="31" t="str">
        <f ca="1"/>
        <v>48.833376</v>
      </c>
      <c r="K5" s="31" t="str">
        <f ca="1"/>
        <v>9.1650928</v>
      </c>
    </row>
    <row r="6" spans="1:11" ht="30">
      <c r="A6" s="31" t="str">
        <f ca="1"/>
        <v>B-10</v>
      </c>
      <c r="B6" s="31" t="str">
        <f ca="1"/>
        <v>Hörstener Straße - gegenüber des P+R</v>
      </c>
      <c r="C6" s="31" t="str">
        <f ca="1"/>
        <v>Hamburg-Harburg</v>
      </c>
      <c r="D6" s="31">
        <f ca="1"/>
        <v>80</v>
      </c>
      <c r="E6" s="31">
        <f ca="1"/>
        <v>10</v>
      </c>
      <c r="F6" s="31">
        <f ca="1"/>
        <v>0</v>
      </c>
      <c r="G6" s="32" t="str">
        <f ca="1"/>
        <v>Ausgang Hörstener Straße - macht ein Bild des Inselbahnhofsgebäudes</v>
      </c>
      <c r="H6" s="31">
        <f ca="1"/>
        <v>5</v>
      </c>
      <c r="I6" s="31">
        <f ca="1"/>
        <v>0.1</v>
      </c>
      <c r="J6" s="31" t="str">
        <f ca="1"/>
        <v>53.456248</v>
      </c>
      <c r="K6" s="31" t="str">
        <f ca="1"/>
        <v>9.9916987</v>
      </c>
    </row>
    <row r="7" spans="1:11" ht="135">
      <c r="A7" s="31" t="str">
        <f ca="1"/>
        <v>B-13</v>
      </c>
      <c r="B7" s="31" t="str">
        <f ca="1"/>
        <v>Brückenkopf 7A, 32423 Minden</v>
      </c>
      <c r="C7" s="31" t="str">
        <f ca="1"/>
        <v>Minden(Westf)</v>
      </c>
      <c r="D7" s="31">
        <f ca="1"/>
        <v>65</v>
      </c>
      <c r="E7" s="31">
        <f ca="1"/>
        <v>45</v>
      </c>
      <c r="F7" s="31">
        <f ca="1"/>
        <v>0</v>
      </c>
      <c r="G7" s="32" t="str">
        <f ca="1"/>
        <v>Info:
direkt an der Weser steht die Skulptur "Vorausschauende Maßnahme" als Meßstelle des Wasserpegels.
Aufgabe:
Macht ein Gruppenfoto mit der Skulptur im Hintergrund und stellt diese mit euren Koerpern nach.</v>
      </c>
      <c r="H7" s="31">
        <f ca="1"/>
        <v>28</v>
      </c>
      <c r="I7" s="31">
        <f ca="1"/>
        <v>0.9</v>
      </c>
      <c r="J7" s="31" t="str">
        <f ca="1"/>
        <v>52.290829</v>
      </c>
      <c r="K7" s="31" t="str">
        <f ca="1"/>
        <v>8.9250052</v>
      </c>
    </row>
    <row r="8" spans="1:11" ht="45">
      <c r="A8" s="31" t="str">
        <f ca="1"/>
        <v>B-14</v>
      </c>
      <c r="B8" s="31" t="str">
        <f ca="1"/>
        <v>Willy-Brandt-Platz, 44532 Lünen</v>
      </c>
      <c r="C8" s="31" t="str">
        <f ca="1"/>
        <v>Lünen Hbf</v>
      </c>
      <c r="D8" s="31">
        <f ca="1"/>
        <v>50</v>
      </c>
      <c r="E8" s="31">
        <f ca="1"/>
        <v>60</v>
      </c>
      <c r="F8" s="31">
        <f ca="1"/>
        <v>10</v>
      </c>
      <c r="G8" s="32" t="str">
        <f ca="1"/>
        <v>Info:Innenstädte sind voller kleiner Details, die man normalerweise übersieht.
Aufgabe:Sucht fünf unterschiedliche Dinge in Schaufenstern:
etwas Blaues,
etwas Rundes,
etwas mit Tiermotiv,
etwas mit einer Zahl,
und etwas Spiegelndes.
Erstellt daraus eine Fotocollage.
Bonus: Findet ein Schaufenster, in dem sich euer gesamtes Team spiegeln kann.</v>
      </c>
      <c r="H8" s="31">
        <f ca="1"/>
        <v>30</v>
      </c>
      <c r="I8" s="31">
        <f ca="1"/>
        <v>0.7</v>
      </c>
      <c r="J8" s="31" t="str">
        <f ca="1"/>
        <v>51.614409</v>
      </c>
      <c r="K8" s="31" t="str">
        <f ca="1"/>
        <v>7.5223408</v>
      </c>
    </row>
    <row r="9" spans="1:11" ht="120">
      <c r="A9" s="31" t="str">
        <f ca="1"/>
        <v>B-16</v>
      </c>
      <c r="B9" s="31" t="str">
        <f ca="1"/>
        <v>Pasadenaallee, 67059 Ludwigshafen am Rhein</v>
      </c>
      <c r="C9" s="31" t="str">
        <f ca="1"/>
        <v>Ludwigshafen(Rh)Hbf</v>
      </c>
      <c r="D9" s="31">
        <f ca="1"/>
        <v>50</v>
      </c>
      <c r="E9" s="31">
        <f ca="1"/>
        <v>20</v>
      </c>
      <c r="F9" s="31">
        <f ca="1"/>
        <v>10</v>
      </c>
      <c r="G9" s="32" t="str">
        <f ca="1"/>
        <v>Info: Ludwigshafen am Rhein (Hbf) ist ein ausergewöhnlicher Keil- und Turmbahnhof Bahnhof
Aufgabe: Findet eine Treppe, klettert auf die ihn überspannende Pylonbrücke der B37 und entdeckt die Form des Bahnhofs von oben (mit Fotodokumentation)
Bonus: macht ein Foto von einem Teammitglied, das in die korrekte Richtung des seit kurzem abgerissenen Ludwigshafener Rathauses zeigt</v>
      </c>
      <c r="H9" s="31">
        <f ca="1"/>
        <v>10</v>
      </c>
      <c r="I9" s="31">
        <f ca="1"/>
        <v>0.23</v>
      </c>
      <c r="J9" s="31" t="str">
        <f ca="1"/>
        <v>49.477626</v>
      </c>
      <c r="K9" s="31" t="str">
        <f ca="1"/>
        <v>8.4332475</v>
      </c>
    </row>
    <row r="10" spans="1:11" ht="150">
      <c r="A10" s="31" t="str">
        <f ca="1"/>
        <v>B-18</v>
      </c>
      <c r="B10" s="31" t="str">
        <f ca="1"/>
        <v>Am Stapelsberg, 33184 Altenbeken</v>
      </c>
      <c r="C10" s="31" t="str">
        <f ca="1"/>
        <v>Altenbeken</v>
      </c>
      <c r="D10" s="31">
        <f ca="1"/>
        <v>50</v>
      </c>
      <c r="E10" s="31">
        <f ca="1"/>
        <v>70</v>
      </c>
      <c r="F10" s="31">
        <f ca="1"/>
        <v>30</v>
      </c>
      <c r="G10" s="32" t="str">
        <f ca="1"/>
        <v xml:space="preserve">Info: Altenbeken war Keilbahnhof; mit nachträglich gebautem Verbindungsgleis nun ein Inselbahnhof; Altenbeken ist "Eisenbahnerstadt" mit Wahrzeichen Viadukt im Stadtwappen
Aufgabe: Foto mit Team vom Aussichtspunkt über dem Großen Viadukt
Bonus: Foto mit Team am ausgewiesenen Aussichtspunkt ggü. Kreuzkapelle (51.76315, 8.92743)
</v>
      </c>
      <c r="H10" s="31">
        <f ca="1"/>
        <v>43</v>
      </c>
      <c r="I10" s="31">
        <f ca="1"/>
        <v>1.4</v>
      </c>
      <c r="J10" s="31" t="str">
        <f ca="1"/>
        <v>51.765300</v>
      </c>
      <c r="K10" s="31" t="str">
        <f ca="1"/>
        <v>8.929210</v>
      </c>
    </row>
    <row r="11" spans="1:11" ht="90">
      <c r="A11" s="31" t="str">
        <f ca="1"/>
        <v>B-20</v>
      </c>
      <c r="B11" s="31" t="str">
        <f ca="1"/>
        <v>Osterstraße 15, 31785 Hameln</v>
      </c>
      <c r="C11" s="31" t="str">
        <f ca="1"/>
        <v>Hameln</v>
      </c>
      <c r="D11" s="31">
        <f ca="1"/>
        <v>75</v>
      </c>
      <c r="E11" s="31">
        <f ca="1"/>
        <v>70</v>
      </c>
      <c r="F11" s="31">
        <f ca="1"/>
        <v>15</v>
      </c>
      <c r="G11" s="32" t="str">
        <f ca="1"/>
        <v>Info: Hameln ist für die Geschichte des Rattenfängers von Hameln bekannt, eine der bekanntesten deutschen Sagen. Der Keilbahnhof wurde ursprünglich im Jahr 1872 gebaut.
Aufgabe: Stellt euch vor die Statue des Rattenfängers und nehmt ein Video auf, in dem ihr die Geschichte vom Rattenfänger von Hameln nachspielt.
Bonus: Findet und fotografiert Rattenstatuen in der Stadt (5 Punkte pro Statue, max. 15 Punkte)</v>
      </c>
      <c r="H11" s="31">
        <f ca="1"/>
        <v>41</v>
      </c>
      <c r="I11" s="31">
        <f ca="1"/>
        <v>1.2</v>
      </c>
      <c r="J11" s="31" t="str">
        <f ca="1"/>
        <v>52.104432</v>
      </c>
      <c r="K11" s="31" t="str">
        <f ca="1"/>
        <v>9.3594607</v>
      </c>
    </row>
    <row r="12" spans="1:11" ht="30">
      <c r="A12" s="31" t="str">
        <f ca="1"/>
        <v>BP-07a</v>
      </c>
      <c r="B12" s="31" t="str">
        <f ca="1"/>
        <v/>
      </c>
      <c r="C12" s="31" t="str">
        <f ca="1"/>
        <v>Maulbronn West</v>
      </c>
      <c r="D12" s="31">
        <f ca="1"/>
        <v>135</v>
      </c>
      <c r="E12" s="31">
        <f ca="1"/>
        <v>0</v>
      </c>
      <c r="F12" s="31">
        <f ca="1"/>
        <v>0</v>
      </c>
      <c r="G12" s="32" t="str">
        <f ca="1"/>
        <v>Info: Bahnhofspaar mit Schnabelwaid</v>
      </c>
      <c r="H12" s="31" t="str">
        <f ca="1"/>
        <v/>
      </c>
      <c r="I12" s="31" t="str">
        <f ca="1"/>
        <v/>
      </c>
      <c r="J12" s="31" t="str">
        <f ca="1"/>
        <v>48.983671</v>
      </c>
      <c r="K12" s="31" t="str">
        <f ca="1"/>
        <v>8.781788</v>
      </c>
    </row>
    <row r="13" spans="1:11" ht="30">
      <c r="A13" s="31" t="str">
        <f ca="1"/>
        <v>BP-07b</v>
      </c>
      <c r="B13" s="31" t="str">
        <f ca="1"/>
        <v/>
      </c>
      <c r="C13" s="31" t="str">
        <f ca="1"/>
        <v>Schnabelwaid</v>
      </c>
      <c r="D13" s="31">
        <f ca="1"/>
        <v>420</v>
      </c>
      <c r="E13" s="31">
        <f ca="1"/>
        <v>0</v>
      </c>
      <c r="F13" s="31">
        <f ca="1"/>
        <v>0</v>
      </c>
      <c r="G13" s="32" t="str">
        <f ca="1"/>
        <v>Info: Bahnhofspaar mit Maulbronn West</v>
      </c>
      <c r="H13" s="31" t="str">
        <f ca="1"/>
        <v/>
      </c>
      <c r="I13" s="31" t="str">
        <f ca="1"/>
        <v/>
      </c>
      <c r="J13" s="31" t="str">
        <f ca="1"/>
        <v>49.810453</v>
      </c>
      <c r="K13" s="31" t="str">
        <f ca="1"/>
        <v>11.595660</v>
      </c>
    </row>
    <row r="14" spans="1:11">
      <c r="A14" s="31" t="str">
        <f ca="1"/>
        <v>BP-10a</v>
      </c>
      <c r="B14" s="31" t="str">
        <f ca="1"/>
        <v/>
      </c>
      <c r="C14" s="31" t="str">
        <f ca="1"/>
        <v>Goldhausen</v>
      </c>
      <c r="D14" s="31">
        <f ca="1"/>
        <v>65</v>
      </c>
      <c r="E14" s="31">
        <f ca="1"/>
        <v>0</v>
      </c>
      <c r="F14" s="31">
        <f ca="1"/>
        <v>0</v>
      </c>
      <c r="G14" s="32" t="str">
        <f ca="1"/>
        <v>Bahnhofspaar mit Silberhausen</v>
      </c>
      <c r="H14" s="31" t="str">
        <f ca="1"/>
        <v/>
      </c>
      <c r="I14" s="31" t="str">
        <f ca="1"/>
        <v/>
      </c>
      <c r="J14" s="31" t="str">
        <f ca="1"/>
        <v>50.461438</v>
      </c>
      <c r="K14" s="31" t="str">
        <f ca="1"/>
        <v>7.873057</v>
      </c>
    </row>
    <row r="15" spans="1:11">
      <c r="A15" s="31" t="str">
        <f ca="1"/>
        <v>BP-10b</v>
      </c>
      <c r="B15" s="31" t="str">
        <f ca="1"/>
        <v/>
      </c>
      <c r="C15" s="31" t="str">
        <f ca="1"/>
        <v>Silberhausen</v>
      </c>
      <c r="D15" s="31">
        <f ca="1"/>
        <v>105</v>
      </c>
      <c r="E15" s="31">
        <f ca="1"/>
        <v>0</v>
      </c>
      <c r="F15" s="31">
        <f ca="1"/>
        <v>0</v>
      </c>
      <c r="G15" s="32" t="str">
        <f ca="1"/>
        <v>Bahnhofspaar mit Goldhausen</v>
      </c>
      <c r="H15" s="31" t="str">
        <f ca="1"/>
        <v/>
      </c>
      <c r="I15" s="31" t="str">
        <f ca="1"/>
        <v/>
      </c>
      <c r="J15" s="31" t="str">
        <f ca="1"/>
        <v>51.319425</v>
      </c>
      <c r="K15" s="31" t="str">
        <f ca="1"/>
        <v>10.342410</v>
      </c>
    </row>
    <row r="16" spans="1:11">
      <c r="A16" s="31" t="str">
        <f ca="1"/>
        <v>BP-20a</v>
      </c>
      <c r="B16" s="31" t="str">
        <f ca="1"/>
        <v/>
      </c>
      <c r="C16" s="31" t="str">
        <f ca="1"/>
        <v>Eislingen(Fils)</v>
      </c>
      <c r="D16" s="31">
        <f ca="1"/>
        <v>155</v>
      </c>
      <c r="E16" s="31">
        <f ca="1"/>
        <v>0</v>
      </c>
      <c r="F16" s="31">
        <f ca="1"/>
        <v>0</v>
      </c>
      <c r="G16" s="32" t="str">
        <f ca="1"/>
        <v xml:space="preserve">Bhf Paar mit Feuerbach
</v>
      </c>
      <c r="H16" s="31" t="str">
        <f ca="1"/>
        <v/>
      </c>
      <c r="I16" s="31" t="str">
        <f ca="1"/>
        <v/>
      </c>
      <c r="J16" s="31" t="str">
        <f ca="1"/>
        <v>48.696594</v>
      </c>
      <c r="K16" s="31" t="str">
        <f ca="1"/>
        <v>9.704812</v>
      </c>
    </row>
    <row r="17" spans="1:11">
      <c r="A17" s="31" t="str">
        <f ca="1"/>
        <v>BP-20b</v>
      </c>
      <c r="B17" s="31" t="str">
        <f ca="1"/>
        <v/>
      </c>
      <c r="C17" s="31" t="str">
        <f ca="1"/>
        <v>Stuttgart-Feuerbach</v>
      </c>
      <c r="D17" s="31">
        <f ca="1"/>
        <v>95</v>
      </c>
      <c r="E17" s="31">
        <f ca="1"/>
        <v>0</v>
      </c>
      <c r="F17" s="31">
        <f ca="1"/>
        <v>0</v>
      </c>
      <c r="G17" s="32" t="str">
        <f ca="1"/>
        <v xml:space="preserve">Bhf Paar mit Eislingen
</v>
      </c>
      <c r="H17" s="31" t="str">
        <f ca="1"/>
        <v/>
      </c>
      <c r="I17" s="31" t="str">
        <f ca="1"/>
        <v/>
      </c>
      <c r="J17" s="31" t="str">
        <f ca="1"/>
        <v>48.813673</v>
      </c>
      <c r="K17" s="31" t="str">
        <f ca="1"/>
        <v>9.169382</v>
      </c>
    </row>
    <row r="18" spans="1:11" ht="30">
      <c r="A18" s="31" t="str">
        <f ca="1"/>
        <v>BP-23a</v>
      </c>
      <c r="B18" s="31" t="str">
        <f ca="1"/>
        <v/>
      </c>
      <c r="C18" s="31" t="str">
        <f ca="1"/>
        <v>Steinsfurt</v>
      </c>
      <c r="D18" s="31">
        <f ca="1"/>
        <v>110</v>
      </c>
      <c r="E18" s="31">
        <f ca="1"/>
        <v>0</v>
      </c>
      <c r="F18" s="31">
        <f ca="1"/>
        <v>0</v>
      </c>
      <c r="G18" s="32" t="str">
        <f ca="1"/>
        <v>Bhf Paar mit Steinfurt-Burgsteinfurt</v>
      </c>
      <c r="H18" s="31" t="str">
        <f ca="1"/>
        <v/>
      </c>
      <c r="I18" s="31" t="str">
        <f ca="1"/>
        <v/>
      </c>
      <c r="J18" s="31" t="str">
        <f ca="1"/>
        <v>49.235822</v>
      </c>
      <c r="K18" s="31" t="str">
        <f ca="1"/>
        <v>8.907978</v>
      </c>
    </row>
    <row r="19" spans="1:11" ht="30">
      <c r="A19" s="31" t="str">
        <f ca="1"/>
        <v>BP-23b</v>
      </c>
      <c r="B19" s="31" t="str">
        <f ca="1"/>
        <v/>
      </c>
      <c r="C19" s="31" t="str">
        <f ca="1"/>
        <v>Steinfurt-Burgsteinfurt</v>
      </c>
      <c r="D19" s="31">
        <f ca="1"/>
        <v>60</v>
      </c>
      <c r="E19" s="31">
        <f ca="1"/>
        <v>0</v>
      </c>
      <c r="F19" s="31">
        <f ca="1"/>
        <v>0</v>
      </c>
      <c r="G19" s="32" t="str">
        <f ca="1"/>
        <v>Bhf Paar mit Steinsfurt</v>
      </c>
      <c r="H19" s="31" t="str">
        <f ca="1"/>
        <v/>
      </c>
      <c r="I19" s="31" t="str">
        <f ca="1"/>
        <v/>
      </c>
      <c r="J19" s="31" t="str">
        <f ca="1"/>
        <v>52.147384</v>
      </c>
      <c r="K19" s="31" t="str">
        <f ca="1"/>
        <v>7.329340</v>
      </c>
    </row>
    <row r="20" spans="1:11" ht="30">
      <c r="A20" s="31" t="str">
        <f ca="1"/>
        <v>BP-25a</v>
      </c>
      <c r="B20" s="31" t="str">
        <f ca="1"/>
        <v/>
      </c>
      <c r="C20" s="31" t="str">
        <f ca="1"/>
        <v>Arnsberg(Westf)</v>
      </c>
      <c r="D20" s="31">
        <f ca="1"/>
        <v>60</v>
      </c>
      <c r="E20" s="31">
        <f ca="1"/>
        <v>0</v>
      </c>
      <c r="F20" s="31">
        <f ca="1"/>
        <v>0</v>
      </c>
      <c r="G20" s="32" t="str">
        <f ca="1"/>
        <v>Info: Bhf Paar mit Merzig(Saar): Wie heißt unser aktueller Bundeskanzler und wo kommt er her?</v>
      </c>
      <c r="H20" s="31" t="str">
        <f ca="1"/>
        <v/>
      </c>
      <c r="I20" s="31" t="str">
        <f ca="1"/>
        <v/>
      </c>
      <c r="J20" s="31" t="str">
        <f ca="1"/>
        <v>51.405662</v>
      </c>
      <c r="K20" s="31" t="str">
        <f ca="1"/>
        <v>8.067965</v>
      </c>
    </row>
    <row r="21" spans="1:11" ht="30">
      <c r="A21" s="31" t="str">
        <f ca="1"/>
        <v>BP-25b</v>
      </c>
      <c r="B21" s="31" t="str">
        <f ca="1"/>
        <v/>
      </c>
      <c r="C21" s="31" t="str">
        <f ca="1"/>
        <v>Merzig(Saar)</v>
      </c>
      <c r="D21" s="31">
        <f ca="1"/>
        <v>215</v>
      </c>
      <c r="E21" s="31">
        <f ca="1"/>
        <v>0</v>
      </c>
      <c r="F21" s="31">
        <f ca="1"/>
        <v>0</v>
      </c>
      <c r="G21" s="32" t="str">
        <f ca="1"/>
        <v>Info: Bhf Paar mit Arnsberg(Westf): Wie heißt unser aktueller Bundeskanzler und wo kommt er her?</v>
      </c>
      <c r="H21" s="31" t="str">
        <f ca="1"/>
        <v/>
      </c>
      <c r="I21" s="31" t="str">
        <f ca="1"/>
        <v/>
      </c>
      <c r="J21" s="31" t="str">
        <f ca="1"/>
        <v>49.436419</v>
      </c>
      <c r="K21" s="31" t="str">
        <f ca="1"/>
        <v>6.634192</v>
      </c>
    </row>
    <row r="22" spans="1:11">
      <c r="A22" s="31" t="str">
        <f ca="1"/>
        <v>BP-30a</v>
      </c>
      <c r="B22" s="31" t="str">
        <f ca="1"/>
        <v/>
      </c>
      <c r="C22" s="31" t="str">
        <f ca="1"/>
        <v>Hauenstein(Pfalz)</v>
      </c>
      <c r="D22" s="31">
        <f ca="1"/>
        <v>155</v>
      </c>
      <c r="E22" s="31">
        <f ca="1"/>
        <v>0</v>
      </c>
      <c r="F22" s="31">
        <f ca="1"/>
        <v>0</v>
      </c>
      <c r="G22" s="32" t="str">
        <f ca="1"/>
        <v>Bahnhofspaar mit Cloppenburg</v>
      </c>
      <c r="H22" s="31" t="str">
        <f ca="1"/>
        <v/>
      </c>
      <c r="I22" s="31" t="str">
        <f ca="1"/>
        <v/>
      </c>
      <c r="J22" s="31" t="str">
        <f ca="1"/>
        <v>49.201394</v>
      </c>
      <c r="K22" s="31" t="str">
        <f ca="1"/>
        <v>7.830006</v>
      </c>
    </row>
    <row r="23" spans="1:11">
      <c r="A23" s="31" t="str">
        <f ca="1"/>
        <v>BP-30b</v>
      </c>
      <c r="B23" s="31" t="str">
        <f ca="1"/>
        <v/>
      </c>
      <c r="C23" s="31" t="str">
        <f ca="1"/>
        <v>Cloppenburg</v>
      </c>
      <c r="D23" s="31">
        <f ca="1"/>
        <v>95</v>
      </c>
      <c r="E23" s="31">
        <f ca="1"/>
        <v>0</v>
      </c>
      <c r="F23" s="31">
        <f ca="1"/>
        <v>0</v>
      </c>
      <c r="G23" s="32" t="str">
        <f ca="1"/>
        <v>Bahnhofspaar mit Hauenstein</v>
      </c>
      <c r="H23" s="31" t="str">
        <f ca="1"/>
        <v/>
      </c>
      <c r="I23" s="31" t="str">
        <f ca="1"/>
        <v/>
      </c>
      <c r="J23" s="31" t="str">
        <f ca="1"/>
        <v>52.843996</v>
      </c>
      <c r="K23" s="31" t="str">
        <f ca="1"/>
        <v>8.055763</v>
      </c>
    </row>
    <row r="24" spans="1:11">
      <c r="A24" s="31" t="str">
        <f ca="1"/>
        <v>BP-31a</v>
      </c>
      <c r="B24" s="31" t="str">
        <f ca="1"/>
        <v/>
      </c>
      <c r="C24" s="31" t="str">
        <f ca="1"/>
        <v>Halle(Saale)Hbf</v>
      </c>
      <c r="D24" s="31">
        <f ca="1"/>
        <v>170</v>
      </c>
      <c r="E24" s="31">
        <f ca="1"/>
        <v>0</v>
      </c>
      <c r="F24" s="31">
        <f ca="1"/>
        <v>0</v>
      </c>
      <c r="G24" s="32" t="str">
        <f ca="1"/>
        <v>Bhf Paar mit Halle(Westf)</v>
      </c>
      <c r="H24" s="31" t="str">
        <f ca="1"/>
        <v/>
      </c>
      <c r="I24" s="31" t="str">
        <f ca="1"/>
        <v/>
      </c>
      <c r="J24" s="31" t="str">
        <f ca="1"/>
        <v>51.477509</v>
      </c>
      <c r="K24" s="31" t="str">
        <f ca="1"/>
        <v>11.987085</v>
      </c>
    </row>
    <row r="25" spans="1:11">
      <c r="A25" s="31" t="str">
        <f ca="1"/>
        <v>BP-31b</v>
      </c>
      <c r="B25" s="31" t="str">
        <f ca="1"/>
        <v/>
      </c>
      <c r="C25" s="31" t="str">
        <f ca="1"/>
        <v>Halle(Westf)</v>
      </c>
      <c r="D25" s="31">
        <f ca="1"/>
        <v>105</v>
      </c>
      <c r="E25" s="31">
        <f ca="1"/>
        <v>0</v>
      </c>
      <c r="F25" s="31">
        <f ca="1"/>
        <v>0</v>
      </c>
      <c r="G25" s="32" t="str">
        <f ca="1"/>
        <v>Bhf Paar mit Halle(Saale)Hbf</v>
      </c>
      <c r="H25" s="31" t="str">
        <f ca="1"/>
        <v/>
      </c>
      <c r="I25" s="31" t="str">
        <f ca="1"/>
        <v/>
      </c>
      <c r="J25" s="31" t="str">
        <f ca="1"/>
        <v>52.057295</v>
      </c>
      <c r="K25" s="31" t="str">
        <f ca="1"/>
        <v>8.357729</v>
      </c>
    </row>
    <row r="26" spans="1:11" ht="30">
      <c r="A26" s="31" t="str">
        <f ca="1"/>
        <v>BP-32a</v>
      </c>
      <c r="B26" s="31" t="str">
        <f ca="1"/>
        <v/>
      </c>
      <c r="C26" s="31" t="str">
        <f ca="1"/>
        <v>Uelzen</v>
      </c>
      <c r="D26" s="31">
        <f ca="1"/>
        <v>90</v>
      </c>
      <c r="E26" s="31">
        <f ca="1"/>
        <v>0</v>
      </c>
      <c r="F26" s="31">
        <f ca="1"/>
        <v>0</v>
      </c>
      <c r="G26" s="32" t="str">
        <f ca="1"/>
        <v>Bhf Paar mit Plochingen
Info: Verbunden durch Hundertwasser bauten "Wohnen unterm Regenturm" in Plochingen (von der Bahn aus sichtbar) und dem Bahnhof Uelzen</v>
      </c>
      <c r="H26" s="31" t="str">
        <f ca="1"/>
        <v/>
      </c>
      <c r="I26" s="31" t="str">
        <f ca="1"/>
        <v/>
      </c>
      <c r="J26" s="31" t="str">
        <f ca="1"/>
        <v>52.969781</v>
      </c>
      <c r="K26" s="31" t="str">
        <f ca="1"/>
        <v>10.553053</v>
      </c>
    </row>
    <row r="27" spans="1:11" ht="30">
      <c r="A27" s="31" t="str">
        <f ca="1"/>
        <v>BP-32b</v>
      </c>
      <c r="B27" s="31" t="str">
        <f ca="1"/>
        <v/>
      </c>
      <c r="C27" s="31" t="str">
        <f ca="1"/>
        <v>Plochingen</v>
      </c>
      <c r="D27" s="31">
        <f ca="1"/>
        <v>95</v>
      </c>
      <c r="E27" s="31">
        <f ca="1"/>
        <v>0</v>
      </c>
      <c r="F27" s="31">
        <f ca="1"/>
        <v>0</v>
      </c>
      <c r="G27" s="32" t="str">
        <f ca="1"/>
        <v>Bhf Paar mit Uelzen
Info: Verbunden durch Hundertwasser bauten "Wohnen unterm Regenturm" in Plochingen (von der Bahn aus sichtbar) und dem Bahnhof Uelzen</v>
      </c>
      <c r="H27" s="31" t="str">
        <f ca="1"/>
        <v/>
      </c>
      <c r="I27" s="31" t="str">
        <f ca="1"/>
        <v/>
      </c>
      <c r="J27" s="31" t="str">
        <f ca="1"/>
        <v>48.713080</v>
      </c>
      <c r="K27" s="31" t="str">
        <f ca="1"/>
        <v>9.410810</v>
      </c>
    </row>
    <row r="28" spans="1:11">
      <c r="A28" s="31" t="str">
        <f ca="1"/>
        <v>BP-35a</v>
      </c>
      <c r="B28" s="31" t="str">
        <f ca="1"/>
        <v/>
      </c>
      <c r="C28" s="31" t="str">
        <f ca="1"/>
        <v>Magdeburg Hbf</v>
      </c>
      <c r="D28" s="31">
        <f ca="1"/>
        <v>185</v>
      </c>
      <c r="E28" s="31">
        <f ca="1"/>
        <v>0</v>
      </c>
      <c r="F28" s="31">
        <f ca="1"/>
        <v>0</v>
      </c>
      <c r="G28" s="32" t="str">
        <f ca="1"/>
        <v>Info: Das Reisemagazin Tripz kürt den schönsten Hauptbahnhof. Im letzten Jahr wurde der schönste Bahnhof Magdeburg Hbf.</v>
      </c>
      <c r="H28" s="31" t="str">
        <f ca="1"/>
        <v/>
      </c>
      <c r="I28" s="31" t="str">
        <f ca="1"/>
        <v/>
      </c>
      <c r="J28" s="31" t="str">
        <f ca="1"/>
        <v>52.130511</v>
      </c>
      <c r="K28" s="31" t="str">
        <f ca="1"/>
        <v>11.626963</v>
      </c>
    </row>
    <row r="29" spans="1:11">
      <c r="A29" s="31" t="str">
        <f ca="1"/>
        <v>BP-35b</v>
      </c>
      <c r="B29" s="31" t="str">
        <f ca="1"/>
        <v/>
      </c>
      <c r="C29" s="31" t="str">
        <f ca="1"/>
        <v>Hof Hbf</v>
      </c>
      <c r="D29" s="31">
        <f ca="1"/>
        <v>420</v>
      </c>
      <c r="E29" s="31">
        <f ca="1"/>
        <v>0</v>
      </c>
      <c r="F29" s="31">
        <f ca="1"/>
        <v>0</v>
      </c>
      <c r="G29" s="32" t="str">
        <f ca="1"/>
        <v>Info: Das Reisemagazin Tripz kürt den schönsten und den hässlichsten Hauptbahnhof. Im letzten Jahr wurde Hof Hbf an letzter von 388 Stellen gewählt.</v>
      </c>
      <c r="H29" s="31" t="str">
        <f ca="1"/>
        <v/>
      </c>
      <c r="I29" s="31" t="str">
        <f ca="1"/>
        <v/>
      </c>
      <c r="J29" s="31" t="str">
        <f ca="1"/>
        <v>50.307743</v>
      </c>
      <c r="K29" s="31" t="str">
        <f ca="1"/>
        <v>11.923067</v>
      </c>
    </row>
    <row r="30" spans="1:11">
      <c r="A30" s="31" t="str">
        <f ca="1"/>
        <v>BP-37a</v>
      </c>
      <c r="B30" s="31" t="str">
        <f ca="1"/>
        <v/>
      </c>
      <c r="C30" s="31" t="str">
        <f ca="1"/>
        <v>Wolfsburg Hbf</v>
      </c>
      <c r="D30" s="31">
        <f ca="1"/>
        <v>80</v>
      </c>
      <c r="E30" s="31">
        <f ca="1"/>
        <v>0</v>
      </c>
      <c r="F30" s="31">
        <f ca="1"/>
        <v>0</v>
      </c>
      <c r="G30" s="32" t="str">
        <f ca="1"/>
        <v>Bhf Paar mit Wolfhagen</v>
      </c>
      <c r="H30" s="31" t="str">
        <f ca="1"/>
        <v/>
      </c>
      <c r="I30" s="31" t="str">
        <f ca="1"/>
        <v/>
      </c>
      <c r="J30" s="31" t="str">
        <f ca="1"/>
        <v>52.429498</v>
      </c>
      <c r="K30" s="31" t="str">
        <f ca="1"/>
        <v>10.787784</v>
      </c>
    </row>
    <row r="31" spans="1:11">
      <c r="A31" s="31" t="str">
        <f ca="1"/>
        <v>BP-37b</v>
      </c>
      <c r="B31" s="31" t="str">
        <f ca="1"/>
        <v/>
      </c>
      <c r="C31" s="31" t="str">
        <f ca="1"/>
        <v>Wolfhagen</v>
      </c>
      <c r="D31" s="31">
        <f ca="1"/>
        <v>95</v>
      </c>
      <c r="E31" s="31">
        <f ca="1"/>
        <v>0</v>
      </c>
      <c r="F31" s="31">
        <f ca="1"/>
        <v>0</v>
      </c>
      <c r="G31" s="32" t="str">
        <f ca="1"/>
        <v>Bhf Paar mit Wolfsburg</v>
      </c>
      <c r="H31" s="31" t="str">
        <f ca="1"/>
        <v/>
      </c>
      <c r="I31" s="31" t="str">
        <f ca="1"/>
        <v/>
      </c>
      <c r="J31" s="31" t="str">
        <f ca="1"/>
        <v>51.331471</v>
      </c>
      <c r="K31" s="31" t="str">
        <f ca="1"/>
        <v>9.178943</v>
      </c>
    </row>
    <row r="32" spans="1:11" ht="210">
      <c r="A32" s="31" t="str">
        <f ca="1"/>
        <v>E-02</v>
      </c>
      <c r="B32" s="31" t="str">
        <f ca="1"/>
        <v>Götzenstraße 44, 65760 Eschborn</v>
      </c>
      <c r="C32" s="31" t="str">
        <f ca="1"/>
        <v>Eschborn</v>
      </c>
      <c r="D32" s="31">
        <f ca="1"/>
        <v>40</v>
      </c>
      <c r="E32" s="31">
        <f ca="1"/>
        <v>40</v>
      </c>
      <c r="F32" s="31">
        <f ca="1"/>
        <v>10</v>
      </c>
      <c r="G32" s="32" t="str">
        <f ca="1"/>
        <v>Info: Eiscafé San Marco Eschborn
Samstag 10:00–19:00
Sonntag 12:00–19:00
Aufgabe: Macht ein Gruppenfoto vor der Eisdiele
Bonus: Gruppenfoto mit Eis</v>
      </c>
      <c r="H32" s="31">
        <f ca="1"/>
        <v>21</v>
      </c>
      <c r="I32" s="31">
        <f ca="1"/>
        <v>0.5</v>
      </c>
      <c r="J32" s="31" t="str">
        <f ca="1"/>
        <v>50.141516</v>
      </c>
      <c r="K32" s="31" t="str">
        <f ca="1"/>
        <v>8.5664997</v>
      </c>
    </row>
    <row r="33" spans="1:11" ht="90">
      <c r="A33" s="31" t="str">
        <f ca="1"/>
        <v>E-05</v>
      </c>
      <c r="B33" s="31" t="str">
        <f ca="1"/>
        <v>Dagobertstraße 24, 55116 Mainz</v>
      </c>
      <c r="C33" s="31" t="str">
        <f ca="1"/>
        <v>Mainz Römisches Theater</v>
      </c>
      <c r="D33" s="31">
        <f ca="1"/>
        <v>50</v>
      </c>
      <c r="E33" s="31">
        <f ca="1"/>
        <v>55</v>
      </c>
      <c r="F33" s="31">
        <f ca="1"/>
        <v>20</v>
      </c>
      <c r="G33" s="32" t="str">
        <f ca="1"/>
        <v>Info: Das N'Eis am Rhein (12-20 Uhr) ist für seine unkonventionellen Eissorten bekannt. (Die meisten Sorten sind sogar ganz lecker)
Aufgabe: Macht ein kurzes Video (10-30 Sek.), in dem ihr der neutralen Tourbegleitung eure Reaktion auf das Probieren einer Eissorte möglichst anschaulich darstellt. Falls die Eisdiele geschlossen hat, erledigt stattdessen die Bonus-Aufgabe (für diese gibt es dann allerdings "nur" 20 Punkte).
Bonus: Von dort ist es nicht weit zur Mainzer Südbrücke. Diese wurde nach dem 2. Weltkrieg aus ursprünglich für Ukraine bestimmten Brückenteilen, die im angrenzenden Gustavsburg lagerten, wiederaufgebaut. Die Brücke sowie die Tafel der Rheinkilometrierung inkl. Kilometerangabe sind im Hintergrund des Videos zu sehen: Tipp: Victor-Hugo-Ufer.</v>
      </c>
      <c r="H33" s="31">
        <f ca="1"/>
        <v>26</v>
      </c>
      <c r="I33" s="31">
        <f ca="1"/>
        <v>0.5</v>
      </c>
      <c r="J33" s="31" t="str">
        <f ca="1"/>
        <v>49.995655</v>
      </c>
      <c r="K33" s="31" t="str">
        <f ca="1"/>
        <v>8.2822487</v>
      </c>
    </row>
    <row r="34" spans="1:11" ht="135">
      <c r="A34" s="31" t="str">
        <f ca="1"/>
        <v>E-07</v>
      </c>
      <c r="B34" s="31" t="str">
        <f ca="1"/>
        <v>Brüdertor 4, 59494 Soest</v>
      </c>
      <c r="C34" s="31" t="str">
        <f ca="1"/>
        <v>Soest</v>
      </c>
      <c r="D34" s="31">
        <f ca="1"/>
        <v>40</v>
      </c>
      <c r="E34" s="31">
        <f ca="1"/>
        <v>25</v>
      </c>
      <c r="F34" s="31">
        <f ca="1"/>
        <v>10</v>
      </c>
      <c r="G34" s="32" t="str">
        <f ca="1"/>
        <v>Info: Selbstgemachtes Eis aus hochwertigen Zutaten gibt es in der "Eismanufaktur Soest".
Aufgabe: Macht ein Foto vor der Eisdiele.
Bonus: gönnt euch eine Kugel Eis an diesem aufregenden Tag.</v>
      </c>
      <c r="H34" s="31">
        <f ca="1"/>
        <v>11</v>
      </c>
      <c r="I34" s="31">
        <f ca="1"/>
        <v>0.2</v>
      </c>
      <c r="J34" s="31" t="str">
        <f ca="1"/>
        <v>51.576905</v>
      </c>
      <c r="K34" s="31" t="str">
        <f ca="1"/>
        <v>8.1036395</v>
      </c>
    </row>
    <row r="35" spans="1:11" ht="75">
      <c r="A35" s="31" t="str">
        <f ca="1"/>
        <v>E-08</v>
      </c>
      <c r="B35" s="31" t="str">
        <f ca="1"/>
        <v>Bernhard-Warnecke-Straße 18, 27283 Verden (Aller)</v>
      </c>
      <c r="C35" s="31" t="str">
        <f ca="1"/>
        <v>Verden(Aller)</v>
      </c>
      <c r="D35" s="31">
        <f ca="1"/>
        <v>70</v>
      </c>
      <c r="E35" s="31">
        <f ca="1"/>
        <v>70</v>
      </c>
      <c r="F35" s="31">
        <f ca="1"/>
        <v>20</v>
      </c>
      <c r="G35" s="32" t="str">
        <f ca="1"/>
        <v>Info: Pommes Gold Gelb ist eine evangelistische Pommesbude. Das Motto ist: „Begegne Jesus - ER sättigt dich“.
Aufgabe: Macht ein Foto mit der Pommesbude.
Bonus: Teilt euch geschwisterlich eine Portion Pommes und rezitiert dabei den Psalm "Der Herr ist mein Hirte" bis "...trösten mich". Haltet das in einem Video fest.</v>
      </c>
      <c r="H35" s="31">
        <f ca="1"/>
        <v>36</v>
      </c>
      <c r="I35" s="31">
        <f ca="1"/>
        <v>1.1000000000000001</v>
      </c>
      <c r="J35" s="31" t="str">
        <f ca="1"/>
        <v>52.914459</v>
      </c>
      <c r="K35" s="31" t="str">
        <f ca="1"/>
        <v>9.2484754</v>
      </c>
    </row>
    <row r="36" spans="1:11" ht="120">
      <c r="A36" s="31" t="str">
        <f ca="1"/>
        <v>E-11</v>
      </c>
      <c r="B36" s="31" t="str">
        <f ca="1"/>
        <v>Klosterpl. 5, 33602 Bielefeld</v>
      </c>
      <c r="C36" s="31" t="str">
        <f ca="1"/>
        <v>Bielefeld Hbf</v>
      </c>
      <c r="D36" s="31">
        <f ca="1"/>
        <v>55</v>
      </c>
      <c r="E36" s="31">
        <f ca="1"/>
        <v>65</v>
      </c>
      <c r="F36" s="31">
        <f ca="1"/>
        <v>20</v>
      </c>
      <c r="G36" s="32" t="str">
        <f ca="1"/>
        <v xml:space="preserve">
Info: Madeleine sagt von sich selbst, dass sie schon als Kind ein Café eröffnen wollte - es wurde dann ein Eis-Café. Überzeugt Euch davon, ob es die richtige Entscheidung war.
Aufgabe: Geht zu "Madeleine's homemade Ice Cream" und macht ein Gruppenbild vor der Eisdiele.
Bonus: Esst ein Eis (Öffnungszeiten Sa, 13-21 Uhr, So 13-19 Uhr).</v>
      </c>
      <c r="H36" s="31">
        <f ca="1"/>
        <v>37</v>
      </c>
      <c r="I36" s="31">
        <f ca="1"/>
        <v>1.2</v>
      </c>
      <c r="J36" s="31" t="str">
        <f ca="1"/>
        <v>52.022228</v>
      </c>
      <c r="K36" s="31" t="str">
        <f ca="1"/>
        <v>8.5292309</v>
      </c>
    </row>
    <row r="37" spans="1:11" ht="120">
      <c r="A37" s="31" t="str">
        <f ca="1"/>
        <v>E-12</v>
      </c>
      <c r="B37" s="31" t="str">
        <f ca="1"/>
        <v>Braugasse 6, 56068 Koblenz</v>
      </c>
      <c r="C37" s="31" t="str">
        <f ca="1"/>
        <v>Koblenz Stadtmitte</v>
      </c>
      <c r="D37" s="31">
        <f ca="1"/>
        <v>60</v>
      </c>
      <c r="E37" s="31">
        <f ca="1"/>
        <v>50</v>
      </c>
      <c r="F37" s="31">
        <f ca="1"/>
        <v>10</v>
      </c>
      <c r="G37" s="32" t="str">
        <f ca="1"/>
        <v>Info: Das Eis ist sehr lecker.
Aufgabe: Esst ein Eis von der Eisdiele eGeloSia; alternativ: Gruppenfoto in der gleich Pose wie und neben der Skulptur des Koblenzer Originals "Dä Gummi" (Gemüsegasse 13)
Bonus: Eine Portion Sahne auf dem Eis</v>
      </c>
      <c r="H37" s="31">
        <f ca="1"/>
        <v>24</v>
      </c>
      <c r="I37" s="31">
        <f ca="1"/>
        <v>0.6</v>
      </c>
      <c r="J37" s="31" t="str">
        <f ca="1"/>
        <v>50.360800</v>
      </c>
      <c r="K37" s="31" t="str">
        <f ca="1"/>
        <v>7.596630</v>
      </c>
    </row>
    <row r="38" spans="1:11" ht="90">
      <c r="A38" s="31" t="str">
        <f ca="1"/>
        <v>E-13</v>
      </c>
      <c r="B38" s="31" t="str">
        <f ca="1"/>
        <v>Ahr-Rotweinstraße, 53508 Mayschoß</v>
      </c>
      <c r="C38" s="31" t="str">
        <f ca="1"/>
        <v>Mayschoß</v>
      </c>
      <c r="D38" s="31">
        <f ca="1"/>
        <v>110</v>
      </c>
      <c r="E38" s="31">
        <f ca="1"/>
        <v>90</v>
      </c>
      <c r="F38" s="31">
        <f ca="1"/>
        <v>0</v>
      </c>
      <c r="G38" s="32" t="str">
        <f ca="1"/>
        <v>Info: Von der Saffenburg aus gibt es eine schöne Aussicht auf das Ahrtal und die wieder aufgebaute Ahrtalbahn. 
Aufgabe: Macht ein Gruppenbild wie ihr in der Saffenburghütte etwas essbares oder trinkbares konsumiert. Solltet ihr außerhalb der Öffnungszeiten dort sein, macht ein Gruppenbild vor der Saffenburg und erholt euch 5 min.</v>
      </c>
      <c r="H38" s="31">
        <f ca="1"/>
        <v>52</v>
      </c>
      <c r="I38" s="31">
        <f ca="1"/>
        <v>1.2</v>
      </c>
      <c r="J38" s="31" t="str">
        <f ca="1"/>
        <v>50.519570</v>
      </c>
      <c r="K38" s="31" t="str">
        <f ca="1"/>
        <v>7.0239193</v>
      </c>
    </row>
    <row r="39" spans="1:11" ht="105">
      <c r="A39" s="31" t="str">
        <f ca="1"/>
        <v>E-17</v>
      </c>
      <c r="B39" s="31" t="str">
        <f ca="1"/>
        <v>Kranzpl., 65183 Wiesbaden</v>
      </c>
      <c r="C39" s="31" t="str">
        <f ca="1"/>
        <v>Wiesbaden Hbf</v>
      </c>
      <c r="D39" s="31">
        <f ca="1"/>
        <v>45</v>
      </c>
      <c r="E39" s="31">
        <f ca="1"/>
        <v>105</v>
      </c>
      <c r="F39" s="31">
        <f ca="1"/>
        <v>10</v>
      </c>
      <c r="G39" s="32" t="str">
        <f ca="1"/>
        <v>Aufgabe: Tischt am Kochbrunnen ein feines "Kurschatten-Dinner" auf inkl. erfundenem Edel-Trinkspruch auf das Wiesbadener Wasser. Video des Trinkspruchs. 
Bonus: Eine regionale Spezialitaet (z.B. "Handkaes") im Video probieren.</v>
      </c>
      <c r="H39" s="31">
        <f ca="1"/>
        <v>58</v>
      </c>
      <c r="I39" s="31">
        <f ca="1"/>
        <v>1.8</v>
      </c>
      <c r="J39" s="31" t="str">
        <f ca="1"/>
        <v>50.086323</v>
      </c>
      <c r="K39" s="31" t="str">
        <f ca="1"/>
        <v>8.2421652</v>
      </c>
    </row>
    <row r="40" spans="1:11" ht="165">
      <c r="A40" s="31" t="str">
        <f ca="1"/>
        <v>E-24</v>
      </c>
      <c r="B40" s="31" t="str">
        <f ca="1"/>
        <v>Hasengasse 5-7, 60311 Frankfurt am Main</v>
      </c>
      <c r="C40" s="31" t="str">
        <f ca="1"/>
        <v>Frankfurt(M)Konstablerwache</v>
      </c>
      <c r="D40" s="31">
        <f ca="1"/>
        <v>35</v>
      </c>
      <c r="E40" s="31">
        <f ca="1"/>
        <v>65</v>
      </c>
      <c r="F40" s="31">
        <f ca="1"/>
        <v>0</v>
      </c>
      <c r="G40" s="32" t="str">
        <f ca="1"/>
        <v>Info: Der Ilse Schreiber Wurstimbiss in der Kleinmarkthalle von Frankfurt ist Kult. Die namensgebende Dame arbeitet dort seit 1974.
Aufgabe: Esst eine Wurst bei ihrem Imbiss. Vegetarier können sich alternativ auch eine Focaccia oder ähnliches in der Kleinmarkthalle kaufen.
Alternative: Yok Yok Kiosk ist auch Kult. Ist jetzt Am Hauptbahnhof 6. Wenn offen, da was kaufen. Wenn geschlossen, holt euch im Hauptbahnhof etwas aus einem Automaten und konsumiert es vor dem Yok Yok. Mit Beweisbild ;)</v>
      </c>
      <c r="H40" s="31">
        <f ca="1"/>
        <v>27</v>
      </c>
      <c r="I40" s="31">
        <f ca="1"/>
        <v>0.45</v>
      </c>
      <c r="J40" s="31" t="str">
        <f ca="1"/>
        <v>50.112697</v>
      </c>
      <c r="K40" s="31" t="str">
        <f ca="1"/>
        <v>8.6833806</v>
      </c>
    </row>
    <row r="41" spans="1:11" ht="150">
      <c r="A41" s="31" t="str">
        <f ca="1"/>
        <v>E-99</v>
      </c>
      <c r="B41" s="31" t="str">
        <f ca="1"/>
        <v>Martinistraße 12, 48268 Greven</v>
      </c>
      <c r="C41" s="31" t="str">
        <f ca="1"/>
        <v>Greven</v>
      </c>
      <c r="D41" s="31">
        <f ca="1"/>
        <v>40</v>
      </c>
      <c r="E41" s="31">
        <f ca="1"/>
        <v>60</v>
      </c>
      <c r="F41" s="31">
        <f ca="1"/>
        <v>0</v>
      </c>
      <c r="G41" s="32" t="str">
        <f ca="1"/>
        <v>Info: Gelateria Gregori.
Aufgabe: Bestellt euch eine Eiskugel eurer Wahl und esst es;
Öffnungszeiten: Sa+So 11:30-19:30h
Falls geschlossen: Foto vor der Eisdiele reicht</v>
      </c>
      <c r="H41" s="31">
        <f ca="1"/>
        <v>35</v>
      </c>
      <c r="I41" s="31">
        <f ca="1"/>
        <v>1</v>
      </c>
      <c r="J41" s="31" t="str">
        <f ca="1"/>
        <v>52.093345</v>
      </c>
      <c r="K41" s="31" t="str">
        <f ca="1"/>
        <v>7.6104174</v>
      </c>
    </row>
    <row r="42" spans="1:11" ht="165">
      <c r="A42" s="31" t="str">
        <f ca="1"/>
        <v>EB-01</v>
      </c>
      <c r="B42" s="31" t="str">
        <f ca="1"/>
        <v>Europapl. 19, 72072 Tübingen</v>
      </c>
      <c r="C42" s="31" t="str">
        <f ca="1"/>
        <v>Tübingen Hbf</v>
      </c>
      <c r="D42" s="31">
        <f ca="1"/>
        <v>185</v>
      </c>
      <c r="E42" s="31">
        <f ca="1"/>
        <v>60</v>
      </c>
      <c r="F42" s="31">
        <f ca="1"/>
        <v>20</v>
      </c>
      <c r="G42" s="32" t="str">
        <f ca="1"/>
        <v>Info: Tübingen Hbf war ein ehemaliger FV-Bahnhof. Hier hat der IC 2010 / IC 2011 IC „Loreley“ gehalten
Aufgabe: Schaut euch jeden Bahnsteig im Tübingen Hauptbahnhof an und macht jeweils ein Gruppenfoto vom Anfang und Ende jeden Bahnsteigs und schätzt an welchem Gleis der ehemalige Loreley gehalten haben könnte. 
Bonus: Wenn ihr eine IC1-Ganitur in der Nähe findet gibt es 20 Bonuspunkte</v>
      </c>
      <c r="H42" s="31">
        <f ca="1"/>
        <v>22</v>
      </c>
      <c r="I42" s="31">
        <f ca="1"/>
        <v>0.1</v>
      </c>
      <c r="J42" s="31" t="str">
        <f ca="1"/>
        <v>48.516138</v>
      </c>
      <c r="K42" s="31" t="str">
        <f ca="1"/>
        <v>9.0551843</v>
      </c>
    </row>
    <row r="43" spans="1:11" ht="60">
      <c r="A43" s="31" t="str">
        <f ca="1"/>
        <v>EB-04</v>
      </c>
      <c r="B43" s="31" t="str">
        <f ca="1"/>
        <v>Fritz-Thomee-Straße 80, 58762 Altena</v>
      </c>
      <c r="C43" s="31" t="str">
        <f ca="1"/>
        <v>Altena(Westf)</v>
      </c>
      <c r="D43" s="31">
        <f ca="1"/>
        <v>55</v>
      </c>
      <c r="E43" s="31">
        <f ca="1"/>
        <v>60</v>
      </c>
      <c r="F43" s="31">
        <f ca="1"/>
        <v>0</v>
      </c>
      <c r="G43" s="32" t="str">
        <f ca="1"/>
        <v>Info: In Altena hielt bis Sommer 2026 noch die IC-Linie 34. Zudem befindet sich dort die erste Jugendherberge der Welt
Aufgabe: Mache ein Bild vor dem Torbogen der Jugendherberge (=Burg) Altena</v>
      </c>
      <c r="H43" s="31">
        <f ca="1"/>
        <v>35</v>
      </c>
      <c r="I43" s="31">
        <f ca="1"/>
        <v>0.95</v>
      </c>
      <c r="J43" s="31" t="str">
        <f ca="1"/>
        <v>51.299060</v>
      </c>
      <c r="K43" s="31" t="str">
        <f ca="1"/>
        <v>7.6756656</v>
      </c>
    </row>
    <row r="44" spans="1:11" ht="135">
      <c r="A44" s="31" t="str">
        <f ca="1"/>
        <v>EB-05</v>
      </c>
      <c r="B44" s="31" t="str">
        <f ca="1"/>
        <v>Dahlenburger Str. 5, 29549 Bad Bevensen</v>
      </c>
      <c r="C44" s="31" t="str">
        <f ca="1"/>
        <v>Bad Bevensen</v>
      </c>
      <c r="D44" s="31">
        <f ca="1"/>
        <v>105</v>
      </c>
      <c r="E44" s="31">
        <f ca="1"/>
        <v>55</v>
      </c>
      <c r="F44" s="31">
        <f ca="1"/>
        <v>0</v>
      </c>
      <c r="G44" s="32" t="str">
        <f ca="1"/>
        <v>Info: Bad Bevensen fiel der "Fahrplan-Harmonisierung" zum Opfer.
Aufgabe: Findet das Schild mit zwei deutschen, einer isländischen, einer kanadischen und einer US-amerikanischen Stadt und macht von dort ein Gruppenfoto mit der Sonnenuhr.</v>
      </c>
      <c r="H44" s="31">
        <f ca="1"/>
        <v>33</v>
      </c>
      <c r="I44" s="31">
        <f ca="1"/>
        <v>1.2</v>
      </c>
      <c r="J44" s="31" t="str">
        <f ca="1"/>
        <v>53.080046</v>
      </c>
      <c r="K44" s="31" t="str">
        <f ca="1"/>
        <v>10.587806</v>
      </c>
    </row>
    <row r="45" spans="1:11" ht="90">
      <c r="A45" s="31" t="str">
        <f ca="1"/>
        <v>EB-11</v>
      </c>
      <c r="B45" s="31" t="str">
        <f ca="1"/>
        <v>Hannoversche Str. 54A, 31061 Alfeld (Leine)</v>
      </c>
      <c r="C45" s="31" t="str">
        <f ca="1"/>
        <v>Alfeld(Leine)</v>
      </c>
      <c r="D45" s="31">
        <f ca="1"/>
        <v>80</v>
      </c>
      <c r="E45" s="31">
        <f ca="1"/>
        <v>40</v>
      </c>
      <c r="F45" s="31">
        <f ca="1"/>
        <v>0</v>
      </c>
      <c r="G45" s="32" t="str">
        <f ca="1"/>
        <v xml:space="preserve">Info: Alfeld(Leine) ist seit 2024 kein FV-Halt mehr.
Aufgabe: Lauft zum (ggf. noch zweifarbigen) Wohnhaus vor dem FAGUS-Werk (UNESO-Weltkulturerbe; heute GreCon) und macht ein Foto, das sowohl das Wohnhaus als auch die Fabrik zeigt. </v>
      </c>
      <c r="H45" s="31">
        <f ca="1"/>
        <v>22</v>
      </c>
      <c r="I45" s="31">
        <f ca="1"/>
        <v>0.7</v>
      </c>
      <c r="J45" s="31" t="str">
        <f ca="1"/>
        <v>51.983965</v>
      </c>
      <c r="K45" s="31" t="str">
        <f ca="1"/>
        <v>9.8095970</v>
      </c>
    </row>
    <row r="46" spans="1:11" ht="135">
      <c r="A46" s="31" t="str">
        <f ca="1"/>
        <v>EB-13</v>
      </c>
      <c r="B46" s="31" t="str">
        <f ca="1"/>
        <v>Anhalter Steg, Tempelhofer Ufer 27, 10963 Berlin</v>
      </c>
      <c r="C46" s="31" t="str">
        <f ca="1"/>
        <v>Berlin Anhalter Bf</v>
      </c>
      <c r="D46" s="31">
        <f ca="1"/>
        <v>170</v>
      </c>
      <c r="E46" s="31">
        <f ca="1"/>
        <v>45</v>
      </c>
      <c r="F46" s="31">
        <f ca="1"/>
        <v>10</v>
      </c>
      <c r="G46" s="32" t="str">
        <f ca="1"/>
        <v>Info: Berlin Anhalter Bahnhof: Der Bahnhof war vor dem Zweiten Weltkrieg wichtigste Station für die Verbindungen nach Mittel- und Süddeutschland, Österreich und Italien.
Aufgabe: Dreht ein Video auf der Brücke unter der Brücke, in dem Ihr das Wort "Brückenzug" nachstellt.
Bonus: Wenn Ihr von der Brücke aus Fahrzeuge aller 4 Verkehrsarten (Straße, Schiene, Wasser, Luft) fotografiert (können auch mehrere Fotos sein), gibt es 10 Bonuspunkte.</v>
      </c>
      <c r="H46" s="31">
        <f ca="1"/>
        <v>25</v>
      </c>
      <c r="I46" s="31">
        <f ca="1"/>
        <v>0.7</v>
      </c>
      <c r="J46" s="31" t="str">
        <f ca="1"/>
        <v>52.499363</v>
      </c>
      <c r="K46" s="31" t="str">
        <f ca="1"/>
        <v>13.379230</v>
      </c>
    </row>
    <row r="47" spans="1:11" ht="45">
      <c r="A47" s="31" t="str">
        <f ca="1"/>
        <v>EB-15</v>
      </c>
      <c r="B47" s="31" t="str">
        <f ca="1"/>
        <v>Bahnhofspl. 1, 54292 Trier</v>
      </c>
      <c r="C47" s="31" t="str">
        <f ca="1"/>
        <v>Trier Hbf</v>
      </c>
      <c r="D47" s="31">
        <f ca="1"/>
        <v>170</v>
      </c>
      <c r="E47" s="31">
        <f ca="1"/>
        <v>60</v>
      </c>
      <c r="F47" s="31">
        <f ca="1"/>
        <v>20</v>
      </c>
      <c r="G47" s="32" t="str">
        <f ca="1"/>
        <v>Info: Trier Hbf war ein ehemaliger FV-Bahnhof. Hier hatte früher sogar ein ICE gehalten, die Jahre danach noch die IC-Linie 35 Norddeich Mole - Luxemburg 
Aufgabe: Schaut euch jeden Bahnsteig im Trier Hauptbahnhof an und macht jeweils ein Gruppenfoto vom Anfang und Ende jeden Bahnsteigs und schätzt an welchem Gleis der ehemalige ICE 1 gehalten haben könnte. 
Bonus: Wenn ihr eine CFL-Ganitur (Pseudo-Fernverkehr) in der Nähe findet gibt es 20 Bonuspunkte</v>
      </c>
      <c r="H47" s="31">
        <f ca="1"/>
        <v>22</v>
      </c>
      <c r="I47" s="31">
        <f ca="1"/>
        <v>0.1</v>
      </c>
      <c r="J47" s="31" t="str">
        <f ca="1"/>
        <v>49.757186</v>
      </c>
      <c r="K47" s="31" t="str">
        <f ca="1"/>
        <v>6.6515170</v>
      </c>
    </row>
    <row r="48" spans="1:11" ht="75">
      <c r="A48" s="31" t="str">
        <f ca="1"/>
        <v>EB-16</v>
      </c>
      <c r="B48" s="31" t="str">
        <f ca="1"/>
        <v>Markt 6, 38640 Goslar</v>
      </c>
      <c r="C48" s="31" t="str">
        <f ca="1"/>
        <v>Goslar</v>
      </c>
      <c r="D48" s="31">
        <f ca="1"/>
        <v>95</v>
      </c>
      <c r="E48" s="31">
        <f ca="1"/>
        <v>55</v>
      </c>
      <c r="F48" s="31">
        <f ca="1"/>
        <v>30</v>
      </c>
      <c r="G48" s="32" t="str">
        <f ca="1"/>
        <v>Info: Goslar am Harz ist UNESCO-Weltkulturerbe und hatte bis 2002 FV-Halte; heute nur noch Regionalverkehr. Am Marktplatz gibt es ein beruehmtes Glockenspiel: mehrmals taeglich kommen kleine Bergmann-Figuren heraus und stellen den historischen Bergbau am Rammelsberg nach. Aufgabe: Macht ein Gruppenfoto am Goslarer Marktplatz mit dem Glockenspiel-Haus im Hintergrund. Teammitglieder posieren als Bergmaenner (pantomimisch
hacken/schaufeln) (n-1, mind. 2). Bonus: Filmt das Glockenspiel LIVE in Aktion - die Figuren muessen sichtbar draussen sein, Team mit im Bild. Spielzeiten: 09:00, 12:00, 15:00 und 18:00 Uhr.</v>
      </c>
      <c r="H48" s="31">
        <f ca="1"/>
        <v>29</v>
      </c>
      <c r="I48" s="31">
        <f ca="1"/>
        <v>0.9</v>
      </c>
      <c r="J48" s="31" t="str">
        <f ca="1"/>
        <v>51.906117</v>
      </c>
      <c r="K48" s="31" t="str">
        <f ca="1"/>
        <v>10.429386</v>
      </c>
    </row>
    <row r="49" spans="1:11" ht="60">
      <c r="A49" s="31" t="str">
        <f ca="1"/>
        <v>EB-17</v>
      </c>
      <c r="B49" s="31" t="str">
        <f ca="1"/>
        <v>Hundemstraße 46, 57368 Lennestadt-Altenhundem</v>
      </c>
      <c r="C49" s="31" t="str">
        <f ca="1"/>
        <v>Lennestadt-Altenhundem</v>
      </c>
      <c r="D49" s="31">
        <f ca="1"/>
        <v>90</v>
      </c>
      <c r="E49" s="31">
        <f ca="1"/>
        <v>25</v>
      </c>
      <c r="F49" s="31">
        <f ca="1"/>
        <v>0</v>
      </c>
      <c r="G49" s="32" t="str">
        <f ca="1"/>
        <v>Info: Lennestadt-Altenhundem ist eine alte Eisenbahnerstadt am Nordende der Steilstrecke der Ruhr-Sieg-Bahn. Bis vor ein paar Montaten hielen hier wieder für ein paar Jahre Fernzüge (IC-Linie 34)
Aufgabe: Macht ein Foto wie ihr die die Hunde auf der Aussenseite der Zoohandlung anbellt.</v>
      </c>
      <c r="H49" s="31">
        <f ca="1"/>
        <v>12</v>
      </c>
      <c r="I49" s="31">
        <f ca="1"/>
        <v>0.35</v>
      </c>
      <c r="J49" s="31" t="str">
        <f ca="1"/>
        <v>51.101130</v>
      </c>
      <c r="K49" s="31" t="str">
        <f ca="1"/>
        <v>8.0706520</v>
      </c>
    </row>
    <row r="50" spans="1:11" ht="75">
      <c r="A50" s="31" t="str">
        <f ca="1"/>
        <v>EB-18</v>
      </c>
      <c r="B50" s="31" t="str">
        <f ca="1"/>
        <v>Wehrinselstraße 42, 03149 Forst (Lausitz)</v>
      </c>
      <c r="C50" s="31" t="str">
        <f ca="1"/>
        <v>Forst(Lausitz)</v>
      </c>
      <c r="D50" s="31">
        <f ca="1"/>
        <v>540</v>
      </c>
      <c r="E50" s="31">
        <f ca="1"/>
        <v>95</v>
      </c>
      <c r="F50" s="31">
        <f ca="1"/>
        <v>10</v>
      </c>
      <c r="G50" s="32" t="str">
        <f ca="1"/>
        <v>Info: In Forst(Lausitz) hat der EC Wawel auf seinem früheren Weg von Hamburg nach Krakow gehalten.
Aufgabe: Besucht den Ostdeutschen Rosengarten und macht ein Gruppenfoto vor dem Eingang.
Bonus: Ein Gruppenmitglied hält eine blühende Rose in der Hand.</v>
      </c>
      <c r="H50" s="31">
        <f ca="1"/>
        <v>60</v>
      </c>
      <c r="I50" s="31">
        <f ca="1"/>
        <v>2.1</v>
      </c>
      <c r="J50" s="31" t="str">
        <f ca="1"/>
        <v>51.732534</v>
      </c>
      <c r="K50" s="31" t="str">
        <f ca="1"/>
        <v>14.660665</v>
      </c>
    </row>
    <row r="51" spans="1:11" ht="180">
      <c r="A51" s="31" t="str">
        <f ca="1"/>
        <v>EB-23</v>
      </c>
      <c r="B51" s="31" t="str">
        <f ca="1"/>
        <v>Morleystraße 1, 57072 Siegen</v>
      </c>
      <c r="C51" s="31" t="str">
        <f ca="1"/>
        <v>Siegen Hbf</v>
      </c>
      <c r="D51" s="31">
        <f ca="1"/>
        <v>65</v>
      </c>
      <c r="E51" s="31">
        <f ca="1"/>
        <v>30</v>
      </c>
      <c r="F51" s="31">
        <f ca="1"/>
        <v>0</v>
      </c>
      <c r="G51" s="32" t="str">
        <f ca="1"/>
        <v xml:space="preserve">Info: Linie 34 fährt nicht mehr nach Siegen, deswegen ist der IC -Halt leider weggefallen.                                                                                  Aufgabe: Geht zum Apollo-Theater Siegen und spielt eine Zähne von Thomas und die Lokomotive nach, macht davon ein Bild. </v>
      </c>
      <c r="H51" s="31">
        <f ca="1"/>
        <v>15</v>
      </c>
      <c r="I51" s="31">
        <f ca="1"/>
        <v>0.4</v>
      </c>
      <c r="J51" s="31" t="str">
        <f ca="1"/>
        <v>50.874102</v>
      </c>
      <c r="K51" s="31" t="str">
        <f ca="1"/>
        <v>8.0176604</v>
      </c>
    </row>
    <row r="52" spans="1:11" ht="180">
      <c r="A52" s="31" t="str">
        <f ca="1"/>
        <v>EM-03</v>
      </c>
      <c r="B52" s="31" t="str">
        <f ca="1"/>
        <v>Rangierbahnhof 8, 72160 Horb am Neckar</v>
      </c>
      <c r="C52" s="31" t="str">
        <f ca="1"/>
        <v>Horb</v>
      </c>
      <c r="D52" s="31">
        <f ca="1"/>
        <v>185</v>
      </c>
      <c r="E52" s="31">
        <f ca="1"/>
        <v>75</v>
      </c>
      <c r="F52" s="31">
        <f ca="1"/>
        <v>0</v>
      </c>
      <c r="G52" s="32" t="str">
        <f ca="1"/>
        <v>Info: Die Schienenverkehrsgesellschaft mbH (SVG) ist ein privates Eisenbahnverkehrs- und Infrastrukturunternehmen (EVU/EIU) mit Sitz in Stuttgart und einer Niederlassung mit Museum in Horb am Neckar. Die SVG betreibt vor allem Sonderzüge im Personenverkehr.
Aufgabe: Macht ein Foto mit oder auf einem Wagen / Prellbock</v>
      </c>
      <c r="H52" s="31">
        <f ca="1"/>
        <v>43</v>
      </c>
      <c r="I52" s="31">
        <f ca="1"/>
        <v>1.3</v>
      </c>
      <c r="J52" s="31" t="str">
        <f ca="1"/>
        <v>48.435514</v>
      </c>
      <c r="K52" s="31" t="str">
        <f ca="1"/>
        <v>8.6766330</v>
      </c>
    </row>
    <row r="53" spans="1:11" ht="105">
      <c r="A53" s="31" t="str">
        <f ca="1"/>
        <v>EM-05</v>
      </c>
      <c r="B53" s="31" t="str">
        <f ca="1"/>
        <v>Schumannstraße 35, 59063 Hamm</v>
      </c>
      <c r="C53" s="31" t="str">
        <f ca="1"/>
        <v>Hamm(Westf)Hbf</v>
      </c>
      <c r="D53" s="31">
        <f ca="1"/>
        <v>35</v>
      </c>
      <c r="E53" s="31">
        <f ca="1"/>
        <v>90</v>
      </c>
      <c r="F53" s="31">
        <f ca="1"/>
        <v>30</v>
      </c>
      <c r="G53" s="32" t="str">
        <f ca="1"/>
        <v>Info: Die Museumseisenbahn Hamm verfügt neben einem Bahnbetriebswerk in der Schumannstraße sogar auch über eine eigene Strecke mit 3,7 km Länge.
Aufgabe: Macht ein schönes Foto mit historischer Eisenbahn im Hintergrund (und hinter dem Zaun).
Bonus: Besucht das Bahnbetriebswerk (Öffnungszeiten laut Google Sa 11-17:30 Uhr; laut Website Betriebszeit Sa 12-18 Uhr).</v>
      </c>
      <c r="H53" s="31">
        <f ca="1"/>
        <v>50</v>
      </c>
      <c r="I53" s="31">
        <f ca="1"/>
        <v>1.4</v>
      </c>
      <c r="J53" s="31" t="str">
        <f ca="1"/>
        <v>51.670345</v>
      </c>
      <c r="K53" s="31" t="str">
        <f ca="1"/>
        <v>7.8166902</v>
      </c>
    </row>
    <row r="54" spans="1:11" ht="105">
      <c r="A54" s="31" t="str">
        <f ca="1"/>
        <v>EM-07</v>
      </c>
      <c r="B54" s="31" t="str">
        <f ca="1"/>
        <v>Ziegeleiweg 1-3, 40699 Erkrath</v>
      </c>
      <c r="C54" s="31" t="str">
        <f ca="1"/>
        <v>Hochdahl</v>
      </c>
      <c r="D54" s="31">
        <f ca="1"/>
        <v>50</v>
      </c>
      <c r="E54" s="31">
        <f ca="1"/>
        <v>45</v>
      </c>
      <c r="F54" s="31">
        <f ca="1"/>
        <v>20</v>
      </c>
      <c r="G54" s="32" t="str">
        <f ca="1"/>
        <v>Info: Das Eisenbahnmuseum in Hochdahl hat an diesem Sonntag (23.08.26) geöffnet. 
Aufgabe: Macht vor dem Gelände ein Gruppenbild mit sovielen Fahrzeugen und dem Formsignal des Museums.
Bonus: Laut der Website hat das Museum am Sonntag geöffnet, macht im Museum ein Gruppenbild zusammen mit der Schleuderstelle.</v>
      </c>
      <c r="H54" s="31">
        <f ca="1"/>
        <v>25</v>
      </c>
      <c r="I54" s="31">
        <f ca="1"/>
        <v>0.35</v>
      </c>
      <c r="J54" s="31" t="str">
        <f ca="1"/>
        <v>51.218077</v>
      </c>
      <c r="K54" s="31" t="str">
        <f ca="1"/>
        <v>6.9478417</v>
      </c>
    </row>
    <row r="55" spans="1:11" ht="105">
      <c r="A55" s="31" t="str">
        <f ca="1"/>
        <v>EM-08</v>
      </c>
      <c r="B55" s="31" t="str">
        <f ca="1"/>
        <v>Rossitter Weg 1, 14053 Berlin</v>
      </c>
      <c r="C55" s="31" t="str">
        <f ca="1"/>
        <v>Berlin Olympiastadion</v>
      </c>
      <c r="D55" s="31">
        <f ca="1"/>
        <v>145</v>
      </c>
      <c r="E55" s="31">
        <f ca="1"/>
        <v>45</v>
      </c>
      <c r="F55" s="31">
        <f ca="1"/>
        <v>10</v>
      </c>
      <c r="G55" s="32" t="str">
        <f ca="1"/>
        <v>Info: Berliner U-Bahn-Museum
Aufgabe: Macht ein Teamfoto vor dem Eingang zum Museum
Bonus: Macht ein Foto mit Eurem Team, auf dem mindestens 4 U-Bahnzüge gleichzeitig zu sehen sind (4 Züge, nicht 4 Triebwagen in einem Zug!)</v>
      </c>
      <c r="H55" s="31">
        <f ca="1"/>
        <v>29</v>
      </c>
      <c r="I55" s="31">
        <f ca="1"/>
        <v>1.1000000000000001</v>
      </c>
      <c r="J55" s="31" t="str">
        <f ca="1"/>
        <v>52.517375</v>
      </c>
      <c r="K55" s="31" t="str">
        <f ca="1"/>
        <v>13.249982</v>
      </c>
    </row>
    <row r="56" spans="1:11" ht="60">
      <c r="A56" s="31" t="str">
        <f ca="1"/>
        <v>EM-11</v>
      </c>
      <c r="B56" s="31" t="str">
        <f ca="1"/>
        <v>Am Hohen Weg 6a, 86720 Nördlingen-Wemdinger Viertel</v>
      </c>
      <c r="C56" s="31" t="str">
        <f ca="1"/>
        <v>Nördlingen</v>
      </c>
      <c r="D56" s="31">
        <f ca="1"/>
        <v>305</v>
      </c>
      <c r="E56" s="31">
        <f ca="1"/>
        <v>25</v>
      </c>
      <c r="F56" s="31">
        <f ca="1"/>
        <v>20</v>
      </c>
      <c r="G56" s="32" t="str">
        <f ca="1"/>
        <v>Info: das Bayerische Eisenbahnmuseum am Bahnhof zeigt historische Dampfloks.
Aufgabe: Macht in der Naehe des Eisenbahnmuseums ein "Dampflok-Video": ahmt eine anfahrende Dampflok nach - Kolbenarme kreisen, Dampfgeraeusche ("Tsch-tsch-tsch"), langsam beschleunigen. Video (mind. 30s). Bonus: Eine ECHTE Dampflok ist im Video zu sehen.</v>
      </c>
      <c r="H56" s="31">
        <f ca="1"/>
        <v>9</v>
      </c>
      <c r="I56" s="31">
        <f ca="1"/>
        <v>0.15</v>
      </c>
      <c r="J56" s="31" t="str">
        <f ca="1"/>
        <v>48.850441</v>
      </c>
      <c r="K56" s="31" t="str">
        <f ca="1"/>
        <v>10.499475</v>
      </c>
    </row>
    <row r="57" spans="1:11" ht="105">
      <c r="A57" s="31" t="str">
        <f ca="1"/>
        <v>EM-12</v>
      </c>
      <c r="B57" s="31" t="str">
        <f ca="1"/>
        <v>Minibahn Emden, Bahnhofsplatz 11b, 26721 Emden</v>
      </c>
      <c r="C57" s="31" t="str">
        <f ca="1"/>
        <v>Emden Hbf</v>
      </c>
      <c r="D57" s="31">
        <f ca="1"/>
        <v>135</v>
      </c>
      <c r="E57" s="31">
        <f ca="1"/>
        <v>25</v>
      </c>
      <c r="F57" s="31">
        <f ca="1"/>
        <v>30</v>
      </c>
      <c r="G57" s="32" t="str">
        <f ca="1"/>
        <v>Info: Die Emder Modell Dampffreunde e.V. präsentieren ihre selbstgebauten Eisenbahnmodelle in den Maßstäben 1:11 bis 1:8
Aufgabe: Macht ein Bild mit der Denkmallok 043 903-4 vor der Minibahn Emden
Bonus: Fahrt eine Runde auf der Minibahn (sonntags 10:00-17:00) + Foto</v>
      </c>
      <c r="H57" s="31">
        <f ca="1"/>
        <v>12</v>
      </c>
      <c r="I57" s="31">
        <f ca="1"/>
        <v>0.35</v>
      </c>
      <c r="J57" s="31" t="str">
        <f ca="1"/>
        <v>53.368415</v>
      </c>
      <c r="K57" s="31" t="str">
        <f ca="1"/>
        <v>7.1961948</v>
      </c>
    </row>
    <row r="58" spans="1:11" ht="105">
      <c r="A58" s="31" t="str">
        <f ca="1"/>
        <v>EM-13</v>
      </c>
      <c r="B58" s="31" t="str">
        <f ca="1"/>
        <v>Schillerstraße 3, 67434 Neustadt an der Weinstraße</v>
      </c>
      <c r="C58" s="31" t="str">
        <f ca="1"/>
        <v>Neustadt(Weinstr)Hbf</v>
      </c>
      <c r="D58" s="31">
        <f ca="1"/>
        <v>70</v>
      </c>
      <c r="E58" s="31">
        <f ca="1"/>
        <v>40</v>
      </c>
      <c r="F58" s="31">
        <f ca="1"/>
        <v>10</v>
      </c>
      <c r="G58" s="32" t="str">
        <f ca="1"/>
        <v>Info: In Neustadt an der Weinstraße befindet sich das Eisenbahnmuseum der Pfalz von wo aus die Kuckucksbähnel abfährt.
Aufgabe: stimmt ein kurzes Lied an oder sagt ein Gedicht über die Kuckucksbähnel auf (real existierend oder frei erfunden)
Bonus: im Video ist eine Lok oder ein Wagen der Kuckucksbähnel zu sehen</v>
      </c>
      <c r="H58" s="31">
        <f ca="1"/>
        <v>14</v>
      </c>
      <c r="I58" s="31">
        <f ca="1"/>
        <v>0.1</v>
      </c>
      <c r="J58" s="31" t="str">
        <f ca="1"/>
        <v>49.349475</v>
      </c>
      <c r="K58" s="31" t="str">
        <f ca="1"/>
        <v>8.1399207</v>
      </c>
    </row>
    <row r="59" spans="1:11" ht="150">
      <c r="A59" s="31" t="str">
        <f ca="1"/>
        <v>EM-18</v>
      </c>
      <c r="B59" s="31" t="str">
        <f ca="1"/>
        <v>Birkenstraße 5, 95339 Neuenmarkt</v>
      </c>
      <c r="C59" s="31" t="str">
        <f ca="1"/>
        <v>Neuenmarkt-Wirsberg</v>
      </c>
      <c r="D59" s="31">
        <f ca="1"/>
        <v>305</v>
      </c>
      <c r="E59" s="31">
        <f ca="1"/>
        <v>40</v>
      </c>
      <c r="F59" s="31">
        <f ca="1"/>
        <v>0</v>
      </c>
      <c r="G59" s="32" t="str">
        <f ca="1"/>
        <v xml:space="preserve">Info: Mitten im schönen Oberfranken, am Fuße der Schiefen Ebene, liegt das Eisenbahnerdorf Neuenmarkt. Das dort angesiedelte Deutsche Dampflokomotiv Museum bietet Ihnen ein Eisenbahnerlebnis der besonderen Art.         
Aufgabe: Macht ein Bild vor dem gelben Infoschild </v>
      </c>
      <c r="H59" s="31">
        <f ca="1"/>
        <v>21</v>
      </c>
      <c r="I59" s="31">
        <f ca="1"/>
        <v>0.3</v>
      </c>
      <c r="J59" s="31" t="str">
        <f ca="1"/>
        <v>50.094219</v>
      </c>
      <c r="K59" s="31" t="str">
        <f ca="1"/>
        <v>11.581813</v>
      </c>
    </row>
    <row r="60" spans="1:11" ht="75">
      <c r="A60" s="31" t="str">
        <f ca="1"/>
        <v>EM-21</v>
      </c>
      <c r="B60" s="31" t="str">
        <f ca="1"/>
        <v>Halle Steintorbrücke, 06112 Halle (Saale)</v>
      </c>
      <c r="C60" s="31" t="str">
        <f ca="1"/>
        <v>Halle Steintorbrücke</v>
      </c>
      <c r="D60" s="31">
        <f ca="1"/>
        <v>200</v>
      </c>
      <c r="E60" s="31">
        <f ca="1"/>
        <v>25</v>
      </c>
      <c r="F60" s="31">
        <f ca="1"/>
        <v>0</v>
      </c>
      <c r="G60" s="32" t="str">
        <f ca="1"/>
        <v>Halle Steintorbrücke - DB Museum Halle, macht ein Foto am Eingang auf Bahnsteig 1, Es muss das Zwischensignal ZR21 und das Schild des Eisenbahnmuseums auf dem Foto zu sehen sein.</v>
      </c>
      <c r="H60" s="31">
        <f ca="1"/>
        <v>9</v>
      </c>
      <c r="I60" s="31">
        <f ca="1"/>
        <v>0.1</v>
      </c>
      <c r="J60" s="31" t="str">
        <f ca="1"/>
        <v>51.490466</v>
      </c>
      <c r="K60" s="31" t="str">
        <f ca="1"/>
        <v>11.987569</v>
      </c>
    </row>
    <row r="61" spans="1:11" ht="165">
      <c r="A61" s="31" t="str">
        <f ca="1"/>
        <v>EM-25</v>
      </c>
      <c r="B61" s="31" t="str">
        <f ca="1"/>
        <v>Hohler Str. 2, 51645 Gummersbach-Dieringhausen</v>
      </c>
      <c r="C61" s="31" t="str">
        <f ca="1"/>
        <v>Gummersbach-Dieringhausen</v>
      </c>
      <c r="D61" s="31">
        <f ca="1"/>
        <v>90</v>
      </c>
      <c r="E61" s="31">
        <f ca="1"/>
        <v>65</v>
      </c>
      <c r="F61" s="31">
        <f ca="1"/>
        <v>10</v>
      </c>
      <c r="G61" s="32" t="str">
        <f ca="1"/>
        <v>Info: In Dieringhausen liegt das Eisenbahnmuseum auf dem denkmalgeschuetzten Gelaende des ehemaligen Bahnbetriebswerks (seit 1905). Frueher fuhr die Bahn mitten durch den Ort; rund ums Museum stehen noch die alten Eisenbahner-Dienstwohnungen aus der Kaiserzeit. Aufgabe: Sucht in der Naehe des Museums ein Ueberbleibsel der alten Eisenbahnzeit (alte Dienstwohnung, Strassenname mit Bahn-Bezug, sichtbare Gleise, Prellbock, Signal o.ae.) und posiert davor als Eisenbahner von 1905, die stolz ihr Bahnbetriebswerk eroeffnen. Foto.
Bonus: Eine echte Lok ist im Foto sichtbar</v>
      </c>
      <c r="H61" s="31">
        <f ca="1"/>
        <v>32</v>
      </c>
      <c r="I61" s="31">
        <f ca="1"/>
        <v>0.85</v>
      </c>
      <c r="J61" s="31" t="str">
        <f ca="1"/>
        <v>50.983683</v>
      </c>
      <c r="K61" s="31" t="str">
        <f ca="1"/>
        <v>7.5327597</v>
      </c>
    </row>
    <row r="62" spans="1:11" ht="30">
      <c r="A62" s="31" t="str">
        <f ca="1"/>
        <v>F-04</v>
      </c>
      <c r="B62" s="31" t="str">
        <f ca="1"/>
        <v>Sprudelhof, 61231 Bad Nauheim</v>
      </c>
      <c r="C62" s="31" t="str">
        <f ca="1"/>
        <v>Bad Nauheim</v>
      </c>
      <c r="D62" s="31">
        <f ca="1"/>
        <v>60</v>
      </c>
      <c r="E62" s="31">
        <f ca="1"/>
        <v>30</v>
      </c>
      <c r="F62" s="31" t="str">
        <f ca="1"/>
        <v/>
      </c>
      <c r="G62" s="32" t="str">
        <f ca="1"/>
        <v>Info: Der Sprudelhof ist eine Kuranlage in Bad Nauheim, welche zwischen 1905 und 1911 im Jugendstil entstand. Er gilt zusammen als ein hervorragendes Beispiel dieses Stils und ist zugleich eines der gelungensten und geschlossensten Bauwerke dieser Epoche. 
Aufgabe: Trinkt Sprudel im Sprudelhof vor einem Sprudel</v>
      </c>
      <c r="H62" s="31">
        <f ca="1"/>
        <v>18</v>
      </c>
      <c r="I62" s="31">
        <f ca="1"/>
        <v>0.5</v>
      </c>
      <c r="J62" s="31" t="str">
        <f ca="1"/>
        <v>50.367455</v>
      </c>
      <c r="K62" s="31" t="str">
        <f ca="1"/>
        <v>8.7435555</v>
      </c>
    </row>
    <row r="63" spans="1:11" ht="45">
      <c r="A63" s="31" t="str">
        <f ca="1"/>
        <v>F-05</v>
      </c>
      <c r="B63" s="31" t="str">
        <f ca="1"/>
        <v>Am Bieberbach 49, 63128 Dietzenbach</v>
      </c>
      <c r="C63" s="31" t="str">
        <f ca="1"/>
        <v>Dietzenbach Mitte</v>
      </c>
      <c r="D63" s="31">
        <f ca="1"/>
        <v>55</v>
      </c>
      <c r="E63" s="31">
        <f ca="1"/>
        <v>30</v>
      </c>
      <c r="F63" s="31" t="str">
        <f ca="1"/>
        <v/>
      </c>
      <c r="G63" s="32" t="str">
        <f ca="1"/>
        <v xml:space="preserve">Foto mit SkulpTouren Park - Stillleben
</v>
      </c>
      <c r="H63" s="31">
        <f ca="1"/>
        <v>17</v>
      </c>
      <c r="I63" s="31">
        <f ca="1"/>
        <v>0.6</v>
      </c>
      <c r="J63" s="31" t="str">
        <f ca="1"/>
        <v>50.019755</v>
      </c>
      <c r="K63" s="31" t="str">
        <f ca="1"/>
        <v>8.7843555</v>
      </c>
    </row>
    <row r="64" spans="1:11" ht="60">
      <c r="A64" s="31" t="str">
        <f ca="1"/>
        <v>F-09</v>
      </c>
      <c r="B64" s="31" t="str">
        <f ca="1"/>
        <v>Schloßgasse, 65510 Idstein</v>
      </c>
      <c r="C64" s="31" t="str">
        <f ca="1"/>
        <v>Idstein(Taunus)</v>
      </c>
      <c r="D64" s="31">
        <f ca="1"/>
        <v>65</v>
      </c>
      <c r="E64" s="31">
        <f ca="1"/>
        <v>60</v>
      </c>
      <c r="F64" s="31">
        <f ca="1"/>
        <v>10</v>
      </c>
      <c r="G64" s="32" t="str">
        <f ca="1"/>
        <v>Foto vor dem Hexenturm. Bonus: Findet eine Hexe und macht ein Foto mit ihr.
Wir sind nicht mehr im Mittelalter, demnach ist Folter keinea adäquate Methode mehr um das Geständnis einer verdächtigen Hexe zu erhalten.</v>
      </c>
      <c r="H64" s="31">
        <f ca="1"/>
        <v>37</v>
      </c>
      <c r="I64" s="31">
        <f ca="1"/>
        <v>1.2</v>
      </c>
      <c r="J64" s="31" t="str">
        <f ca="1"/>
        <v>50.222202</v>
      </c>
      <c r="K64" s="31" t="str">
        <f ca="1"/>
        <v>8.2686039</v>
      </c>
    </row>
    <row r="65" spans="1:11" ht="60">
      <c r="A65" s="31" t="str">
        <f ca="1"/>
        <v>F-11</v>
      </c>
      <c r="B65" s="31" t="str">
        <f ca="1"/>
        <v>Schloßpl. 4, 63739 Aschaffenburg</v>
      </c>
      <c r="C65" s="31" t="str">
        <f ca="1"/>
        <v>Aschaffenburg Hbf</v>
      </c>
      <c r="D65" s="31">
        <f ca="1"/>
        <v>45</v>
      </c>
      <c r="E65" s="31">
        <f ca="1"/>
        <v>40</v>
      </c>
      <c r="F65" s="31" t="str">
        <f ca="1"/>
        <v/>
      </c>
      <c r="G65" s="32" t="str">
        <f ca="1"/>
        <v xml:space="preserve">Foto vor dem Schloss auf der Brücke
</v>
      </c>
      <c r="H65" s="31">
        <f ca="1"/>
        <v>23</v>
      </c>
      <c r="I65" s="31">
        <f ca="1"/>
        <v>0.8</v>
      </c>
      <c r="J65" s="31" t="str">
        <f ca="1"/>
        <v>49.975607</v>
      </c>
      <c r="K65" s="31" t="str">
        <f ca="1"/>
        <v>9.1421288</v>
      </c>
    </row>
    <row r="66" spans="1:11" ht="90">
      <c r="A66" s="31" t="str">
        <f ca="1"/>
        <v>F-15</v>
      </c>
      <c r="B66" s="31" t="str">
        <f ca="1"/>
        <v>Philippsruher Allee 47, 63454 Hanau</v>
      </c>
      <c r="C66" s="31" t="str">
        <f ca="1"/>
        <v>Hanau West</v>
      </c>
      <c r="D66" s="31">
        <f ca="1"/>
        <v>45</v>
      </c>
      <c r="E66" s="31">
        <f ca="1"/>
        <v>65</v>
      </c>
      <c r="F66" s="31" t="str">
        <f ca="1"/>
        <v/>
      </c>
      <c r="G66" s="32" t="str">
        <f ca="1"/>
        <v>Info: Schloss Philippsruh errichtet zwischen 1700 und 1725 vom Grafen Philipp Reinhard von Hanau.
Aufgabe: Macht ein Bild, in dem mindestens ein Teammitglied eine Krone trägt.</v>
      </c>
      <c r="H66" s="31">
        <f ca="1"/>
        <v>40</v>
      </c>
      <c r="I66" s="31">
        <f ca="1"/>
        <v>1.4</v>
      </c>
      <c r="J66" s="31" t="str">
        <f ca="1"/>
        <v>50.127865</v>
      </c>
      <c r="K66" s="31" t="str">
        <f ca="1"/>
        <v>8.8938889</v>
      </c>
    </row>
    <row r="67" spans="1:11" ht="150">
      <c r="A67" s="31" t="str">
        <f ca="1"/>
        <v>F-16</v>
      </c>
      <c r="B67" s="31" t="str">
        <f ca="1"/>
        <v>60549 Frankfurt am Main</v>
      </c>
      <c r="C67" s="31" t="str">
        <f ca="1"/>
        <v>Zeppelinheim</v>
      </c>
      <c r="D67" s="31">
        <f ca="1"/>
        <v>40</v>
      </c>
      <c r="E67" s="31">
        <f ca="1"/>
        <v>65</v>
      </c>
      <c r="F67" s="31">
        <f ca="1"/>
        <v>10</v>
      </c>
      <c r="G67" s="32" t="str">
        <f ca="1"/>
        <v>Info: Beliebt bei Planespotter: Dort könnt Ihr Starts und Landungen beobachten. 
Aufgabe: Beobachtet ein Start oder Landung davon und macht ein Gruppenbild mit dem Flieger in der Luft.
Bonus: Es ist eine besondere Maschiene, lasst euch die Besonderheit von einem Planespotter erklären!</v>
      </c>
      <c r="H67" s="31">
        <f ca="1"/>
        <v>32</v>
      </c>
      <c r="I67" s="31">
        <f ca="1"/>
        <v>0.75</v>
      </c>
      <c r="J67" s="31" t="str">
        <f ca="1"/>
        <v>50.039564</v>
      </c>
      <c r="K67" s="31" t="str">
        <f ca="1"/>
        <v>8.5969133</v>
      </c>
    </row>
    <row r="68" spans="1:11" ht="45">
      <c r="A68" s="31" t="str">
        <f ca="1"/>
        <v>F-18</v>
      </c>
      <c r="B68" s="31" t="str">
        <f ca="1"/>
        <v>Sonnemannstraße 1, 60314 Frankfurt am Main</v>
      </c>
      <c r="C68" s="31" t="str">
        <f ca="1"/>
        <v>Frankfurt(M)Ostendstraße</v>
      </c>
      <c r="D68" s="31">
        <f ca="1"/>
        <v>35</v>
      </c>
      <c r="E68" s="31">
        <f ca="1"/>
        <v>70</v>
      </c>
      <c r="F68" s="31">
        <f ca="1"/>
        <v>10</v>
      </c>
      <c r="G68" s="32" t="str">
        <f ca="1"/>
        <v>Info: Im Ostend gibt es eine Grafittikunst von Artmos4. Im Mittelpunkt steht eine orange-weiße S-Bahn, die den Frankfurter Nahverkehr jahrzehntelang geprägt hat. Zwar ist die Baureihe seit Ende 2014 aus dem Betrieb verschwunden, aber ihr typischer Look bleibt unvergessen. Die Bahn hält an der fiktiven Station „Sonnemannstraße“. 
Aufgabe: Macht ein Foto von mindestens zwei Teammitgliedern vor der S-Bahn Station und bildet den Namen der Baureihe mit Handzeichen, so dass er auf dem Foto erkennbar ist.
Bonus: N Schobbe (Ebbelwoi) is aach druff uffm Foddo.</v>
      </c>
      <c r="H68" s="31">
        <f ca="1"/>
        <v>31</v>
      </c>
      <c r="I68" s="31">
        <f ca="1"/>
        <v>0.6</v>
      </c>
      <c r="J68" s="31" t="str">
        <f ca="1"/>
        <v>50.109311</v>
      </c>
      <c r="K68" s="31" t="str">
        <f ca="1"/>
        <v>8.6963827</v>
      </c>
    </row>
    <row r="69" spans="1:11">
      <c r="A69" s="31" t="str">
        <f ca="1"/>
        <v>F-19</v>
      </c>
      <c r="B69" s="31" t="str">
        <f ca="1"/>
        <v>Klaus-Havenstein-Weg 2, 61118 Bad Vilbel</v>
      </c>
      <c r="C69" s="31" t="str">
        <f ca="1"/>
        <v>Bad Vilbel</v>
      </c>
      <c r="D69" s="31">
        <f ca="1"/>
        <v>40</v>
      </c>
      <c r="E69" s="31">
        <f ca="1"/>
        <v>40</v>
      </c>
      <c r="F69" s="31">
        <f ca="1"/>
        <v>0</v>
      </c>
      <c r="G69" s="32" t="str">
        <f ca="1"/>
        <v>Info: Die Wasserburg Bad Vilbel.
Aufgabe: Foto vor der Wasserburg Bad Vilbel, der Wassergraben sollte gut zu sehen sein.</v>
      </c>
      <c r="H69" s="31">
        <f ca="1"/>
        <v>24</v>
      </c>
      <c r="I69" s="31">
        <f ca="1"/>
        <v>0.8</v>
      </c>
      <c r="J69" s="31" t="str">
        <f ca="1"/>
        <v>50.185103</v>
      </c>
      <c r="K69" s="31" t="str">
        <f ca="1"/>
        <v>8.7445438</v>
      </c>
    </row>
    <row r="70" spans="1:11" ht="90">
      <c r="A70" s="31" t="str">
        <f ca="1"/>
        <v>F-23</v>
      </c>
      <c r="B70" s="31" t="str">
        <f ca="1"/>
        <v>Cassellastraße 30-32, 60386 Frankfurt-Ost</v>
      </c>
      <c r="C70" s="31" t="str">
        <f ca="1"/>
        <v>Frankfurt-Mainkur</v>
      </c>
      <c r="D70" s="31">
        <f ca="1"/>
        <v>40</v>
      </c>
      <c r="E70" s="31">
        <f ca="1"/>
        <v>75</v>
      </c>
      <c r="F70" s="31">
        <f ca="1"/>
        <v>30</v>
      </c>
      <c r="G70" s="32" t="str">
        <f ca="1"/>
        <v>Info: In Frankfurt gibt es nicht nur hohe Gebäude, sondern auch teure Autos.
Aufgabe: Macht ein Gruppenfoto vor dem Lamborghini Autohaus an der Klassikstadt. 
Bonus: Macht ein Foto von einem Gruppenmitglied in einem Lamborghini.</v>
      </c>
      <c r="H70" s="31">
        <f ca="1"/>
        <v>45</v>
      </c>
      <c r="I70" s="31">
        <f ca="1"/>
        <v>1.6</v>
      </c>
      <c r="J70" s="31" t="str">
        <f ca="1"/>
        <v>50.130842</v>
      </c>
      <c r="K70" s="31" t="str">
        <f ca="1"/>
        <v>8.756596</v>
      </c>
    </row>
    <row r="71" spans="1:11" ht="60">
      <c r="A71" s="31" t="str">
        <f ca="1"/>
        <v>F-24</v>
      </c>
      <c r="B71" s="31" t="str">
        <f ca="1"/>
        <v>Opernplatz 1, 60313 Frankfurt am Main</v>
      </c>
      <c r="C71" s="31" t="str">
        <f ca="1"/>
        <v>Frankfurt(M)Taunusanlage</v>
      </c>
      <c r="D71" s="31">
        <f ca="1"/>
        <v>35</v>
      </c>
      <c r="E71" s="31">
        <f ca="1"/>
        <v>55</v>
      </c>
      <c r="F71" s="31">
        <f ca="1"/>
        <v>15</v>
      </c>
      <c r="G71" s="32" t="str">
        <f ca="1"/>
        <v>Frankfurt(M)Taunusanlage - Alte Oper Frankfurt
Info: Nach Kriegszerstörung lange als 'schönste Ruine Deutschlands' diskutiert, erst 1981 wiedereröffnet.
Aufgabe: Posiert auf der Freitreppe der Alten Oper wie für ein Albumcover - macht ein Gruppenfoto.
Bonus: Findet die Giebel-Inschrift 'Dem Wahren Schönen Guten' und fotografiert sie.</v>
      </c>
      <c r="H71" s="31">
        <f ca="1"/>
        <v>24</v>
      </c>
      <c r="I71" s="31">
        <f ca="1"/>
        <v>0.45</v>
      </c>
      <c r="J71" s="31" t="str">
        <f ca="1"/>
        <v>50.115830</v>
      </c>
      <c r="K71" s="31" t="str">
        <f ca="1"/>
        <v>8.671390</v>
      </c>
    </row>
    <row r="72" spans="1:11" ht="105">
      <c r="A72" s="31" t="str">
        <f ca="1"/>
        <v>H-01</v>
      </c>
      <c r="B72" s="31" t="str">
        <f ca="1"/>
        <v>Klesmerplatz 10, 38259 Salzgitter</v>
      </c>
      <c r="C72" s="31" t="str">
        <f ca="1"/>
        <v>Salzgitter-Bad</v>
      </c>
      <c r="D72" s="31">
        <f ca="1"/>
        <v>110</v>
      </c>
      <c r="E72" s="31">
        <f ca="1"/>
        <v>15</v>
      </c>
      <c r="F72" s="31">
        <f ca="1"/>
        <v>10</v>
      </c>
      <c r="G72" s="32" t="str">
        <f ca="1"/>
        <v xml:space="preserve">Info: Die Ostfalia Hochschule hat ihren Standort im "Stadtteil" SZ-Calbecht (285 Einwohner!). Leider ist es bis dahin zu weit. 
Aufgabe: Macht ein Bild vor dem Klesmerbrunnen am Klesmerplatz
Bonus: Holt euch was leckeres von der Ümit-Bäckerei in der  Vorsalzer Straße (Fotobeweis)
</v>
      </c>
      <c r="H72" s="31">
        <f ca="1"/>
        <v>7</v>
      </c>
      <c r="I72" s="31">
        <f ca="1"/>
        <v>0.2</v>
      </c>
      <c r="J72" s="31" t="str">
        <f ca="1"/>
        <v>52.048221</v>
      </c>
      <c r="K72" s="31" t="str">
        <f ca="1"/>
        <v>10.371587</v>
      </c>
    </row>
    <row r="73" spans="1:11" ht="75">
      <c r="A73" s="31" t="str">
        <f ca="1"/>
        <v>H-05</v>
      </c>
      <c r="B73" s="31" t="str">
        <f ca="1"/>
        <v>Burgstraße, 72488 Sigmaringen</v>
      </c>
      <c r="C73" s="31" t="str">
        <f ca="1"/>
        <v>Sigmaringen</v>
      </c>
      <c r="D73" s="31">
        <f ca="1"/>
        <v>420</v>
      </c>
      <c r="E73" s="31">
        <f ca="1"/>
        <v>45</v>
      </c>
      <c r="F73" s="31">
        <f ca="1"/>
        <v>0</v>
      </c>
      <c r="G73" s="32" t="str">
        <f ca="1"/>
        <v>Info: Bis zur Hochschule ist es leider zu weit 
Aufgabe: Geht daher zur Donaubühne und spielt ein kleines Theaterstück (2min)</v>
      </c>
      <c r="H73" s="31">
        <f ca="1"/>
        <v>25</v>
      </c>
      <c r="I73" s="31">
        <f ca="1"/>
        <v>0.7</v>
      </c>
      <c r="J73" s="31" t="str">
        <f ca="1"/>
        <v>48.088923</v>
      </c>
      <c r="K73" s="31" t="str">
        <f ca="1"/>
        <v>9.2144255</v>
      </c>
    </row>
    <row r="74" spans="1:11" ht="120">
      <c r="A74" s="31" t="str">
        <f ca="1"/>
        <v>H-06</v>
      </c>
      <c r="B74" s="31" t="str">
        <f ca="1"/>
        <v>37213 Witzenhausen</v>
      </c>
      <c r="C74" s="31" t="str">
        <f ca="1"/>
        <v>Witzenhausen Nord</v>
      </c>
      <c r="D74" s="31">
        <f ca="1"/>
        <v>80</v>
      </c>
      <c r="E74" s="31">
        <f ca="1"/>
        <v>50</v>
      </c>
      <c r="F74" s="31">
        <f ca="1"/>
        <v>0</v>
      </c>
      <c r="G74" s="32" t="str">
        <f ca="1"/>
        <v xml:space="preserve">Info: Der Standort der Uni Kassel ist bekannt für seinen Fachbereich Ökologische Agrarwissenschaften und bekannt für sein Forschungsgewächshaus.
Aufgabe: Geht zum alten Hörsaalgebäude und macht ein witziges Foto </v>
      </c>
      <c r="H74" s="31">
        <f ca="1"/>
        <v>27</v>
      </c>
      <c r="I74" s="31">
        <f ca="1"/>
        <v>0.45</v>
      </c>
      <c r="J74" s="31" t="str">
        <f ca="1"/>
        <v>51.349949</v>
      </c>
      <c r="K74" s="31" t="str">
        <f ca="1"/>
        <v>9.8551734</v>
      </c>
    </row>
    <row r="75" spans="1:11" ht="90">
      <c r="A75" s="31" t="str">
        <f ca="1"/>
        <v>H-08</v>
      </c>
      <c r="B75" s="31" t="str">
        <f ca="1"/>
        <v>Lange Str. 4-6, 88499 Riedlingen</v>
      </c>
      <c r="C75" s="31" t="str">
        <f ca="1"/>
        <v>Riedlingen</v>
      </c>
      <c r="D75" s="31">
        <f ca="1"/>
        <v>420</v>
      </c>
      <c r="E75" s="31">
        <f ca="1"/>
        <v>55</v>
      </c>
      <c r="F75" s="31">
        <f ca="1"/>
        <v>0</v>
      </c>
      <c r="G75" s="32" t="str">
        <f ca="1"/>
        <v>Info: In Riedlingen kann aus über 40 Studienfächern gewählt werden.
Aufgabe: Foto vor dem Lichtspielhaus</v>
      </c>
      <c r="H75" s="31">
        <f ca="1"/>
        <v>32</v>
      </c>
      <c r="I75" s="31">
        <f ca="1"/>
        <v>1.1000000000000001</v>
      </c>
      <c r="J75" s="31" t="str">
        <f ca="1"/>
        <v>48.153451</v>
      </c>
      <c r="K75" s="31" t="str">
        <f ca="1"/>
        <v>9.4750284</v>
      </c>
    </row>
    <row r="76" spans="1:11" ht="75">
      <c r="A76" s="31" t="str">
        <f ca="1"/>
        <v>H-10</v>
      </c>
      <c r="B76" s="31" t="str">
        <f ca="1"/>
        <v>In den Twieten 1, 29556 Suderburg</v>
      </c>
      <c r="C76" s="31" t="str">
        <f ca="1"/>
        <v>Suderburg</v>
      </c>
      <c r="D76" s="31">
        <f ca="1"/>
        <v>95</v>
      </c>
      <c r="E76" s="31">
        <f ca="1"/>
        <v>65</v>
      </c>
      <c r="F76" s="31">
        <f ca="1"/>
        <v>0</v>
      </c>
      <c r="G76" s="32" t="str">
        <f ca="1"/>
        <v>Macht ein Teamfoto vor dem kapellenähnlichen Gebäude der Ostfalia Hochschule für angewandte Wissenschaften Campus Suderburg Asta.</v>
      </c>
      <c r="H76" s="31">
        <f ca="1"/>
        <v>41</v>
      </c>
      <c r="I76" s="31">
        <f ca="1"/>
        <v>1.4</v>
      </c>
      <c r="J76" s="31" t="str">
        <f ca="1"/>
        <v>52.898570</v>
      </c>
      <c r="K76" s="31" t="str">
        <f ca="1"/>
        <v>10.446428</v>
      </c>
    </row>
    <row r="77" spans="1:11" ht="105">
      <c r="A77" s="31" t="str">
        <f ca="1"/>
        <v>H-12</v>
      </c>
      <c r="B77" s="31" t="str">
        <f ca="1"/>
        <v>96317 Kronach</v>
      </c>
      <c r="C77" s="31" t="str">
        <f ca="1"/>
        <v>Schmalkalden-Fachhochschule</v>
      </c>
      <c r="D77" s="31">
        <f ca="1"/>
        <v>305</v>
      </c>
      <c r="E77" s="31">
        <f ca="1"/>
        <v>30</v>
      </c>
      <c r="F77" s="31">
        <f ca="1"/>
        <v>10</v>
      </c>
      <c r="G77" s="32" t="str">
        <f ca="1"/>
        <v>Info: Schmalkalden - Stahl und Eisen
Aufgabe: Geht zum Bach "Stille" und macht eine Meditationsrunde. Haltet dies fotographisch mit dem Bach im Hintergrund fest.
Bonus: bringt einen Stahlgegenstand mit aufs Bild.</v>
      </c>
      <c r="H77" s="31">
        <f ca="1"/>
        <v>13</v>
      </c>
      <c r="I77" s="31">
        <f ca="1"/>
        <v>0.3</v>
      </c>
      <c r="J77" s="31" t="str">
        <f ca="1"/>
        <v>50.718517</v>
      </c>
      <c r="K77" s="31" t="str">
        <f ca="1"/>
        <v>10.463216</v>
      </c>
    </row>
    <row r="78" spans="1:11" ht="30">
      <c r="A78" s="31" t="str">
        <f ca="1"/>
        <v>H-13</v>
      </c>
      <c r="B78" s="31" t="str">
        <f ca="1"/>
        <v>Deutschland</v>
      </c>
      <c r="C78" s="31" t="str">
        <f ca="1"/>
        <v>Bad Liebenzell</v>
      </c>
      <c r="D78" s="31">
        <f ca="1"/>
        <v>155</v>
      </c>
      <c r="E78" s="31">
        <f ca="1"/>
        <v>40</v>
      </c>
      <c r="F78" s="31">
        <f ca="1"/>
        <v>20</v>
      </c>
      <c r="G78" s="32" t="str">
        <f ca="1"/>
        <v>Info: Die Internationale Hochschule Liebenzell ging aus dem Theologischen Seminar Liebenzell hervor. Die Hochschule hat ca. 300 Studierende, der Ort 9300 Einwohner
Aufgabe: Macht ein Foto, auf dem eine*r von euch als Professor*in eine Vorlesung hält, während die anderen gebannt lauschen oder schlafen.
Bonus: Macht Fotos vor 3 Kirchen in Bad Liebenzell</v>
      </c>
      <c r="H78" s="31">
        <f ca="1"/>
        <v>25</v>
      </c>
      <c r="I78" s="31">
        <f ca="1"/>
        <v>0.75</v>
      </c>
      <c r="J78" s="31" t="str">
        <f ca="1"/>
        <v>48.773259</v>
      </c>
      <c r="K78" s="31" t="str">
        <f ca="1"/>
        <v>8.7274528</v>
      </c>
    </row>
    <row r="79" spans="1:11" ht="105">
      <c r="A79" s="31" t="str">
        <f ca="1"/>
        <v>H-19</v>
      </c>
      <c r="B79" s="31" t="str">
        <f ca="1"/>
        <v>Ostenstraße 26, 85072 Eichstätt</v>
      </c>
      <c r="C79" s="31" t="str">
        <f ca="1"/>
        <v>Eichstätt Stadt</v>
      </c>
      <c r="D79" s="31">
        <f ca="1"/>
        <v>420</v>
      </c>
      <c r="E79" s="31">
        <f ca="1"/>
        <v>60</v>
      </c>
      <c r="F79" s="31">
        <f ca="1"/>
        <v>0</v>
      </c>
      <c r="G79" s="32" t="str">
        <f ca="1"/>
        <v>Info: Die Katholische Universität Eichstätt-Ingolstadt (KU), von 1980 bis 2001 Katholische Universität Eichstätt, ist die einzige katholische Universität im deutschsprachigen Raum und eine von über 200 katholischen Universitäten weltweit. Sie liegt in kirchlicher Trägerschaft, ist zugleich staatlich anerkannt und steht Studierenden aller Religionen und Weltanschauungen offen.
Aufgabe: Legt mit eurem Team euch in das "H" des Helipads und bildet es mit eurem Team lendig nach.</v>
      </c>
      <c r="H79" s="31">
        <f ca="1"/>
        <v>33</v>
      </c>
      <c r="I79" s="31">
        <f ca="1"/>
        <v>1</v>
      </c>
      <c r="J79" s="31" t="str">
        <f ca="1"/>
        <v>48.887677</v>
      </c>
      <c r="K79" s="31" t="str">
        <f ca="1"/>
        <v>11.188215</v>
      </c>
    </row>
    <row r="80" spans="1:11" ht="75">
      <c r="A80" s="31" t="str">
        <f ca="1"/>
        <v>H-20</v>
      </c>
      <c r="B80" s="31" t="str">
        <f ca="1"/>
        <v>Campusallee, 55768 Hoppstädten-Weiersbach</v>
      </c>
      <c r="C80" s="31" t="str">
        <f ca="1"/>
        <v>Neubrücke(Nahe)</v>
      </c>
      <c r="D80" s="31">
        <f ca="1"/>
        <v>135</v>
      </c>
      <c r="E80" s="31">
        <f ca="1"/>
        <v>35</v>
      </c>
      <c r="F80" s="31">
        <f ca="1"/>
        <v>0</v>
      </c>
      <c r="G80" s="32" t="str">
        <f ca="1"/>
        <v>Info: In der schönen Pfalz kann man im idyllischen Hoppstädten am Umwelt-Campus Birkenfeld studieren.
Aufgabe: Findet einen Platz für ein schönes Gruppenfoto und trinkt auf das Glück der Studierenden bei ihren nächsten Klausuren.</v>
      </c>
      <c r="H80" s="31">
        <f ca="1"/>
        <v>17</v>
      </c>
      <c r="I80" s="31">
        <f ca="1"/>
        <v>0.35</v>
      </c>
      <c r="J80" s="31" t="str">
        <f ca="1"/>
        <v>49.607640</v>
      </c>
      <c r="K80" s="31" t="str">
        <f ca="1"/>
        <v>7.1687894</v>
      </c>
    </row>
    <row r="81" spans="1:11" ht="30">
      <c r="A81" s="31" t="str">
        <f ca="1"/>
        <v>H-25</v>
      </c>
      <c r="B81" s="31" t="str">
        <f ca="1"/>
        <v>91564 Neuendettelsau</v>
      </c>
      <c r="C81" s="31" t="str">
        <f ca="1"/>
        <v>Neuendettelsau</v>
      </c>
      <c r="D81" s="31">
        <f ca="1"/>
        <v>215</v>
      </c>
      <c r="E81" s="31">
        <f ca="1"/>
        <v>35</v>
      </c>
      <c r="F81" s="31">
        <f ca="1"/>
        <v>10</v>
      </c>
      <c r="G81" s="32" t="str">
        <f ca="1"/>
        <v>Info: In Neuendettelsau befindet sich die Augustana-Hochschule, eine der kleineren theologischen Hochschulen Deutschlands.
Aufgabe: Haltet vor der Hochschule eine 30-sekündige Vorlesung über ein völlig frei erfundenes wissenschaftliches Fachgebiet.
Bonus: Verwendet dabei mindestens drei erfundene Fachbegriffe.</v>
      </c>
      <c r="H81" s="31">
        <f ca="1"/>
        <v>20</v>
      </c>
      <c r="I81" s="31">
        <f ca="1"/>
        <v>0.65</v>
      </c>
      <c r="J81" s="31" t="str">
        <f ca="1"/>
        <v>49.283301</v>
      </c>
      <c r="K81" s="31" t="str">
        <f ca="1"/>
        <v>10.775864</v>
      </c>
    </row>
    <row r="82" spans="1:11" ht="105">
      <c r="A82" s="31" t="str">
        <f ca="1"/>
        <v>HM-02</v>
      </c>
      <c r="B82" s="31" t="str">
        <f ca="1"/>
        <v>Alte Liebe, 27472 Cuxhaven</v>
      </c>
      <c r="C82" s="31" t="str">
        <f ca="1"/>
        <v>Cuxhaven(Alte Liebe)</v>
      </c>
      <c r="D82" s="31">
        <f ca="1"/>
        <v>305</v>
      </c>
      <c r="E82" s="31">
        <f ca="1"/>
        <v>60</v>
      </c>
      <c r="F82" s="31">
        <f ca="1"/>
        <v>20</v>
      </c>
      <c r="G82" s="32" t="str">
        <f ca="1"/>
        <v>Cuxhaven (Nordsee, Elbmündung) - Alte Liebe
Info: Die 'Alte Liebe' ist ein historisches Aussichts-/Anlegerbauwerk; beliebter Schiffsbeobachtungspunkt an der Elbmündung.
Aufgabe: Entdeckt an der 'Alten Liebe' ein vorbeifahrendes Schiff, winkt ihm gemeinsam und ruft 'Gute Reise!' - Foto im Moment des Winkens.
Bonus: Lauft zur nahen Kugelbake (nördlichster Punkt Niedersachsens) und macht dort ein zweites Foto.</v>
      </c>
      <c r="H82" s="31">
        <f ca="1"/>
        <v>28</v>
      </c>
      <c r="I82" s="31">
        <f ca="1"/>
        <v>0.65</v>
      </c>
      <c r="J82" s="31" t="str">
        <f ca="1"/>
        <v>53.870560</v>
      </c>
      <c r="K82" s="31" t="str">
        <f ca="1"/>
        <v>8.717500</v>
      </c>
    </row>
    <row r="83" spans="1:11" ht="60">
      <c r="A83" s="31" t="str">
        <f ca="1"/>
        <v>HM-04</v>
      </c>
      <c r="B83" s="31" t="str">
        <f ca="1"/>
        <v>Seebrücke Scharbeutz, Scharbeutz</v>
      </c>
      <c r="C83" s="31" t="str">
        <f ca="1"/>
        <v>Scharbeutz</v>
      </c>
      <c r="D83" s="31">
        <f ca="1"/>
        <v>280</v>
      </c>
      <c r="E83" s="31">
        <f ca="1"/>
        <v>75</v>
      </c>
      <c r="F83" s="31">
        <f ca="1"/>
        <v>20</v>
      </c>
      <c r="G83" s="32" t="str">
        <f ca="1"/>
        <v>Info: Die Bäderbahn an der SH-Ostküste ist nach Eröffnung der FBQ dem Untergang geweiht. Nutzt diese Chance um Scharbeutz einen Besuch abzustatten
Aufgabe: Geht zur Seebrücke und macht ein Bild am Ende der Brücke
Bonus: Mit min. einem Fischbrötchen in der Hand (Achtung auf die Möwen)</v>
      </c>
      <c r="H83" s="31">
        <f ca="1"/>
        <v>47</v>
      </c>
      <c r="I83" s="31">
        <f ca="1"/>
        <v>1.6</v>
      </c>
      <c r="J83" s="31" t="str">
        <f ca="1"/>
        <v>54.028223</v>
      </c>
      <c r="K83" s="31" t="str">
        <f ca="1"/>
        <v>10.759687</v>
      </c>
    </row>
    <row r="84" spans="1:11" ht="45">
      <c r="A84" s="31" t="str">
        <f ca="1"/>
        <v>HM-06</v>
      </c>
      <c r="B84" s="31" t="str">
        <f ca="1"/>
        <v>Domplatz 12-13, 39104 Magdeburg</v>
      </c>
      <c r="C84" s="31" t="str">
        <f ca="1"/>
        <v>Magdeburg Hbf</v>
      </c>
      <c r="D84" s="31">
        <f ca="1"/>
        <v>185</v>
      </c>
      <c r="E84" s="31">
        <f ca="1"/>
        <v>45</v>
      </c>
      <c r="F84" s="31">
        <f ca="1"/>
        <v>0</v>
      </c>
      <c r="G84" s="32" t="str">
        <f ca="1"/>
        <v>Info: Magdeburg war im Mittelalter eine der bedeutendsten Handels- und Hansestädte Mitteleuropas.
Aufgabe: Mache ein Foto vor dem Magdeburger Dom.</v>
      </c>
      <c r="H84" s="31">
        <f ca="1"/>
        <v>27</v>
      </c>
      <c r="I84" s="31">
        <f ca="1"/>
        <v>0.9</v>
      </c>
      <c r="J84" s="31" t="str">
        <f ca="1"/>
        <v>52.124803</v>
      </c>
      <c r="K84" s="31" t="str">
        <f ca="1"/>
        <v>11.633467</v>
      </c>
    </row>
    <row r="85" spans="1:11" ht="105">
      <c r="A85" s="31" t="str">
        <f ca="1"/>
        <v>HM-08</v>
      </c>
      <c r="B85" s="31" t="str">
        <f ca="1"/>
        <v>Hökerstraße 2, 21682 Stade</v>
      </c>
      <c r="C85" s="31" t="str">
        <f ca="1"/>
        <v>Stade</v>
      </c>
      <c r="D85" s="31">
        <f ca="1"/>
        <v>145</v>
      </c>
      <c r="E85" s="31">
        <f ca="1"/>
        <v>40</v>
      </c>
      <c r="F85" s="31">
        <f ca="1"/>
        <v>0</v>
      </c>
      <c r="G85" s="32" t="str">
        <f ca="1"/>
        <v>Info: 1601 wurde Stade zum zweiten Mal und nun dauerhaft „verhanst“, d. h. aus der Hanse ausgeschlossen, da die Stadt 1587 englische Tuchkaufleute der Merchant Adventurer aufgenommen hatte. Zählt aber irgendwie trotzdem dazu :)
Aufgabe: Geht zum Rathauseingang und positioniert euch so, dass Ihr ein Gruppenbild von unten erstellt. Die Figuren auf dem Tor werden zu zusätzlichen "Teammitgliedern"</v>
      </c>
      <c r="H85" s="31">
        <f ca="1"/>
        <v>23</v>
      </c>
      <c r="I85" s="31">
        <f ca="1"/>
        <v>0.75</v>
      </c>
      <c r="J85" s="31" t="str">
        <f ca="1"/>
        <v>53.601201</v>
      </c>
      <c r="K85" s="31" t="str">
        <f ca="1"/>
        <v>9.4768345</v>
      </c>
    </row>
    <row r="86" spans="1:11" ht="90">
      <c r="A86" s="31" t="str">
        <f ca="1"/>
        <v>HM-10</v>
      </c>
      <c r="B86" s="31" t="str">
        <f ca="1"/>
        <v>Wüstestätte 1, 28195 Bremen</v>
      </c>
      <c r="C86" s="31" t="str">
        <f ca="1"/>
        <v>Bremen Hbf</v>
      </c>
      <c r="D86" s="31">
        <f ca="1"/>
        <v>65</v>
      </c>
      <c r="E86" s="31">
        <f ca="1"/>
        <v>75</v>
      </c>
      <c r="F86" s="31">
        <f ca="1"/>
        <v>20</v>
      </c>
      <c r="G86" s="32" t="str">
        <f ca="1"/>
        <v>Info: Heini Holtenbeen hat es wahrlich nicht leicht. Aber trotz aller Widrigkeiten ist er ein findiger Bursche und hält sich mit seinem ganz eigenen Geschäftsmodell über Wasser  - er ist im Tabak- bzw. Pferde(mist)geschäft.
Aufgabe: Stattet ihm einen Besuch in der "Schnoor" ab.
Bonus: Bringt ihm (und Euch) ein paar "Schnoorkuller" mit.</v>
      </c>
      <c r="H86" s="31">
        <f ca="1"/>
        <v>43</v>
      </c>
      <c r="I86" s="31">
        <f ca="1"/>
        <v>1.4</v>
      </c>
      <c r="J86" s="31" t="str">
        <f ca="1"/>
        <v>53.072508</v>
      </c>
      <c r="K86" s="31" t="str">
        <f ca="1"/>
        <v>8.8096275</v>
      </c>
    </row>
    <row r="87" spans="1:11" ht="30">
      <c r="A87" s="31" t="str">
        <f ca="1"/>
        <v>HM-11</v>
      </c>
      <c r="B87" s="31" t="str">
        <f ca="1"/>
        <v>Südstrand 7A, 25761 Büsum</v>
      </c>
      <c r="C87" s="31" t="str">
        <f ca="1"/>
        <v>Büsum</v>
      </c>
      <c r="D87" s="31">
        <f ca="1"/>
        <v>635</v>
      </c>
      <c r="E87" s="31">
        <f ca="1"/>
        <v>55</v>
      </c>
      <c r="F87" s="31">
        <f ca="1"/>
        <v>0</v>
      </c>
      <c r="G87" s="32" t="str">
        <f ca="1"/>
        <v>Info: Büsum ist eine Reise wert.
Aufgabe: Foto vor dem Büsumer Leuchtturm, der ganz zu sehen sein sollte.</v>
      </c>
      <c r="H87" s="31">
        <f ca="1"/>
        <v>32</v>
      </c>
      <c r="I87" s="31">
        <f ca="1"/>
        <v>1.1000000000000001</v>
      </c>
      <c r="J87" s="31" t="str">
        <f ca="1"/>
        <v>54.126998</v>
      </c>
      <c r="K87" s="31" t="str">
        <f ca="1"/>
        <v>8.8582646</v>
      </c>
    </row>
    <row r="88" spans="1:11" ht="60">
      <c r="A88" s="31" t="str">
        <f ca="1"/>
        <v>HM-17</v>
      </c>
      <c r="B88" s="31" t="str">
        <f ca="1"/>
        <v>Schützenhofweg 2, 21614 Buxtehude</v>
      </c>
      <c r="C88" s="31" t="str">
        <f ca="1"/>
        <v>Buxtehude</v>
      </c>
      <c r="D88" s="31">
        <f ca="1"/>
        <v>120</v>
      </c>
      <c r="E88" s="31">
        <f ca="1"/>
        <v>65</v>
      </c>
      <c r="F88" s="31">
        <f ca="1"/>
        <v>0</v>
      </c>
      <c r="G88" s="32" t="str">
        <f ca="1"/>
        <v>Info: Buxtehude - bekannt für den Wettlauf zwischen Hase und Igel - verlor den Status einer Hansestadt im Jahr 1591, bekam ihn aber 2014 wieder zugesprochen.
Aufgabe: Macht ein Bild vor der Hansekogge</v>
      </c>
      <c r="H88" s="31">
        <f ca="1"/>
        <v>41</v>
      </c>
      <c r="I88" s="31">
        <f ca="1"/>
        <v>1.4</v>
      </c>
      <c r="J88" s="31" t="str">
        <f ca="1"/>
        <v>53.478811</v>
      </c>
      <c r="K88" s="31" t="str">
        <f ca="1"/>
        <v>9.7005098</v>
      </c>
    </row>
    <row r="89" spans="1:11" ht="30">
      <c r="A89" s="31" t="str">
        <f ca="1"/>
        <v>HM-20</v>
      </c>
      <c r="B89" s="31" t="str">
        <f ca="1"/>
        <v>Treppenkaskade an der Lippe, Münsterstraße 1I, 44534 Lünen</v>
      </c>
      <c r="C89" s="31" t="str">
        <f ca="1"/>
        <v>Lünen Hbf</v>
      </c>
      <c r="D89" s="31">
        <f ca="1"/>
        <v>50</v>
      </c>
      <c r="E89" s="31">
        <f ca="1"/>
        <v>30</v>
      </c>
      <c r="F89" s="31">
        <f ca="1"/>
        <v>10</v>
      </c>
      <c r="G89" s="32" t="str">
        <f ca="1"/>
        <v>Info: Lünen gehörte ab 1476 als sogenannte Beistadt dem mittelalterlichen Hansebund an und ist heute Mitglied im Hansebund der Neuzeit.
Aufgabe: Gehe zur Treppenkaskade an der Lippe und mache ein Foto vom Fluß.
Bonus: ein oder mehrere Boote sind auf dem Foto</v>
      </c>
      <c r="H89" s="31">
        <f ca="1"/>
        <v>17</v>
      </c>
      <c r="I89" s="31">
        <f ca="1"/>
        <v>0.55000000000000004</v>
      </c>
      <c r="J89" s="31" t="str">
        <f ca="1"/>
        <v>51.615628</v>
      </c>
      <c r="K89" s="31" t="str">
        <f ca="1"/>
        <v>7.5230435</v>
      </c>
    </row>
    <row r="90" spans="1:11" ht="150">
      <c r="A90" s="31" t="str">
        <f ca="1"/>
        <v>HM-23</v>
      </c>
      <c r="B90" s="31" t="str">
        <f ca="1"/>
        <v>S-Bahn Stuttgart</v>
      </c>
      <c r="C90" s="31" t="str">
        <f ca="1"/>
        <v>Lübeck-Travemünde Strand</v>
      </c>
      <c r="D90" s="31">
        <f ca="1"/>
        <v>235</v>
      </c>
      <c r="E90" s="31">
        <f ca="1"/>
        <v>75</v>
      </c>
      <c r="F90" s="31">
        <f ca="1"/>
        <v>20</v>
      </c>
      <c r="G90" s="32" t="str">
        <f ca="1"/>
        <v>Info: Das Molenfeuer Travemünde ist ein kleiner Leuchtturm auf der Nordermole in Lübeck-Travemünde.
Aufgabe: Macht ein Selfie vor dem Leuchtturm.
Bonusaufgabe: Esst dabei ein Fischbrötchen</v>
      </c>
      <c r="H90" s="31">
        <f ca="1"/>
        <v>40</v>
      </c>
      <c r="I90" s="31">
        <f ca="1"/>
        <v>1.1000000000000001</v>
      </c>
      <c r="J90" s="31" t="str">
        <f ca="1"/>
        <v>53.961989</v>
      </c>
      <c r="K90" s="31" t="str">
        <f ca="1"/>
        <v>10.889111</v>
      </c>
    </row>
    <row r="91" spans="1:11" ht="30">
      <c r="A91" s="31" t="str">
        <f ca="1"/>
        <v>HM-24</v>
      </c>
      <c r="B91" s="31" t="str">
        <f ca="1"/>
        <v>Strandweg 38, 22587 Altona</v>
      </c>
      <c r="C91" s="31" t="str">
        <f ca="1"/>
        <v>Hamburg-Blankenese</v>
      </c>
      <c r="D91" s="31">
        <f ca="1"/>
        <v>110</v>
      </c>
      <c r="E91" s="31">
        <f ca="1"/>
        <v>85</v>
      </c>
      <c r="F91" s="31">
        <f ca="1"/>
        <v>20</v>
      </c>
      <c r="G91" s="32" t="str">
        <f ca="1"/>
        <v>Info: In Hamburg sagt man, dass sich die Kapitäne in Blankenese zur Ruhe gesetzt haben. Von hier aus kann man die gigantischen Containerschiffe beobachten, die im Hamburger Hafen verkehren.
Aufgabe: Macht ein Bild, bei der mindestens eine Person die nackten Füße im Sand hat und im Hintergrund ein großes Schiff zu sehen ist.
Bonus: Lauft auf dem Weg zum Strand durch das Treppenviertel. Macht ein Foto auf einer langen Treppe, auf dem alle Teammitglieder zu sehen sind.</v>
      </c>
      <c r="H91" s="31">
        <f ca="1"/>
        <v>46</v>
      </c>
      <c r="I91" s="31">
        <f ca="1"/>
        <v>1.3</v>
      </c>
      <c r="J91" s="31" t="str">
        <f ca="1"/>
        <v>53.556258</v>
      </c>
      <c r="K91" s="31" t="str">
        <f ca="1"/>
        <v>9.8048477</v>
      </c>
    </row>
    <row r="92" spans="1:11" ht="120">
      <c r="A92" s="31" t="str">
        <f ca="1"/>
        <v>K-03</v>
      </c>
      <c r="B92" s="31" t="str">
        <f ca="1"/>
        <v>Auf dem Bühl 6-14, 77694 Kehl</v>
      </c>
      <c r="C92" s="31" t="str">
        <f ca="1"/>
        <v>Kork</v>
      </c>
      <c r="D92" s="31">
        <f ca="1"/>
        <v>110</v>
      </c>
      <c r="E92" s="31">
        <f ca="1"/>
        <v>35</v>
      </c>
      <c r="F92" s="31" t="str">
        <f ca="1"/>
        <v/>
      </c>
      <c r="G92" s="32" t="str">
        <f ca="1"/>
        <v xml:space="preserve">Mache ein Bild unter dem Schwanz vom Korker Stier
</v>
      </c>
      <c r="H92" s="31">
        <f ca="1"/>
        <v>21</v>
      </c>
      <c r="I92" s="31">
        <f ca="1"/>
        <v>0.75</v>
      </c>
      <c r="J92" s="31" t="str">
        <f ca="1"/>
        <v>48.566578</v>
      </c>
      <c r="K92" s="31" t="str">
        <f ca="1"/>
        <v>7.8687584</v>
      </c>
    </row>
    <row r="93" spans="1:11" ht="30">
      <c r="A93" s="31" t="str">
        <f ca="1"/>
        <v>K-05</v>
      </c>
      <c r="B93" s="31" t="str">
        <f ca="1"/>
        <v>Bahnhofsplatz 1, 04758 Oschatz</v>
      </c>
      <c r="C93" s="31" t="str">
        <f ca="1"/>
        <v>Oschatz</v>
      </c>
      <c r="D93" s="31">
        <f ca="1"/>
        <v>420</v>
      </c>
      <c r="E93" s="31">
        <f ca="1"/>
        <v>10</v>
      </c>
      <c r="F93" s="31" t="str">
        <f ca="1"/>
        <v/>
      </c>
      <c r="G93" s="32" t="str">
        <f ca="1"/>
        <v xml:space="preserve">Mache ein Bild vom Schmalspurbahnhof (Döllnitztalbahn)
</v>
      </c>
      <c r="H93" s="31">
        <f ca="1"/>
        <v>5</v>
      </c>
      <c r="I93" s="31">
        <f ca="1"/>
        <v>0.1</v>
      </c>
      <c r="J93" s="31" t="str">
        <f ca="1"/>
        <v>51.311298</v>
      </c>
      <c r="K93" s="31" t="str">
        <f ca="1"/>
        <v>13.105080</v>
      </c>
    </row>
    <row r="94" spans="1:11" ht="30">
      <c r="A94" s="31" t="str">
        <f ca="1"/>
        <v>K-07</v>
      </c>
      <c r="B94" s="31" t="str">
        <f ca="1"/>
        <v>Bahnhofstraße 24, 91245 Simmelsdorf</v>
      </c>
      <c r="C94" s="31" t="str">
        <f ca="1"/>
        <v>Simmelsdorf-Hüttenbach</v>
      </c>
      <c r="D94" s="31">
        <f ca="1"/>
        <v>120</v>
      </c>
      <c r="E94" s="31">
        <f ca="1"/>
        <v>15</v>
      </c>
      <c r="F94" s="31">
        <f ca="1"/>
        <v>15</v>
      </c>
      <c r="G94" s="32" t="str">
        <f ca="1"/>
        <v xml:space="preserve">Mache ein Bld am EAST-END Dirtpark &amp; Pumptrack. Bonus: Ein Fahrradfahrer ist im Bild
</v>
      </c>
      <c r="H94" s="31">
        <f ca="1"/>
        <v>9</v>
      </c>
      <c r="I94" s="31">
        <f ca="1"/>
        <v>0.3</v>
      </c>
      <c r="J94" s="31" t="str">
        <f ca="1"/>
        <v>49.600780</v>
      </c>
      <c r="K94" s="31" t="str">
        <f ca="1"/>
        <v>11.343457</v>
      </c>
    </row>
    <row r="95" spans="1:11" ht="30">
      <c r="A95" s="31" t="str">
        <f ca="1"/>
        <v>K-08</v>
      </c>
      <c r="B95" s="31" t="str">
        <f ca="1"/>
        <v>Im Schloss, 92237 Sulzbach</v>
      </c>
      <c r="C95" s="31" t="str">
        <f ca="1"/>
        <v>Sulzbach-Rosenberg</v>
      </c>
      <c r="D95" s="31">
        <f ca="1"/>
        <v>215</v>
      </c>
      <c r="E95" s="31">
        <f ca="1"/>
        <v>50</v>
      </c>
      <c r="F95" s="31" t="str">
        <f ca="1"/>
        <v/>
      </c>
      <c r="G95" s="32" t="str">
        <f ca="1"/>
        <v xml:space="preserve">Mache ein Bild vom Sulzbacher Schloss
</v>
      </c>
      <c r="H95" s="31">
        <f ca="1"/>
        <v>31</v>
      </c>
      <c r="I95" s="31">
        <f ca="1"/>
        <v>0.95</v>
      </c>
      <c r="J95" s="31" t="str">
        <f ca="1"/>
        <v>49.505299</v>
      </c>
      <c r="K95" s="31" t="str">
        <f ca="1"/>
        <v>11.736050</v>
      </c>
    </row>
    <row r="96" spans="1:11">
      <c r="A96" s="31" t="str">
        <f ca="1"/>
        <v>K-10</v>
      </c>
      <c r="B96" s="31" t="str">
        <f ca="1"/>
        <v>Friedlandplatz, 52511 Geilenkirchen</v>
      </c>
      <c r="C96" s="31" t="str">
        <f ca="1"/>
        <v>Geilenkirchen</v>
      </c>
      <c r="D96" s="31">
        <f ca="1"/>
        <v>80</v>
      </c>
      <c r="E96" s="31">
        <f ca="1"/>
        <v>20</v>
      </c>
      <c r="F96" s="31" t="str">
        <f ca="1"/>
        <v/>
      </c>
      <c r="G96" s="32" t="str">
        <f ca="1"/>
        <v xml:space="preserve">Mache ein Bild am Brunnen Friedlandplatz
</v>
      </c>
      <c r="H96" s="31">
        <f ca="1"/>
        <v>11</v>
      </c>
      <c r="I96" s="31">
        <f ca="1"/>
        <v>0.35</v>
      </c>
      <c r="J96" s="31" t="str">
        <f ca="1"/>
        <v>50.962797</v>
      </c>
      <c r="K96" s="31" t="str">
        <f ca="1"/>
        <v>6.1225233</v>
      </c>
    </row>
    <row r="97" spans="1:11" ht="60">
      <c r="A97" s="31" t="str">
        <f ca="1"/>
        <v>K-13</v>
      </c>
      <c r="B97" s="31" t="str">
        <f ca="1"/>
        <v>Bahnhofstraße, 67742 Lauterecken</v>
      </c>
      <c r="C97" s="31" t="str">
        <f ca="1"/>
        <v>Lauterecken-Grumbach</v>
      </c>
      <c r="D97" s="31">
        <f ca="1"/>
        <v>155</v>
      </c>
      <c r="E97" s="31">
        <f ca="1"/>
        <v>10</v>
      </c>
      <c r="F97" s="31" t="str">
        <f ca="1"/>
        <v/>
      </c>
      <c r="G97" s="32" t="str">
        <f ca="1"/>
        <v xml:space="preserve">Mach ein Bild von der Draisinentour
</v>
      </c>
      <c r="H97" s="31">
        <f ca="1"/>
        <v>5</v>
      </c>
      <c r="I97" s="31">
        <f ca="1"/>
        <v>0.1</v>
      </c>
      <c r="J97" s="31" t="str">
        <f ca="1"/>
        <v>49.653495</v>
      </c>
      <c r="K97" s="31" t="str">
        <f ca="1"/>
        <v>7.5905750</v>
      </c>
    </row>
    <row r="98" spans="1:11">
      <c r="A98" s="31" t="str">
        <f ca="1"/>
        <v>K-15</v>
      </c>
      <c r="B98" s="31" t="str">
        <f ca="1"/>
        <v>Lohfelder Weg 91, 47239 Duisburg</v>
      </c>
      <c r="C98" s="31" t="str">
        <f ca="1"/>
        <v>Trompet</v>
      </c>
      <c r="D98" s="31">
        <f ca="1"/>
        <v>40</v>
      </c>
      <c r="E98" s="31">
        <f ca="1"/>
        <v>60</v>
      </c>
      <c r="F98" s="31">
        <f ca="1"/>
        <v>10</v>
      </c>
      <c r="G98" s="32" t="str">
        <f ca="1"/>
        <v xml:space="preserve">Lauft zur Wasserskianlage. Dreht ein Video, auf dem Ihr das Wasserskifahren nachstellt (mind. 1 min lang). Bonus: Füße vom Team in Wasser
</v>
      </c>
      <c r="H98" s="31">
        <f ca="1"/>
        <v>35</v>
      </c>
      <c r="I98" s="31">
        <f ca="1"/>
        <v>1.1000000000000001</v>
      </c>
      <c r="J98" s="31" t="str">
        <f ca="1"/>
        <v>51.407481</v>
      </c>
      <c r="K98" s="31" t="str">
        <f ca="1"/>
        <v>6.6702739</v>
      </c>
    </row>
    <row r="99" spans="1:11" ht="30">
      <c r="A99" s="31" t="str">
        <f ca="1"/>
        <v>K-17</v>
      </c>
      <c r="B99" s="31" t="str">
        <f ca="1"/>
        <v>Moselstraße, 54538 Bengel</v>
      </c>
      <c r="C99" s="31" t="str">
        <f ca="1"/>
        <v>Bengel</v>
      </c>
      <c r="D99" s="31">
        <f ca="1"/>
        <v>155</v>
      </c>
      <c r="E99" s="31">
        <f ca="1"/>
        <v>30</v>
      </c>
      <c r="F99" s="31">
        <f ca="1"/>
        <v>10</v>
      </c>
      <c r="G99" s="32" t="str">
        <f ca="1"/>
        <v>Macht ein Gruppenfoto vor der Wassertretanlage Bengel, Bonus: Gruppenfoto mit Füßen im Wasser
Öffnungszeiten tgl. 9-17 Uhr</v>
      </c>
      <c r="H99" s="31">
        <f ca="1"/>
        <v>17</v>
      </c>
      <c r="I99" s="31">
        <f ca="1"/>
        <v>0.35</v>
      </c>
      <c r="J99" s="31" t="str">
        <f ca="1"/>
        <v>50.012140</v>
      </c>
      <c r="K99" s="31" t="str">
        <f ca="1"/>
        <v>7.0612907</v>
      </c>
    </row>
    <row r="100" spans="1:11" ht="105">
      <c r="A100" s="31" t="str">
        <f ca="1"/>
        <v>K-19</v>
      </c>
      <c r="B100" s="31" t="str">
        <f ca="1"/>
        <v>Dorfschule, Kirchenweg 2, 25889 Witzwort</v>
      </c>
      <c r="C100" s="31" t="str">
        <f ca="1"/>
        <v>Witzwort</v>
      </c>
      <c r="D100" s="31">
        <f ca="1"/>
        <v>540</v>
      </c>
      <c r="E100" s="31">
        <f ca="1"/>
        <v>90</v>
      </c>
      <c r="F100" s="31">
        <f ca="1"/>
        <v>0</v>
      </c>
      <c r="G100" s="32" t="str">
        <f ca="1"/>
        <v>Aufgabe: Macht ein Foto mit dem Schriftzug "Lütt Dörp School"</v>
      </c>
      <c r="H100" s="31">
        <f ca="1"/>
        <v>58</v>
      </c>
      <c r="I100" s="31">
        <f ca="1"/>
        <v>2</v>
      </c>
      <c r="J100" s="31" t="str">
        <f ca="1"/>
        <v>54.398533</v>
      </c>
      <c r="K100" s="31" t="str">
        <f ca="1"/>
        <v>8.9860416</v>
      </c>
    </row>
    <row r="101" spans="1:11" ht="135">
      <c r="A101" s="31" t="str">
        <f ca="1"/>
        <v>K-24</v>
      </c>
      <c r="B101" s="31" t="str">
        <f ca="1"/>
        <v>Am Peitschenmuseum 1, 72393 Burladingen</v>
      </c>
      <c r="C101" s="31" t="str">
        <f ca="1"/>
        <v>Killer</v>
      </c>
      <c r="D101" s="31">
        <f ca="1"/>
        <v>585</v>
      </c>
      <c r="E101" s="31">
        <f ca="1"/>
        <v>50</v>
      </c>
      <c r="F101" s="31">
        <f ca="1"/>
        <v>0</v>
      </c>
      <c r="G101" s="32" t="str">
        <f ca="1"/>
        <v>Infos: nur Stunden Takt am WE 2h takt.  Es gibt ein Peitschen Museum, das hat Sonntags geöffnet.
Aufgabe: Singt i Shot the Sheriff von Bob Marley vor dem Museum und geht danach entspannt was essen (2h takt ;-))</v>
      </c>
      <c r="H101" s="31">
        <f ca="1"/>
        <v>17</v>
      </c>
      <c r="I101" s="31">
        <f ca="1"/>
        <v>0.05</v>
      </c>
      <c r="J101" s="31" t="str">
        <f ca="1"/>
        <v>48.315912</v>
      </c>
      <c r="K101" s="31" t="str">
        <f ca="1"/>
        <v>9.0609076</v>
      </c>
    </row>
    <row r="102" spans="1:11" ht="60">
      <c r="A102" s="31" t="str">
        <f ca="1"/>
        <v>M-01</v>
      </c>
      <c r="B102" s="31" t="str">
        <f ca="1"/>
        <v>Windthorststraße, 48143 Münster</v>
      </c>
      <c r="C102" s="31" t="str">
        <f ca="1"/>
        <v>Münster(Westf)Hbf</v>
      </c>
      <c r="D102" s="31">
        <f ca="1"/>
        <v>0</v>
      </c>
      <c r="E102" s="31">
        <f ca="1"/>
        <v>30</v>
      </c>
      <c r="F102" s="31">
        <f ca="1"/>
        <v>0</v>
      </c>
      <c r="G102" s="32" t="str">
        <f ca="1"/>
        <v xml:space="preserve">Info: Münster hat eine Vielzahl von Yogastudios. Aufgabe: Geht in den Park in der Nähe vom Hauptbahnhof und macht den herabschauenden Hund und ein Foto davon. </v>
      </c>
      <c r="H102" s="31">
        <f ca="1"/>
        <v>15</v>
      </c>
      <c r="I102" s="31">
        <f ca="1"/>
        <v>0.4</v>
      </c>
      <c r="J102" s="31" t="str">
        <f ca="1"/>
        <v>51.957495</v>
      </c>
      <c r="K102" s="31" t="str">
        <f ca="1"/>
        <v>7.6308826</v>
      </c>
    </row>
    <row r="103" spans="1:11">
      <c r="A103" s="31" t="str">
        <f ca="1"/>
        <v>M-04</v>
      </c>
      <c r="B103" s="31" t="str">
        <f ca="1"/>
        <v>Schillerstraße, 48155 Münster</v>
      </c>
      <c r="C103" s="31" t="str">
        <f ca="1"/>
        <v>Münster(Westf)Hbf</v>
      </c>
      <c r="D103" s="31">
        <f ca="1"/>
        <v>0</v>
      </c>
      <c r="E103" s="31">
        <f ca="1"/>
        <v>85</v>
      </c>
      <c r="F103" s="31">
        <f ca="1"/>
        <v>0</v>
      </c>
      <c r="G103" s="32" t="str">
        <f ca="1"/>
        <v>Aufgabe: Macht ein Bild auf der Schillerbrücke</v>
      </c>
      <c r="H103" s="31">
        <f ca="1"/>
        <v>52</v>
      </c>
      <c r="I103" s="31">
        <f ca="1"/>
        <v>1.8</v>
      </c>
      <c r="J103" s="31" t="str">
        <f ca="1"/>
        <v>51.951351</v>
      </c>
      <c r="K103" s="31" t="str">
        <f ca="1"/>
        <v>7.6506645</v>
      </c>
    </row>
    <row r="104" spans="1:11" ht="90">
      <c r="A104" s="31" t="str">
        <f ca="1"/>
        <v>M-05</v>
      </c>
      <c r="B104" s="31" t="str">
        <f ca="1"/>
        <v>Lambertikirchpl. 1, 48143 Münster</v>
      </c>
      <c r="C104" s="31" t="str">
        <f ca="1"/>
        <v>Münster(Westf)Hbf</v>
      </c>
      <c r="D104" s="31">
        <f ca="1"/>
        <v>0</v>
      </c>
      <c r="E104" s="31">
        <f ca="1"/>
        <v>45</v>
      </c>
      <c r="F104" s="31">
        <f ca="1"/>
        <v>0</v>
      </c>
      <c r="G104" s="32" t="str">
        <f ca="1"/>
        <v>Macht ein Foto des Teams mit den 3 Wiedertäuferkäfigen</v>
      </c>
      <c r="H104" s="31">
        <f ca="1"/>
        <v>26</v>
      </c>
      <c r="I104" s="31">
        <f ca="1"/>
        <v>0.9</v>
      </c>
      <c r="J104" s="31" t="str">
        <f ca="1"/>
        <v>51.962954</v>
      </c>
      <c r="K104" s="31" t="str">
        <f ca="1"/>
        <v>7.6289039</v>
      </c>
    </row>
    <row r="105" spans="1:11" ht="75">
      <c r="A105" s="31" t="str">
        <f ca="1"/>
        <v>M-07</v>
      </c>
      <c r="B105" s="31" t="str">
        <f ca="1"/>
        <v>Hafenplatz, 48155 Münster</v>
      </c>
      <c r="C105" s="31" t="str">
        <f ca="1"/>
        <v>Münster(Westf)Hbf</v>
      </c>
      <c r="D105" s="31">
        <f ca="1"/>
        <v>0</v>
      </c>
      <c r="E105" s="31">
        <f ca="1"/>
        <v>45</v>
      </c>
      <c r="F105" s="31">
        <f ca="1"/>
        <v>10</v>
      </c>
      <c r="G105" s="32" t="str">
        <f ca="1"/>
        <v>Info: Münster liegt mitten im Inland und trotzdem gibt es einen schönen Stadthafen in der Stadt
Aufgabe: Geht zum Stadthafen und macht ein Foto mit mind 3 Fahrrädern im Bild
Bonus: Findet die Spelunke und macht auch davon ein Foto.</v>
      </c>
      <c r="H105" s="31">
        <f ca="1"/>
        <v>26</v>
      </c>
      <c r="I105" s="31">
        <f ca="1"/>
        <v>0.85</v>
      </c>
      <c r="J105" s="31" t="str">
        <f ca="1"/>
        <v>51.950934</v>
      </c>
      <c r="K105" s="31" t="str">
        <f ca="1"/>
        <v>7.63689</v>
      </c>
    </row>
    <row r="106" spans="1:11" ht="45">
      <c r="A106" s="31" t="str">
        <f ca="1"/>
        <v>M-08</v>
      </c>
      <c r="B106" s="31" t="str">
        <f ca="1"/>
        <v>Salzstraße 38, 48143 Münster</v>
      </c>
      <c r="C106" s="31" t="str">
        <f ca="1"/>
        <v>Münster(Westf)Hbf</v>
      </c>
      <c r="D106" s="31">
        <f ca="1"/>
        <v>0</v>
      </c>
      <c r="E106" s="31">
        <f ca="1"/>
        <v>80</v>
      </c>
      <c r="F106" s="31">
        <f ca="1"/>
        <v>10</v>
      </c>
      <c r="G106" s="32" t="str">
        <f ca="1"/>
        <v>Münster - Erbdrostenhof (Barockpalais von J.C. Schlaun)
Info: Von Johann Conrad Schlaun, 1757 vollendet; im Krieg zerstört und originalgetreu wiederaufgebaut.
Aufgabe: Stellt euch vor dem barocken Erbdrostenhof in Pose wie adelige Hofgesellschaft des 18. Jh. - mit angedeuteter Perücke, Fächer und vornehmer Verbeugung.
Bonus: Findet eine Info-/Gedenktafel mit dem Baujahr und fotografiert sie.</v>
      </c>
      <c r="H106" s="31">
        <f ca="1"/>
        <v>40</v>
      </c>
      <c r="I106" s="31">
        <f ca="1"/>
        <v>1.05</v>
      </c>
      <c r="J106" s="31" t="str">
        <f ca="1"/>
        <v>51.960830</v>
      </c>
      <c r="K106" s="31" t="str">
        <f ca="1"/>
        <v>7.630000</v>
      </c>
    </row>
    <row r="107" spans="1:11" ht="60">
      <c r="A107" s="31" t="str">
        <f ca="1"/>
        <v>M-14</v>
      </c>
      <c r="B107" s="31" t="str">
        <f ca="1"/>
        <v>Breul 16B, 48143 Münster</v>
      </c>
      <c r="C107" s="31" t="str">
        <f ca="1"/>
        <v>Münster(Westf)Hbf</v>
      </c>
      <c r="D107" s="31">
        <f ca="1"/>
        <v>0</v>
      </c>
      <c r="E107" s="31">
        <f ca="1"/>
        <v>75</v>
      </c>
      <c r="F107" s="31">
        <f ca="1"/>
        <v>0</v>
      </c>
      <c r="G107" s="32" t="str">
        <f ca="1"/>
        <v>Infos: Hier ist der Name Programm, erholt euch von den Strapazen der Kranken Tour auf dem Spielplatz.
Aufgabe: Rutscht einmal aus dem Flugzeug (50% des Teams)</v>
      </c>
      <c r="H107" s="31">
        <f ca="1"/>
        <v>45</v>
      </c>
      <c r="I107" s="31">
        <f ca="1"/>
        <v>1.4</v>
      </c>
      <c r="J107" s="31" t="str">
        <f ca="1"/>
        <v>51.967630</v>
      </c>
      <c r="K107" s="31" t="str">
        <f ca="1"/>
        <v>7.6295572</v>
      </c>
    </row>
    <row r="108" spans="1:11" ht="30">
      <c r="A108" s="31" t="str">
        <f ca="1"/>
        <v>M-15</v>
      </c>
      <c r="B108" s="31" t="str">
        <f ca="1"/>
        <v>Picassoplatz 1, 48143 Münster</v>
      </c>
      <c r="C108" s="31" t="str">
        <f ca="1"/>
        <v>Münster(Westf)Hbf</v>
      </c>
      <c r="D108" s="31">
        <f ca="1"/>
        <v>0</v>
      </c>
      <c r="E108" s="31">
        <f ca="1"/>
        <v>50</v>
      </c>
      <c r="F108" s="31">
        <f ca="1"/>
        <v>0</v>
      </c>
      <c r="G108" s="32" t="str">
        <f ca="1"/>
        <v>Info: Münster beherbergt ein Pablo Picasso Kunstmuseum
Aufgabe: Fahrt zum Haupteingang des Museums und macht ein Gruppenbild am Eingang. Sollte das Museum offen sein, mit einem Prospekt/Fyler des Museums in die Kamera zeigend.</v>
      </c>
      <c r="H108" s="31">
        <f ca="1"/>
        <v>30</v>
      </c>
      <c r="I108" s="31">
        <f ca="1"/>
        <v>1</v>
      </c>
      <c r="J108" s="31" t="str">
        <f ca="1"/>
        <v>51.960249</v>
      </c>
      <c r="K108" s="31" t="str">
        <f ca="1"/>
        <v>7.6264514</v>
      </c>
    </row>
    <row r="109" spans="1:11" ht="45">
      <c r="A109" s="31" t="str">
        <f ca="1"/>
        <v>M-17</v>
      </c>
      <c r="B109" s="31" t="str">
        <f ca="1"/>
        <v>Dompl. 10, 48143 Münster</v>
      </c>
      <c r="C109" s="31" t="str">
        <f ca="1"/>
        <v>Münster(Westf)Hbf</v>
      </c>
      <c r="D109" s="31">
        <f ca="1"/>
        <v>0</v>
      </c>
      <c r="E109" s="31">
        <f ca="1"/>
        <v>50</v>
      </c>
      <c r="F109" s="31">
        <f ca="1"/>
        <v>0</v>
      </c>
      <c r="G109" s="32" t="str">
        <f ca="1"/>
        <v>Info: Hier hängen die ältesten Mettwürste Westfalens.
Aufgabe: Foto vor dem Museum für Kunst und Kultur</v>
      </c>
      <c r="H109" s="31">
        <f ca="1"/>
        <v>30</v>
      </c>
      <c r="I109" s="31">
        <f ca="1"/>
        <v>1</v>
      </c>
      <c r="J109" s="31" t="str">
        <f ca="1"/>
        <v>51.961629</v>
      </c>
      <c r="K109" s="31" t="str">
        <f ca="1"/>
        <v>7.6241666</v>
      </c>
    </row>
    <row r="110" spans="1:11" ht="135">
      <c r="A110" s="31" t="str">
        <f ca="1"/>
        <v>M-19</v>
      </c>
      <c r="B110" s="31" t="str">
        <f ca="1"/>
        <v>Emstor 5-7, 48291 Telgte</v>
      </c>
      <c r="C110" s="31" t="str">
        <f ca="1"/>
        <v>Telgte</v>
      </c>
      <c r="D110" s="31">
        <f ca="1"/>
        <v>55</v>
      </c>
      <c r="E110" s="31">
        <f ca="1"/>
        <v>75</v>
      </c>
      <c r="F110" s="31">
        <f ca="1"/>
        <v>10</v>
      </c>
      <c r="G110" s="32" t="str">
        <f ca="1"/>
        <v>Info: An diesem Ort starten bei gutem Wetter Heißluftballons.
Aufgabe: Beobachtet die Wiese und macht dabei eine kurze Meditation von 10 Minuten. Dokumentiert eure innere Ruhe mit einem Foto.
Bonus: Ein Heißluftballon ist auf dem Foto zu sehen.</v>
      </c>
      <c r="H110" s="31">
        <f ca="1"/>
        <v>36</v>
      </c>
      <c r="I110" s="31">
        <f ca="1"/>
        <v>0.9</v>
      </c>
      <c r="J110" s="31" t="str">
        <f ca="1"/>
        <v>51.985526</v>
      </c>
      <c r="K110" s="31" t="str">
        <f ca="1"/>
        <v>7.7903361</v>
      </c>
    </row>
    <row r="111" spans="1:11">
      <c r="A111" s="31" t="str">
        <f ca="1"/>
        <v>M-24</v>
      </c>
      <c r="B111" s="31" t="str">
        <f ca="1"/>
        <v>Alter Steinweg 6/7, 48143 Münster</v>
      </c>
      <c r="C111" s="31" t="str">
        <f ca="1"/>
        <v>Münster(Westf)Hbf</v>
      </c>
      <c r="D111" s="31">
        <f ca="1"/>
        <v>0</v>
      </c>
      <c r="E111" s="31">
        <f ca="1"/>
        <v>55</v>
      </c>
      <c r="F111" s="31">
        <f ca="1"/>
        <v>0</v>
      </c>
      <c r="G111" s="32" t="str">
        <f ca="1"/>
        <v xml:space="preserve">Info: Das Krameramtshaus gehört zu den ältesten und besterhaltenen Gildehäusern der Stadt. Errichtet im Jahr 1589, diente es als Versammlungs- und Verwaltungssitz des Krameramts, der Zunft der Kaufleute. Heutzutage ist dort ein deutsch-niederländisches Kultur- und Forschungszentrum. 
Aufgabe: macht ein Foto/Video, wie 2 Personen eures Teams Tandem fahren - ob dieses geborgt ist, imaginär, oder sonst wie ist eurer Kreativität überlassen. </v>
      </c>
      <c r="H111" s="31">
        <f ca="1"/>
        <v>29</v>
      </c>
      <c r="I111" s="31">
        <f ca="1"/>
        <v>0.85</v>
      </c>
      <c r="J111" s="31" t="str">
        <f ca="1"/>
        <v>51.962990</v>
      </c>
      <c r="K111" s="31" t="str">
        <f ca="1"/>
        <v>7.6298622</v>
      </c>
    </row>
    <row r="112" spans="1:11">
      <c r="A112" s="31" t="str">
        <f ca="1"/>
        <v>MG-02</v>
      </c>
      <c r="B112" s="31" t="str">
        <f ca="1"/>
        <v>Seestraße 21/1, 79822 Titisee-Neustadt, Germany</v>
      </c>
      <c r="C112" s="31" t="str">
        <f ca="1"/>
        <v>Titisee</v>
      </c>
      <c r="D112" s="31">
        <f ca="1"/>
        <v>215</v>
      </c>
      <c r="E112" s="31">
        <f ca="1"/>
        <v>20</v>
      </c>
      <c r="F112" s="31">
        <f ca="1"/>
        <v>20</v>
      </c>
      <c r="G112" s="32" t="str">
        <f ca="1"/>
        <v>Info: Keine normale Minigolf-Anlage, sondern "Adventure-Golf". "Adventure Minigolf ist eine Mischung auf klassischem Golf und Minigolf. Das Green und die hügelige Landschaft aus dem Golf werden mit den kurzen Laufwegen und den Hinternissen des Minigolf kombiniert, was noch mehr Spaß für Jung und Alt bietet." Nebenan steht die Märklin World Titisee; es gibt auch Kombikarten für Minigolf und die Märklin World.
Aufgabe: Foto des Teams vor der Minigolf-Anlage.
Bonus: Besucht die Märklin World Titisee, die neben dem Minigolfplatz steht.</v>
      </c>
      <c r="H112" s="31">
        <f ca="1"/>
        <v>11</v>
      </c>
      <c r="I112" s="31">
        <f ca="1"/>
        <v>0.4</v>
      </c>
      <c r="J112" s="31" t="str">
        <f ca="1"/>
        <v>47.900777</v>
      </c>
      <c r="K112" s="31" t="str">
        <f ca="1"/>
        <v>8.1523534</v>
      </c>
    </row>
    <row r="113" spans="1:11" ht="120">
      <c r="A113" s="31" t="str">
        <f ca="1"/>
        <v>MG-03</v>
      </c>
      <c r="B113" s="31" t="str">
        <f ca="1"/>
        <v>Hainstraße 19, 09249 Burgstädt</v>
      </c>
      <c r="C113" s="31" t="str">
        <f ca="1"/>
        <v>Burgstädt</v>
      </c>
      <c r="D113" s="31">
        <f ca="1"/>
        <v>355</v>
      </c>
      <c r="E113" s="31">
        <f ca="1"/>
        <v>70</v>
      </c>
      <c r="F113" s="31">
        <f ca="1"/>
        <v>0</v>
      </c>
      <c r="G113" s="32" t="str">
        <f ca="1"/>
        <v>Besuche die Bahn "Minigolfanlage im Park" in Burgstädt</v>
      </c>
      <c r="H113" s="31">
        <f ca="1"/>
        <v>39</v>
      </c>
      <c r="I113" s="31">
        <f ca="1"/>
        <v>1.2</v>
      </c>
      <c r="J113" s="31" t="str">
        <f ca="1"/>
        <v>50.915387</v>
      </c>
      <c r="K113" s="31" t="str">
        <f ca="1"/>
        <v>12.822683</v>
      </c>
    </row>
    <row r="114" spans="1:11" ht="120">
      <c r="A114" s="31" t="str">
        <f ca="1"/>
        <v>MG-05</v>
      </c>
      <c r="B114" s="31" t="str">
        <f ca="1"/>
        <v>Minigolfanlage, 63897 Miltenberg</v>
      </c>
      <c r="C114" s="31" t="str">
        <f ca="1"/>
        <v>Miltenberg</v>
      </c>
      <c r="D114" s="31">
        <f ca="1"/>
        <v>105</v>
      </c>
      <c r="E114" s="31">
        <f ca="1"/>
        <v>90</v>
      </c>
      <c r="F114" s="31">
        <f ca="1"/>
        <v>15</v>
      </c>
      <c r="G114" s="32" t="str">
        <f ca="1"/>
        <v>Miltenberg am Main - Minigolf
Info: Miltenberg hat eine der ältesten Fachwerk-Altstädte; das 'Schnatterloch' am Marktplatz und das Wirtshaus 'Zum Riesen' sind berühmt.
Aufgabe: Fotografiert die Minigolf-Anlage und baut aus Naturmaterialien ein eigenes Minigolf-Hindernis - führt einen Schlag durch das Hindernis vor.
Bonus: Fotografiert zusätzlich das 'Schnatterloch' am Marktplatz.</v>
      </c>
      <c r="H114" s="31">
        <f ca="1"/>
        <v>48</v>
      </c>
      <c r="I114" s="31">
        <f ca="1"/>
        <v>1.4</v>
      </c>
      <c r="J114" s="31" t="str">
        <f ca="1"/>
        <v>49.703610</v>
      </c>
      <c r="K114" s="31" t="str">
        <f ca="1"/>
        <v>9.265280</v>
      </c>
    </row>
    <row r="115" spans="1:11" ht="105">
      <c r="A115" s="31" t="str">
        <f ca="1"/>
        <v>MG-07</v>
      </c>
      <c r="B115" s="31" t="str">
        <f ca="1"/>
        <v>Bahnhofstraße 21, 63755 Alzenau</v>
      </c>
      <c r="C115" s="31" t="str">
        <f ca="1"/>
        <v>Kälberau</v>
      </c>
      <c r="D115" s="31">
        <f ca="1"/>
        <v>65</v>
      </c>
      <c r="E115" s="31">
        <f ca="1"/>
        <v>25</v>
      </c>
      <c r="F115" s="31">
        <f ca="1"/>
        <v>20</v>
      </c>
      <c r="G115" s="32" t="str">
        <f ca="1"/>
        <v>Info: Kälberau hat 1345 Einwohner und eines der Highlights ist sicher das Adventure-Minigolf Kahltalmühle
Aufgabe: Macht ein Foto vor der dem Eingang
Bonus: Spielt eine Runde (Beweisbild ist die ausgefüllte Spielkarte)</v>
      </c>
      <c r="H115" s="31">
        <f ca="1"/>
        <v>9</v>
      </c>
      <c r="I115" s="31">
        <f ca="1"/>
        <v>0.15</v>
      </c>
      <c r="J115" s="31" t="str">
        <f ca="1"/>
        <v>50.090530</v>
      </c>
      <c r="K115" s="31" t="str">
        <f ca="1"/>
        <v>9.0898479</v>
      </c>
    </row>
    <row r="116" spans="1:11" ht="120">
      <c r="A116" s="31" t="str">
        <f ca="1"/>
        <v>MG-08</v>
      </c>
      <c r="B116" s="31" t="str">
        <f ca="1"/>
        <v>Walter-Peters-Park, Verdener Str. 38, 29640 Schneverdingen</v>
      </c>
      <c r="C116" s="31" t="str">
        <f ca="1"/>
        <v>Schneverdingen</v>
      </c>
      <c r="D116" s="31">
        <f ca="1"/>
        <v>155</v>
      </c>
      <c r="E116" s="31">
        <f ca="1"/>
        <v>60</v>
      </c>
      <c r="F116" s="31">
        <f ca="1"/>
        <v>0</v>
      </c>
      <c r="G116" s="32" t="str">
        <f ca="1"/>
        <v>Foto vor dem Adventure-Schnucken-Golf.</v>
      </c>
      <c r="H116" s="31">
        <f ca="1"/>
        <v>38</v>
      </c>
      <c r="I116" s="31">
        <f ca="1"/>
        <v>1.3</v>
      </c>
      <c r="J116" s="31" t="str">
        <f ca="1"/>
        <v>53.112660</v>
      </c>
      <c r="K116" s="31" t="str">
        <f ca="1"/>
        <v>9.7863295</v>
      </c>
    </row>
    <row r="117" spans="1:11" ht="105">
      <c r="A117" s="31" t="str">
        <f ca="1"/>
        <v>MG-12</v>
      </c>
      <c r="B117" s="31" t="str">
        <f ca="1"/>
        <v>Am Kurpark 2, 59955 Winterberg</v>
      </c>
      <c r="C117" s="31" t="str">
        <f ca="1"/>
        <v>Winterberg(Westf)</v>
      </c>
      <c r="D117" s="31">
        <f ca="1"/>
        <v>110</v>
      </c>
      <c r="E117" s="31">
        <f ca="1"/>
        <v>40</v>
      </c>
      <c r="F117" s="31">
        <f ca="1"/>
        <v>0</v>
      </c>
      <c r="G117" s="32" t="str">
        <f ca="1"/>
        <v>Info: Winterberg ist ein Urlaubsparadies in NRW, ob Sommer oder Winter, es ist für alle etwas dabei. Aufgabe: Geht zum Minigolfplatz und stellt eine Skisprungszene nach, macht davon ein Foto.</v>
      </c>
      <c r="H117" s="31">
        <f ca="1"/>
        <v>21</v>
      </c>
      <c r="I117" s="31">
        <f ca="1"/>
        <v>0.55000000000000004</v>
      </c>
      <c r="J117" s="31" t="str">
        <f ca="1"/>
        <v>51.196001</v>
      </c>
      <c r="K117" s="31" t="str">
        <f ca="1"/>
        <v>8.5343669</v>
      </c>
    </row>
    <row r="118" spans="1:11" ht="60">
      <c r="A118" s="31" t="str">
        <f ca="1"/>
        <v>MG-16</v>
      </c>
      <c r="B118" s="31" t="str">
        <f ca="1"/>
        <v>Kirchberg 9, 79297 Winden im Elztal, Germany</v>
      </c>
      <c r="C118" s="31" t="str">
        <f ca="1"/>
        <v>Oberwinden</v>
      </c>
      <c r="D118" s="31">
        <f ca="1"/>
        <v>215</v>
      </c>
      <c r="E118" s="31">
        <f ca="1"/>
        <v>45</v>
      </c>
      <c r="F118" s="31">
        <f ca="1"/>
        <v>20</v>
      </c>
      <c r="G118" s="32" t="str">
        <f ca="1"/>
        <v>Info: Neben dem Minigolfplatz gibt es eine Freizeitanlage mit Bewegungsparcour.
Aufgabe: Macht ein bisschen Sport, ihr faule Säcke! Jedes Teammitglied muss mindestens drei der Geräte ausprobieren und ihr musst jede Kombination von Person und Gerät fotografieren.
Bonus: Spielt mindestens eine Bahn Minigolf.</v>
      </c>
      <c r="H118" s="31">
        <f ca="1"/>
        <v>23</v>
      </c>
      <c r="I118" s="31">
        <f ca="1"/>
        <v>0.7</v>
      </c>
      <c r="J118" s="31" t="str">
        <f ca="1"/>
        <v>48.154733</v>
      </c>
      <c r="K118" s="31" t="str">
        <f ca="1"/>
        <v>8.0457015</v>
      </c>
    </row>
    <row r="119" spans="1:11" ht="30">
      <c r="A119" s="31" t="str">
        <f ca="1"/>
        <v>MG-23</v>
      </c>
      <c r="B119" s="31" t="str">
        <f ca="1"/>
        <v>Am Hafen 1, 56329 St. Goar</v>
      </c>
      <c r="C119" s="31" t="str">
        <f ca="1"/>
        <v>St Goar</v>
      </c>
      <c r="D119" s="31">
        <f ca="1"/>
        <v>80</v>
      </c>
      <c r="E119" s="31">
        <f ca="1"/>
        <v>30</v>
      </c>
      <c r="F119" s="31">
        <f ca="1"/>
        <v>10</v>
      </c>
      <c r="G119" s="32" t="str">
        <f ca="1"/>
        <v>Aufgabe:
Macht ein Gruppenfoto vor der Anlage "Minigolf - Aries am Rhein".
Bonus: findet eine Lore auf dem nahen Spielplatz und macht dort ein Gruppenfoto.</v>
      </c>
      <c r="H119" s="31">
        <f ca="1"/>
        <v>16</v>
      </c>
      <c r="I119" s="31">
        <f ca="1"/>
        <v>0.5</v>
      </c>
      <c r="J119" s="31" t="str">
        <f ca="1"/>
        <v>50.152876</v>
      </c>
      <c r="K119" s="31" t="str">
        <f ca="1"/>
        <v>7.7115444</v>
      </c>
    </row>
    <row r="120" spans="1:11" ht="75">
      <c r="A120" s="31" t="str">
        <f ca="1"/>
        <v>MG-24</v>
      </c>
      <c r="B120" s="31" t="str">
        <f ca="1"/>
        <v>Am Kurpark 1, 04924 Bad Liebenwerda</v>
      </c>
      <c r="C120" s="31" t="str">
        <f ca="1"/>
        <v>Bad Liebenwerda</v>
      </c>
      <c r="D120" s="31">
        <f ca="1"/>
        <v>585</v>
      </c>
      <c r="E120" s="31">
        <f ca="1"/>
        <v>30</v>
      </c>
      <c r="F120" s="31">
        <f ca="1"/>
        <v>30</v>
      </c>
      <c r="G120" s="32" t="str">
        <f ca="1"/>
        <v>Info: In Bad Liebenwerda gibt es einen Minigolfplatz im Stadtpark. Ausleihen kann man sich Equipment im Restaurant "Villa Nuova"
Aufgabe: Spielt Minigolf. Es muss ein Schläger, ein Ball und ein Loch erkennbar sein. Dokumentiert wie viel Schläge ihr für eure Bahn benötigt. Im Hintergrund muss die Minigolfbahn zu sehen sein. 
Bonus: Mindestens zwei Teammitglieder spielen drei Bahnen auf der Anlage gegeneinander. Öffnungszeiten Sa+So 11-23h</v>
      </c>
      <c r="H120" s="31">
        <f ca="1"/>
        <v>13</v>
      </c>
      <c r="I120" s="31">
        <f ca="1"/>
        <v>0.3</v>
      </c>
      <c r="J120" s="31" t="str">
        <f ca="1"/>
        <v>51.515930</v>
      </c>
      <c r="K120" s="31" t="str">
        <f ca="1"/>
        <v>13.402116</v>
      </c>
    </row>
    <row r="121" spans="1:11" ht="75">
      <c r="A121" s="31" t="str">
        <f ca="1"/>
        <v>MG-99</v>
      </c>
      <c r="B121" s="31" t="str">
        <f ca="1"/>
        <v>Helker Berg 5, 48727 Billerbeck</v>
      </c>
      <c r="C121" s="31" t="str">
        <f ca="1"/>
        <v>Billerbeck</v>
      </c>
      <c r="D121" s="31">
        <f ca="1"/>
        <v>60</v>
      </c>
      <c r="E121" s="31">
        <f ca="1"/>
        <v>90</v>
      </c>
      <c r="F121" s="31">
        <f ca="1"/>
        <v>0</v>
      </c>
      <c r="G121" s="32" t="str">
        <f ca="1"/>
        <v>Info: im Sportpark Billerbeck findet sich eine Mini-Golf-Anlage.
Aufgabe: macht ein Gruppenfoto vor der Anlage.</v>
      </c>
      <c r="H121" s="31">
        <f ca="1"/>
        <v>58</v>
      </c>
      <c r="I121" s="31">
        <f ca="1"/>
        <v>2</v>
      </c>
      <c r="J121" s="31" t="str">
        <f ca="1"/>
        <v>51.968092</v>
      </c>
      <c r="K121" s="31" t="str">
        <f ca="1"/>
        <v>7.2908342</v>
      </c>
    </row>
    <row r="122" spans="1:11" ht="30">
      <c r="A122" s="31" t="str">
        <f ca="1"/>
        <v>N-02</v>
      </c>
      <c r="B122" s="31" t="str">
        <f ca="1"/>
        <v>Stöckerweg 16, 72270 Baiersbronn</v>
      </c>
      <c r="C122" s="31" t="str">
        <f ca="1"/>
        <v>Baiersbronn Bf</v>
      </c>
      <c r="D122" s="31">
        <f ca="1"/>
        <v>200</v>
      </c>
      <c r="E122" s="31">
        <f ca="1"/>
        <v>30</v>
      </c>
      <c r="F122" s="31">
        <f ca="1"/>
        <v>10</v>
      </c>
      <c r="G122" s="32" t="str">
        <f ca="1"/>
        <v>Info: Besucht den Schnapsbrunnen am Stöckerweg in Baiersbronn. Hier gibts gegen Kleingeld auch etwas zu trinken.
Aufgabe: Macht ein Gruppenfoto mit dem Schild "Schnapsbrunnen" oder mit dem Brunnen im Hintergrund.
Bonus: Gruppenfoto mit einem Getränk kleiner als 50 ml in der Hand.</v>
      </c>
      <c r="H122" s="31">
        <f ca="1"/>
        <v>17</v>
      </c>
      <c r="I122" s="31">
        <f ca="1"/>
        <v>0.5</v>
      </c>
      <c r="J122" s="31" t="str">
        <f ca="1"/>
        <v>48.501834</v>
      </c>
      <c r="K122" s="31" t="str">
        <f ca="1"/>
        <v>8.3692394</v>
      </c>
    </row>
    <row r="123" spans="1:11" ht="45">
      <c r="A123" s="31" t="str">
        <f ca="1"/>
        <v>N-04</v>
      </c>
      <c r="B123" s="31" t="str">
        <f ca="1"/>
        <v>Karl-und Martin-Neuner-Platz, 1, 82467 Garmisch-Partenkirchen</v>
      </c>
      <c r="C123" s="31" t="str">
        <f ca="1"/>
        <v>Garmisch-Partenkirchen</v>
      </c>
      <c r="D123" s="31">
        <f ca="1"/>
        <v>750</v>
      </c>
      <c r="E123" s="31">
        <f ca="1"/>
        <v>90</v>
      </c>
      <c r="F123" s="31">
        <f ca="1"/>
        <v>0</v>
      </c>
      <c r="G123" s="32" t="str">
        <f ca="1"/>
        <v xml:space="preserve">Bild vor der Große Olympiaschanze (im Olympia Skistadion)
</v>
      </c>
      <c r="H123" s="31">
        <f ca="1"/>
        <v>59</v>
      </c>
      <c r="I123" s="31">
        <f ca="1"/>
        <v>2.1</v>
      </c>
      <c r="J123" s="31" t="str">
        <f ca="1"/>
        <v>47.481788</v>
      </c>
      <c r="K123" s="31" t="str">
        <f ca="1"/>
        <v>11.117389</v>
      </c>
    </row>
    <row r="124" spans="1:11" ht="90">
      <c r="A124" s="31" t="str">
        <f ca="1"/>
        <v>N-08</v>
      </c>
      <c r="B124" s="31" t="str">
        <f ca="1"/>
        <v>Außerhalb 2, 64625 Bensheim</v>
      </c>
      <c r="C124" s="31" t="str">
        <f ca="1"/>
        <v>Bensheim</v>
      </c>
      <c r="D124" s="31">
        <f ca="1"/>
        <v>50</v>
      </c>
      <c r="E124" s="31">
        <f ca="1"/>
        <v>105</v>
      </c>
      <c r="F124" s="31">
        <f ca="1"/>
        <v>15</v>
      </c>
      <c r="G124" s="32" t="str">
        <f ca="1"/>
        <v>Info: Besucht das Bensheimer Lusthaus. Auf dem Gipfel des Kirchberges  befindet sich das bewirtschaftete Kirchberghäuschen, welches am 2. Juni 1857 als „Lusthaus“ eingeweiht wurde.
Aufgabe: Setzt euch in der Gruppe in die Weinberge und genieß den Ausblick auf die Rheinebene. Macht ein Selfie in einer lustvollen Pose.
Bonus: Besorgt euch ein Glas Wein von der Rebesorte, die dort angebaut wird und inkludiert es im Foto.</v>
      </c>
      <c r="H124" s="31">
        <f ca="1"/>
        <v>60</v>
      </c>
      <c r="I124" s="31">
        <f ca="1"/>
        <v>1.8</v>
      </c>
      <c r="J124" s="31" t="str">
        <f ca="1"/>
        <v>49.687662</v>
      </c>
      <c r="K124" s="31" t="str">
        <f ca="1"/>
        <v>8.6265773</v>
      </c>
    </row>
    <row r="125" spans="1:11" ht="135">
      <c r="A125" s="31" t="str">
        <f ca="1"/>
        <v>N-10</v>
      </c>
      <c r="B125" s="31" t="str">
        <f ca="1"/>
        <v>Fürstenbergstraße, 78166 Donaueschingen</v>
      </c>
      <c r="C125" s="31" t="str">
        <f ca="1"/>
        <v>Donaueschingen</v>
      </c>
      <c r="D125" s="31">
        <f ca="1"/>
        <v>305</v>
      </c>
      <c r="E125" s="31">
        <f ca="1"/>
        <v>30</v>
      </c>
      <c r="F125" s="31">
        <f ca="1"/>
        <v>0</v>
      </c>
      <c r="G125" s="32" t="str">
        <f ca="1"/>
        <v>Macht ein Foto mit dem Team um die "Donauquelle"
Foto am Ring unten erstellen</v>
      </c>
      <c r="H125" s="31">
        <f ca="1"/>
        <v>17</v>
      </c>
      <c r="I125" s="31">
        <f ca="1"/>
        <v>0.6</v>
      </c>
      <c r="J125" s="31" t="str">
        <f ca="1"/>
        <v>47.951845</v>
      </c>
      <c r="K125" s="31" t="str">
        <f ca="1"/>
        <v>8.5025062</v>
      </c>
    </row>
    <row r="126" spans="1:11" ht="30">
      <c r="A126" s="31" t="str">
        <f ca="1"/>
        <v>N-11</v>
      </c>
      <c r="B126" s="31" t="str">
        <f ca="1"/>
        <v>Marktpl., 38855 Wernigerode</v>
      </c>
      <c r="C126" s="31" t="str">
        <f ca="1"/>
        <v>Wernigerode Westerntor</v>
      </c>
      <c r="D126" s="31">
        <f ca="1"/>
        <v>305</v>
      </c>
      <c r="E126" s="31">
        <f ca="1"/>
        <v>25</v>
      </c>
      <c r="F126" s="31">
        <f ca="1"/>
        <v>0</v>
      </c>
      <c r="G126" s="32" t="str">
        <f ca="1"/>
        <v>Macht ein Foto am Wohltäterbrunnen
Rathausplatz</v>
      </c>
      <c r="H126" s="31">
        <f ca="1"/>
        <v>13</v>
      </c>
      <c r="I126" s="31">
        <f ca="1"/>
        <v>0.4</v>
      </c>
      <c r="J126" s="31" t="str">
        <f ca="1"/>
        <v>51.833593</v>
      </c>
      <c r="K126" s="31" t="str">
        <f ca="1"/>
        <v>10.784566</v>
      </c>
    </row>
    <row r="127" spans="1:11" ht="30">
      <c r="A127" s="31" t="str">
        <f ca="1"/>
        <v>N-12</v>
      </c>
      <c r="B127" s="31" t="str">
        <f ca="1"/>
        <v>Zingel 10, 25813 Husum</v>
      </c>
      <c r="C127" s="31" t="str">
        <f ca="1"/>
        <v>Husum</v>
      </c>
      <c r="D127" s="31">
        <f ca="1"/>
        <v>420</v>
      </c>
      <c r="E127" s="31">
        <f ca="1"/>
        <v>40</v>
      </c>
      <c r="F127" s="31">
        <f ca="1"/>
        <v>0</v>
      </c>
      <c r="G127" s="32" t="str">
        <f ca="1"/>
        <v>Fahrt nach Husum und begebt euch zum Hafen. Besucht dort die Aussichtsplattform und macht ein Selfie mit dem Husumer Au im Hintergrund.</v>
      </c>
      <c r="H127" s="31">
        <f ca="1"/>
        <v>21</v>
      </c>
      <c r="I127" s="31">
        <f ca="1"/>
        <v>0.7</v>
      </c>
      <c r="J127" s="31" t="str">
        <f ca="1"/>
        <v>54.474928</v>
      </c>
      <c r="K127" s="31" t="str">
        <f ca="1"/>
        <v>9.0461853</v>
      </c>
    </row>
    <row r="128" spans="1:11" ht="90">
      <c r="A128" s="31" t="str">
        <f ca="1"/>
        <v>N-21</v>
      </c>
      <c r="B128" s="31" t="str">
        <f ca="1"/>
        <v>Hauptstraße 28, 67468 Frankenstein</v>
      </c>
      <c r="C128" s="31" t="str">
        <f ca="1"/>
        <v>Frankenstein(Pfalz)</v>
      </c>
      <c r="D128" s="31">
        <f ca="1"/>
        <v>80</v>
      </c>
      <c r="E128" s="31">
        <f ca="1"/>
        <v>90</v>
      </c>
      <c r="F128" s="31">
        <f ca="1"/>
        <v>0</v>
      </c>
      <c r="G128" s="32" t="str">
        <f ca="1"/>
        <v>Info:Die Burgruine Frankenstein thront auf einem steilen Felsvorsprung im Pfälzerwald direkt über dem gleichnamigen Dorf.
Aufgabe: Steigt den steilen Pfad hoch zur Burgruine auf und genießt bei einem Getränk oder Snack die Natur.</v>
      </c>
      <c r="H128" s="31">
        <f ca="1"/>
        <v>45</v>
      </c>
      <c r="I128" s="31">
        <f ca="1"/>
        <v>0.65</v>
      </c>
      <c r="J128" s="31" t="str">
        <f ca="1"/>
        <v>49.438835</v>
      </c>
      <c r="K128" s="31" t="str">
        <f ca="1"/>
        <v>7.9746384</v>
      </c>
    </row>
    <row r="129" spans="1:11" ht="90">
      <c r="A129" s="31" t="str">
        <f ca="1"/>
        <v>N-22</v>
      </c>
      <c r="B129" s="31" t="str">
        <f ca="1"/>
        <v>Auf dem Berg 11, 64673 Zwingenberg</v>
      </c>
      <c r="C129" s="31" t="str">
        <f ca="1"/>
        <v>Zwingenberg(Bergstr)</v>
      </c>
      <c r="D129" s="31">
        <f ca="1"/>
        <v>50</v>
      </c>
      <c r="E129" s="31">
        <f ca="1"/>
        <v>45</v>
      </c>
      <c r="F129" s="31">
        <f ca="1"/>
        <v>10</v>
      </c>
      <c r="G129" s="32" t="str">
        <f ca="1"/>
        <v xml:space="preserve">Info: Der Nibelungensteig ist ein Weitwanderweg durch den Odenwald, der sich zwischen Hessen, Baden-Württemberg und Bayern über 130km und 4000hm erstreckt. 
Aufgabe: Macht ein Foto vor dem Start der Strecke, welches mit einem großen "N" markiert ist und stellt dabei die Szene aus der Sage nach, in der Siegfried am Brunnen durch Hagen getötet wird. </v>
      </c>
      <c r="H129" s="31">
        <f ca="1"/>
        <v>25</v>
      </c>
      <c r="I129" s="31">
        <f ca="1"/>
        <v>0.6</v>
      </c>
      <c r="J129" s="31" t="str">
        <f ca="1"/>
        <v>49.724078</v>
      </c>
      <c r="K129" s="31" t="str">
        <f ca="1"/>
        <v>8.616342</v>
      </c>
    </row>
    <row r="130" spans="1:11" ht="75">
      <c r="A130" s="31" t="str">
        <f ca="1"/>
        <v>N-23</v>
      </c>
      <c r="B130" s="31" t="str">
        <f ca="1"/>
        <v>Kietzstraße 9, 17192 Waren (Müritz)</v>
      </c>
      <c r="C130" s="31" t="str">
        <f ca="1"/>
        <v>Waren(Müritz)</v>
      </c>
      <c r="D130" s="31">
        <f ca="1"/>
        <v>540</v>
      </c>
      <c r="E130" s="31">
        <f ca="1"/>
        <v>60</v>
      </c>
      <c r="F130" s="31">
        <f ca="1"/>
        <v>0</v>
      </c>
      <c r="G130" s="32" t="str">
        <f ca="1"/>
        <v>Aufgabe: Macht ein entspanntes Foto vor der Kietzbrücke, sodass der Schriftzug "Kietz-Brücke" klar zu sehen ist.</v>
      </c>
      <c r="H130" s="31">
        <f ca="1"/>
        <v>36</v>
      </c>
      <c r="I130" s="31">
        <f ca="1"/>
        <v>1.2</v>
      </c>
      <c r="J130" s="31" t="str">
        <f ca="1"/>
        <v>53.513668</v>
      </c>
      <c r="K130" s="31" t="str">
        <f ca="1"/>
        <v>12.679713</v>
      </c>
    </row>
    <row r="131" spans="1:11" ht="120">
      <c r="A131" s="31" t="str">
        <f ca="1"/>
        <v>N-24</v>
      </c>
      <c r="B131" s="31" t="str">
        <f ca="1"/>
        <v>Superwash, Hengebachstraße 1, 52396 Heimbach-Hasenfeld</v>
      </c>
      <c r="C131" s="31" t="str">
        <f ca="1"/>
        <v>Heimbach (Eifel)</v>
      </c>
      <c r="D131" s="31">
        <f ca="1"/>
        <v>90</v>
      </c>
      <c r="E131" s="31">
        <f ca="1"/>
        <v>85</v>
      </c>
      <c r="F131" s="31">
        <f ca="1"/>
        <v>0</v>
      </c>
      <c r="G131" s="32" t="str">
        <f ca="1"/>
        <v>Info: Der Rursee ist ein beliebtes Naherholungsziel in der Region. Aufgabe: Wandert zum Wanderpunkt Heimbach und macht dort ein Gruppenfoto und dem Panorama im Hintergrund</v>
      </c>
      <c r="H131" s="31">
        <f ca="1"/>
        <v>54</v>
      </c>
      <c r="I131" s="31">
        <f ca="1"/>
        <v>1.6</v>
      </c>
      <c r="J131" s="31" t="str">
        <f ca="1"/>
        <v>50.631987</v>
      </c>
      <c r="K131" s="31" t="str">
        <f ca="1"/>
        <v>6.4617426</v>
      </c>
    </row>
    <row r="132" spans="1:11">
      <c r="A132" s="31" t="str">
        <f ca="1"/>
        <v>P-17a</v>
      </c>
      <c r="B132" s="31" t="str">
        <f ca="1"/>
        <v/>
      </c>
      <c r="C132" s="31" t="str">
        <f ca="1"/>
        <v>Eisenach Hbf</v>
      </c>
      <c r="D132" s="31">
        <f ca="1"/>
        <v>80</v>
      </c>
      <c r="E132" s="31">
        <f ca="1"/>
        <v>0</v>
      </c>
      <c r="F132" s="31">
        <f ca="1"/>
        <v>0</v>
      </c>
      <c r="G132" s="32" t="str">
        <f ca="1"/>
        <v>Info: Bekannt ist Eisenach vor allem durch die Wartburg südlich und oberhalb der Altstadt. Mit der hessischen Universitätsstadt Marburg bestehen seit über 800 Jahren historische Verbindungen im Zusammenhang mit Elisabeth von Thüringen.</v>
      </c>
      <c r="H132" s="31" t="str">
        <f ca="1"/>
        <v/>
      </c>
      <c r="I132" s="31" t="str">
        <f ca="1"/>
        <v/>
      </c>
      <c r="J132" s="31" t="str">
        <f ca="1"/>
        <v>50.976922</v>
      </c>
      <c r="K132" s="31" t="str">
        <f ca="1"/>
        <v>10.331986</v>
      </c>
    </row>
    <row r="133" spans="1:11">
      <c r="A133" s="31" t="str">
        <f ca="1"/>
        <v>P-17b</v>
      </c>
      <c r="B133" s="31" t="str">
        <f ca="1"/>
        <v/>
      </c>
      <c r="C133" s="31" t="str">
        <f ca="1"/>
        <v>Marburg(Lahn)</v>
      </c>
      <c r="D133" s="31">
        <f ca="1"/>
        <v>60</v>
      </c>
      <c r="E133" s="31">
        <f ca="1"/>
        <v>0</v>
      </c>
      <c r="F133" s="31">
        <f ca="1"/>
        <v>0</v>
      </c>
      <c r="G133" s="32" t="str">
        <f ca="1"/>
        <v>Info: Bekannt ist Marburg vor allem als Universitätsstadt, aber auch für das Wirken von Elisabeth von Thüringen, einer Heiligen der katholischen Kirche.</v>
      </c>
      <c r="H133" s="31" t="str">
        <f ca="1"/>
        <v/>
      </c>
      <c r="I133" s="31" t="str">
        <f ca="1"/>
        <v/>
      </c>
      <c r="J133" s="31" t="str">
        <f ca="1"/>
        <v>50.819272</v>
      </c>
      <c r="K133" s="31" t="str">
        <f ca="1"/>
        <v>8.775014</v>
      </c>
    </row>
    <row r="134" spans="1:11">
      <c r="A134" s="31" t="str">
        <f ca="1"/>
        <v>P-28a</v>
      </c>
      <c r="B134" s="31" t="str">
        <f ca="1"/>
        <v/>
      </c>
      <c r="C134" s="31" t="str">
        <f ca="1"/>
        <v>Mainz Hbf</v>
      </c>
      <c r="D134" s="31">
        <f ca="1"/>
        <v>45</v>
      </c>
      <c r="E134" s="31">
        <f ca="1"/>
        <v>0</v>
      </c>
      <c r="F134" s="31">
        <f ca="1"/>
        <v>0</v>
      </c>
      <c r="G134" s="32" t="str">
        <f ca="1"/>
        <v>Info: Mainz listet Erfurt offiziell als Partnerstadt; beide sind alte Bischofs-/Domstädte.</v>
      </c>
      <c r="H134" s="31" t="str">
        <f ca="1"/>
        <v/>
      </c>
      <c r="I134" s="31" t="str">
        <f ca="1"/>
        <v/>
      </c>
      <c r="J134" s="31" t="str">
        <f ca="1"/>
        <v>50.001117</v>
      </c>
      <c r="K134" s="31" t="str">
        <f ca="1"/>
        <v>8.258720</v>
      </c>
    </row>
    <row r="135" spans="1:11">
      <c r="A135" s="31" t="str">
        <f ca="1"/>
        <v>P-28b</v>
      </c>
      <c r="B135" s="31" t="str">
        <f ca="1"/>
        <v/>
      </c>
      <c r="C135" s="31" t="str">
        <f ca="1"/>
        <v>Erfurt Hbf</v>
      </c>
      <c r="D135" s="31">
        <f ca="1"/>
        <v>90</v>
      </c>
      <c r="E135" s="31">
        <f ca="1"/>
        <v>0</v>
      </c>
      <c r="F135" s="31">
        <f ca="1"/>
        <v>0</v>
      </c>
      <c r="G135" s="32" t="str">
        <f ca="1"/>
        <v>Info: Erfurt und Mainz sind Partnerstädte; Mainz ist Karnevalshochburg.</v>
      </c>
      <c r="H135" s="31" t="str">
        <f ca="1"/>
        <v/>
      </c>
      <c r="I135" s="31" t="str">
        <f ca="1"/>
        <v/>
      </c>
      <c r="J135" s="31" t="str">
        <f ca="1"/>
        <v>50.972356</v>
      </c>
      <c r="K135" s="31" t="str">
        <f ca="1"/>
        <v>11.037993</v>
      </c>
    </row>
    <row r="136" spans="1:11">
      <c r="A136" s="31" t="str">
        <f ca="1"/>
        <v>P-30a</v>
      </c>
      <c r="B136" s="31" t="str">
        <f ca="1"/>
        <v/>
      </c>
      <c r="C136" s="31" t="str">
        <f ca="1"/>
        <v>Lübben(Spreewald)</v>
      </c>
      <c r="D136" s="31">
        <f ca="1"/>
        <v>330</v>
      </c>
      <c r="E136" s="31">
        <f ca="1"/>
        <v>0</v>
      </c>
      <c r="F136" s="31">
        <f ca="1"/>
        <v>0</v>
      </c>
      <c r="G136" s="32" t="str">
        <f ca="1"/>
        <v>Info: Partnerstadt von Neunkirchen(Saar) (seit 1986)</v>
      </c>
      <c r="H136" s="31" t="str">
        <f ca="1"/>
        <v/>
      </c>
      <c r="I136" s="31" t="str">
        <f ca="1"/>
        <v/>
      </c>
      <c r="J136" s="31" t="str">
        <f ca="1"/>
        <v>51.939737</v>
      </c>
      <c r="K136" s="31" t="str">
        <f ca="1"/>
        <v>13.877182</v>
      </c>
    </row>
    <row r="137" spans="1:11">
      <c r="A137" s="31" t="str">
        <f ca="1"/>
        <v>P-30b</v>
      </c>
      <c r="B137" s="31" t="str">
        <f ca="1"/>
        <v/>
      </c>
      <c r="C137" s="31" t="str">
        <f ca="1"/>
        <v>Neunkirchen(Saar)Hbf</v>
      </c>
      <c r="D137" s="31">
        <f ca="1"/>
        <v>135</v>
      </c>
      <c r="E137" s="31">
        <f ca="1"/>
        <v>0</v>
      </c>
      <c r="F137" s="31">
        <f ca="1"/>
        <v>0</v>
      </c>
      <c r="G137" s="32" t="str">
        <f ca="1"/>
        <v>Info: Partnerstadt von Lübben (seit 1986)</v>
      </c>
      <c r="H137" s="31" t="str">
        <f ca="1"/>
        <v/>
      </c>
      <c r="I137" s="31" t="str">
        <f ca="1"/>
        <v/>
      </c>
      <c r="J137" s="31" t="str">
        <f ca="1"/>
        <v>49.353291</v>
      </c>
      <c r="K137" s="31" t="str">
        <f ca="1"/>
        <v>7.176655</v>
      </c>
    </row>
    <row r="138" spans="1:11">
      <c r="A138" s="31" t="str">
        <f ca="1"/>
        <v>P-31a</v>
      </c>
      <c r="B138" s="31" t="str">
        <f ca="1"/>
        <v/>
      </c>
      <c r="C138" s="31" t="str">
        <f ca="1"/>
        <v>Frankenberg(Eder)</v>
      </c>
      <c r="D138" s="31">
        <f ca="1"/>
        <v>70</v>
      </c>
      <c r="E138" s="31">
        <f ca="1"/>
        <v>0</v>
      </c>
      <c r="F138" s="31">
        <f ca="1"/>
        <v>0</v>
      </c>
      <c r="G138" s="32" t="str">
        <f ca="1"/>
        <v>Info: Partnerstadt mit Frankenberg(Sachs)</v>
      </c>
      <c r="H138" s="31" t="str">
        <f ca="1"/>
        <v/>
      </c>
      <c r="I138" s="31" t="str">
        <f ca="1"/>
        <v/>
      </c>
      <c r="J138" s="31" t="str">
        <f ca="1"/>
        <v>51.054565</v>
      </c>
      <c r="K138" s="31" t="str">
        <f ca="1"/>
        <v>8.789181</v>
      </c>
    </row>
    <row r="139" spans="1:11">
      <c r="A139" s="31" t="str">
        <f ca="1"/>
        <v>P-31b</v>
      </c>
      <c r="B139" s="31" t="str">
        <f ca="1"/>
        <v/>
      </c>
      <c r="C139" s="31" t="str">
        <f ca="1"/>
        <v>Frankenberg(Sachs)</v>
      </c>
      <c r="D139" s="31">
        <f ca="1"/>
        <v>750</v>
      </c>
      <c r="E139" s="31">
        <f ca="1"/>
        <v>0</v>
      </c>
      <c r="F139" s="31">
        <f ca="1"/>
        <v>0</v>
      </c>
      <c r="G139" s="32" t="str">
        <f ca="1"/>
        <v>Info: Partnerstadt mit Frankenberg(Eder)</v>
      </c>
      <c r="H139" s="31" t="str">
        <f ca="1"/>
        <v/>
      </c>
      <c r="I139" s="31" t="str">
        <f ca="1"/>
        <v/>
      </c>
      <c r="J139" s="31" t="str">
        <f ca="1"/>
        <v>50.911233</v>
      </c>
      <c r="K139" s="31" t="str">
        <f ca="1"/>
        <v>13.043191</v>
      </c>
    </row>
    <row r="140" spans="1:11">
      <c r="A140" s="31" t="str">
        <f ca="1"/>
        <v>P-32a</v>
      </c>
      <c r="B140" s="31" t="str">
        <f ca="1"/>
        <v/>
      </c>
      <c r="C140" s="31" t="str">
        <f ca="1"/>
        <v>Naumburg(Saale)Hbf</v>
      </c>
      <c r="D140" s="31">
        <f ca="1"/>
        <v>215</v>
      </c>
      <c r="E140" s="31">
        <f ca="1"/>
        <v>0</v>
      </c>
      <c r="F140" s="31">
        <f ca="1"/>
        <v>0</v>
      </c>
      <c r="G140" s="32" t="str">
        <f ca="1"/>
        <v>Info: Partnerstadt mit Aachen.</v>
      </c>
      <c r="H140" s="31" t="str">
        <f ca="1"/>
        <v/>
      </c>
      <c r="I140" s="31" t="str">
        <f ca="1"/>
        <v/>
      </c>
      <c r="J140" s="31" t="str">
        <f ca="1"/>
        <v>51.163071</v>
      </c>
      <c r="K140" s="31" t="str">
        <f ca="1"/>
        <v>11.796984</v>
      </c>
    </row>
    <row r="141" spans="1:11">
      <c r="A141" s="31" t="str">
        <f ca="1"/>
        <v>P-32b</v>
      </c>
      <c r="B141" s="31" t="str">
        <f ca="1"/>
        <v/>
      </c>
      <c r="C141" s="31" t="str">
        <f ca="1"/>
        <v>Aachen Hbf</v>
      </c>
      <c r="D141" s="31">
        <f ca="1"/>
        <v>65</v>
      </c>
      <c r="E141" s="31">
        <f ca="1"/>
        <v>0</v>
      </c>
      <c r="F141" s="31">
        <f ca="1"/>
        <v>0</v>
      </c>
      <c r="G141" s="32" t="str">
        <f ca="1"/>
        <v>Info: Partnerstadt mit Naumburg.</v>
      </c>
      <c r="H141" s="31" t="str">
        <f ca="1"/>
        <v/>
      </c>
      <c r="I141" s="31" t="str">
        <f ca="1"/>
        <v/>
      </c>
      <c r="J141" s="31" t="str">
        <f ca="1"/>
        <v>50.767800</v>
      </c>
      <c r="K141" s="31" t="str">
        <f ca="1"/>
        <v>6.091499</v>
      </c>
    </row>
    <row r="142" spans="1:11">
      <c r="A142" s="31" t="str">
        <f ca="1"/>
        <v>P-36a</v>
      </c>
      <c r="B142" s="31" t="str">
        <f ca="1"/>
        <v/>
      </c>
      <c r="C142" s="31" t="str">
        <f ca="1"/>
        <v>Wittenberge</v>
      </c>
      <c r="D142" s="31">
        <f ca="1"/>
        <v>215</v>
      </c>
      <c r="E142" s="31">
        <f ca="1"/>
        <v>0</v>
      </c>
      <c r="F142" s="31">
        <f ca="1"/>
        <v>0</v>
      </c>
      <c r="G142" s="32" t="str">
        <f ca="1"/>
        <v>Partnerstadt von Elmshorn</v>
      </c>
      <c r="H142" s="31" t="str">
        <f ca="1"/>
        <v/>
      </c>
      <c r="I142" s="31" t="str">
        <f ca="1"/>
        <v/>
      </c>
      <c r="J142" s="31" t="str">
        <f ca="1"/>
        <v>53.003115</v>
      </c>
      <c r="K142" s="31" t="str">
        <f ca="1"/>
        <v>11.762871</v>
      </c>
    </row>
    <row r="143" spans="1:11">
      <c r="A143" s="31" t="str">
        <f ca="1"/>
        <v>P-36b</v>
      </c>
      <c r="B143" s="31" t="str">
        <f ca="1"/>
        <v/>
      </c>
      <c r="C143" s="31" t="str">
        <f ca="1"/>
        <v>Elmshorn</v>
      </c>
      <c r="D143" s="31">
        <f ca="1"/>
        <v>145</v>
      </c>
      <c r="E143" s="31">
        <f ca="1"/>
        <v>0</v>
      </c>
      <c r="F143" s="31">
        <f ca="1"/>
        <v>0</v>
      </c>
      <c r="G143" s="32" t="str">
        <f ca="1"/>
        <v>Partnerstadt von Wittenberge</v>
      </c>
      <c r="H143" s="31" t="str">
        <f ca="1"/>
        <v/>
      </c>
      <c r="I143" s="31" t="str">
        <f ca="1"/>
        <v/>
      </c>
      <c r="J143" s="31" t="str">
        <f ca="1"/>
        <v>53.754025</v>
      </c>
      <c r="K143" s="31" t="str">
        <f ca="1"/>
        <v>9.659408</v>
      </c>
    </row>
    <row r="144" spans="1:11">
      <c r="A144" s="31" t="str">
        <f ca="1"/>
        <v>P-38a</v>
      </c>
      <c r="B144" s="31" t="str">
        <f ca="1"/>
        <v/>
      </c>
      <c r="C144" s="31" t="str">
        <f ca="1"/>
        <v>Plauen(Vogtl) ob Bf</v>
      </c>
      <c r="D144" s="31">
        <f ca="1"/>
        <v>750</v>
      </c>
      <c r="E144" s="31">
        <f ca="1"/>
        <v>0</v>
      </c>
      <c r="F144" s="31">
        <f ca="1"/>
        <v>0</v>
      </c>
      <c r="G144" s="32" t="str">
        <f ca="1"/>
        <v>Info: Partnerstadt Siegen.</v>
      </c>
      <c r="H144" s="31" t="str">
        <f ca="1"/>
        <v/>
      </c>
      <c r="I144" s="31" t="str">
        <f ca="1"/>
        <v/>
      </c>
      <c r="J144" s="31" t="str">
        <f ca="1"/>
        <v>50.506163</v>
      </c>
      <c r="K144" s="31" t="str">
        <f ca="1"/>
        <v>12.129419</v>
      </c>
    </row>
    <row r="145" spans="1:11">
      <c r="A145" s="31" t="str">
        <f ca="1"/>
        <v>P-38b</v>
      </c>
      <c r="B145" s="31" t="str">
        <f ca="1"/>
        <v/>
      </c>
      <c r="C145" s="31" t="str">
        <f ca="1"/>
        <v>Siegen Hbf</v>
      </c>
      <c r="D145" s="31">
        <f ca="1"/>
        <v>65</v>
      </c>
      <c r="E145" s="31">
        <f ca="1"/>
        <v>0</v>
      </c>
      <c r="F145" s="31">
        <f ca="1"/>
        <v>0</v>
      </c>
      <c r="G145" s="32" t="str">
        <f ca="1"/>
        <v>Info: Partnerstadt Plauen.</v>
      </c>
      <c r="H145" s="31" t="str">
        <f ca="1"/>
        <v/>
      </c>
      <c r="I145" s="31" t="str">
        <f ca="1"/>
        <v/>
      </c>
      <c r="J145" s="31" t="str">
        <f ca="1"/>
        <v>50.875939</v>
      </c>
      <c r="K145" s="31" t="str">
        <f ca="1"/>
        <v>8.016508</v>
      </c>
    </row>
    <row r="146" spans="1:11">
      <c r="A146" s="31" t="str">
        <f ca="1"/>
        <v>P-40a</v>
      </c>
      <c r="B146" s="31" t="str">
        <f ca="1"/>
        <v/>
      </c>
      <c r="C146" s="31" t="str">
        <f ca="1"/>
        <v>Potsdam Hbf</v>
      </c>
      <c r="D146" s="31">
        <f ca="1"/>
        <v>255</v>
      </c>
      <c r="E146" s="31">
        <f ca="1"/>
        <v>0</v>
      </c>
      <c r="F146" s="31">
        <f ca="1"/>
        <v>0</v>
      </c>
      <c r="G146" s="32" t="str">
        <f ca="1"/>
        <v>Info: Potsdam ist Partnerstadt von Bonn.</v>
      </c>
      <c r="H146" s="31" t="str">
        <f ca="1"/>
        <v/>
      </c>
      <c r="I146" s="31" t="str">
        <f ca="1"/>
        <v/>
      </c>
      <c r="J146" s="31" t="str">
        <f ca="1"/>
        <v>52.391509</v>
      </c>
      <c r="K146" s="31" t="str">
        <f ca="1"/>
        <v>13.066703</v>
      </c>
    </row>
    <row r="147" spans="1:11">
      <c r="A147" s="31" t="str">
        <f ca="1"/>
        <v>P-40b</v>
      </c>
      <c r="B147" s="31" t="str">
        <f ca="1"/>
        <v/>
      </c>
      <c r="C147" s="31" t="str">
        <f ca="1"/>
        <v>Bonn Hbf</v>
      </c>
      <c r="D147" s="31">
        <f ca="1"/>
        <v>45</v>
      </c>
      <c r="E147" s="31">
        <f ca="1"/>
        <v>0</v>
      </c>
      <c r="F147" s="31">
        <f ca="1"/>
        <v>0</v>
      </c>
      <c r="G147" s="32" t="str">
        <f ca="1"/>
        <v>Info: Bonn ist Partnerstadt von Potsdam.</v>
      </c>
      <c r="H147" s="31" t="str">
        <f ca="1"/>
        <v/>
      </c>
      <c r="I147" s="31" t="str">
        <f ca="1"/>
        <v/>
      </c>
      <c r="J147" s="31" t="str">
        <f ca="1"/>
        <v>50.732008</v>
      </c>
      <c r="K147" s="31" t="str">
        <f ca="1"/>
        <v>7.097136</v>
      </c>
    </row>
    <row r="148" spans="1:11" ht="30">
      <c r="A148" s="31" t="str">
        <f ca="1"/>
        <v>R-02</v>
      </c>
      <c r="B148" s="31" t="str">
        <f ca="1"/>
        <v>Feldmochinger Str., 80995 München-Moosach</v>
      </c>
      <c r="C148" s="31" t="str">
        <f ca="1"/>
        <v>München-Fasanerie</v>
      </c>
      <c r="D148" s="31">
        <f ca="1"/>
        <v>455</v>
      </c>
      <c r="E148" s="31">
        <f ca="1"/>
        <v>50</v>
      </c>
      <c r="F148" s="31">
        <f ca="1"/>
        <v>0</v>
      </c>
      <c r="G148" s="32" t="str">
        <f ca="1"/>
        <v>Info: Der Rangierbahnhof München Nord gibt es erst seit 1991
Aufgabe: Die Feldmochingerstr. Brücke zwischen Moosach und Fasanarie bietet einen guten Ausblick zum Rangierbahnhof. Mach dort ein Teamfoto mit allen sichtbaren Gleisen im Hintergrund.</v>
      </c>
      <c r="H148" s="31">
        <f ca="1"/>
        <v>27</v>
      </c>
      <c r="I148" s="31">
        <f ca="1"/>
        <v>0.9</v>
      </c>
      <c r="J148" s="31" t="str">
        <f ca="1"/>
        <v>48.190766</v>
      </c>
      <c r="K148" s="31" t="str">
        <f ca="1"/>
        <v>11.522337</v>
      </c>
    </row>
    <row r="149" spans="1:11" ht="60">
      <c r="A149" s="31" t="str">
        <f ca="1"/>
        <v>R-03</v>
      </c>
      <c r="B149" s="31" t="str">
        <f ca="1"/>
        <v>Kunersdorfer Str. 3, 14554 Seddiner See-Neuseddin</v>
      </c>
      <c r="C149" s="31" t="str">
        <f ca="1"/>
        <v>Seddin</v>
      </c>
      <c r="D149" s="31">
        <f ca="1"/>
        <v>255</v>
      </c>
      <c r="E149" s="31">
        <f ca="1"/>
        <v>40</v>
      </c>
      <c r="F149" s="31">
        <f ca="1"/>
        <v>20</v>
      </c>
      <c r="G149" s="32" t="str">
        <f ca="1"/>
        <v>Info: Der Rangierbahnhof Seddin ist einer der wichtigsten RBF der DB. Glück für euch: zur Anlage gehört auch ein Personenbahnhof.
Aufgabe: erweitert euren Horizont (nicht immer nur an Bahn denken), und schaut euch die Feuerwehr von Seddin an.
Bonus: macht ein Foto, auf dem sowohl ein Personenzug als auch ein Güterzug zu sehen sind.</v>
      </c>
      <c r="H149" s="31">
        <f ca="1"/>
        <v>21</v>
      </c>
      <c r="I149" s="31">
        <f ca="1"/>
        <v>0.5</v>
      </c>
      <c r="J149" s="31" t="str">
        <f ca="1"/>
        <v>52.289857</v>
      </c>
      <c r="K149" s="31" t="str">
        <f ca="1"/>
        <v>12.989335</v>
      </c>
    </row>
    <row r="150" spans="1:11" ht="150">
      <c r="A150" s="31" t="str">
        <f ca="1"/>
        <v>R-09</v>
      </c>
      <c r="B150" s="31" t="str">
        <f ca="1"/>
        <v/>
      </c>
      <c r="C150" s="31" t="str">
        <f ca="1"/>
        <v>Völklingen</v>
      </c>
      <c r="D150" s="31">
        <f ca="1"/>
        <v>155</v>
      </c>
      <c r="E150" s="31">
        <f ca="1"/>
        <v>25</v>
      </c>
      <c r="F150" s="31">
        <f ca="1"/>
        <v>10</v>
      </c>
      <c r="G150" s="32" t="str">
        <f ca="1"/>
        <v xml:space="preserve">Info: Besuchen das einzige vollständig erhaltene Eisenwerk aus der Industrialisierung und das erste Industriedenkmal der UNESCO. Die Versorgung per Bahn benötigte viele Gleise. Die verblieben Stahlwerke sind weiterhin in Betrieb. 
Aufgabe: Lauft über die Brücke so nah wie möglich zu den Kohlebunkern und macht ein Foto mit der Lok / Güterwagen im Hintergrund.
Bonus: Macht ein Foto eines vollen Torpedowagens mit flüssigem Stahl
</v>
      </c>
      <c r="H150" s="31">
        <f ca="1"/>
        <v>12</v>
      </c>
      <c r="I150" s="31">
        <f ca="1"/>
        <v>0.35</v>
      </c>
      <c r="J150" s="31" t="str">
        <f ca="1"/>
        <v>49.248573</v>
      </c>
      <c r="K150" s="31" t="str">
        <f ca="1"/>
        <v>6.8459989</v>
      </c>
    </row>
    <row r="151" spans="1:11" ht="105">
      <c r="A151" s="31" t="str">
        <f ca="1"/>
        <v>R-12</v>
      </c>
      <c r="B151" s="31" t="str">
        <f ca="1"/>
        <v>Kaiserstraße 16A, 67661 Kaiserslautern</v>
      </c>
      <c r="C151" s="31" t="str">
        <f ca="1"/>
        <v>Einsiedlerhof</v>
      </c>
      <c r="D151" s="31">
        <f ca="1"/>
        <v>110</v>
      </c>
      <c r="E151" s="31">
        <f ca="1"/>
        <v>55</v>
      </c>
      <c r="F151" s="31">
        <f ca="1"/>
        <v>0</v>
      </c>
      <c r="G151" s="32" t="str">
        <f ca="1"/>
        <v>Info: Die derzeitige Bedeutung des Rangierbahnhofs Einsiedlerhof ist vor allem regionaler Natur. Er dient unter anderem dem nahen Opel-Werk, das pro Tag für mehrere Ganzzüge verantwortlich ist. 
Aufgabe: Teamfoto vor dem Ablaufberg mit ehem. Stellwerksgebäude dahinter. Zugang über Kaiserstr. 16A (links am True Life KMC Gemeindegebäude vorbei)</v>
      </c>
      <c r="H151" s="31">
        <f ca="1"/>
        <v>31</v>
      </c>
      <c r="I151" s="31">
        <f ca="1"/>
        <v>1</v>
      </c>
      <c r="J151" s="31" t="str">
        <f ca="1"/>
        <v>49.432030</v>
      </c>
      <c r="K151" s="31" t="str">
        <f ca="1"/>
        <v>7.671340</v>
      </c>
    </row>
    <row r="152" spans="1:11" ht="150">
      <c r="A152" s="31" t="str">
        <f ca="1"/>
        <v>R-14</v>
      </c>
      <c r="B152" s="31" t="str">
        <f ca="1"/>
        <v>Am Güterbahnhof 37, 06112 Halle (Saale)</v>
      </c>
      <c r="C152" s="31" t="str">
        <f ca="1"/>
        <v>Halle(Saale)Hbf</v>
      </c>
      <c r="D152" s="31">
        <f ca="1"/>
        <v>170</v>
      </c>
      <c r="E152" s="31">
        <f ca="1"/>
        <v>50</v>
      </c>
      <c r="F152" s="31">
        <f ca="1"/>
        <v>10</v>
      </c>
      <c r="G152" s="32" t="str">
        <f ca="1"/>
        <v>Info: Halle (Saale) Gbf: Seit der Inbetriebnahme der neuen Zugbildungsanlage Halle (Saale) im Jahr 2018 ist er der zentrale Rangierbahnhof für den mitteldeutschen Raum.
Aufgabe: Stellt Euch vor die Drehscheibe (maximale Entfernung zur Drehscheibe 20m) und dreht ein Video (mindestens 1 min lang) in dem das Team das Drehen einer Drehstromlok auf der Drehscheibe nachstellt. ACHTUNG: Die angegebene Adresse ist nur die nächstgelegene auf Google Maps. Entscheidend für den Standort sind die GOOGLE KOORDINATEN!
Bonus: Foto mit dem Team und einer Lok auf der Drehscheibe</v>
      </c>
      <c r="H152" s="31">
        <f ca="1"/>
        <v>27</v>
      </c>
      <c r="I152" s="31">
        <f ca="1"/>
        <v>0.8</v>
      </c>
      <c r="J152" s="31" t="str">
        <f ca="1"/>
        <v>51.482025</v>
      </c>
      <c r="K152" s="31" t="str">
        <f ca="1"/>
        <v>11.991181</v>
      </c>
    </row>
    <row r="153" spans="1:11" ht="60">
      <c r="A153" s="31" t="str">
        <f ca="1"/>
        <v>R-16</v>
      </c>
      <c r="B153" s="31" t="str">
        <f ca="1"/>
        <v>Hörstener Str., 21220 Seevetal</v>
      </c>
      <c r="C153" s="31" t="str">
        <f ca="1"/>
        <v>Maschen</v>
      </c>
      <c r="D153" s="31">
        <f ca="1"/>
        <v>105</v>
      </c>
      <c r="E153" s="31">
        <f ca="1"/>
        <v>30</v>
      </c>
      <c r="F153" s="31">
        <f ca="1"/>
        <v>10</v>
      </c>
      <c r="G153" s="32" t="str">
        <f ca="1"/>
        <v>Info: Rangierbahnhof Maschen
Aufgabe: Macht ein Gruppenfoto mit dem Rangierbahnhof im Hintergrund
Bonus: Gruppenfoto mit der Decatur-Brücke im Hintergrund</v>
      </c>
      <c r="H153" s="31">
        <f ca="1"/>
        <v>19</v>
      </c>
      <c r="I153" s="31">
        <f ca="1"/>
        <v>0.7</v>
      </c>
      <c r="J153" s="31" t="str">
        <f ca="1"/>
        <v>53.398186</v>
      </c>
      <c r="K153" s="31" t="str">
        <f ca="1"/>
        <v>10.064122</v>
      </c>
    </row>
    <row r="154" spans="1:11">
      <c r="A154" s="31" t="str">
        <f ca="1"/>
        <v>R-19</v>
      </c>
      <c r="B154" s="31" t="str">
        <f ca="1"/>
        <v>Am Alten Gerauer Weg 14, 65474 Bischofsheim</v>
      </c>
      <c r="C154" s="31" t="str">
        <f ca="1"/>
        <v>Mainz-Bischofsheim</v>
      </c>
      <c r="D154" s="31">
        <f ca="1"/>
        <v>45</v>
      </c>
      <c r="E154" s="31">
        <f ca="1"/>
        <v>45</v>
      </c>
      <c r="F154" s="31">
        <f ca="1"/>
        <v>10</v>
      </c>
      <c r="G154" s="32" t="str">
        <f ca="1"/>
        <v>Info: Mainz-Bischhofsheim gehört gar nicht (mehr) zum Stadtgebiet Mainz. Der Rangierbahnhof ist der größte seiner Art im Rhein-Main-Gebiet. 
Aufgabe: Macht ein Foto mit dem Rangierbahnhof oder dem Stellwerk im Hintergrund
Bonus: Hemmschuh im Bild (Aber auf keinen Fall diesen von betrieblichen Anlagen klauen)</v>
      </c>
      <c r="H154" s="31">
        <f ca="1"/>
        <v>28</v>
      </c>
      <c r="I154" s="31">
        <f ca="1"/>
        <v>1</v>
      </c>
      <c r="J154" s="31" t="str">
        <f ca="1"/>
        <v>49.986809</v>
      </c>
      <c r="K154" s="31" t="str">
        <f ca="1"/>
        <v>8.3661857</v>
      </c>
    </row>
    <row r="155" spans="1:11" ht="120">
      <c r="A155" s="31" t="str">
        <f ca="1"/>
        <v>R-20</v>
      </c>
      <c r="B155" s="31" t="str">
        <f ca="1"/>
        <v>Heinz-Rühmann-Platz, 44649 Herne, Deutschland</v>
      </c>
      <c r="C155" s="31" t="str">
        <f ca="1"/>
        <v>Wanne-Eickel Hbf</v>
      </c>
      <c r="D155" s="31">
        <f ca="1"/>
        <v>40</v>
      </c>
      <c r="E155" s="31">
        <f ca="1"/>
        <v>10</v>
      </c>
      <c r="F155" s="31">
        <f ca="1"/>
        <v>0</v>
      </c>
      <c r="G155" s="32" t="str">
        <f ca="1"/>
        <v>Foto vor dem 3-Männer-Eck.</v>
      </c>
      <c r="H155" s="31">
        <f ca="1"/>
        <v>4</v>
      </c>
      <c r="I155" s="31">
        <f ca="1"/>
        <v>0.05</v>
      </c>
      <c r="J155" s="31" t="str">
        <f ca="1"/>
        <v>51.532284</v>
      </c>
      <c r="K155" s="31" t="str">
        <f ca="1"/>
        <v>7.1651185</v>
      </c>
    </row>
    <row r="156" spans="1:11" ht="105">
      <c r="A156" s="31" t="str">
        <f ca="1"/>
        <v>R-21</v>
      </c>
      <c r="B156" s="31" t="str">
        <f ca="1"/>
        <v>Kreuzung Masurenallee / am See 67, 47279 Duisburg Süd</v>
      </c>
      <c r="C156" s="31" t="str">
        <f ca="1"/>
        <v>Duisburg-Buchholz</v>
      </c>
      <c r="D156" s="31">
        <f ca="1"/>
        <v>45</v>
      </c>
      <c r="E156" s="31">
        <f ca="1"/>
        <v>90</v>
      </c>
      <c r="F156" s="31">
        <f ca="1"/>
        <v>20</v>
      </c>
      <c r="G156" s="32" t="str">
        <f ca="1"/>
        <v>Info: Duisburg-Wedau ist einer der bekanntesten ehemaligen großen Rangierbahnhöfe in Westdeutschland. Das Gelände wurde nach der Stilllegung großflächig umgenutzt beziehungsweise überplant.
Aufgabe: Laufe zur Kreuzung Masurenallee / am See und mache ein Foto des Geländes des ehemaligen Rangierbahnhofs
Bonus: Auf dem Foto sind noch Reste des Rangierbahnhofes zu erkennen, z.B. Gleisanlagen im Hintergrund.</v>
      </c>
      <c r="H156" s="31">
        <f ca="1"/>
        <v>59</v>
      </c>
      <c r="I156" s="31">
        <f ca="1"/>
        <v>2.1</v>
      </c>
      <c r="J156" s="31" t="str">
        <f ca="1"/>
        <v>51.390969</v>
      </c>
      <c r="K156" s="31" t="str">
        <f ca="1"/>
        <v>6.8021299</v>
      </c>
    </row>
    <row r="157" spans="1:11" ht="75">
      <c r="A157" s="31" t="str">
        <f ca="1"/>
        <v>R-23</v>
      </c>
      <c r="B157" s="31" t="str">
        <f ca="1"/>
        <v>Parkplatz Schrebergärten, 68239 Mannheim</v>
      </c>
      <c r="C157" s="31" t="str">
        <f ca="1"/>
        <v>Mannheim-Seckenheim</v>
      </c>
      <c r="D157" s="31">
        <f ca="1"/>
        <v>50</v>
      </c>
      <c r="E157" s="31">
        <f ca="1"/>
        <v>75</v>
      </c>
      <c r="F157" s="31">
        <f ca="1"/>
        <v>10</v>
      </c>
      <c r="G157" s="32" t="str">
        <f ca="1"/>
        <v>Info: Kamerabrücken sind mit Hochgeschwindigkeitskameras und Beleuchtungssystemen ausgestattet, die es der KI ermöglichen,  Wagen auf Beschädigungen zu prüfen. Insgesamt 13 solcher Kamerabrücken stehen in Deutschland.
Aufgabe: Erklärt das Prinzip durch ein Theaterstück. Dabei fällt der KI ein Fehler an eurer Jacke / Rucksack auf. (Video)
Bonus: Es wird gerade abgelassen.</v>
      </c>
      <c r="H157" s="31">
        <f ca="1"/>
        <v>40</v>
      </c>
      <c r="I157" s="31">
        <f ca="1"/>
        <v>1</v>
      </c>
      <c r="J157" s="31" t="str">
        <f ca="1"/>
        <v>49.454135</v>
      </c>
      <c r="K157" s="31" t="str">
        <f ca="1"/>
        <v>8.5289161</v>
      </c>
    </row>
    <row r="158" spans="1:11" ht="45">
      <c r="A158" s="31" t="str">
        <f ca="1"/>
        <v>T-01</v>
      </c>
      <c r="B158" s="31" t="str">
        <f ca="1"/>
        <v>Bahnhofsbrücke, Kiel</v>
      </c>
      <c r="C158" s="31" t="str">
        <f ca="1"/>
        <v>Kiel Hbf</v>
      </c>
      <c r="D158" s="31">
        <f ca="1"/>
        <v>235</v>
      </c>
      <c r="E158" s="31">
        <f ca="1"/>
        <v>20</v>
      </c>
      <c r="F158" s="31">
        <f ca="1"/>
        <v>0</v>
      </c>
      <c r="G158" s="32" t="str">
        <f ca="1"/>
        <v>Aufgabe: Macht ein Foto auf der Bahnhofsbrücke von der Hörnbrücke in Kiel. Die Hörnbrücke sollte vollständig zu sehen sein.</v>
      </c>
      <c r="H158" s="31">
        <f ca="1"/>
        <v>10</v>
      </c>
      <c r="I158" s="31">
        <f ca="1"/>
        <v>0.3</v>
      </c>
      <c r="J158" s="31" t="str">
        <f ca="1"/>
        <v>54.315316</v>
      </c>
      <c r="K158" s="31" t="str">
        <f ca="1"/>
        <v>10.134933</v>
      </c>
    </row>
    <row r="159" spans="1:11" ht="90">
      <c r="A159" s="31" t="str">
        <f ca="1"/>
        <v>T-02</v>
      </c>
      <c r="B159" s="31" t="str">
        <f ca="1"/>
        <v/>
      </c>
      <c r="C159" s="31" t="str">
        <f ca="1"/>
        <v>Leipzig Messe</v>
      </c>
      <c r="D159" s="31">
        <f ca="1"/>
        <v>185</v>
      </c>
      <c r="E159" s="31">
        <f ca="1"/>
        <v>25</v>
      </c>
      <c r="F159" s="31">
        <f ca="1"/>
        <v>10</v>
      </c>
      <c r="G159" s="32" t="str">
        <f ca="1"/>
        <v>Info: Der Tatort aus Leipzig hat eine lange Tradition und gehört zu den Klassikern der ARD-Krimireihe. Obwohl in Leipzig derzeit kein eigenes, aktives Ermittlerteam mehr stationiert ist (da der MDR die sächsischen Fälle nach Dresden verlegt hat), war die Messestadt über viele Jahre Schauplatz für zwei extrem bekannte und beliebte Ermittler-Duos.
Aufgabe: Besucht die Neue Messe Leipzig und macht dort ein Foto mit dem berühmten Messe-Symbol, dem Messeturm Neue Messe Leipzig
Bonus: Lichtet eine Straßenbahn auf dem Foto mit ab.</v>
      </c>
      <c r="H159" s="31">
        <f ca="1"/>
        <v>14</v>
      </c>
      <c r="I159" s="31">
        <f ca="1"/>
        <v>0.4</v>
      </c>
      <c r="J159" s="31" t="str">
        <f ca="1"/>
        <v>51.396662</v>
      </c>
      <c r="K159" s="31" t="str">
        <f ca="1"/>
        <v>12.394702</v>
      </c>
    </row>
    <row r="160" spans="1:11" ht="150">
      <c r="A160" s="31" t="str">
        <f ca="1"/>
        <v>T-04</v>
      </c>
      <c r="B160" s="31" t="str">
        <f ca="1"/>
        <v>Bahnhofspl. 3, 65189 Wiesbaden</v>
      </c>
      <c r="C160" s="31" t="str">
        <f ca="1"/>
        <v>Wiesbaden Hbf</v>
      </c>
      <c r="D160" s="31">
        <f ca="1"/>
        <v>45</v>
      </c>
      <c r="E160" s="31">
        <f ca="1"/>
        <v>25</v>
      </c>
      <c r="F160" s="31">
        <f ca="1"/>
        <v>0</v>
      </c>
      <c r="G160" s="32" t="str">
        <f ca="1"/>
        <v xml:space="preserve">Mache ein Bild von dem Lili Einkaufszentrum
</v>
      </c>
      <c r="H160" s="31">
        <f ca="1"/>
        <v>13</v>
      </c>
      <c r="I160" s="31">
        <f ca="1"/>
        <v>0.45</v>
      </c>
      <c r="J160" s="31" t="str">
        <f ca="1"/>
        <v>50.070821</v>
      </c>
      <c r="K160" s="31" t="str">
        <f ca="1"/>
        <v>8.2417470</v>
      </c>
    </row>
    <row r="161" spans="1:11" ht="75">
      <c r="A161" s="31" t="str">
        <f ca="1"/>
        <v>T-05</v>
      </c>
      <c r="B161" s="31" t="str">
        <f ca="1"/>
        <v>Bahnhofsallee 12, 61231 Bad Nauheim</v>
      </c>
      <c r="C161" s="31" t="str">
        <f ca="1"/>
        <v>Bad Nauheim</v>
      </c>
      <c r="D161" s="31">
        <f ca="1"/>
        <v>60</v>
      </c>
      <c r="E161" s="31">
        <f ca="1"/>
        <v>10</v>
      </c>
      <c r="F161" s="31">
        <f ca="1"/>
        <v>0</v>
      </c>
      <c r="G161" s="32" t="str">
        <f ca="1"/>
        <v>Info: In der Folge "Im Schmerz geboren" des Tatort Wiesbaden betrachtet Hauptkommissar Felix Murot die Überwachungsaufnahmen eines Bahnhofs, auf denen drei bewaffnete Männer wie von Geisterhand niedergestreckt werden. Bei dem Bahnhof handelt es sich um den Bahnhof Bad Nauheim-Nord an der ehemaligen Butzbach-Licher Eisenbahn.
Aufgabe: Haltet im Foto ein Schild mit dem Text "Tschüss Lilly" in die Kamera.</v>
      </c>
      <c r="H161" s="31">
        <f ca="1"/>
        <v>5</v>
      </c>
      <c r="I161" s="31">
        <f ca="1"/>
        <v>0.1</v>
      </c>
      <c r="J161" s="31" t="str">
        <f ca="1"/>
        <v>50.367841</v>
      </c>
      <c r="K161" s="31" t="str">
        <f ca="1"/>
        <v>8.7483446</v>
      </c>
    </row>
    <row r="162" spans="1:11" ht="90">
      <c r="A162" s="31" t="str">
        <f ca="1"/>
        <v>T-07</v>
      </c>
      <c r="B162" s="31" t="str">
        <f ca="1"/>
        <v>Hoher Wall 36, 44137 Dortmund-Innenstadt-West</v>
      </c>
      <c r="C162" s="31" t="str">
        <f ca="1"/>
        <v>Dortmund Hbf</v>
      </c>
      <c r="D162" s="31">
        <f ca="1"/>
        <v>35</v>
      </c>
      <c r="E162" s="31">
        <f ca="1"/>
        <v>40</v>
      </c>
      <c r="F162" s="31">
        <f ca="1"/>
        <v>10</v>
      </c>
      <c r="G162" s="32" t="str">
        <f ca="1"/>
        <v>Info: Der Bergmann-Kiosk ist ein typischer Treffpunkt des Dortmunder Teams und um Kommisar Faber, wo sich sich entweder gegenseitig oder mit Informanten treffen.
Aufgabe: Macht ein Foto von euch, wie ihr euch vor dem Kiosk (gerne bei einem Bier) über den aktuellen Fall austauscht
Bonus: Stellt ganz wie Faber eine Mordszene an einem eurer Teamkollegen nach.</v>
      </c>
      <c r="H162" s="31">
        <f ca="1"/>
        <v>21</v>
      </c>
      <c r="I162" s="31">
        <f ca="1"/>
        <v>0.6</v>
      </c>
      <c r="J162" s="31" t="str">
        <f ca="1"/>
        <v>51.513165</v>
      </c>
      <c r="K162" s="31" t="str">
        <f ca="1"/>
        <v>7.4557092</v>
      </c>
    </row>
    <row r="163" spans="1:11" ht="30">
      <c r="A163" s="31" t="str">
        <f ca="1"/>
        <v>T-12</v>
      </c>
      <c r="B163" s="31" t="str">
        <f ca="1"/>
        <v>Talstraße 201, 70372 Stuttgart</v>
      </c>
      <c r="C163" s="31" t="str">
        <f ca="1"/>
        <v>Stuttgart-Bad Cannstatt</v>
      </c>
      <c r="D163" s="31">
        <f ca="1"/>
        <v>80</v>
      </c>
      <c r="E163" s="31">
        <f ca="1"/>
        <v>40</v>
      </c>
      <c r="F163" s="31">
        <f ca="1"/>
        <v>0</v>
      </c>
      <c r="G163" s="32" t="str">
        <f ca="1"/>
        <v>Info: Stuttgarter Tatort "EX-IT"(2026) wird ein Auto aus dem Neckar gezogen.  https://www.swr3.de/tatort-und-polizeiruf/tatort-kritik-ex-it-stuttgart-100.html. 
Aufgabe: Schaut euch die Stelle an und macht ein Bild aus der gleichen Perspektive. Haltet ein Standbild der Szene ins Bild.</v>
      </c>
      <c r="H163" s="31">
        <f ca="1"/>
        <v>22</v>
      </c>
      <c r="I163" s="31">
        <f ca="1"/>
        <v>0.75</v>
      </c>
      <c r="J163" s="31" t="str">
        <f ca="1"/>
        <v>48.801954</v>
      </c>
      <c r="K163" s="31" t="str">
        <f ca="1"/>
        <v>9.2096851</v>
      </c>
    </row>
    <row r="164" spans="1:11" ht="60">
      <c r="A164" s="31" t="str">
        <f ca="1"/>
        <v>T-13</v>
      </c>
      <c r="B164" s="31" t="str">
        <f ca="1"/>
        <v>Adlerstraße 7, 76456 Kuppenheim</v>
      </c>
      <c r="C164" s="31" t="str">
        <f ca="1"/>
        <v>Kuppenheim</v>
      </c>
      <c r="D164" s="31">
        <f ca="1"/>
        <v>105</v>
      </c>
      <c r="E164" s="31">
        <f ca="1"/>
        <v>30</v>
      </c>
      <c r="F164" s="31">
        <f ca="1"/>
        <v>0</v>
      </c>
      <c r="G164" s="32" t="str">
        <f ca="1"/>
        <v>Info: Im Tatort "Im Abseits" spielten Prominente wie der ehemalige Fußballbundesträner Jogi Löw mit. Der Handlungsort Eppheim ist fiktiv. Die Dreharbeiten im Fußballstadion fanden im Wörtelstadion in Kuppenheim bei Baden-Baden statt. Kuppenheim kann man mit der Netzcard erreichen.
Aufgabe: Fotografiert euch vor dem Eingang des Stadions.</v>
      </c>
      <c r="H164" s="31">
        <f ca="1"/>
        <v>18</v>
      </c>
      <c r="I164" s="31">
        <f ca="1"/>
        <v>0.6</v>
      </c>
      <c r="J164" s="31" t="str">
        <f ca="1"/>
        <v>48.830943</v>
      </c>
      <c r="K164" s="31" t="str">
        <f ca="1"/>
        <v>8.257238</v>
      </c>
    </row>
    <row r="165" spans="1:11" ht="45">
      <c r="A165" s="31" t="str">
        <f ca="1"/>
        <v>T-18</v>
      </c>
      <c r="B165" s="31" t="str">
        <f ca="1"/>
        <v>Seestrasse 11A, 78462 Kreuzlingen, Schweiz</v>
      </c>
      <c r="C165" s="31" t="str">
        <f ca="1"/>
        <v>Konstanz</v>
      </c>
      <c r="D165" s="31">
        <f ca="1"/>
        <v>585</v>
      </c>
      <c r="E165" s="31">
        <f ca="1"/>
        <v>30</v>
      </c>
      <c r="F165" s="31">
        <f ca="1"/>
        <v>0</v>
      </c>
      <c r="G165" s="32" t="str">
        <f ca="1"/>
        <v>Besuche Konstanz Hbf und laufe einmal kurz über die Schweizer Grenze zu Fuß</v>
      </c>
      <c r="H165" s="31">
        <f ca="1"/>
        <v>17</v>
      </c>
      <c r="I165" s="31">
        <f ca="1"/>
        <v>0.6</v>
      </c>
      <c r="J165" s="31" t="str">
        <f ca="1"/>
        <v>47.654996</v>
      </c>
      <c r="K165" s="31" t="str">
        <f ca="1"/>
        <v>9.1784717</v>
      </c>
    </row>
    <row r="166" spans="1:11" ht="105">
      <c r="A166" s="31" t="str">
        <f ca="1"/>
        <v>T-20</v>
      </c>
      <c r="B166" s="31" t="str">
        <f ca="1"/>
        <v>Krämerbrücke, 99084 Erfurt</v>
      </c>
      <c r="C166" s="31" t="str">
        <f ca="1"/>
        <v>Erfurt Hbf</v>
      </c>
      <c r="D166" s="31">
        <f ca="1"/>
        <v>90</v>
      </c>
      <c r="E166" s="31">
        <f ca="1"/>
        <v>85</v>
      </c>
      <c r="F166" s="31">
        <f ca="1"/>
        <v>10</v>
      </c>
      <c r="G166" s="32" t="str">
        <f ca="1"/>
        <v>Info: Mit nur 2 Folgen hatte Erfurt wohl eine der kürzesten Tatort-Karrieren.
Aufgabe: Als gute Ermittler müsst ihr euch erstmal einen Überblick verschaffen. Besteigt den Glockenturm der Ägidienkirche an der Krämerbrücke und macht ein Panoramabild von oben. Die Kirche hat eine Besonderheit. Sie wird einer Vielzahl von Freiwilligen betreut. Es gibt einen Kalender, wo sich die Freiwilligen für einen Tagesdienst eintragen. Sobald sich ein Freiwilliger findet, ist der Zugang zur Kirche und dem Kirchturm möglich. Sollte sich für einen Tag kein Freiwilliger finden, bleibt die Kirche und der Turm geschlossen. Es gibt also keine verläßlichen Öffnungszeiten. Wenn jedoch geöffnet ist, dann von 11 Uhr bis 17 Uhr. Falls nicht geöffnet ist (oder ihr die Spende für den Aufstieg nicht bezahlen wollt) dürft ihr auch ein Foto vor dem Eingang machen.
Bonus: besteigt den Turm, während die Glocken läuten, und dokumentiert das per Video.</v>
      </c>
      <c r="H166" s="31">
        <f ca="1"/>
        <v>41</v>
      </c>
      <c r="I166" s="31">
        <f ca="1"/>
        <v>1</v>
      </c>
      <c r="J166" s="31" t="str">
        <f ca="1"/>
        <v>50.978878</v>
      </c>
      <c r="K166" s="31" t="str">
        <f ca="1"/>
        <v>11.031253</v>
      </c>
    </row>
    <row r="167" spans="1:11" ht="150">
      <c r="A167" s="31" t="str">
        <f ca="1"/>
        <v>T-21</v>
      </c>
      <c r="B167" s="31" t="str">
        <f ca="1"/>
        <v>Dammstraße 16, 67059 Ludwigshafen am Rhein</v>
      </c>
      <c r="C167" s="31" t="str">
        <f ca="1"/>
        <v>Ludwigshafen(Rhein) Mitte</v>
      </c>
      <c r="D167" s="31">
        <f ca="1"/>
        <v>50</v>
      </c>
      <c r="E167" s="31">
        <f ca="1"/>
        <v>15</v>
      </c>
      <c r="F167" s="31">
        <f ca="1"/>
        <v>0</v>
      </c>
      <c r="G167" s="32" t="str">
        <f ca="1"/>
        <v>Ist das hässlich! Begebt euch zur gesperrten und teils abgerissenen Hochstraße Süd und macht ein Foto mit den Überresten.</v>
      </c>
      <c r="H167" s="31">
        <f ca="1"/>
        <v>9</v>
      </c>
      <c r="I167" s="31">
        <f ca="1"/>
        <v>0.28000000000000003</v>
      </c>
      <c r="J167" s="31" t="str">
        <f ca="1"/>
        <v>49.478088</v>
      </c>
      <c r="K167" s="31" t="str">
        <f ca="1"/>
        <v>8.4488418</v>
      </c>
    </row>
    <row r="168" spans="1:11" ht="195">
      <c r="A168" s="31" t="str">
        <f ca="1"/>
        <v>U-01</v>
      </c>
      <c r="B168" s="31" t="str">
        <f ca="1"/>
        <v>Ledder Str. 80, 49477 Ibbenbüren</v>
      </c>
      <c r="C168" s="31" t="str">
        <f ca="1"/>
        <v>Ibbenbüren</v>
      </c>
      <c r="D168" s="31">
        <f ca="1"/>
        <v>60</v>
      </c>
      <c r="E168" s="31">
        <f ca="1"/>
        <v>60</v>
      </c>
      <c r="F168" s="31">
        <f ca="1"/>
        <v>0</v>
      </c>
      <c r="G168" s="32" t="str">
        <f ca="1"/>
        <v>Foto vor dem alten Grubenzug.</v>
      </c>
      <c r="H168" s="31">
        <f ca="1"/>
        <v>36</v>
      </c>
      <c r="I168" s="31">
        <f ca="1"/>
        <v>1.2</v>
      </c>
      <c r="J168" s="31" t="str">
        <f ca="1"/>
        <v>52.268082</v>
      </c>
      <c r="K168" s="31" t="str">
        <f ca="1"/>
        <v>7.7287275</v>
      </c>
    </row>
    <row r="169" spans="1:11" ht="195">
      <c r="A169" s="31" t="str">
        <f ca="1"/>
        <v>U-07</v>
      </c>
      <c r="B169" s="31" t="str">
        <f ca="1"/>
        <v>Niederbexbacher Straße 62, 66450 Bexbach</v>
      </c>
      <c r="C169" s="31" t="str">
        <f ca="1"/>
        <v>Bexbach</v>
      </c>
      <c r="D169" s="31">
        <f ca="1"/>
        <v>155</v>
      </c>
      <c r="E169" s="31">
        <f ca="1"/>
        <v>55</v>
      </c>
      <c r="F169" s="31">
        <f ca="1"/>
        <v>30</v>
      </c>
      <c r="G169" s="32" t="str">
        <f ca="1"/>
        <v>Info: Das Saarländische Bergbaumuseum befindet sich in der Stadt Bexbach auf dem Gelände des Blumengartens. Als Museumsgebäude dient der Hindenburgturm, zugleich ein Aussichtsturm. Die Präsentation von Großexponaten wie Lokomotiven, Walzenkörpern oder auch neueren Hydraulikschilden setzt sich im näheren Umfeld des Turmes im Blumengarten fort.
Aufgabe: Foto mit Team am Eingang des Museums
Bonus: sechs Fotos in der Gulliver-Welt 2.0 mit den Miniaturwahrzeichen. Wählt sechs aus den folgenden: Schiefe Turm von Pisa, Pyramide von Gizeh, Eiffelturm, Christusstatue von Rio, Berliner Mauer, Saturnrakete, Freiheitsstatue, Holstentor, Schloss Forbach (Burgruine), Brandenburger Tor</v>
      </c>
      <c r="H169" s="31">
        <f ca="1"/>
        <v>33</v>
      </c>
      <c r="I169" s="31">
        <f ca="1"/>
        <v>1</v>
      </c>
      <c r="J169" s="31" t="str">
        <f ca="1"/>
        <v>49.342360</v>
      </c>
      <c r="K169" s="31" t="str">
        <f ca="1"/>
        <v>7.261320</v>
      </c>
    </row>
    <row r="170" spans="1:11" ht="45">
      <c r="A170" s="31" t="str">
        <f ca="1"/>
        <v>U-10</v>
      </c>
      <c r="B170" s="31" t="str">
        <f ca="1"/>
        <v>Wilhelmstraße 59, 73433 Aalen</v>
      </c>
      <c r="C170" s="31" t="str">
        <f ca="1"/>
        <v>Wasseralfingen</v>
      </c>
      <c r="D170" s="31">
        <f ca="1"/>
        <v>215</v>
      </c>
      <c r="E170" s="31">
        <f ca="1"/>
        <v>20</v>
      </c>
      <c r="F170" s="31">
        <f ca="1"/>
        <v>0</v>
      </c>
      <c r="G170" s="32" t="str">
        <f ca="1"/>
        <v xml:space="preserve">Mache ein Bild von dem SHW Gießerei Denkmal in Wasseralfingen
</v>
      </c>
      <c r="H170" s="31">
        <f ca="1"/>
        <v>11</v>
      </c>
      <c r="I170" s="31">
        <f ca="1"/>
        <v>0.3</v>
      </c>
      <c r="J170" s="31" t="str">
        <f ca="1"/>
        <v>48.860784</v>
      </c>
      <c r="K170" s="31" t="str">
        <f ca="1"/>
        <v>10.103166</v>
      </c>
    </row>
    <row r="171" spans="1:11" ht="60">
      <c r="A171" s="31" t="str">
        <f ca="1"/>
        <v>U-13</v>
      </c>
      <c r="B171" s="31" t="str">
        <f ca="1"/>
        <v>Bismarckstraße, 45889 Gelsenkirchen</v>
      </c>
      <c r="C171" s="31" t="str">
        <f ca="1"/>
        <v>Gelsenkirchen Zoo</v>
      </c>
      <c r="D171" s="31">
        <f ca="1"/>
        <v>65</v>
      </c>
      <c r="E171" s="31">
        <f ca="1"/>
        <v>65</v>
      </c>
      <c r="F171" s="31">
        <f ca="1"/>
        <v>0</v>
      </c>
      <c r="G171" s="32" t="str">
        <f ca="1"/>
        <v>Macht ein Foto vor Schacht 9 der ehemaligen Zeche Consolidation</v>
      </c>
      <c r="H171" s="31">
        <f ca="1"/>
        <v>41</v>
      </c>
      <c r="I171" s="31">
        <f ca="1"/>
        <v>1.4</v>
      </c>
      <c r="J171" s="31" t="str">
        <f ca="1"/>
        <v>51.529733</v>
      </c>
      <c r="K171" s="31" t="str">
        <f ca="1"/>
        <v>7.1102702</v>
      </c>
    </row>
    <row r="172" spans="1:11" ht="135">
      <c r="A172" s="31" t="str">
        <f ca="1"/>
        <v>U-14</v>
      </c>
      <c r="B172" s="31" t="str">
        <f ca="1"/>
        <v>Langenberger Str. 502, 45277 Essen-Stadtbezirke VIII</v>
      </c>
      <c r="C172" s="31" t="str">
        <f ca="1"/>
        <v>Essen-Holthausen</v>
      </c>
      <c r="D172" s="31">
        <f ca="1"/>
        <v>50</v>
      </c>
      <c r="E172" s="31">
        <f ca="1"/>
        <v>25</v>
      </c>
      <c r="F172" s="31">
        <f ca="1"/>
        <v>0</v>
      </c>
      <c r="G172" s="32" t="str">
        <f ca="1"/>
        <v>Info:Die Zeche Heinrich ist eine von unzähligen Steinkohle-Gruben im Ruhrpott. Seit Ende der 60er-Jahre ist hier aber Schicht im Schacht
Aufgabe: Macht ein schönes Bild mit dem Förderturm im Hintergrund</v>
      </c>
      <c r="H172" s="31">
        <f ca="1"/>
        <v>12</v>
      </c>
      <c r="I172" s="31">
        <f ca="1"/>
        <v>0.2</v>
      </c>
      <c r="J172" s="31" t="str">
        <f ca="1"/>
        <v>51.417126</v>
      </c>
      <c r="K172" s="31" t="str">
        <f ca="1"/>
        <v>7.0741893</v>
      </c>
    </row>
    <row r="173" spans="1:11" ht="75">
      <c r="A173" s="31" t="str">
        <f ca="1"/>
        <v>U-15</v>
      </c>
      <c r="B173" s="31" t="str">
        <f ca="1"/>
        <v>Brauerstraße 5, 56743 Mendig-Niedermendig</v>
      </c>
      <c r="C173" s="31" t="str">
        <f ca="1"/>
        <v>Mendig</v>
      </c>
      <c r="D173" s="31">
        <f ca="1"/>
        <v>90</v>
      </c>
      <c r="E173" s="31">
        <f ca="1"/>
        <v>80</v>
      </c>
      <c r="F173" s="31">
        <f ca="1"/>
        <v>30</v>
      </c>
      <c r="G173" s="32" t="str">
        <f ca="1"/>
        <v>Info: Lavakeller Mendig, geöffnet an Wochenenden von 10 - 17:30 Uhr.
Aufgabe: Foto vor dem großen flachen Stein, auf dem u.a.Ort und Jahr der Weltausstellung in Deutschland benannt ist.
Bonus: Mindestens eine Person aus dem Team steigt die 150 Stufen hinab und wieder hinauf.</v>
      </c>
      <c r="H173" s="31">
        <f ca="1"/>
        <v>50</v>
      </c>
      <c r="I173" s="31">
        <f ca="1"/>
        <v>1.6</v>
      </c>
      <c r="J173" s="31" t="str">
        <f ca="1"/>
        <v>50.377976</v>
      </c>
      <c r="K173" s="31" t="str">
        <f ca="1"/>
        <v>7.2846908</v>
      </c>
    </row>
    <row r="174" spans="1:11" ht="90">
      <c r="A174" s="31" t="str">
        <f ca="1"/>
        <v>U-19</v>
      </c>
      <c r="B174" s="31" t="str">
        <f ca="1"/>
        <v>Grubenweg 5, 44388 Dortmund</v>
      </c>
      <c r="C174" s="31" t="str">
        <f ca="1"/>
        <v>Dortmund-Bövinghausen</v>
      </c>
      <c r="D174" s="31">
        <f ca="1"/>
        <v>50</v>
      </c>
      <c r="E174" s="31">
        <f ca="1"/>
        <v>40</v>
      </c>
      <c r="F174" s="31">
        <f ca="1"/>
        <v>0</v>
      </c>
      <c r="G174" s="32" t="str">
        <f ca="1"/>
        <v xml:space="preserve">Info: Das Ruhrgebiet  bietet viel Geschichte und die Zeche Zollern bereitet diese auf.                                                         
Aufgabe: Macht ein Foto mit dem Förderturm, ganz nah dran- Selfiemodus on </v>
      </c>
      <c r="H174" s="31">
        <f ca="1"/>
        <v>21</v>
      </c>
      <c r="I174" s="31">
        <f ca="1"/>
        <v>0.6</v>
      </c>
      <c r="J174" s="31" t="str">
        <f ca="1"/>
        <v>51.518751</v>
      </c>
      <c r="K174" s="31" t="str">
        <f ca="1"/>
        <v>7.3335240</v>
      </c>
    </row>
    <row r="175" spans="1:11">
      <c r="A175" s="31" t="str">
        <f ca="1"/>
        <v>U-20</v>
      </c>
      <c r="B175" s="31" t="str">
        <f ca="1"/>
        <v>Markt 7, 38640 Goslar</v>
      </c>
      <c r="C175" s="31" t="str">
        <f ca="1"/>
        <v>Goslar</v>
      </c>
      <c r="D175" s="31">
        <f ca="1"/>
        <v>95</v>
      </c>
      <c r="E175" s="31">
        <f ca="1"/>
        <v>70</v>
      </c>
      <c r="F175" s="31">
        <f ca="1"/>
        <v>30</v>
      </c>
      <c r="G175" s="32" t="str">
        <f ca="1"/>
        <v>Info: Der historische Marktplatz in Goslar bietet gleich mehrere Sehenswürdigkeiten.
Aufgabe: Macht ein Foto vor dem Marktbrunnen.
Bonus: Viermal täglich (9, 12, 15 und 18 Uhr) kann man am Zwerchgiebel des Kämmereigebäudes an der Ostseite des Marktplatzes in Goslar einen Figurenumlauf mit Glockenspiel bewundern.Es gelingt Euch, beim Figurenumlauf anwesend zu sein.</v>
      </c>
      <c r="H175" s="31">
        <f ca="1"/>
        <v>36</v>
      </c>
      <c r="I175" s="31">
        <f ca="1"/>
        <v>0.9</v>
      </c>
      <c r="J175" s="31" t="str">
        <f ca="1"/>
        <v>51.906665</v>
      </c>
      <c r="K175" s="31" t="str">
        <f ca="1"/>
        <v>10.429500</v>
      </c>
    </row>
    <row r="176" spans="1:11" ht="150">
      <c r="A176" s="31" t="str">
        <f ca="1"/>
        <v>U-22</v>
      </c>
      <c r="B176" s="31" t="str">
        <f ca="1"/>
        <v>Am Wasserturm 32, 41363 Jüchen</v>
      </c>
      <c r="C176" s="31" t="str">
        <f ca="1"/>
        <v>Hochneukirch</v>
      </c>
      <c r="D176" s="31">
        <f ca="1"/>
        <v>50</v>
      </c>
      <c r="E176" s="31">
        <f ca="1"/>
        <v>95</v>
      </c>
      <c r="F176" s="31">
        <f ca="1"/>
        <v>10</v>
      </c>
      <c r="G176" s="32" t="str">
        <f ca="1"/>
        <v>Info: Der Tagebau Garzweiler ist ein aktiver Braunkohletagebau, in dem jedes Jahr 25 Mio t Braunkohle gefördert werden. 
Aufgabe: schreibt 5 Ortsnamen weggebaggerte Orte in den Untergrund (ohne dauerhafte Beschädigung) Bonus: ergänzt den neuen Wohnort der Einwohner</v>
      </c>
      <c r="H176" s="31">
        <f ca="1"/>
        <v>57</v>
      </c>
      <c r="I176" s="31">
        <f ca="1"/>
        <v>1.9</v>
      </c>
      <c r="J176" s="31" t="str">
        <f ca="1"/>
        <v>51.091737</v>
      </c>
      <c r="K176" s="31" t="str">
        <f ca="1"/>
        <v>6.4591032</v>
      </c>
    </row>
    <row r="177" spans="1:11" ht="90">
      <c r="A177" s="31" t="str">
        <f ca="1"/>
        <v>U-24</v>
      </c>
      <c r="B177" s="31" t="str">
        <f ca="1"/>
        <v>Dorfstraße 54, 07646 Stadtroda</v>
      </c>
      <c r="C177" s="31" t="str">
        <f ca="1"/>
        <v>Papiermühle(Stadtr)</v>
      </c>
      <c r="D177" s="31">
        <f ca="1"/>
        <v>355</v>
      </c>
      <c r="E177" s="31">
        <f ca="1"/>
        <v>10</v>
      </c>
      <c r="F177" s="31">
        <f ca="1"/>
        <v>0</v>
      </c>
      <c r="G177" s="32" t="str">
        <f ca="1"/>
        <v xml:space="preserve">Mache ein Bild vor der Papiermühle bei Stadtroda
</v>
      </c>
      <c r="H177" s="31">
        <f ca="1"/>
        <v>3</v>
      </c>
      <c r="I177" s="31">
        <f ca="1"/>
        <v>0.05</v>
      </c>
      <c r="J177" s="31" t="str">
        <f ca="1"/>
        <v>50.885672</v>
      </c>
      <c r="K177" s="31" t="str">
        <f ca="1"/>
        <v>11.790006</v>
      </c>
    </row>
    <row r="178" spans="1:11" ht="75">
      <c r="A178" s="31" t="str">
        <f ca="1"/>
        <v>W-01</v>
      </c>
      <c r="B178" s="31" t="str">
        <f ca="1"/>
        <v>Am Markt 11-9, 23730 Neustadt</v>
      </c>
      <c r="C178" s="31" t="str">
        <f ca="1"/>
        <v>Neustadt(Holst)</v>
      </c>
      <c r="D178" s="31">
        <f ca="1"/>
        <v>390</v>
      </c>
      <c r="E178" s="31">
        <f ca="1"/>
        <v>40</v>
      </c>
      <c r="F178" s="31">
        <f ca="1"/>
        <v>0</v>
      </c>
      <c r="G178" s="32" t="str">
        <f ca="1"/>
        <v>Info: Die RB 85 wird ggf. bald eingestellt, genießt nochmal eine Fahrt.
Aufgabe: Nehmt das Schwein in eure Mitte.</v>
      </c>
      <c r="H178" s="31">
        <f ca="1"/>
        <v>22</v>
      </c>
      <c r="I178" s="31">
        <f ca="1"/>
        <v>0.7</v>
      </c>
      <c r="J178" s="31" t="str">
        <f ca="1"/>
        <v>54.107738</v>
      </c>
      <c r="K178" s="31" t="str">
        <f ca="1"/>
        <v>10.814871</v>
      </c>
    </row>
    <row r="179" spans="1:11" ht="60">
      <c r="A179" s="31" t="str">
        <f ca="1"/>
        <v>W-03</v>
      </c>
      <c r="B179" s="31" t="str">
        <f ca="1"/>
        <v>Glockenspiel, Stavenort 12, 21614 Buxtehude</v>
      </c>
      <c r="C179" s="31" t="str">
        <f ca="1"/>
        <v>Buxtehude</v>
      </c>
      <c r="D179" s="31">
        <f ca="1"/>
        <v>120</v>
      </c>
      <c r="E179" s="31">
        <f ca="1"/>
        <v>55</v>
      </c>
      <c r="F179" s="31">
        <f ca="1"/>
        <v>0</v>
      </c>
      <c r="G179" s="32" t="str">
        <f ca="1"/>
        <v>Aufgabe: Foto vor dem Glockenspiel</v>
      </c>
      <c r="H179" s="31">
        <f ca="1"/>
        <v>34</v>
      </c>
      <c r="I179" s="31">
        <f ca="1"/>
        <v>1.2</v>
      </c>
      <c r="J179" s="31" t="str">
        <f ca="1"/>
        <v>53.476950</v>
      </c>
      <c r="K179" s="31" t="str">
        <f ca="1"/>
        <v>9.7021807</v>
      </c>
    </row>
    <row r="180" spans="1:11" ht="30">
      <c r="A180" s="31" t="str">
        <f ca="1"/>
        <v>W-11</v>
      </c>
      <c r="B180" s="31" t="str">
        <f ca="1"/>
        <v>Mercedesstraße 75, 70372 Stuttgart</v>
      </c>
      <c r="C180" s="31" t="str">
        <f ca="1"/>
        <v>Stuttgart Neckarpark</v>
      </c>
      <c r="D180" s="31">
        <f ca="1"/>
        <v>95</v>
      </c>
      <c r="E180" s="31">
        <f ca="1"/>
        <v>85</v>
      </c>
      <c r="F180" s="31">
        <f ca="1"/>
        <v>20</v>
      </c>
      <c r="G180" s="32" t="str">
        <f ca="1"/>
        <v>Info: WM 2006 Denkmal
Aufgabe: Fahre vor das Stadion zum WM 2006 Denkmal und singe das Lied der Sportfreunde Stiller: 54,74,90, 2006
Bonus: Singt noch ein anderes Fusbald lied Eurer Wahl</v>
      </c>
      <c r="H180" s="31">
        <f ca="1"/>
        <v>44</v>
      </c>
      <c r="I180" s="31">
        <f ca="1"/>
        <v>1.3</v>
      </c>
      <c r="J180" s="31" t="str">
        <f ca="1"/>
        <v>48.792241</v>
      </c>
      <c r="K180" s="31" t="str">
        <f ca="1"/>
        <v>9.229635</v>
      </c>
    </row>
    <row r="181" spans="1:11" ht="105">
      <c r="A181" s="31" t="str">
        <f ca="1"/>
        <v>W-15</v>
      </c>
      <c r="B181" s="31" t="str">
        <f ca="1"/>
        <v>99894 Friedrichroda</v>
      </c>
      <c r="C181" s="31" t="str">
        <f ca="1"/>
        <v>Reinhardsbrunn-Friedrichroda</v>
      </c>
      <c r="D181" s="31">
        <f ca="1"/>
        <v>110</v>
      </c>
      <c r="E181" s="31">
        <f ca="1"/>
        <v>45</v>
      </c>
      <c r="F181" s="31">
        <f ca="1"/>
        <v>20</v>
      </c>
      <c r="G181" s="32" t="str">
        <f ca="1"/>
        <v>Info: Die Thüringer Waldbahn zählt zu den wenigen echten Überlandstraßenbahnen Deutschlands. Fast einzigartig in Deutschland ist der gemeinsame Verlauf einer Eisenbahn- und einer Straßenbahnstrecke. Rund zwei Kilometer verlaufen die „Friedrichrodaer Bahn“ und die Thüringer Waldbahn parallel zueinander. Dabei kommt es hin und wieder zum Zusammentreffen von Eisenbahn und Straßenbahn.
Aufgabe: Macht ein Selfie eures Teams vor den Gleisen der Waldbahn und der Friedrichrodaer Bahn.
Bonus: Auf einem Foto ist sowohl eine Straßenbahn der Waldbahn als auch ein Zug der Friedrichrodaer Bahn zu sehen.</v>
      </c>
      <c r="H181" s="31">
        <f ca="1"/>
        <v>27</v>
      </c>
      <c r="I181" s="31">
        <f ca="1"/>
        <v>1</v>
      </c>
      <c r="J181" s="31" t="str">
        <f ca="1"/>
        <v>50.870635</v>
      </c>
      <c r="K181" s="31" t="str">
        <f ca="1"/>
        <v>10.562335</v>
      </c>
    </row>
    <row r="182" spans="1:11" ht="30">
      <c r="A182" s="31" t="str">
        <f ca="1"/>
        <v>W-17</v>
      </c>
      <c r="B182" s="31" t="str">
        <f ca="1"/>
        <v>Hinter dem Lämmchen 2-4, 60311 Frankfurt am Main</v>
      </c>
      <c r="C182" s="31" t="str">
        <f ca="1"/>
        <v>Frankfurt(M)Hauptwache</v>
      </c>
      <c r="D182" s="31">
        <f ca="1"/>
        <v>35</v>
      </c>
      <c r="E182" s="31">
        <f ca="1"/>
        <v>40</v>
      </c>
      <c r="F182" s="31">
        <f ca="1"/>
        <v>10</v>
      </c>
      <c r="G182" s="32" t="str">
        <f ca="1"/>
        <v>Info: Die Geschichte vom Struwwelpeter kennt (fast) jeder - jetzt gibt es das passende Museum dazu!
Aufgabe: Macht einem Teammitglied eine Struwwelpeterfrisur und macht dann gemeinsam ein Teamfoto vor dem Struwwelpetermuseum.
Bonus: Wenn Rapunzel auch auf dem Foto ist, gibt es 10 Bonuspunkte.</v>
      </c>
      <c r="H182" s="31">
        <f ca="1"/>
        <v>21</v>
      </c>
      <c r="I182" s="31">
        <f ca="1"/>
        <v>0.65</v>
      </c>
      <c r="J182" s="31" t="str">
        <f ca="1"/>
        <v>50.111077</v>
      </c>
      <c r="K182" s="31" t="str">
        <f ca="1"/>
        <v>8.6836077</v>
      </c>
    </row>
    <row r="183" spans="1:11" ht="45">
      <c r="A183" s="31" t="str">
        <f ca="1"/>
        <v>W-19</v>
      </c>
      <c r="B183" s="31" t="str">
        <f ca="1"/>
        <v>An de Dang, 24340 Eckernförde</v>
      </c>
      <c r="C183" s="31" t="str">
        <f ca="1"/>
        <v>Eckernförde</v>
      </c>
      <c r="D183" s="31">
        <f ca="1"/>
        <v>390</v>
      </c>
      <c r="E183" s="31">
        <f ca="1"/>
        <v>25</v>
      </c>
      <c r="F183" s="31">
        <f ca="1"/>
        <v>0</v>
      </c>
      <c r="G183" s="32" t="str">
        <f ca="1"/>
        <v>Aufgabe: Foto mit der MareMinde (in voller Pracht).</v>
      </c>
      <c r="H183" s="31">
        <f ca="1"/>
        <v>14</v>
      </c>
      <c r="I183" s="31">
        <f ca="1"/>
        <v>0.45</v>
      </c>
      <c r="J183" s="31" t="str">
        <f ca="1"/>
        <v>54.469281</v>
      </c>
      <c r="K183" s="31" t="str">
        <f ca="1"/>
        <v>9.8405360</v>
      </c>
    </row>
    <row r="184" spans="1:11" ht="60">
      <c r="A184" s="31" t="str">
        <f ca="1"/>
        <v>W-29</v>
      </c>
      <c r="B184" s="31" t="str">
        <f ca="1"/>
        <v>Ioannina-Platz 1, 58239 Schwerte</v>
      </c>
      <c r="C184" s="31" t="str">
        <f ca="1"/>
        <v>Schwerte(Ruhr)</v>
      </c>
      <c r="D184" s="31">
        <f ca="1"/>
        <v>35</v>
      </c>
      <c r="E184" s="31">
        <f ca="1"/>
        <v>65</v>
      </c>
      <c r="F184" s="31">
        <f ca="1"/>
        <v>0</v>
      </c>
      <c r="G184" s="32" t="str">
        <f ca="1"/>
        <v>Macht ein Bild vom Klimagarten Schwerte</v>
      </c>
      <c r="H184" s="31">
        <f ca="1"/>
        <v>41</v>
      </c>
      <c r="I184" s="31">
        <f ca="1"/>
        <v>1.5</v>
      </c>
      <c r="J184" s="31" t="str">
        <f ca="1"/>
        <v>51.431321</v>
      </c>
      <c r="K184" s="31" t="str">
        <f ca="1"/>
        <v>7.5637708</v>
      </c>
    </row>
    <row r="185" spans="1:11" ht="105">
      <c r="A185" s="31" t="str">
        <f ca="1"/>
        <v>W-39</v>
      </c>
      <c r="B185" s="31" t="str">
        <f ca="1"/>
        <v>Hirschgarten 1, 80639 München</v>
      </c>
      <c r="C185" s="31" t="str">
        <f ca="1"/>
        <v>München-Laim</v>
      </c>
      <c r="D185" s="31">
        <f ca="1"/>
        <v>355</v>
      </c>
      <c r="E185" s="31">
        <f ca="1"/>
        <v>75</v>
      </c>
      <c r="F185" s="31">
        <f ca="1"/>
        <v>20</v>
      </c>
      <c r="G185" s="32" t="str">
        <f ca="1"/>
        <v>Info: München - Biergärten - Sommer -geil
Aufgabe: Fahrt zum größten Biergarten der Welt, dem Königlichen Hirschgarten, und machts a 5-sekündiges Video wo mindestens eine Person eurer Gruppe jodelt.
Bonus: Das Video dauert 15 Sekunden, komplett jodelnd ;)</v>
      </c>
      <c r="H185" s="31">
        <f ca="1"/>
        <v>38</v>
      </c>
      <c r="I185" s="31">
        <f ca="1"/>
        <v>1</v>
      </c>
      <c r="J185" s="31" t="str">
        <f ca="1"/>
        <v>48.149981</v>
      </c>
      <c r="K185" s="31" t="str">
        <f ca="1"/>
        <v>11.511142</v>
      </c>
    </row>
    <row r="186" spans="1:11" ht="150">
      <c r="A186" s="31" t="str">
        <f ca="1"/>
        <v>W-51</v>
      </c>
      <c r="B186" s="31" t="str">
        <f ca="1"/>
        <v>DB Regio AG
S-Bahn Stuttgart
Am Nordseekai 36/1-3
73207 Plochingen</v>
      </c>
      <c r="C186" s="31" t="str">
        <f ca="1"/>
        <v>Plochingen</v>
      </c>
      <c r="D186" s="31">
        <f ca="1"/>
        <v>95</v>
      </c>
      <c r="E186" s="31">
        <f ca="1"/>
        <v>105</v>
      </c>
      <c r="F186" s="31">
        <f ca="1"/>
        <v>0</v>
      </c>
      <c r="G186" s="32" t="str">
        <f ca="1"/>
        <v xml:space="preserve">Info: Am Nordsee Kai kann man auch in Stuttgart sein ;-)
Aufgabe: Findet ein Schild der S Bahn und sagt ein Kleines Gedicht auf, bsp. über die baureihe 423 und oder 430.  Gern mit Norddeutschem Dialekt vortragen ;-) </v>
      </c>
      <c r="H186" s="31">
        <f ca="1"/>
        <v>53</v>
      </c>
      <c r="I186" s="31">
        <f ca="1"/>
        <v>1.4</v>
      </c>
      <c r="J186" s="31" t="str">
        <f ca="1"/>
        <v>48.718099</v>
      </c>
      <c r="K186" s="31" t="str">
        <f ca="1"/>
        <v>9.401106</v>
      </c>
    </row>
    <row r="187" spans="1:11" ht="165">
      <c r="A187" s="31" t="str">
        <f ca="1"/>
        <v>W-56</v>
      </c>
      <c r="B187" s="31" t="str">
        <f ca="1"/>
        <v>Van-der-Smissen-Straße 143a, 22767 Altona</v>
      </c>
      <c r="C187" s="31" t="str">
        <f ca="1"/>
        <v>Hamburg Königstraße</v>
      </c>
      <c r="D187" s="31">
        <f ca="1"/>
        <v>95</v>
      </c>
      <c r="E187" s="31">
        <f ca="1"/>
        <v>105</v>
      </c>
      <c r="F187" s="31">
        <f ca="1"/>
        <v>10</v>
      </c>
      <c r="G187" s="32" t="str">
        <f ca="1"/>
        <v>Info: Das Dockland ist ein Bürogebäude an der Elbe in der Nähe des ehemaligen England-Fähranlegers. Das sechsgeschossige Gebäude hat einen markanten Querschnitt in Form eines Parallelogramms und ragt wie ein Schiffsbug über das Wasser hinaus.
Aufgabe: Genießt den Ausblick auf den Hamburger Hafen und beobachtet das bunte Treiben. Macht ein Foto vom Dockland zusammen mit einem großen Schiff darauf.
Bonus: Erklimmt das Dockland und macht ein Treppenfoto mit allen Teammitgliedern.</v>
      </c>
      <c r="H187" s="31">
        <f ca="1"/>
        <v>55</v>
      </c>
      <c r="I187" s="31">
        <f ca="1"/>
        <v>1.5</v>
      </c>
      <c r="J187" s="31" t="str">
        <f ca="1"/>
        <v>53.543326</v>
      </c>
      <c r="K187" s="31" t="str">
        <f ca="1"/>
        <v>9.9343724</v>
      </c>
    </row>
    <row r="188" spans="1:11" ht="45">
      <c r="A188" s="31" t="str">
        <f ca="1"/>
        <v>WK-03</v>
      </c>
      <c r="B188" s="31" t="str">
        <f ca="1"/>
        <v>Am Markt 1, 23966 Wismar</v>
      </c>
      <c r="C188" s="31" t="str">
        <f ca="1"/>
        <v>Wismar</v>
      </c>
      <c r="D188" s="31">
        <f ca="1"/>
        <v>540</v>
      </c>
      <c r="E188" s="31">
        <f ca="1"/>
        <v>70</v>
      </c>
      <c r="F188" s="31">
        <f ca="1"/>
        <v>10</v>
      </c>
      <c r="G188" s="32" t="str">
        <f ca="1"/>
        <v xml:space="preserve">Info: Die Hansestadt Wismar bildet zusammen mit Stralsund das Welterbe "Historische Altstädte Stralsund und Wismar"
Aufgabe: Macht ein Bild vom Marktplatz (Rathaus im Hintergrund)
</v>
      </c>
      <c r="H188" s="31">
        <f ca="1"/>
        <v>42</v>
      </c>
      <c r="I188" s="31">
        <f ca="1"/>
        <v>0.7</v>
      </c>
      <c r="J188" s="31" t="str">
        <f ca="1"/>
        <v>53.891505</v>
      </c>
      <c r="K188" s="31" t="str">
        <f ca="1"/>
        <v>11.466094</v>
      </c>
    </row>
    <row r="189" spans="1:11" ht="30">
      <c r="A189" s="31" t="str">
        <f ca="1"/>
        <v>WK-05</v>
      </c>
      <c r="B189" s="31" t="str">
        <f ca="1"/>
        <v>Ob. Brücke 1, 96047 Bamberg</v>
      </c>
      <c r="C189" s="31" t="str">
        <f ca="1"/>
        <v>Bamberg</v>
      </c>
      <c r="D189" s="31">
        <f ca="1"/>
        <v>110</v>
      </c>
      <c r="E189" s="31">
        <f ca="1"/>
        <v>70</v>
      </c>
      <c r="F189" s="31">
        <f ca="1"/>
        <v>20</v>
      </c>
      <c r="G189" s="32" t="str">
        <f ca="1"/>
        <v>Info: Die Altstadt von Bamberg ist seit 1993 UNESCO-Weltkulturerbe und gilt als herausragendes Beispiel einer mitteleuropäischen Stadt auf frühmittelalterlicher Grundstruktur.
Aufgabe: Mache ein Foto vor dem Alten Rathaus.
Bonus: Trinke ein Rauchbier in der Altstadt vom Bamberg.</v>
      </c>
      <c r="H189" s="31">
        <f ca="1"/>
        <v>42</v>
      </c>
      <c r="I189" s="31">
        <f ca="1"/>
        <v>1.5</v>
      </c>
      <c r="J189" s="31" t="str">
        <f ca="1"/>
        <v>49.891729</v>
      </c>
      <c r="K189" s="31" t="str">
        <f ca="1"/>
        <v>10.887108</v>
      </c>
    </row>
    <row r="190" spans="1:11" ht="45">
      <c r="A190" s="31" t="str">
        <f ca="1"/>
        <v>WK-08</v>
      </c>
      <c r="B190" s="31" t="str">
        <f ca="1"/>
        <v>Markt 7-6, 06484 Quedlinburg</v>
      </c>
      <c r="C190" s="31" t="str">
        <f ca="1"/>
        <v>Quedlinburg</v>
      </c>
      <c r="D190" s="31">
        <f ca="1"/>
        <v>280</v>
      </c>
      <c r="E190" s="31">
        <f ca="1"/>
        <v>60</v>
      </c>
      <c r="F190" s="31" t="str">
        <f ca="1"/>
        <v/>
      </c>
      <c r="G190" s="32" t="str">
        <f ca="1"/>
        <v>Aufgabe: Mach drei unterschiedliche Bilder vom Stadtwappen von Quedlinburg</v>
      </c>
      <c r="H190" s="31">
        <f ca="1"/>
        <v>37</v>
      </c>
      <c r="I190" s="31">
        <f ca="1"/>
        <v>1</v>
      </c>
      <c r="J190" s="31" t="str">
        <f ca="1"/>
        <v>51.789334</v>
      </c>
      <c r="K190" s="31" t="str">
        <f ca="1"/>
        <v>11.141536</v>
      </c>
    </row>
    <row r="191" spans="1:11" ht="135">
      <c r="A191" s="31" t="str">
        <f ca="1"/>
        <v>WK-10</v>
      </c>
      <c r="B191" s="31" t="str">
        <f ca="1"/>
        <v>Theaterpl., 99423 Weimar</v>
      </c>
      <c r="C191" s="31" t="str">
        <f ca="1"/>
        <v>Weimar Berkaer Bf</v>
      </c>
      <c r="D191" s="31">
        <f ca="1"/>
        <v>215</v>
      </c>
      <c r="E191" s="31">
        <f ca="1"/>
        <v>75</v>
      </c>
      <c r="F191" s="31" t="str">
        <f ca="1"/>
        <v/>
      </c>
      <c r="G191" s="32" t="str">
        <f ca="1"/>
        <v xml:space="preserve">Mach ein Selfie mit Goethe und Schiller
</v>
      </c>
      <c r="H191" s="31">
        <f ca="1"/>
        <v>47</v>
      </c>
      <c r="I191" s="31">
        <f ca="1"/>
        <v>1.4</v>
      </c>
      <c r="J191" s="31" t="str">
        <f ca="1"/>
        <v>50.980035</v>
      </c>
      <c r="K191" s="31" t="str">
        <f ca="1"/>
        <v>11.325656</v>
      </c>
    </row>
    <row r="192" spans="1:11" ht="150">
      <c r="A192" s="31" t="str">
        <f ca="1"/>
        <v>WK-14</v>
      </c>
      <c r="B192" s="31" t="str">
        <f ca="1"/>
        <v>Kehrwieder 2/Block D, 20457 Hamburg</v>
      </c>
      <c r="C192" s="31" t="str">
        <f ca="1"/>
        <v>Hamburg Stadthausbrücke</v>
      </c>
      <c r="D192" s="31">
        <f ca="1"/>
        <v>95</v>
      </c>
      <c r="E192" s="31">
        <f ca="1"/>
        <v>60</v>
      </c>
      <c r="F192" s="31" t="str">
        <f ca="1"/>
        <v/>
      </c>
      <c r="G192" s="32" t="str">
        <f ca="1"/>
        <v>Info: Miniaturwunderland
Aufgabe: Macht ein Bild vor dem Miniaturwunderland</v>
      </c>
      <c r="H192" s="31">
        <f ca="1"/>
        <v>33</v>
      </c>
      <c r="I192" s="31">
        <f ca="1"/>
        <v>0.9</v>
      </c>
      <c r="J192" s="31" t="str">
        <f ca="1"/>
        <v>53.543747</v>
      </c>
      <c r="K192" s="31" t="str">
        <f ca="1"/>
        <v>9.9891124</v>
      </c>
    </row>
    <row r="193" spans="1:11" ht="30">
      <c r="A193" s="31" t="str">
        <f ca="1"/>
        <v>WK-17</v>
      </c>
      <c r="B193" s="31" t="str">
        <f ca="1"/>
        <v>Müllerstraße 1, 93059 Regensburg</v>
      </c>
      <c r="C193" s="31" t="str">
        <f ca="1"/>
        <v>Regensburg Hbf</v>
      </c>
      <c r="D193" s="31">
        <f ca="1"/>
        <v>330</v>
      </c>
      <c r="E193" s="31">
        <f ca="1"/>
        <v>80</v>
      </c>
      <c r="F193" s="31">
        <f ca="1"/>
        <v>10</v>
      </c>
      <c r="G193" s="32" t="str">
        <f ca="1"/>
        <v>Info: Besucht das Weltkulturerbe "Altstadt Regensburg mit Stadtamhof". Stadtamhof ist ein Inselstadtteil am Nordufer der Donau, der aus der Altstadt über die Steinerne Brücke erreichbar ist.
Aufgabe: Macht ein Gruppenfoto mit dem Inselstadtteil Stadtamhof und der Steinernen Brücke im Hintergrund von der Jahninsel aus. Es eignet sich besonders die Stelle vor dem Wirtshaus und Biergarten Alte Linde aus dem Jahr 1901.
Bonus: Bringt ein Erfrischungsgetränk aus der Alten Linde mit aufs Foto.</v>
      </c>
      <c r="H193" s="31">
        <f ca="1"/>
        <v>47</v>
      </c>
      <c r="I193" s="31">
        <f ca="1"/>
        <v>1.5</v>
      </c>
      <c r="J193" s="31" t="str">
        <f ca="1"/>
        <v>49.023046</v>
      </c>
      <c r="K193" s="31" t="str">
        <f ca="1"/>
        <v>12.095738</v>
      </c>
    </row>
    <row r="194" spans="1:11" ht="165">
      <c r="A194" s="31" t="str">
        <f ca="1"/>
        <v>WK-21</v>
      </c>
      <c r="B194" s="31" t="str">
        <f ca="1"/>
        <v>Gelsenkirchener Str. 181, 45309 Essen</v>
      </c>
      <c r="C194" s="31" t="str">
        <f ca="1"/>
        <v>Essen-Zollverein Nord</v>
      </c>
      <c r="D194" s="31">
        <f ca="1"/>
        <v>40</v>
      </c>
      <c r="E194" s="31">
        <f ca="1"/>
        <v>60</v>
      </c>
      <c r="F194" s="31">
        <f ca="1"/>
        <v>0</v>
      </c>
      <c r="G194" s="32" t="str">
        <f ca="1"/>
        <v xml:space="preserve">Info: Die Zeche Zollverein zählt zum kulturellen Erbe des Ruhrgebietes. Bekannteste Zeichen ist der Förderturm Schacht XII.
Aufgabe: Stellt euch so zusammen, dass Ihr die Stützen des Turms mit den Händen haltet. Die Perspektive ist entscheident! </v>
      </c>
      <c r="H194" s="31">
        <f ca="1"/>
        <v>35</v>
      </c>
      <c r="I194" s="31">
        <f ca="1"/>
        <v>1</v>
      </c>
      <c r="J194" s="31" t="str">
        <f ca="1"/>
        <v>51.486484</v>
      </c>
      <c r="K194" s="31" t="str">
        <f ca="1"/>
        <v>7.0447457</v>
      </c>
    </row>
    <row r="195" spans="1:11" ht="195">
      <c r="A195" s="31" t="str">
        <f ca="1"/>
        <v>WK-22</v>
      </c>
      <c r="B195" s="31" t="str">
        <f ca="1"/>
        <v>Trankgasse 11, 50667 Köln</v>
      </c>
      <c r="C195" s="31" t="str">
        <f ca="1"/>
        <v>Köln Hbf</v>
      </c>
      <c r="D195" s="31">
        <f ca="1"/>
        <v>30</v>
      </c>
      <c r="E195" s="31">
        <f ca="1"/>
        <v>60</v>
      </c>
      <c r="F195" s="31">
        <f ca="1"/>
        <v>10</v>
      </c>
      <c r="G195" s="32" t="str">
        <f ca="1"/>
        <v xml:space="preserve">Info: Der Kölner Dom ist das Wahrzeichen in Köln und netterweise direkt neben dem Bahnhof.                            
Aufgabe: Lauft einmal um den Kölner Dom                            
Bonus: Schafft es in unter 10 min </v>
      </c>
      <c r="H195" s="31">
        <f ca="1"/>
        <v>25</v>
      </c>
      <c r="I195" s="31" t="str">
        <f ca="1"/>
        <v/>
      </c>
      <c r="J195" s="31" t="str">
        <f ca="1"/>
        <v>50.943423</v>
      </c>
      <c r="K195" s="31" t="str">
        <f ca="1"/>
        <v>6.9583978</v>
      </c>
    </row>
    <row r="196" spans="1:11" ht="90">
      <c r="A196" s="31" t="str">
        <f ca="1"/>
        <v>WK-23</v>
      </c>
      <c r="B196" s="31" t="str">
        <f ca="1"/>
        <v>Domhof 1, 52062 Aachen</v>
      </c>
      <c r="C196" s="31" t="str">
        <f ca="1"/>
        <v>Aachen Schanz</v>
      </c>
      <c r="D196" s="31">
        <f ca="1"/>
        <v>65</v>
      </c>
      <c r="E196" s="31">
        <f ca="1"/>
        <v>75</v>
      </c>
      <c r="F196" s="31">
        <f ca="1"/>
        <v>10</v>
      </c>
      <c r="G196" s="32" t="str">
        <f ca="1"/>
        <v>Info: Aufgrund seiner besonderen architekturgeschichtlichen Bedeutung wurde der Aachener Dom 1978 als erste Kulturstätte Deutschlands in die UNESCO-Welterbeliste eingeschrieben.
Aufgabe: Mach ein Foto vor dem Weltkulturerbe in Aachen.
Bonus:  Beißt dabei in eine Printe einer Aachener Bäckerei, die Bäckertüte muss als Beweis mit aufs Foto.</v>
      </c>
      <c r="H196" s="31">
        <f ca="1"/>
        <v>40</v>
      </c>
      <c r="I196" s="31">
        <f ca="1"/>
        <v>1</v>
      </c>
      <c r="J196" s="31" t="str">
        <f ca="1"/>
        <v>50.774844</v>
      </c>
      <c r="K196" s="31" t="str">
        <f ca="1"/>
        <v>6.0839813</v>
      </c>
    </row>
    <row r="197" spans="1:11" ht="75">
      <c r="A197" s="31" t="str">
        <f ca="1"/>
        <v>WK-24</v>
      </c>
      <c r="B197" s="31" t="str">
        <f ca="1"/>
        <v>Holstentorplatz, 23552 Lübeck</v>
      </c>
      <c r="C197" s="31" t="str">
        <f ca="1"/>
        <v>Lübeck Hbf</v>
      </c>
      <c r="D197" s="31">
        <f ca="1"/>
        <v>185</v>
      </c>
      <c r="E197" s="31">
        <f ca="1"/>
        <v>40</v>
      </c>
      <c r="F197" s="31">
        <f ca="1"/>
        <v>0</v>
      </c>
      <c r="G197" s="32" t="str">
        <f ca="1"/>
        <v>Info: Lübeck war die Königin der Hanse.
Aufgabe: Foto vor dem Holstentor, sodass das gesamte Tor auf dem Foto sichtbar ist.</v>
      </c>
      <c r="H197" s="31">
        <f ca="1"/>
        <v>22</v>
      </c>
      <c r="I197" s="31">
        <f ca="1"/>
        <v>0.75</v>
      </c>
      <c r="J197" s="31" t="str">
        <f ca="1"/>
        <v>53.866159</v>
      </c>
      <c r="K197" s="31" t="str">
        <f ca="1"/>
        <v>10.679680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27EF2-8432-470B-8B73-54447439B9BC}">
  <sheetPr>
    <tabColor theme="4"/>
  </sheetPr>
  <dimension ref="A1:X555"/>
  <sheetViews>
    <sheetView topLeftCell="C1" zoomScale="85" zoomScaleNormal="85" workbookViewId="0">
      <pane ySplit="1" topLeftCell="A4" activePane="bottomLeft" state="frozen"/>
      <selection pane="bottomLeft" activeCell="I6" sqref="I6"/>
    </sheetView>
  </sheetViews>
  <sheetFormatPr baseColWidth="10" defaultColWidth="11.42578125" defaultRowHeight="15"/>
  <cols>
    <col min="1" max="1" width="9.42578125" style="1" hidden="1" customWidth="1"/>
    <col min="2" max="2" width="12.42578125" style="1" hidden="1" customWidth="1"/>
    <col min="3" max="3" width="8" bestFit="1" customWidth="1"/>
    <col min="4" max="4" width="55.28515625" style="1" customWidth="1"/>
    <col min="5" max="5" width="24.42578125" customWidth="1"/>
    <col min="6" max="6" width="19.85546875" customWidth="1"/>
    <col min="7" max="10" width="8.140625" customWidth="1"/>
    <col min="11" max="11" width="28" bestFit="1" customWidth="1"/>
    <col min="12" max="13" width="12" customWidth="1"/>
    <col min="14" max="14" width="9.42578125" customWidth="1"/>
    <col min="15" max="15" width="9.7109375" customWidth="1"/>
    <col min="16" max="16" width="14.28515625" customWidth="1"/>
    <col min="17" max="19" width="14.28515625" hidden="1" customWidth="1"/>
    <col min="20" max="20" width="14.28515625" style="29" hidden="1" customWidth="1"/>
    <col min="21" max="21" width="14.28515625" hidden="1" customWidth="1"/>
    <col min="22" max="22" width="4.5703125" hidden="1" customWidth="1"/>
  </cols>
  <sheetData>
    <row r="1" spans="1:22" s="34" customFormat="1" ht="45">
      <c r="A1" s="36" t="s">
        <v>814</v>
      </c>
      <c r="B1" s="36" t="s">
        <v>815</v>
      </c>
      <c r="C1" s="36" t="s">
        <v>43</v>
      </c>
      <c r="D1" s="34" t="s">
        <v>48</v>
      </c>
      <c r="E1" s="34" t="s">
        <v>816</v>
      </c>
      <c r="F1" s="34" t="s">
        <v>817</v>
      </c>
      <c r="G1" s="34" t="s">
        <v>818</v>
      </c>
      <c r="H1" s="34" t="s">
        <v>819</v>
      </c>
      <c r="I1" s="34" t="s">
        <v>50</v>
      </c>
      <c r="J1" s="34" t="s">
        <v>820</v>
      </c>
      <c r="K1" s="35" t="s">
        <v>16</v>
      </c>
      <c r="L1" s="36" t="s">
        <v>821</v>
      </c>
      <c r="M1" s="36" t="s">
        <v>822</v>
      </c>
      <c r="N1" s="36" t="s">
        <v>45</v>
      </c>
      <c r="O1" s="36" t="s">
        <v>46</v>
      </c>
      <c r="P1" s="36" t="s">
        <v>823</v>
      </c>
      <c r="Q1" s="36" t="s">
        <v>824</v>
      </c>
      <c r="R1" s="36" t="s">
        <v>825</v>
      </c>
      <c r="S1" s="36" t="s">
        <v>826</v>
      </c>
      <c r="T1" s="37" t="s">
        <v>827</v>
      </c>
      <c r="U1" s="36" t="s">
        <v>828</v>
      </c>
      <c r="V1" s="36" t="s">
        <v>829</v>
      </c>
    </row>
    <row r="2" spans="1:22" ht="75">
      <c r="A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 t="s">
        <v>830</v>
      </c>
      <c r="C2" t="s">
        <v>831</v>
      </c>
      <c r="D2" s="1" t="s">
        <v>832</v>
      </c>
      <c r="E2" t="s">
        <v>833</v>
      </c>
      <c r="F2" t="s">
        <v>834</v>
      </c>
      <c r="G2">
        <v>2</v>
      </c>
      <c r="H2">
        <v>15</v>
      </c>
      <c r="I2">
        <v>0.1</v>
      </c>
      <c r="J2">
        <v>20</v>
      </c>
      <c r="K2" t="str" cm="1">
        <f t="array" ref="K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Uelzen</v>
      </c>
      <c r="L2" t="str">
        <f>IFERROR(LEFT(TRIM(Lose[[#This Row],[Google Koordinaten]]),9),"")</f>
        <v>52.969023</v>
      </c>
      <c r="M2" t="str">
        <f>IFERROR(MID(TRIM(Lose[[#This Row],[Google Koordinaten]]),
FIND(",",TRIM(Lose[[#This Row],[Google Koordinaten]])) + 2,9),"")</f>
        <v>10.552415</v>
      </c>
      <c r="N2">
        <f>IF(Lose[[#This Row],[Bahn-hofs-zeit]]=0,0,MROUND(30*25^((Lose[[#This Row],[Bahn-hofs-zeit]]-_xlfn.MINIFS(Lose[Bahn-hofs-zeit],Lose[Bahn-hofs-zeit],"&gt;0"))/(MAX(Lose[Bahn-hofs-zeit])-_xlfn.MINIFS(Lose[Bahn-hofs-zeit],Lose[Bahn-hofs-zeit],"&gt;0"))),5))</f>
        <v>90</v>
      </c>
      <c r="O2">
        <f>IF(Lose[[#This Row],[Gehzeit (min)]]="",0,CEILING(3*(Lose[[#This Row],[Gehzeit (min)]]+Lose[[#This Row],[Aufgaben-zeit (min)]]),5))</f>
        <v>55</v>
      </c>
      <c r="P2">
        <v>6.5</v>
      </c>
      <c r="Q2">
        <f>IFERROR(ROUND(Lose[[#This Row],[Distanz (km)]]*60/Lose[[#This Row],[Gehzeit (min)]],1),"")</f>
        <v>3</v>
      </c>
      <c r="R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0.09</v>
      </c>
      <c r="S2">
        <f>IFERROR(Lose[[#This Row],[Distanz (km)]]-Lose[[#This Row],[Check Distanz]],"")</f>
        <v>1.0000000000000009E-2</v>
      </c>
      <c r="T2" s="29">
        <f>IFERROR(Lose[[#This Row],[Check Umweg]]/Lose[[#This Row],[Check Distanz]],"")</f>
        <v>0.11111111111111122</v>
      </c>
      <c r="U2">
        <f ca="1">IF(RIGHT(Lose[[#This Row],[LosID]],1)="b",_xlfn.XLOOKUP(REPLACE(Lose[[#This Row],[LosID]],LEN(Lose[[#This Row],[LosID]]),1,"a"),Lose[LosID],Lose[Zufallszahl],"",0),RAND())</f>
        <v>0.87218246507241848</v>
      </c>
      <c r="V2" t="b" cm="1">
        <f t="array" aca="1" ref="V2" ca="1">Lose[[#This Row],[Zufallszahl]]&gt;=IFERROR(LARGE((LEFT(Lose[LosID],FIND("-",Lose[LosID])-1)=LEFT(Lose[[#This Row],[LosID]],FIND("-",Lose[[#This Row],[LosID]])-1))*Lose[Zufallszahl],_xlfn.XLOOKUP(LEFT(Lose[[#This Row],[LosID]],FIND("-",Lose[[#This Row],[LosID]])-1),Ziehungsanzahl[Kürzel],Ziehungsanzahl[Kontingent],FALSE,0)),9999)</f>
        <v>1</v>
      </c>
    </row>
    <row r="3" spans="1:22" ht="105">
      <c r="A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 t="s">
        <v>835</v>
      </c>
      <c r="C3" t="s">
        <v>53</v>
      </c>
      <c r="D3" s="1" t="s">
        <v>836</v>
      </c>
      <c r="E3" t="s">
        <v>54</v>
      </c>
      <c r="F3" t="s">
        <v>837</v>
      </c>
      <c r="G3">
        <v>4</v>
      </c>
      <c r="H3">
        <v>3</v>
      </c>
      <c r="I3">
        <v>0.3</v>
      </c>
      <c r="J3">
        <v>20</v>
      </c>
      <c r="K3" t="str" cm="1">
        <f t="array" ref="K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Doberlug-Kirchhain</v>
      </c>
      <c r="L3" t="str">
        <f>IFERROR(LEFT(TRIM(Lose[[#This Row],[Google Koordinaten]]),9),"")</f>
        <v>51.619954</v>
      </c>
      <c r="M3" t="str">
        <f>IFERROR(MID(TRIM(Lose[[#This Row],[Google Koordinaten]]),
FIND(",",TRIM(Lose[[#This Row],[Google Koordinaten]])) + 2,9),"")</f>
        <v>13.560973</v>
      </c>
      <c r="N3">
        <f>IF(Lose[[#This Row],[Bahn-hofs-zeit]]=0,0,MROUND(30*25^((Lose[[#This Row],[Bahn-hofs-zeit]]-_xlfn.MINIFS(Lose[Bahn-hofs-zeit],Lose[Bahn-hofs-zeit],"&gt;0"))/(MAX(Lose[Bahn-hofs-zeit])-_xlfn.MINIFS(Lose[Bahn-hofs-zeit],Lose[Bahn-hofs-zeit],"&gt;0"))),5))</f>
        <v>420</v>
      </c>
      <c r="O3">
        <f>IF(Lose[[#This Row],[Gehzeit (min)]]="",0,CEILING(3*(Lose[[#This Row],[Gehzeit (min)]]+Lose[[#This Row],[Aufgaben-zeit (min)]]),5))</f>
        <v>25</v>
      </c>
      <c r="P3">
        <v>11.25</v>
      </c>
      <c r="Q3">
        <f>IFERROR(ROUND(Lose[[#This Row],[Distanz (km)]]*60/Lose[[#This Row],[Gehzeit (min)]],1),"")</f>
        <v>4.5</v>
      </c>
      <c r="R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0.24</v>
      </c>
      <c r="S3">
        <f>IFERROR(Lose[[#This Row],[Distanz (km)]]-Lose[[#This Row],[Check Distanz]],"")</f>
        <v>0.06</v>
      </c>
      <c r="T3" s="29">
        <f>IFERROR(Lose[[#This Row],[Check Umweg]]/Lose[[#This Row],[Check Distanz]],"")</f>
        <v>0.25</v>
      </c>
      <c r="U3">
        <f ca="1">IF(RIGHT(Lose[[#This Row],[LosID]],1)="b",_xlfn.XLOOKUP(REPLACE(Lose[[#This Row],[LosID]],LEN(Lose[[#This Row],[LosID]]),1,"a"),Lose[LosID],Lose[Zufallszahl],"",0),RAND())</f>
        <v>0.26825205651492834</v>
      </c>
      <c r="V3" t="b" cm="1">
        <f t="array" aca="1" ref="V3" ca="1">Lose[[#This Row],[Zufallszahl]]&gt;=IFERROR(LARGE((LEFT(Lose[LosID],FIND("-",Lose[LosID])-1)=LEFT(Lose[[#This Row],[LosID]],FIND("-",Lose[[#This Row],[LosID]])-1))*Lose[Zufallszahl],_xlfn.XLOOKUP(LEFT(Lose[[#This Row],[LosID]],FIND("-",Lose[[#This Row],[LosID]])-1),Ziehungsanzahl[Kürzel],Ziehungsanzahl[Kontingent],FALSE,0)),9999)</f>
        <v>0</v>
      </c>
    </row>
    <row r="4" spans="1:22" ht="105">
      <c r="A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4" t="s">
        <v>838</v>
      </c>
      <c r="C4" t="s">
        <v>839</v>
      </c>
      <c r="D4" s="42" t="s">
        <v>840</v>
      </c>
      <c r="E4" t="s">
        <v>841</v>
      </c>
      <c r="F4" t="s">
        <v>842</v>
      </c>
      <c r="G4">
        <v>3</v>
      </c>
      <c r="H4">
        <v>5</v>
      </c>
      <c r="I4">
        <v>0.2</v>
      </c>
      <c r="J4">
        <v>10</v>
      </c>
      <c r="K4" t="str" cm="1">
        <f t="array" ref="K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Lindau-Insel</v>
      </c>
      <c r="L4" t="str">
        <f>IFERROR(LEFT(TRIM(Lose[[#This Row],[Google Koordinaten]]),9),"")</f>
        <v>47.544460</v>
      </c>
      <c r="M4" t="str">
        <f>IFERROR(MID(TRIM(Lose[[#This Row],[Google Koordinaten]]),
FIND(",",TRIM(Lose[[#This Row],[Google Koordinaten]])) + 2,9),"")</f>
        <v>9.6834887</v>
      </c>
      <c r="N4">
        <f>IF(Lose[[#This Row],[Bahn-hofs-zeit]]=0,0,MROUND(30*25^((Lose[[#This Row],[Bahn-hofs-zeit]]-_xlfn.MINIFS(Lose[Bahn-hofs-zeit],Lose[Bahn-hofs-zeit],"&gt;0"))/(MAX(Lose[Bahn-hofs-zeit])-_xlfn.MINIFS(Lose[Bahn-hofs-zeit],Lose[Bahn-hofs-zeit],"&gt;0"))),5))</f>
        <v>495</v>
      </c>
      <c r="O4">
        <f>IF(Lose[[#This Row],[Gehzeit (min)]]="",0,CEILING(3*(Lose[[#This Row],[Gehzeit (min)]]+Lose[[#This Row],[Aufgaben-zeit (min)]]),5))</f>
        <v>25</v>
      </c>
      <c r="P4">
        <v>11.75</v>
      </c>
      <c r="Q4">
        <f>IFERROR(ROUND(Lose[[#This Row],[Distanz (km)]]*60/Lose[[#This Row],[Gehzeit (min)]],1),"")</f>
        <v>4</v>
      </c>
      <c r="R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0.23</v>
      </c>
      <c r="S4">
        <f>IFERROR(Lose[[#This Row],[Distanz (km)]]-Lose[[#This Row],[Check Distanz]],"")</f>
        <v>-0.03</v>
      </c>
      <c r="T4" s="29">
        <f>IFERROR(Lose[[#This Row],[Check Umweg]]/Lose[[#This Row],[Check Distanz]],"")</f>
        <v>-0.13043478260869565</v>
      </c>
      <c r="U4">
        <f ca="1">IF(RIGHT(Lose[[#This Row],[LosID]],1)="b",_xlfn.XLOOKUP(REPLACE(Lose[[#This Row],[LosID]],LEN(Lose[[#This Row],[LosID]]),1,"a"),Lose[LosID],Lose[Zufallszahl],"",0),RAND())</f>
        <v>0.48847339080424379</v>
      </c>
      <c r="V4" t="b" cm="1">
        <f t="array" aca="1" ref="V4" ca="1">Lose[[#This Row],[Zufallszahl]]&gt;=IFERROR(LARGE((LEFT(Lose[LosID],FIND("-",Lose[LosID])-1)=LEFT(Lose[[#This Row],[LosID]],FIND("-",Lose[[#This Row],[LosID]])-1))*Lose[Zufallszahl],_xlfn.XLOOKUP(LEFT(Lose[[#This Row],[LosID]],FIND("-",Lose[[#This Row],[LosID]])-1),Ziehungsanzahl[Kürzel],Ziehungsanzahl[Kontingent],FALSE,0)),9999)</f>
        <v>0</v>
      </c>
    </row>
    <row r="5" spans="1:22" ht="90">
      <c r="A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5" t="s">
        <v>843</v>
      </c>
      <c r="C5" t="s">
        <v>59</v>
      </c>
      <c r="D5" s="1" t="s">
        <v>844</v>
      </c>
      <c r="E5" s="1" t="s">
        <v>60</v>
      </c>
      <c r="F5" t="s">
        <v>845</v>
      </c>
      <c r="G5">
        <v>10</v>
      </c>
      <c r="H5">
        <v>5</v>
      </c>
      <c r="I5">
        <v>0.8</v>
      </c>
      <c r="J5">
        <v>20</v>
      </c>
      <c r="K5" t="str" cm="1">
        <f t="array" ref="K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Baunatal-Guntershausen</v>
      </c>
      <c r="L5" t="str">
        <f>IFERROR(LEFT(TRIM(Lose[[#This Row],[Google Koordinaten]]),9),"")</f>
        <v>51.226520</v>
      </c>
      <c r="M5" t="str">
        <f>IFERROR(MID(TRIM(Lose[[#This Row],[Google Koordinaten]]),
FIND(",",TRIM(Lose[[#This Row],[Google Koordinaten]])) + 2,9),"")</f>
        <v>9.469010</v>
      </c>
      <c r="N5">
        <f>IF(Lose[[#This Row],[Bahn-hofs-zeit]]=0,0,MROUND(30*25^((Lose[[#This Row],[Bahn-hofs-zeit]]-_xlfn.MINIFS(Lose[Bahn-hofs-zeit],Lose[Bahn-hofs-zeit],"&gt;0"))/(MAX(Lose[Bahn-hofs-zeit])-_xlfn.MINIFS(Lose[Bahn-hofs-zeit],Lose[Bahn-hofs-zeit],"&gt;0"))),5))</f>
        <v>50</v>
      </c>
      <c r="O5">
        <f>IF(Lose[[#This Row],[Gehzeit (min)]]="",0,CEILING(3*(Lose[[#This Row],[Gehzeit (min)]]+Lose[[#This Row],[Aufgaben-zeit (min)]]),5))</f>
        <v>45</v>
      </c>
      <c r="P5">
        <v>4.75</v>
      </c>
      <c r="Q5">
        <f>IFERROR(ROUND(Lose[[#This Row],[Distanz (km)]]*60/Lose[[#This Row],[Gehzeit (min)]],1),"")</f>
        <v>4.8</v>
      </c>
      <c r="R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v>
      </c>
      <c r="S5">
        <f>IFERROR(Lose[[#This Row],[Distanz (km)]]-Lose[[#This Row],[Check Distanz]],"")</f>
        <v>0.4</v>
      </c>
      <c r="T5" s="29">
        <f>IFERROR(Lose[[#This Row],[Check Umweg]]/Lose[[#This Row],[Check Distanz]],"")</f>
        <v>1</v>
      </c>
      <c r="U5">
        <f ca="1">IF(RIGHT(Lose[[#This Row],[LosID]],1)="b",_xlfn.XLOOKUP(REPLACE(Lose[[#This Row],[LosID]],LEN(Lose[[#This Row],[LosID]]),1,"a"),Lose[LosID],Lose[Zufallszahl],"",0),RAND())</f>
        <v>0.45253152068894531</v>
      </c>
      <c r="V5" t="b" cm="1">
        <f t="array" aca="1" ref="V5" ca="1">Lose[[#This Row],[Zufallszahl]]&gt;=IFERROR(LARGE((LEFT(Lose[LosID],FIND("-",Lose[LosID])-1)=LEFT(Lose[[#This Row],[LosID]],FIND("-",Lose[[#This Row],[LosID]])-1))*Lose[Zufallszahl],_xlfn.XLOOKUP(LEFT(Lose[[#This Row],[LosID]],FIND("-",Lose[[#This Row],[LosID]])-1),Ziehungsanzahl[Kürzel],Ziehungsanzahl[Kontingent],FALSE,0)),9999)</f>
        <v>0</v>
      </c>
    </row>
    <row r="6" spans="1:22" ht="75">
      <c r="A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 t="s">
        <v>846</v>
      </c>
      <c r="C6" t="s">
        <v>847</v>
      </c>
      <c r="D6" s="1" t="s">
        <v>848</v>
      </c>
      <c r="E6" t="s">
        <v>849</v>
      </c>
      <c r="F6" t="s">
        <v>850</v>
      </c>
      <c r="G6">
        <v>7</v>
      </c>
      <c r="H6">
        <v>10</v>
      </c>
      <c r="I6">
        <v>0.5</v>
      </c>
      <c r="K6" t="str" cm="1">
        <f t="array" ref="K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 Hbf</v>
      </c>
      <c r="L6" t="str">
        <f>IFERROR(LEFT(TRIM(Lose[[#This Row],[Google Koordinaten]]),9),"")</f>
        <v>51.454595</v>
      </c>
      <c r="M6" t="str">
        <f>IFERROR(MID(TRIM(Lose[[#This Row],[Google Koordinaten]]),
FIND(",",TRIM(Lose[[#This Row],[Google Koordinaten]])) + 2,9),"")</f>
        <v>7.0111270</v>
      </c>
      <c r="N6">
        <f>IF(Lose[[#This Row],[Bahn-hofs-zeit]]=0,0,MROUND(30*25^((Lose[[#This Row],[Bahn-hofs-zeit]]-_xlfn.MINIFS(Lose[Bahn-hofs-zeit],Lose[Bahn-hofs-zeit],"&gt;0"))/(MAX(Lose[Bahn-hofs-zeit])-_xlfn.MINIFS(Lose[Bahn-hofs-zeit],Lose[Bahn-hofs-zeit],"&gt;0"))),5))</f>
        <v>35</v>
      </c>
      <c r="O6">
        <f>IF(Lose[[#This Row],[Gehzeit (min)]]="",0,CEILING(3*(Lose[[#This Row],[Gehzeit (min)]]+Lose[[#This Row],[Aufgaben-zeit (min)]]),5))</f>
        <v>55</v>
      </c>
      <c r="P6">
        <v>3.75</v>
      </c>
      <c r="Q6">
        <f>IFERROR(ROUND(Lose[[#This Row],[Distanz (km)]]*60/Lose[[#This Row],[Gehzeit (min)]],1),"")</f>
        <v>4.3</v>
      </c>
      <c r="R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0.44</v>
      </c>
      <c r="S6">
        <f>IFERROR(Lose[[#This Row],[Distanz (km)]]-Lose[[#This Row],[Check Distanz]],"")</f>
        <v>0.06</v>
      </c>
      <c r="T6" s="29">
        <f>IFERROR(Lose[[#This Row],[Check Umweg]]/Lose[[#This Row],[Check Distanz]],"")</f>
        <v>0.13636363636363635</v>
      </c>
      <c r="U6">
        <f ca="1">IF(RIGHT(Lose[[#This Row],[LosID]],1)="b",_xlfn.XLOOKUP(REPLACE(Lose[[#This Row],[LosID]],LEN(Lose[[#This Row],[LosID]]),1,"a"),Lose[LosID],Lose[Zufallszahl],"",0),RAND())</f>
        <v>0.99033904126333061</v>
      </c>
      <c r="V6" t="b" cm="1">
        <f t="array" aca="1" ref="V6" ca="1">Lose[[#This Row],[Zufallszahl]]&gt;=IFERROR(LARGE((LEFT(Lose[LosID],FIND("-",Lose[LosID])-1)=LEFT(Lose[[#This Row],[LosID]],FIND("-",Lose[[#This Row],[LosID]])-1))*Lose[Zufallszahl],_xlfn.XLOOKUP(LEFT(Lose[[#This Row],[LosID]],FIND("-",Lose[[#This Row],[LosID]])-1),Ziehungsanzahl[Kürzel],Ziehungsanzahl[Kontingent],FALSE,0)),9999)</f>
        <v>1</v>
      </c>
    </row>
    <row r="7" spans="1:22" ht="135">
      <c r="A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 t="s">
        <v>851</v>
      </c>
      <c r="C7" t="s">
        <v>62</v>
      </c>
      <c r="D7" s="1" t="s">
        <v>852</v>
      </c>
      <c r="E7" t="s">
        <v>63</v>
      </c>
      <c r="F7" t="s">
        <v>853</v>
      </c>
      <c r="G7">
        <v>19</v>
      </c>
      <c r="H7">
        <v>5</v>
      </c>
      <c r="I7">
        <v>1.4</v>
      </c>
      <c r="J7">
        <v>10</v>
      </c>
      <c r="K7" t="s">
        <v>64</v>
      </c>
      <c r="L7" t="str">
        <f>IFERROR(LEFT(TRIM(Lose[[#This Row],[Google Koordinaten]]),9),"")</f>
        <v>52.489252</v>
      </c>
      <c r="M7" t="str">
        <f>IFERROR(MID(TRIM(Lose[[#This Row],[Google Koordinaten]]),
FIND(",",TRIM(Lose[[#This Row],[Google Koordinaten]])) + 2,9),"")</f>
        <v>13.359617</v>
      </c>
      <c r="N7">
        <f>IF(Lose[[#This Row],[Bahn-hofs-zeit]]=0,0,MROUND(30*25^((Lose[[#This Row],[Bahn-hofs-zeit]]-_xlfn.MINIFS(Lose[Bahn-hofs-zeit],Lose[Bahn-hofs-zeit],"&gt;0"))/(MAX(Lose[Bahn-hofs-zeit])-_xlfn.MINIFS(Lose[Bahn-hofs-zeit],Lose[Bahn-hofs-zeit],"&gt;0"))),5))</f>
        <v>170</v>
      </c>
      <c r="O7">
        <f>IF(Lose[[#This Row],[Gehzeit (min)]]="",0,CEILING(3*(Lose[[#This Row],[Gehzeit (min)]]+Lose[[#This Row],[Aufgaben-zeit (min)]]),5))</f>
        <v>75</v>
      </c>
      <c r="P7">
        <v>8.5</v>
      </c>
      <c r="Q7">
        <f>IFERROR(ROUND(Lose[[#This Row],[Distanz (km)]]*60/Lose[[#This Row],[Gehzeit (min)]],1),"")</f>
        <v>4.4000000000000004</v>
      </c>
      <c r="R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1.21</v>
      </c>
      <c r="S7">
        <f>IFERROR(Lose[[#This Row],[Distanz (km)]]-Lose[[#This Row],[Check Distanz]],"")</f>
        <v>0.18999999999999995</v>
      </c>
      <c r="T7" s="29">
        <f>IFERROR(Lose[[#This Row],[Check Umweg]]/Lose[[#This Row],[Check Distanz]],"")</f>
        <v>0.1570247933884297</v>
      </c>
      <c r="U7">
        <f ca="1">IF(RIGHT(Lose[[#This Row],[LosID]],1)="b",_xlfn.XLOOKUP(REPLACE(Lose[[#This Row],[LosID]],LEN(Lose[[#This Row],[LosID]]),1,"a"),Lose[LosID],Lose[Zufallszahl],"",0),RAND())</f>
        <v>0.68427057157505455</v>
      </c>
      <c r="V7" t="b" cm="1">
        <f t="array" aca="1" ref="V7" ca="1">Lose[[#This Row],[Zufallszahl]]&gt;=IFERROR(LARGE((LEFT(Lose[LosID],FIND("-",Lose[LosID])-1)=LEFT(Lose[[#This Row],[LosID]],FIND("-",Lose[[#This Row],[LosID]])-1))*Lose[Zufallszahl],_xlfn.XLOOKUP(LEFT(Lose[[#This Row],[LosID]],FIND("-",Lose[[#This Row],[LosID]])-1),Ziehungsanzahl[Kürzel],Ziehungsanzahl[Kontingent],FALSE,0)),9999)</f>
        <v>0</v>
      </c>
    </row>
    <row r="8" spans="1:22" ht="45">
      <c r="A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 t="s">
        <v>854</v>
      </c>
      <c r="C8" t="s">
        <v>855</v>
      </c>
      <c r="D8" s="1" t="s">
        <v>856</v>
      </c>
      <c r="E8" t="s">
        <v>857</v>
      </c>
      <c r="F8" t="s">
        <v>858</v>
      </c>
      <c r="G8">
        <v>9</v>
      </c>
      <c r="H8">
        <v>5</v>
      </c>
      <c r="I8">
        <v>0.65</v>
      </c>
      <c r="J8">
        <v>10</v>
      </c>
      <c r="K8" t="str" cm="1">
        <f t="array" ref="K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Holzwickede</v>
      </c>
      <c r="L8" t="str">
        <f>IFERROR(LEFT(TRIM(Lose[[#This Row],[Google Koordinaten]]),9),"")</f>
        <v>51.500244</v>
      </c>
      <c r="M8" t="str">
        <f>IFERROR(MID(TRIM(Lose[[#This Row],[Google Koordinaten]]),
FIND(",",TRIM(Lose[[#This Row],[Google Koordinaten]])) + 2,9),"")</f>
        <v>7.6176679</v>
      </c>
      <c r="N8">
        <f>IF(Lose[[#This Row],[Bahn-hofs-zeit]]=0,0,MROUND(30*25^((Lose[[#This Row],[Bahn-hofs-zeit]]-_xlfn.MINIFS(Lose[Bahn-hofs-zeit],Lose[Bahn-hofs-zeit],"&gt;0"))/(MAX(Lose[Bahn-hofs-zeit])-_xlfn.MINIFS(Lose[Bahn-hofs-zeit],Lose[Bahn-hofs-zeit],"&gt;0"))),5))</f>
        <v>40</v>
      </c>
      <c r="O8">
        <f>IF(Lose[[#This Row],[Gehzeit (min)]]="",0,CEILING(3*(Lose[[#This Row],[Gehzeit (min)]]+Lose[[#This Row],[Aufgaben-zeit (min)]]),5))</f>
        <v>45</v>
      </c>
      <c r="P8">
        <v>4.25</v>
      </c>
      <c r="Q8">
        <f>IFERROR(ROUND(Lose[[#This Row],[Distanz (km)]]*60/Lose[[#This Row],[Gehzeit (min)]],1),"")</f>
        <v>4.3</v>
      </c>
      <c r="R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0.52</v>
      </c>
      <c r="S8">
        <f>IFERROR(Lose[[#This Row],[Distanz (km)]]-Lose[[#This Row],[Check Distanz]],"")</f>
        <v>0.13</v>
      </c>
      <c r="T8" s="29">
        <f>IFERROR(Lose[[#This Row],[Check Umweg]]/Lose[[#This Row],[Check Distanz]],"")</f>
        <v>0.25</v>
      </c>
      <c r="U8">
        <f ca="1">IF(RIGHT(Lose[[#This Row],[LosID]],1)="b",_xlfn.XLOOKUP(REPLACE(Lose[[#This Row],[LosID]],LEN(Lose[[#This Row],[LosID]]),1,"a"),Lose[LosID],Lose[Zufallszahl],"",0),RAND())</f>
        <v>0.79040012575157959</v>
      </c>
      <c r="V8" t="b" cm="1">
        <f t="array" aca="1" ref="V8" ca="1">Lose[[#This Row],[Zufallszahl]]&gt;=IFERROR(LARGE((LEFT(Lose[LosID],FIND("-",Lose[LosID])-1)=LEFT(Lose[[#This Row],[LosID]],FIND("-",Lose[[#This Row],[LosID]])-1))*Lose[Zufallszahl],_xlfn.XLOOKUP(LEFT(Lose[[#This Row],[LosID]],FIND("-",Lose[[#This Row],[LosID]])-1),Ziehungsanzahl[Kürzel],Ziehungsanzahl[Kontingent],FALSE,0)),9999)</f>
        <v>1</v>
      </c>
    </row>
    <row r="9" spans="1:22" ht="195">
      <c r="A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 t="s">
        <v>859</v>
      </c>
      <c r="C9" t="s">
        <v>65</v>
      </c>
      <c r="D9" s="1" t="s">
        <v>860</v>
      </c>
      <c r="E9" t="s">
        <v>66</v>
      </c>
      <c r="F9" t="s">
        <v>861</v>
      </c>
      <c r="G9">
        <v>7</v>
      </c>
      <c r="H9">
        <v>10</v>
      </c>
      <c r="I9">
        <v>0.5</v>
      </c>
      <c r="J9">
        <v>20</v>
      </c>
      <c r="K9" t="str" cm="1">
        <f t="array" ref="K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Stuttgart-Zuffenhausen</v>
      </c>
      <c r="L9" t="str">
        <f>IFERROR(LEFT(TRIM(Lose[[#This Row],[Google Koordinaten]]),9),"")</f>
        <v>48.833376</v>
      </c>
      <c r="M9" t="str">
        <f>IFERROR(MID(TRIM(Lose[[#This Row],[Google Koordinaten]]),
FIND(",",TRIM(Lose[[#This Row],[Google Koordinaten]])) + 2,9),"")</f>
        <v>9.1650928</v>
      </c>
      <c r="N9">
        <f>IF(Lose[[#This Row],[Bahn-hofs-zeit]]=0,0,MROUND(30*25^((Lose[[#This Row],[Bahn-hofs-zeit]]-_xlfn.MINIFS(Lose[Bahn-hofs-zeit],Lose[Bahn-hofs-zeit],"&gt;0"))/(MAX(Lose[Bahn-hofs-zeit])-_xlfn.MINIFS(Lose[Bahn-hofs-zeit],Lose[Bahn-hofs-zeit],"&gt;0"))),5))</f>
        <v>95</v>
      </c>
      <c r="O9">
        <f>IF(Lose[[#This Row],[Gehzeit (min)]]="",0,CEILING(3*(Lose[[#This Row],[Gehzeit (min)]]+Lose[[#This Row],[Aufgaben-zeit (min)]]),5))</f>
        <v>55</v>
      </c>
      <c r="P9">
        <v>6.75</v>
      </c>
      <c r="Q9">
        <f>IFERROR(ROUND(Lose[[#This Row],[Distanz (km)]]*60/Lose[[#This Row],[Gehzeit (min)]],1),"")</f>
        <v>4.3</v>
      </c>
      <c r="R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0.46</v>
      </c>
      <c r="S9">
        <f>IFERROR(Lose[[#This Row],[Distanz (km)]]-Lose[[#This Row],[Check Distanz]],"")</f>
        <v>3.999999999999998E-2</v>
      </c>
      <c r="T9" s="29">
        <f>IFERROR(Lose[[#This Row],[Check Umweg]]/Lose[[#This Row],[Check Distanz]],"")</f>
        <v>8.6956521739130391E-2</v>
      </c>
      <c r="U9">
        <f ca="1">IF(RIGHT(Lose[[#This Row],[LosID]],1)="b",_xlfn.XLOOKUP(REPLACE(Lose[[#This Row],[LosID]],LEN(Lose[[#This Row],[LosID]]),1,"a"),Lose[LosID],Lose[Zufallszahl],"",0),RAND())</f>
        <v>0.77730506025961943</v>
      </c>
      <c r="V9" t="b" cm="1">
        <f t="array" aca="1" ref="V9" ca="1">Lose[[#This Row],[Zufallszahl]]&gt;=IFERROR(LARGE((LEFT(Lose[LosID],FIND("-",Lose[LosID])-1)=LEFT(Lose[[#This Row],[LosID]],FIND("-",Lose[[#This Row],[LosID]])-1))*Lose[Zufallszahl],_xlfn.XLOOKUP(LEFT(Lose[[#This Row],[LosID]],FIND("-",Lose[[#This Row],[LosID]])-1),Ziehungsanzahl[Kürzel],Ziehungsanzahl[Kontingent],FALSE,0)),9999)</f>
        <v>1</v>
      </c>
    </row>
    <row r="10" spans="1:22" ht="105">
      <c r="A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 t="s">
        <v>862</v>
      </c>
      <c r="C10" t="s">
        <v>68</v>
      </c>
      <c r="D10" s="1" t="s">
        <v>863</v>
      </c>
      <c r="E10" t="s">
        <v>69</v>
      </c>
      <c r="F10" t="s">
        <v>864</v>
      </c>
      <c r="G10">
        <v>7</v>
      </c>
      <c r="H10">
        <v>15</v>
      </c>
      <c r="I10">
        <v>0.5</v>
      </c>
      <c r="K10" t="str" cm="1">
        <f t="array" ref="K1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Gießen</v>
      </c>
      <c r="L10" t="str">
        <f>IFERROR(LEFT(TRIM(Lose[[#This Row],[Google Koordinaten]]),9),"")</f>
        <v>50.581109</v>
      </c>
      <c r="M10" t="str">
        <f>IFERROR(MID(TRIM(Lose[[#This Row],[Google Koordinaten]]),
FIND(",",TRIM(Lose[[#This Row],[Google Koordinaten]])) + 2,9),"")</f>
        <v>8.6658031</v>
      </c>
      <c r="N10">
        <f>IF(Lose[[#This Row],[Bahn-hofs-zeit]]=0,0,MROUND(30*25^((Lose[[#This Row],[Bahn-hofs-zeit]]-_xlfn.MINIFS(Lose[Bahn-hofs-zeit],Lose[Bahn-hofs-zeit],"&gt;0"))/(MAX(Lose[Bahn-hofs-zeit])-_xlfn.MINIFS(Lose[Bahn-hofs-zeit],Lose[Bahn-hofs-zeit],"&gt;0"))),5))</f>
        <v>60</v>
      </c>
      <c r="O10">
        <f>IF(Lose[[#This Row],[Gehzeit (min)]]="",0,CEILING(3*(Lose[[#This Row],[Gehzeit (min)]]+Lose[[#This Row],[Aufgaben-zeit (min)]]),5))</f>
        <v>70</v>
      </c>
      <c r="P10">
        <v>5.25</v>
      </c>
      <c r="Q10">
        <f>IFERROR(ROUND(Lose[[#This Row],[Distanz (km)]]*60/Lose[[#This Row],[Gehzeit (min)]],1),"")</f>
        <v>4.3</v>
      </c>
      <c r="R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0.38</v>
      </c>
      <c r="S10">
        <f>IFERROR(Lose[[#This Row],[Distanz (km)]]-Lose[[#This Row],[Check Distanz]],"")</f>
        <v>0.12</v>
      </c>
      <c r="T10" s="29">
        <f>IFERROR(Lose[[#This Row],[Check Umweg]]/Lose[[#This Row],[Check Distanz]],"")</f>
        <v>0.31578947368421051</v>
      </c>
      <c r="U10">
        <f ca="1">IF(RIGHT(Lose[[#This Row],[LosID]],1)="b",_xlfn.XLOOKUP(REPLACE(Lose[[#This Row],[LosID]],LEN(Lose[[#This Row],[LosID]]),1,"a"),Lose[LosID],Lose[Zufallszahl],"",0),RAND())</f>
        <v>0.71446671103437265</v>
      </c>
      <c r="V10" t="b" cm="1">
        <f t="array" aca="1" ref="V10" ca="1">Lose[[#This Row],[Zufallszahl]]&gt;=IFERROR(LARGE((LEFT(Lose[LosID],FIND("-",Lose[LosID])-1)=LEFT(Lose[[#This Row],[LosID]],FIND("-",Lose[[#This Row],[LosID]])-1))*Lose[Zufallszahl],_xlfn.XLOOKUP(LEFT(Lose[[#This Row],[LosID]],FIND("-",Lose[[#This Row],[LosID]])-1),Ziehungsanzahl[Kürzel],Ziehungsanzahl[Kontingent],FALSE,0)),9999)</f>
        <v>0</v>
      </c>
    </row>
    <row r="11" spans="1:22" ht="90">
      <c r="A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1" t="s">
        <v>865</v>
      </c>
      <c r="C11" t="s">
        <v>71</v>
      </c>
      <c r="D11" s="1" t="s">
        <v>74</v>
      </c>
      <c r="E11" s="1" t="s">
        <v>72</v>
      </c>
      <c r="F11" t="s">
        <v>866</v>
      </c>
      <c r="G11">
        <v>2</v>
      </c>
      <c r="H11">
        <v>1</v>
      </c>
      <c r="I11">
        <v>0.1</v>
      </c>
      <c r="K11" t="str" cm="1">
        <f t="array" ref="K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Hamburg-Harburg</v>
      </c>
      <c r="L11" t="str">
        <f>IFERROR(LEFT(TRIM(Lose[[#This Row],[Google Koordinaten]]),9),"")</f>
        <v>53.456248</v>
      </c>
      <c r="M11" t="str">
        <f>IFERROR(MID(TRIM(Lose[[#This Row],[Google Koordinaten]]),
FIND(",",TRIM(Lose[[#This Row],[Google Koordinaten]])) + 2,9),"")</f>
        <v>9.9916987</v>
      </c>
      <c r="N11">
        <f>IF(Lose[[#This Row],[Bahn-hofs-zeit]]=0,0,MROUND(30*25^((Lose[[#This Row],[Bahn-hofs-zeit]]-_xlfn.MINIFS(Lose[Bahn-hofs-zeit],Lose[Bahn-hofs-zeit],"&gt;0"))/(MAX(Lose[Bahn-hofs-zeit])-_xlfn.MINIFS(Lose[Bahn-hofs-zeit],Lose[Bahn-hofs-zeit],"&gt;0"))),5))</f>
        <v>80</v>
      </c>
      <c r="O11">
        <f>IF(Lose[[#This Row],[Gehzeit (min)]]="",0,CEILING(3*(Lose[[#This Row],[Gehzeit (min)]]+Lose[[#This Row],[Aufgaben-zeit (min)]]),5))</f>
        <v>10</v>
      </c>
      <c r="P11">
        <v>6.25</v>
      </c>
      <c r="Q11">
        <f>IFERROR(ROUND(Lose[[#This Row],[Distanz (km)]]*60/Lose[[#This Row],[Gehzeit (min)]],1),"")</f>
        <v>3</v>
      </c>
      <c r="R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11">
        <f>IFERROR(Lose[[#This Row],[Distanz (km)]]-Lose[[#This Row],[Check Distanz]],"")</f>
        <v>6.0000000000000005E-2</v>
      </c>
      <c r="T11" s="29">
        <f>IFERROR(Lose[[#This Row],[Check Umweg]]/Lose[[#This Row],[Check Distanz]],"")</f>
        <v>1.5</v>
      </c>
      <c r="U11">
        <f ca="1">IF(RIGHT(Lose[[#This Row],[LosID]],1)="b",_xlfn.XLOOKUP(REPLACE(Lose[[#This Row],[LosID]],LEN(Lose[[#This Row],[LosID]]),1,"a"),Lose[LosID],Lose[Zufallszahl],"",0),RAND())</f>
        <v>0.76885954673504742</v>
      </c>
      <c r="V11" t="b" cm="1">
        <f t="array" aca="1" ref="V11" ca="1">Lose[[#This Row],[Zufallszahl]]&gt;=IFERROR(LARGE((LEFT(Lose[LosID],FIND("-",Lose[LosID])-1)=LEFT(Lose[[#This Row],[LosID]],FIND("-",Lose[[#This Row],[LosID]])-1))*Lose[Zufallszahl],_xlfn.XLOOKUP(LEFT(Lose[[#This Row],[LosID]],FIND("-",Lose[[#This Row],[LosID]])-1),Ziehungsanzahl[Kürzel],Ziehungsanzahl[Kontingent],FALSE,0)),9999)</f>
        <v>1</v>
      </c>
    </row>
    <row r="12" spans="1:22" ht="135">
      <c r="A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 t="s">
        <v>867</v>
      </c>
      <c r="C12" t="s">
        <v>75</v>
      </c>
      <c r="D12" s="1" t="s">
        <v>868</v>
      </c>
      <c r="E12" t="s">
        <v>76</v>
      </c>
      <c r="F12" t="s">
        <v>869</v>
      </c>
      <c r="G12">
        <v>0.2</v>
      </c>
      <c r="H12">
        <v>2</v>
      </c>
      <c r="I12">
        <v>1.4999999999999999E-2</v>
      </c>
      <c r="J12">
        <v>10</v>
      </c>
      <c r="K12" t="str" cm="1">
        <f t="array" ref="K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Werbig</v>
      </c>
      <c r="L12" t="str">
        <f>IFERROR(LEFT(TRIM(Lose[[#This Row],[Google Koordinaten]]),9),"")</f>
        <v>52.564861</v>
      </c>
      <c r="M12" t="str">
        <f>IFERROR(MID(TRIM(Lose[[#This Row],[Google Koordinaten]]),
FIND(",",TRIM(Lose[[#This Row],[Google Koordinaten]])) + 2,9),"")</f>
        <v>14.405309</v>
      </c>
      <c r="N12">
        <f>IF(Lose[[#This Row],[Bahn-hofs-zeit]]=0,0,MROUND(30*25^((Lose[[#This Row],[Bahn-hofs-zeit]]-_xlfn.MINIFS(Lose[Bahn-hofs-zeit],Lose[Bahn-hofs-zeit],"&gt;0"))/(MAX(Lose[Bahn-hofs-zeit])-_xlfn.MINIFS(Lose[Bahn-hofs-zeit],Lose[Bahn-hofs-zeit],"&gt;0"))),5))</f>
        <v>540</v>
      </c>
      <c r="O12">
        <f>IF(Lose[[#This Row],[Gehzeit (min)]]="",0,CEILING(3*(Lose[[#This Row],[Gehzeit (min)]]+Lose[[#This Row],[Aufgaben-zeit (min)]]),5))</f>
        <v>10</v>
      </c>
      <c r="P12">
        <v>12</v>
      </c>
      <c r="Q12">
        <f>IFERROR(ROUND(Lose[[#This Row],[Distanz (km)]]*60/Lose[[#This Row],[Gehzeit (min)]],1),"")</f>
        <v>4.5</v>
      </c>
      <c r="R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0.01</v>
      </c>
      <c r="S12">
        <f>IFERROR(Lose[[#This Row],[Distanz (km)]]-Lose[[#This Row],[Check Distanz]],"")</f>
        <v>4.9999999999999992E-3</v>
      </c>
      <c r="T12" s="29">
        <f>IFERROR(Lose[[#This Row],[Check Umweg]]/Lose[[#This Row],[Check Distanz]],"")</f>
        <v>0.49999999999999989</v>
      </c>
      <c r="U12">
        <f ca="1">IF(RIGHT(Lose[[#This Row],[LosID]],1)="b",_xlfn.XLOOKUP(REPLACE(Lose[[#This Row],[LosID]],LEN(Lose[[#This Row],[LosID]]),1,"a"),Lose[LosID],Lose[Zufallszahl],"",0),RAND())</f>
        <v>0.4428435593797666</v>
      </c>
      <c r="V12" t="b" cm="1">
        <f t="array" aca="1" ref="V12" ca="1">Lose[[#This Row],[Zufallszahl]]&gt;=IFERROR(LARGE((LEFT(Lose[LosID],FIND("-",Lose[LosID])-1)=LEFT(Lose[[#This Row],[LosID]],FIND("-",Lose[[#This Row],[LosID]])-1))*Lose[Zufallszahl],_xlfn.XLOOKUP(LEFT(Lose[[#This Row],[LosID]],FIND("-",Lose[[#This Row],[LosID]])-1),Ziehungsanzahl[Kürzel],Ziehungsanzahl[Kontingent],FALSE,0)),9999)</f>
        <v>0</v>
      </c>
    </row>
    <row r="13" spans="1:22" ht="45">
      <c r="A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 t="s">
        <v>870</v>
      </c>
      <c r="C13" t="s">
        <v>78</v>
      </c>
      <c r="D13" s="1" t="s">
        <v>81</v>
      </c>
      <c r="E13" t="s">
        <v>79</v>
      </c>
      <c r="F13" t="s">
        <v>871</v>
      </c>
      <c r="G13">
        <v>15</v>
      </c>
      <c r="H13">
        <v>2</v>
      </c>
      <c r="I13">
        <v>1</v>
      </c>
      <c r="K13" t="str" cm="1">
        <f t="array" ref="K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Hude</v>
      </c>
      <c r="L13" t="str">
        <f>IFERROR(LEFT(TRIM(Lose[[#This Row],[Google Koordinaten]]),9),"")</f>
        <v>53.105628</v>
      </c>
      <c r="M13" t="str">
        <f>IFERROR(MID(TRIM(Lose[[#This Row],[Google Koordinaten]]),
FIND(",",TRIM(Lose[[#This Row],[Google Koordinaten]])) + 2,9),"")</f>
        <v>8.4517995</v>
      </c>
      <c r="N13">
        <f>IF(Lose[[#This Row],[Bahn-hofs-zeit]]=0,0,MROUND(30*25^((Lose[[#This Row],[Bahn-hofs-zeit]]-_xlfn.MINIFS(Lose[Bahn-hofs-zeit],Lose[Bahn-hofs-zeit],"&gt;0"))/(MAX(Lose[Bahn-hofs-zeit])-_xlfn.MINIFS(Lose[Bahn-hofs-zeit],Lose[Bahn-hofs-zeit],"&gt;0"))),5))</f>
        <v>95</v>
      </c>
      <c r="O13">
        <f>IF(Lose[[#This Row],[Gehzeit (min)]]="",0,CEILING(3*(Lose[[#This Row],[Gehzeit (min)]]+Lose[[#This Row],[Aufgaben-zeit (min)]]),5))</f>
        <v>55</v>
      </c>
      <c r="P13">
        <v>6.75</v>
      </c>
      <c r="Q13">
        <f>IFERROR(ROUND(Lose[[#This Row],[Distanz (km)]]*60/Lose[[#This Row],[Gehzeit (min)]],1),"")</f>
        <v>4</v>
      </c>
      <c r="R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0.74</v>
      </c>
      <c r="S13">
        <f>IFERROR(Lose[[#This Row],[Distanz (km)]]-Lose[[#This Row],[Check Distanz]],"")</f>
        <v>0.26</v>
      </c>
      <c r="T13" s="29">
        <f>IFERROR(Lose[[#This Row],[Check Umweg]]/Lose[[#This Row],[Check Distanz]],"")</f>
        <v>0.35135135135135137</v>
      </c>
      <c r="U13">
        <f ca="1">IF(RIGHT(Lose[[#This Row],[LosID]],1)="b",_xlfn.XLOOKUP(REPLACE(Lose[[#This Row],[LosID]],LEN(Lose[[#This Row],[LosID]]),1,"a"),Lose[LosID],Lose[Zufallszahl],"",0),RAND())</f>
        <v>0.15326561177231424</v>
      </c>
      <c r="V13" t="b" cm="1">
        <f t="array" aca="1" ref="V13" ca="1">Lose[[#This Row],[Zufallszahl]]&gt;=IFERROR(LARGE((LEFT(Lose[LosID],FIND("-",Lose[LosID])-1)=LEFT(Lose[[#This Row],[LosID]],FIND("-",Lose[[#This Row],[LosID]])-1))*Lose[Zufallszahl],_xlfn.XLOOKUP(LEFT(Lose[[#This Row],[LosID]],FIND("-",Lose[[#This Row],[LosID]])-1),Ziehungsanzahl[Kürzel],Ziehungsanzahl[Kontingent],FALSE,0)),9999)</f>
        <v>0</v>
      </c>
    </row>
    <row r="14" spans="1:22" ht="90">
      <c r="A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 t="s">
        <v>872</v>
      </c>
      <c r="C14" t="s">
        <v>873</v>
      </c>
      <c r="D14" s="1" t="s">
        <v>874</v>
      </c>
      <c r="E14" t="s">
        <v>875</v>
      </c>
      <c r="F14" t="s">
        <v>876</v>
      </c>
      <c r="G14">
        <v>13</v>
      </c>
      <c r="H14">
        <v>2</v>
      </c>
      <c r="I14">
        <v>0.9</v>
      </c>
      <c r="K14" t="str" cm="1">
        <f t="array" ref="K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Minden(Westf)</v>
      </c>
      <c r="L14" t="str">
        <f>IFERROR(LEFT(TRIM(Lose[[#This Row],[Google Koordinaten]]),9),"")</f>
        <v>52.290829</v>
      </c>
      <c r="M14" t="str">
        <f>IFERROR(MID(TRIM(Lose[[#This Row],[Google Koordinaten]]),
FIND(",",TRIM(Lose[[#This Row],[Google Koordinaten]])) + 2,9),"")</f>
        <v>8.9250052</v>
      </c>
      <c r="N14">
        <f>IF(Lose[[#This Row],[Bahn-hofs-zeit]]=0,0,MROUND(30*25^((Lose[[#This Row],[Bahn-hofs-zeit]]-_xlfn.MINIFS(Lose[Bahn-hofs-zeit],Lose[Bahn-hofs-zeit],"&gt;0"))/(MAX(Lose[Bahn-hofs-zeit])-_xlfn.MINIFS(Lose[Bahn-hofs-zeit],Lose[Bahn-hofs-zeit],"&gt;0"))),5))</f>
        <v>65</v>
      </c>
      <c r="O14">
        <f>IF(Lose[[#This Row],[Gehzeit (min)]]="",0,CEILING(3*(Lose[[#This Row],[Gehzeit (min)]]+Lose[[#This Row],[Aufgaben-zeit (min)]]),5))</f>
        <v>45</v>
      </c>
      <c r="P14">
        <v>5.5</v>
      </c>
      <c r="Q14">
        <f>IFERROR(ROUND(Lose[[#This Row],[Distanz (km)]]*60/Lose[[#This Row],[Gehzeit (min)]],1),"")</f>
        <v>4.2</v>
      </c>
      <c r="R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14">
        <f>IFERROR(Lose[[#This Row],[Distanz (km)]]-Lose[[#This Row],[Check Distanz]],"")</f>
        <v>0.22999999999999998</v>
      </c>
      <c r="T14" s="29">
        <f>IFERROR(Lose[[#This Row],[Check Umweg]]/Lose[[#This Row],[Check Distanz]],"")</f>
        <v>0.34328358208955218</v>
      </c>
      <c r="U14">
        <f ca="1">IF(RIGHT(Lose[[#This Row],[LosID]],1)="b",_xlfn.XLOOKUP(REPLACE(Lose[[#This Row],[LosID]],LEN(Lose[[#This Row],[LosID]]),1,"a"),Lose[LosID],Lose[Zufallszahl],"",0),RAND())</f>
        <v>0.96303988260243412</v>
      </c>
      <c r="V14" t="b" cm="1">
        <f t="array" aca="1" ref="V14" ca="1">Lose[[#This Row],[Zufallszahl]]&gt;=IFERROR(LARGE((LEFT(Lose[LosID],FIND("-",Lose[LosID])-1)=LEFT(Lose[[#This Row],[LosID]],FIND("-",Lose[[#This Row],[LosID]])-1))*Lose[Zufallszahl],_xlfn.XLOOKUP(LEFT(Lose[[#This Row],[LosID]],FIND("-",Lose[[#This Row],[LosID]])-1),Ziehungsanzahl[Kürzel],Ziehungsanzahl[Kontingent],FALSE,0)),9999)</f>
        <v>1</v>
      </c>
    </row>
    <row r="15" spans="1:22" ht="180">
      <c r="A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 t="s">
        <v>877</v>
      </c>
      <c r="C15" t="s">
        <v>82</v>
      </c>
      <c r="D15" s="1" t="s">
        <v>878</v>
      </c>
      <c r="E15" t="s">
        <v>83</v>
      </c>
      <c r="F15" t="s">
        <v>879</v>
      </c>
      <c r="G15">
        <v>10</v>
      </c>
      <c r="H15">
        <v>10</v>
      </c>
      <c r="I15">
        <v>0.7</v>
      </c>
      <c r="J15">
        <v>10</v>
      </c>
      <c r="K15" t="str" cm="1">
        <f t="array" ref="K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Lünen Hbf</v>
      </c>
      <c r="L15" t="str">
        <f>IFERROR(LEFT(TRIM(Lose[[#This Row],[Google Koordinaten]]),9),"")</f>
        <v>51.614409</v>
      </c>
      <c r="M15" t="str">
        <f>IFERROR(MID(TRIM(Lose[[#This Row],[Google Koordinaten]]),
FIND(",",TRIM(Lose[[#This Row],[Google Koordinaten]])) + 2,9),"")</f>
        <v>7.5223408</v>
      </c>
      <c r="N15">
        <f>IF(Lose[[#This Row],[Bahn-hofs-zeit]]=0,0,MROUND(30*25^((Lose[[#This Row],[Bahn-hofs-zeit]]-_xlfn.MINIFS(Lose[Bahn-hofs-zeit],Lose[Bahn-hofs-zeit],"&gt;0"))/(MAX(Lose[Bahn-hofs-zeit])-_xlfn.MINIFS(Lose[Bahn-hofs-zeit],Lose[Bahn-hofs-zeit],"&gt;0"))),5))</f>
        <v>50</v>
      </c>
      <c r="O15">
        <f>IF(Lose[[#This Row],[Gehzeit (min)]]="",0,CEILING(3*(Lose[[#This Row],[Gehzeit (min)]]+Lose[[#This Row],[Aufgaben-zeit (min)]]),5))</f>
        <v>60</v>
      </c>
      <c r="P15">
        <v>4.75</v>
      </c>
      <c r="Q15">
        <f>IFERROR(ROUND(Lose[[#This Row],[Distanz (km)]]*60/Lose[[#This Row],[Gehzeit (min)]],1),"")</f>
        <v>4.2</v>
      </c>
      <c r="R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15">
        <f>IFERROR(Lose[[#This Row],[Distanz (km)]]-Lose[[#This Row],[Check Distanz]],"")</f>
        <v>0.12</v>
      </c>
      <c r="T15" s="29">
        <f>IFERROR(Lose[[#This Row],[Check Umweg]]/Lose[[#This Row],[Check Distanz]],"")</f>
        <v>0.20689655172413793</v>
      </c>
      <c r="U15">
        <f ca="1">IF(RIGHT(Lose[[#This Row],[LosID]],1)="b",_xlfn.XLOOKUP(REPLACE(Lose[[#This Row],[LosID]],LEN(Lose[[#This Row],[LosID]]),1,"a"),Lose[LosID],Lose[Zufallszahl],"",0),RAND())</f>
        <v>0.81722591456322491</v>
      </c>
      <c r="V15" t="b" cm="1">
        <f t="array" aca="1" ref="V15" ca="1">Lose[[#This Row],[Zufallszahl]]&gt;=IFERROR(LARGE((LEFT(Lose[LosID],FIND("-",Lose[LosID])-1)=LEFT(Lose[[#This Row],[LosID]],FIND("-",Lose[[#This Row],[LosID]])-1))*Lose[Zufallszahl],_xlfn.XLOOKUP(LEFT(Lose[[#This Row],[LosID]],FIND("-",Lose[[#This Row],[LosID]])-1),Ziehungsanzahl[Kürzel],Ziehungsanzahl[Kontingent],FALSE,0)),9999)</f>
        <v>1</v>
      </c>
    </row>
    <row r="16" spans="1:22" ht="120">
      <c r="A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 t="s">
        <v>835</v>
      </c>
      <c r="C16" t="s">
        <v>880</v>
      </c>
      <c r="D16" s="1" t="s">
        <v>881</v>
      </c>
      <c r="E16" t="s">
        <v>882</v>
      </c>
      <c r="F16" t="s">
        <v>883</v>
      </c>
      <c r="G16">
        <v>4</v>
      </c>
      <c r="H16">
        <v>2</v>
      </c>
      <c r="I16">
        <v>0.23</v>
      </c>
      <c r="J16">
        <v>10</v>
      </c>
      <c r="K16" t="str" cm="1">
        <f t="array" ref="K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Ludwigshafen(Rh)Hbf</v>
      </c>
      <c r="L16" t="str">
        <f>IFERROR(LEFT(TRIM(Lose[[#This Row],[Google Koordinaten]]),9),"")</f>
        <v>49.477626</v>
      </c>
      <c r="M16" t="str">
        <f>IFERROR(MID(TRIM(Lose[[#This Row],[Google Koordinaten]]),
FIND(",",TRIM(Lose[[#This Row],[Google Koordinaten]])) + 2,9),"")</f>
        <v>8.4332475</v>
      </c>
      <c r="N16">
        <f>IF(Lose[[#This Row],[Bahn-hofs-zeit]]=0,0,MROUND(30*25^((Lose[[#This Row],[Bahn-hofs-zeit]]-_xlfn.MINIFS(Lose[Bahn-hofs-zeit],Lose[Bahn-hofs-zeit],"&gt;0"))/(MAX(Lose[Bahn-hofs-zeit])-_xlfn.MINIFS(Lose[Bahn-hofs-zeit],Lose[Bahn-hofs-zeit],"&gt;0"))),5))</f>
        <v>50</v>
      </c>
      <c r="O16">
        <f>IF(Lose[[#This Row],[Gehzeit (min)]]="",0,CEILING(3*(Lose[[#This Row],[Gehzeit (min)]]+Lose[[#This Row],[Aufgaben-zeit (min)]]),5))</f>
        <v>20</v>
      </c>
      <c r="P16">
        <v>4.75</v>
      </c>
      <c r="Q16">
        <f>IFERROR(ROUND(Lose[[#This Row],[Distanz (km)]]*60/Lose[[#This Row],[Gehzeit (min)]],1),"")</f>
        <v>3.5</v>
      </c>
      <c r="R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16">
        <f>IFERROR(Lose[[#This Row],[Distanz (km)]]-Lose[[#This Row],[Check Distanz]],"")</f>
        <v>0.11000000000000001</v>
      </c>
      <c r="T16" s="29">
        <f>IFERROR(Lose[[#This Row],[Check Umweg]]/Lose[[#This Row],[Check Distanz]],"")</f>
        <v>0.91666666666666685</v>
      </c>
      <c r="U16">
        <f ca="1">IF(RIGHT(Lose[[#This Row],[LosID]],1)="b",_xlfn.XLOOKUP(REPLACE(Lose[[#This Row],[LosID]],LEN(Lose[[#This Row],[LosID]]),1,"a"),Lose[LosID],Lose[Zufallszahl],"",0),RAND())</f>
        <v>0.87530667504748072</v>
      </c>
      <c r="V16" t="b" cm="1">
        <f t="array" aca="1" ref="V16" ca="1">Lose[[#This Row],[Zufallszahl]]&gt;=IFERROR(LARGE((LEFT(Lose[LosID],FIND("-",Lose[LosID])-1)=LEFT(Lose[[#This Row],[LosID]],FIND("-",Lose[[#This Row],[LosID]])-1))*Lose[Zufallszahl],_xlfn.XLOOKUP(LEFT(Lose[[#This Row],[LosID]],FIND("-",Lose[[#This Row],[LosID]])-1),Ziehungsanzahl[Kürzel],Ziehungsanzahl[Kontingent],FALSE,0)),9999)</f>
        <v>1</v>
      </c>
    </row>
    <row r="17" spans="1:22" ht="135">
      <c r="A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 t="s">
        <v>838</v>
      </c>
      <c r="C17" t="s">
        <v>85</v>
      </c>
      <c r="D17" s="42" t="s">
        <v>884</v>
      </c>
      <c r="E17" t="s">
        <v>86</v>
      </c>
      <c r="F17" t="s">
        <v>885</v>
      </c>
      <c r="G17">
        <v>3</v>
      </c>
      <c r="H17">
        <v>5</v>
      </c>
      <c r="I17">
        <v>0.2</v>
      </c>
      <c r="J17">
        <v>15</v>
      </c>
      <c r="K17" t="str" cm="1">
        <f t="array" ref="K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Döbeln Hbf</v>
      </c>
      <c r="L17" t="str">
        <f>IFERROR(LEFT(TRIM(Lose[[#This Row],[Google Koordinaten]]),9),"")</f>
        <v>51.126955</v>
      </c>
      <c r="M17" t="str">
        <f>IFERROR(MID(TRIM(Lose[[#This Row],[Google Koordinaten]]),
FIND(",",TRIM(Lose[[#This Row],[Google Koordinaten]])) + 2,9),"")</f>
        <v>13.097104</v>
      </c>
      <c r="N17">
        <f>IF(Lose[[#This Row],[Bahn-hofs-zeit]]=0,0,MROUND(30*25^((Lose[[#This Row],[Bahn-hofs-zeit]]-_xlfn.MINIFS(Lose[Bahn-hofs-zeit],Lose[Bahn-hofs-zeit],"&gt;0"))/(MAX(Lose[Bahn-hofs-zeit])-_xlfn.MINIFS(Lose[Bahn-hofs-zeit],Lose[Bahn-hofs-zeit],"&gt;0"))),5))</f>
        <v>455</v>
      </c>
      <c r="O17">
        <f>IF(Lose[[#This Row],[Gehzeit (min)]]="",0,CEILING(3*(Lose[[#This Row],[Gehzeit (min)]]+Lose[[#This Row],[Aufgaben-zeit (min)]]),5))</f>
        <v>25</v>
      </c>
      <c r="P17">
        <v>11.5</v>
      </c>
      <c r="Q17">
        <f>IFERROR(ROUND(Lose[[#This Row],[Distanz (km)]]*60/Lose[[#This Row],[Gehzeit (min)]],1),"")</f>
        <v>4</v>
      </c>
      <c r="R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0.15</v>
      </c>
      <c r="S17">
        <f>IFERROR(Lose[[#This Row],[Distanz (km)]]-Lose[[#This Row],[Check Distanz]],"")</f>
        <v>5.0000000000000017E-2</v>
      </c>
      <c r="T17" s="29">
        <f>IFERROR(Lose[[#This Row],[Check Umweg]]/Lose[[#This Row],[Check Distanz]],"")</f>
        <v>0.33333333333333348</v>
      </c>
      <c r="U17">
        <f ca="1">IF(RIGHT(Lose[[#This Row],[LosID]],1)="b",_xlfn.XLOOKUP(REPLACE(Lose[[#This Row],[LosID]],LEN(Lose[[#This Row],[LosID]]),1,"a"),Lose[LosID],Lose[Zufallszahl],"",0),RAND())</f>
        <v>0.73444828023119024</v>
      </c>
      <c r="V17" t="b" cm="1">
        <f t="array" aca="1" ref="V17" ca="1">Lose[[#This Row],[Zufallszahl]]&gt;=IFERROR(LARGE((LEFT(Lose[LosID],FIND("-",Lose[LosID])-1)=LEFT(Lose[[#This Row],[LosID]],FIND("-",Lose[[#This Row],[LosID]])-1))*Lose[Zufallszahl],_xlfn.XLOOKUP(LEFT(Lose[[#This Row],[LosID]],FIND("-",Lose[[#This Row],[LosID]])-1),Ziehungsanzahl[Kürzel],Ziehungsanzahl[Kontingent],FALSE,0)),9999)</f>
        <v>0</v>
      </c>
    </row>
    <row r="18" spans="1:22" ht="135">
      <c r="A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 t="s">
        <v>843</v>
      </c>
      <c r="C18" t="s">
        <v>886</v>
      </c>
      <c r="D18" s="1" t="s">
        <v>887</v>
      </c>
      <c r="E18" t="s">
        <v>888</v>
      </c>
      <c r="F18" t="s">
        <v>889</v>
      </c>
      <c r="G18">
        <v>20</v>
      </c>
      <c r="H18">
        <v>3</v>
      </c>
      <c r="I18">
        <v>1.4</v>
      </c>
      <c r="J18">
        <v>30</v>
      </c>
      <c r="K18" t="str" cm="1">
        <f t="array" ref="K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Altenbeken</v>
      </c>
      <c r="L18" t="str">
        <f>IFERROR(LEFT(TRIM(Lose[[#This Row],[Google Koordinaten]]),9),"")</f>
        <v>51.765300</v>
      </c>
      <c r="M18" t="str">
        <f>IFERROR(MID(TRIM(Lose[[#This Row],[Google Koordinaten]]),
FIND(",",TRIM(Lose[[#This Row],[Google Koordinaten]])) + 2,9),"")</f>
        <v>8.929210</v>
      </c>
      <c r="N18">
        <f>IF(Lose[[#This Row],[Bahn-hofs-zeit]]=0,0,MROUND(30*25^((Lose[[#This Row],[Bahn-hofs-zeit]]-_xlfn.MINIFS(Lose[Bahn-hofs-zeit],Lose[Bahn-hofs-zeit],"&gt;0"))/(MAX(Lose[Bahn-hofs-zeit])-_xlfn.MINIFS(Lose[Bahn-hofs-zeit],Lose[Bahn-hofs-zeit],"&gt;0"))),5))</f>
        <v>50</v>
      </c>
      <c r="O18">
        <f>IF(Lose[[#This Row],[Gehzeit (min)]]="",0,CEILING(3*(Lose[[#This Row],[Gehzeit (min)]]+Lose[[#This Row],[Aufgaben-zeit (min)]]),5))</f>
        <v>70</v>
      </c>
      <c r="P18">
        <v>4.75</v>
      </c>
      <c r="Q18">
        <f>IFERROR(ROUND(Lose[[#This Row],[Distanz (km)]]*60/Lose[[#This Row],[Gehzeit (min)]],1),"")</f>
        <v>4.2</v>
      </c>
      <c r="R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0.98</v>
      </c>
      <c r="S18">
        <f>IFERROR(Lose[[#This Row],[Distanz (km)]]-Lose[[#This Row],[Check Distanz]],"")</f>
        <v>0.41999999999999993</v>
      </c>
      <c r="T18" s="29">
        <f>IFERROR(Lose[[#This Row],[Check Umweg]]/Lose[[#This Row],[Check Distanz]],"")</f>
        <v>0.42857142857142849</v>
      </c>
      <c r="U18">
        <f ca="1">IF(RIGHT(Lose[[#This Row],[LosID]],1)="b",_xlfn.XLOOKUP(REPLACE(Lose[[#This Row],[LosID]],LEN(Lose[[#This Row],[LosID]]),1,"a"),Lose[LosID],Lose[Zufallszahl],"",0),RAND())</f>
        <v>0.84459453076158275</v>
      </c>
      <c r="V18" t="b" cm="1">
        <f t="array" aca="1" ref="V18" ca="1">Lose[[#This Row],[Zufallszahl]]&gt;=IFERROR(LARGE((LEFT(Lose[LosID],FIND("-",Lose[LosID])-1)=LEFT(Lose[[#This Row],[LosID]],FIND("-",Lose[[#This Row],[LosID]])-1))*Lose[Zufallszahl],_xlfn.XLOOKUP(LEFT(Lose[[#This Row],[LosID]],FIND("-",Lose[[#This Row],[LosID]])-1),Ziehungsanzahl[Kürzel],Ziehungsanzahl[Kontingent],FALSE,0)),9999)</f>
        <v>1</v>
      </c>
    </row>
    <row r="19" spans="1:22" ht="120">
      <c r="A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 t="s">
        <v>851</v>
      </c>
      <c r="C19" t="s">
        <v>890</v>
      </c>
      <c r="D19" s="1" t="s">
        <v>891</v>
      </c>
      <c r="E19" t="s">
        <v>892</v>
      </c>
      <c r="F19" t="s">
        <v>893</v>
      </c>
      <c r="G19">
        <v>18</v>
      </c>
      <c r="H19">
        <v>5</v>
      </c>
      <c r="I19">
        <v>1.2</v>
      </c>
      <c r="J19">
        <v>15</v>
      </c>
      <c r="K19" t="str" cm="1">
        <f t="array" ref="K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Hameln</v>
      </c>
      <c r="L19" t="str">
        <f>IFERROR(LEFT(TRIM(Lose[[#This Row],[Google Koordinaten]]),9),"")</f>
        <v>52.104432</v>
      </c>
      <c r="M19" t="str">
        <f>IFERROR(MID(TRIM(Lose[[#This Row],[Google Koordinaten]]),
FIND(",",TRIM(Lose[[#This Row],[Google Koordinaten]])) + 2,9),"")</f>
        <v>9.3594607</v>
      </c>
      <c r="N19">
        <f>IF(Lose[[#This Row],[Bahn-hofs-zeit]]=0,0,MROUND(30*25^((Lose[[#This Row],[Bahn-hofs-zeit]]-_xlfn.MINIFS(Lose[Bahn-hofs-zeit],Lose[Bahn-hofs-zeit],"&gt;0"))/(MAX(Lose[Bahn-hofs-zeit])-_xlfn.MINIFS(Lose[Bahn-hofs-zeit],Lose[Bahn-hofs-zeit],"&gt;0"))),5))</f>
        <v>75</v>
      </c>
      <c r="O19">
        <f>IF(Lose[[#This Row],[Gehzeit (min)]]="",0,CEILING(3*(Lose[[#This Row],[Gehzeit (min)]]+Lose[[#This Row],[Aufgaben-zeit (min)]]),5))</f>
        <v>70</v>
      </c>
      <c r="P19">
        <v>6</v>
      </c>
      <c r="Q19">
        <f>IFERROR(ROUND(Lose[[#This Row],[Distanz (km)]]*60/Lose[[#This Row],[Gehzeit (min)]],1),"")</f>
        <v>4</v>
      </c>
      <c r="R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1.1599999999999999</v>
      </c>
      <c r="S19">
        <f>IFERROR(Lose[[#This Row],[Distanz (km)]]-Lose[[#This Row],[Check Distanz]],"")</f>
        <v>4.0000000000000036E-2</v>
      </c>
      <c r="T19" s="29">
        <f>IFERROR(Lose[[#This Row],[Check Umweg]]/Lose[[#This Row],[Check Distanz]],"")</f>
        <v>3.4482758620689689E-2</v>
      </c>
      <c r="U19">
        <f ca="1">IF(RIGHT(Lose[[#This Row],[LosID]],1)="b",_xlfn.XLOOKUP(REPLACE(Lose[[#This Row],[LosID]],LEN(Lose[[#This Row],[LosID]]),1,"a"),Lose[LosID],Lose[Zufallszahl],"",0),RAND())</f>
        <v>0.77221949096174269</v>
      </c>
      <c r="V19" t="b" cm="1">
        <f t="array" aca="1" ref="V19" ca="1">Lose[[#This Row],[Zufallszahl]]&gt;=IFERROR(LARGE((LEFT(Lose[LosID],FIND("-",Lose[LosID])-1)=LEFT(Lose[[#This Row],[LosID]],FIND("-",Lose[[#This Row],[LosID]])-1))*Lose[Zufallszahl],_xlfn.XLOOKUP(LEFT(Lose[[#This Row],[LosID]],FIND("-",Lose[[#This Row],[LosID]])-1),Ziehungsanzahl[Kürzel],Ziehungsanzahl[Kontingent],FALSE,0)),9999)</f>
        <v>1</v>
      </c>
    </row>
    <row r="20" spans="1:22" ht="45">
      <c r="A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 t="s">
        <v>854</v>
      </c>
      <c r="C20" t="s">
        <v>894</v>
      </c>
      <c r="D20" s="1" t="s">
        <v>895</v>
      </c>
      <c r="E20" t="s">
        <v>896</v>
      </c>
      <c r="F20" t="s">
        <v>897</v>
      </c>
      <c r="G20">
        <v>9</v>
      </c>
      <c r="H20">
        <v>1</v>
      </c>
      <c r="I20">
        <v>0.7</v>
      </c>
      <c r="J20">
        <v>20</v>
      </c>
      <c r="K20" t="str" cm="1">
        <f t="array" ref="K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Dortmund-Dorstfeld</v>
      </c>
      <c r="L20" t="str">
        <f>IFERROR(LEFT(TRIM(Lose[[#This Row],[Google Koordinaten]]),9),"")</f>
        <v>51.513522</v>
      </c>
      <c r="M20" t="str">
        <f>IFERROR(MID(TRIM(Lose[[#This Row],[Google Koordinaten]]),
FIND(",",TRIM(Lose[[#This Row],[Google Koordinaten]])) + 2,9),"")</f>
        <v>7.4187412</v>
      </c>
      <c r="N20">
        <f>IF(Lose[[#This Row],[Bahn-hofs-zeit]]=0,0,MROUND(30*25^((Lose[[#This Row],[Bahn-hofs-zeit]]-_xlfn.MINIFS(Lose[Bahn-hofs-zeit],Lose[Bahn-hofs-zeit],"&gt;0"))/(MAX(Lose[Bahn-hofs-zeit])-_xlfn.MINIFS(Lose[Bahn-hofs-zeit],Lose[Bahn-hofs-zeit],"&gt;0"))),5))</f>
        <v>40</v>
      </c>
      <c r="O20">
        <f>IF(Lose[[#This Row],[Gehzeit (min)]]="",0,CEILING(3*(Lose[[#This Row],[Gehzeit (min)]]+Lose[[#This Row],[Aufgaben-zeit (min)]]),5))</f>
        <v>30</v>
      </c>
      <c r="P20">
        <v>4</v>
      </c>
      <c r="Q20">
        <f>IFERROR(ROUND(Lose[[#This Row],[Distanz (km)]]*60/Lose[[#This Row],[Gehzeit (min)]],1),"")</f>
        <v>4.7</v>
      </c>
      <c r="R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20">
        <f>IFERROR(Lose[[#This Row],[Distanz (km)]]-Lose[[#This Row],[Check Distanz]],"")</f>
        <v>6.9999999999999951E-2</v>
      </c>
      <c r="T20" s="29">
        <f>IFERROR(Lose[[#This Row],[Check Umweg]]/Lose[[#This Row],[Check Distanz]],"")</f>
        <v>0.11111111111111104</v>
      </c>
      <c r="U20">
        <f ca="1">IF(RIGHT(Lose[[#This Row],[LosID]],1)="b",_xlfn.XLOOKUP(REPLACE(Lose[[#This Row],[LosID]],LEN(Lose[[#This Row],[LosID]]),1,"a"),Lose[LosID],Lose[Zufallszahl],"",0),RAND())</f>
        <v>0.13246481469721894</v>
      </c>
      <c r="V20" t="b" cm="1">
        <f t="array" aca="1" ref="V20" ca="1">Lose[[#This Row],[Zufallszahl]]&gt;=IFERROR(LARGE((LEFT(Lose[LosID],FIND("-",Lose[LosID])-1)=LEFT(Lose[[#This Row],[LosID]],FIND("-",Lose[[#This Row],[LosID]])-1))*Lose[Zufallszahl],_xlfn.XLOOKUP(LEFT(Lose[[#This Row],[LosID]],FIND("-",Lose[[#This Row],[LosID]])-1),Ziehungsanzahl[Kürzel],Ziehungsanzahl[Kontingent],FALSE,0)),9999)</f>
        <v>0</v>
      </c>
    </row>
    <row r="21" spans="1:22" ht="90">
      <c r="A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 t="s">
        <v>859</v>
      </c>
      <c r="C21" t="s">
        <v>898</v>
      </c>
      <c r="D21" s="1" t="s">
        <v>899</v>
      </c>
      <c r="E21" t="s">
        <v>900</v>
      </c>
      <c r="F21" s="43" t="s">
        <v>901</v>
      </c>
      <c r="G21">
        <v>1.5</v>
      </c>
      <c r="H21">
        <v>1</v>
      </c>
      <c r="I21">
        <v>8.7999999999999995E-2</v>
      </c>
      <c r="J21">
        <v>20</v>
      </c>
      <c r="K21" t="str" cm="1">
        <f t="array" ref="K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Bürstadt</v>
      </c>
      <c r="L21" t="str">
        <f>IFERROR(LEFT(TRIM(Lose[[#This Row],[Google Koordinaten]]),9),"")</f>
        <v>49.645661</v>
      </c>
      <c r="M21" t="str">
        <f>IFERROR(MID(TRIM(Lose[[#This Row],[Google Koordinaten]]),
FIND(",",TRIM(Lose[[#This Row],[Google Koordinaten]])) + 2,9),"")</f>
        <v>8.4574188</v>
      </c>
      <c r="N21">
        <f>IF(Lose[[#This Row],[Bahn-hofs-zeit]]=0,0,MROUND(30*25^((Lose[[#This Row],[Bahn-hofs-zeit]]-_xlfn.MINIFS(Lose[Bahn-hofs-zeit],Lose[Bahn-hofs-zeit],"&gt;0"))/(MAX(Lose[Bahn-hofs-zeit])-_xlfn.MINIFS(Lose[Bahn-hofs-zeit],Lose[Bahn-hofs-zeit],"&gt;0"))),5))</f>
        <v>65</v>
      </c>
      <c r="O21">
        <f>IF(Lose[[#This Row],[Gehzeit (min)]]="",0,CEILING(3*(Lose[[#This Row],[Gehzeit (min)]]+Lose[[#This Row],[Aufgaben-zeit (min)]]),5))</f>
        <v>10</v>
      </c>
      <c r="P21">
        <v>5.5</v>
      </c>
      <c r="Q21">
        <f>IFERROR(ROUND(Lose[[#This Row],[Distanz (km)]]*60/Lose[[#This Row],[Gehzeit (min)]],1),"")</f>
        <v>3.5</v>
      </c>
      <c r="R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0.06</v>
      </c>
      <c r="S21">
        <f>IFERROR(Lose[[#This Row],[Distanz (km)]]-Lose[[#This Row],[Check Distanz]],"")</f>
        <v>2.7999999999999997E-2</v>
      </c>
      <c r="T21" s="29">
        <f>IFERROR(Lose[[#This Row],[Check Umweg]]/Lose[[#This Row],[Check Distanz]],"")</f>
        <v>0.46666666666666662</v>
      </c>
      <c r="U21">
        <f ca="1">IF(RIGHT(Lose[[#This Row],[LosID]],1)="b",_xlfn.XLOOKUP(REPLACE(Lose[[#This Row],[LosID]],LEN(Lose[[#This Row],[LosID]]),1,"a"),Lose[LosID],Lose[Zufallszahl],"",0),RAND())</f>
        <v>0.20718085105023132</v>
      </c>
      <c r="V21" t="b" cm="1">
        <f t="array" aca="1" ref="V21" ca="1">Lose[[#This Row],[Zufallszahl]]&gt;=IFERROR(LARGE((LEFT(Lose[LosID],FIND("-",Lose[LosID])-1)=LEFT(Lose[[#This Row],[LosID]],FIND("-",Lose[[#This Row],[LosID]])-1))*Lose[Zufallszahl],_xlfn.XLOOKUP(LEFT(Lose[[#This Row],[LosID]],FIND("-",Lose[[#This Row],[LosID]])-1),Ziehungsanzahl[Kürzel],Ziehungsanzahl[Kontingent],FALSE,0)),9999)</f>
        <v>0</v>
      </c>
    </row>
    <row r="22" spans="1:22" ht="150">
      <c r="A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 t="s">
        <v>862</v>
      </c>
      <c r="C22" t="s">
        <v>902</v>
      </c>
      <c r="D22" s="1" t="s">
        <v>903</v>
      </c>
      <c r="E22" t="s">
        <v>904</v>
      </c>
      <c r="F22" t="s">
        <v>905</v>
      </c>
      <c r="G22">
        <v>20</v>
      </c>
      <c r="H22">
        <v>10</v>
      </c>
      <c r="I22">
        <v>1.5</v>
      </c>
      <c r="K22" t="str" cm="1">
        <f t="array" ref="K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Dülmen</v>
      </c>
      <c r="L22" t="str">
        <f>IFERROR(LEFT(TRIM(Lose[[#This Row],[Google Koordinaten]]),9),"")</f>
        <v>51.829214</v>
      </c>
      <c r="M22" t="str">
        <f>IFERROR(MID(TRIM(Lose[[#This Row],[Google Koordinaten]]),
FIND(",",TRIM(Lose[[#This Row],[Google Koordinaten]])) + 2,9),"")</f>
        <v>7.2763274</v>
      </c>
      <c r="N22">
        <f>IF(Lose[[#This Row],[Bahn-hofs-zeit]]=0,0,MROUND(30*25^((Lose[[#This Row],[Bahn-hofs-zeit]]-_xlfn.MINIFS(Lose[Bahn-hofs-zeit],Lose[Bahn-hofs-zeit],"&gt;0"))/(MAX(Lose[Bahn-hofs-zeit])-_xlfn.MINIFS(Lose[Bahn-hofs-zeit],Lose[Bahn-hofs-zeit],"&gt;0"))),5))</f>
        <v>40</v>
      </c>
      <c r="O22">
        <f>IF(Lose[[#This Row],[Gehzeit (min)]]="",0,CEILING(3*(Lose[[#This Row],[Gehzeit (min)]]+Lose[[#This Row],[Aufgaben-zeit (min)]]),5))</f>
        <v>90</v>
      </c>
      <c r="P22">
        <v>4</v>
      </c>
      <c r="Q22">
        <f>IFERROR(ROUND(Lose[[#This Row],[Distanz (km)]]*60/Lose[[#This Row],[Gehzeit (min)]],1),"")</f>
        <v>4.5</v>
      </c>
      <c r="R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1.35</v>
      </c>
      <c r="S22">
        <f>IFERROR(Lose[[#This Row],[Distanz (km)]]-Lose[[#This Row],[Check Distanz]],"")</f>
        <v>0.14999999999999991</v>
      </c>
      <c r="T22" s="29">
        <f>IFERROR(Lose[[#This Row],[Check Umweg]]/Lose[[#This Row],[Check Distanz]],"")</f>
        <v>0.11111111111111104</v>
      </c>
      <c r="U22">
        <f ca="1">IF(RIGHT(Lose[[#This Row],[LosID]],1)="b",_xlfn.XLOOKUP(REPLACE(Lose[[#This Row],[LosID]],LEN(Lose[[#This Row],[LosID]]),1,"a"),Lose[LosID],Lose[Zufallszahl],"",0),RAND())</f>
        <v>0.26152281841933012</v>
      </c>
      <c r="V22" t="b" cm="1">
        <f t="array" aca="1" ref="V22" ca="1">Lose[[#This Row],[Zufallszahl]]&gt;=IFERROR(LARGE((LEFT(Lose[LosID],FIND("-",Lose[LosID])-1)=LEFT(Lose[[#This Row],[LosID]],FIND("-",Lose[[#This Row],[LosID]])-1))*Lose[Zufallszahl],_xlfn.XLOOKUP(LEFT(Lose[[#This Row],[LosID]],FIND("-",Lose[[#This Row],[LosID]])-1),Ziehungsanzahl[Kürzel],Ziehungsanzahl[Kontingent],FALSE,0)),9999)</f>
        <v>0</v>
      </c>
    </row>
    <row r="23" spans="1:22" ht="90">
      <c r="A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 t="s">
        <v>865</v>
      </c>
      <c r="C23" t="s">
        <v>906</v>
      </c>
      <c r="D23" s="1" t="s">
        <v>907</v>
      </c>
      <c r="E23" t="s">
        <v>908</v>
      </c>
      <c r="F23" t="s">
        <v>909</v>
      </c>
      <c r="G23">
        <v>8</v>
      </c>
      <c r="H23">
        <v>2</v>
      </c>
      <c r="I23">
        <v>0.5</v>
      </c>
      <c r="J23">
        <v>10</v>
      </c>
      <c r="K23" t="str" cm="1">
        <f t="array" ref="K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Osnabrück Hbf</v>
      </c>
      <c r="L23" t="str">
        <f>IFERROR(LEFT(TRIM(Lose[[#This Row],[Google Koordinaten]]),9),"")</f>
        <v>52.271668</v>
      </c>
      <c r="M23" t="str">
        <f>IFERROR(MID(TRIM(Lose[[#This Row],[Google Koordinaten]]),
FIND(",",TRIM(Lose[[#This Row],[Google Koordinaten]])) + 2,9),"")</f>
        <v>8.0572304</v>
      </c>
      <c r="N23">
        <f>IF(Lose[[#This Row],[Bahn-hofs-zeit]]=0,0,MROUND(30*25^((Lose[[#This Row],[Bahn-hofs-zeit]]-_xlfn.MINIFS(Lose[Bahn-hofs-zeit],Lose[Bahn-hofs-zeit],"&gt;0"))/(MAX(Lose[Bahn-hofs-zeit])-_xlfn.MINIFS(Lose[Bahn-hofs-zeit],Lose[Bahn-hofs-zeit],"&gt;0"))),5))</f>
        <v>45</v>
      </c>
      <c r="O23">
        <f>IF(Lose[[#This Row],[Gehzeit (min)]]="",0,CEILING(3*(Lose[[#This Row],[Gehzeit (min)]]+Lose[[#This Row],[Aufgaben-zeit (min)]]),5))</f>
        <v>30</v>
      </c>
      <c r="P23">
        <v>4.5</v>
      </c>
      <c r="Q23">
        <f>IFERROR(ROUND(Lose[[#This Row],[Distanz (km)]]*60/Lose[[#This Row],[Gehzeit (min)]],1),"")</f>
        <v>3.8</v>
      </c>
      <c r="R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23">
        <f>IFERROR(Lose[[#This Row],[Distanz (km)]]-Lose[[#This Row],[Check Distanz]],"")</f>
        <v>0.15999999999999998</v>
      </c>
      <c r="T23" s="29">
        <f>IFERROR(Lose[[#This Row],[Check Umweg]]/Lose[[#This Row],[Check Distanz]],"")</f>
        <v>0.47058823529411753</v>
      </c>
      <c r="U23">
        <f ca="1">IF(RIGHT(Lose[[#This Row],[LosID]],1)="b",_xlfn.XLOOKUP(REPLACE(Lose[[#This Row],[LosID]],LEN(Lose[[#This Row],[LosID]]),1,"a"),Lose[LosID],Lose[Zufallszahl],"",0),RAND())</f>
        <v>0.10113600680239487</v>
      </c>
      <c r="V23" t="b" cm="1">
        <f t="array" aca="1" ref="V23" ca="1">Lose[[#This Row],[Zufallszahl]]&gt;=IFERROR(LARGE((LEFT(Lose[LosID],FIND("-",Lose[LosID])-1)=LEFT(Lose[[#This Row],[LosID]],FIND("-",Lose[[#This Row],[LosID]])-1))*Lose[Zufallszahl],_xlfn.XLOOKUP(LEFT(Lose[[#This Row],[LosID]],FIND("-",Lose[[#This Row],[LosID]])-1),Ziehungsanzahl[Kürzel],Ziehungsanzahl[Kontingent],FALSE,0)),9999)</f>
        <v>0</v>
      </c>
    </row>
    <row r="24" spans="1:22" ht="120">
      <c r="A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 t="s">
        <v>867</v>
      </c>
      <c r="C24" t="s">
        <v>910</v>
      </c>
      <c r="D24" s="1" t="s">
        <v>911</v>
      </c>
      <c r="E24" t="s">
        <v>912</v>
      </c>
      <c r="F24" t="s">
        <v>913</v>
      </c>
      <c r="G24">
        <v>12</v>
      </c>
      <c r="H24">
        <v>3</v>
      </c>
      <c r="I24">
        <v>0.9</v>
      </c>
      <c r="J24">
        <v>15</v>
      </c>
      <c r="K24" t="str" cm="1">
        <f t="array" ref="K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Kreuznach</v>
      </c>
      <c r="L24" t="str">
        <f>IFERROR(LEFT(TRIM(Lose[[#This Row],[Google Koordinaten]]),9),"")</f>
        <v>49.844377</v>
      </c>
      <c r="M24" t="str">
        <f>IFERROR(MID(TRIM(Lose[[#This Row],[Google Koordinaten]]),
FIND(",",TRIM(Lose[[#This Row],[Google Koordinaten]])) + 2,9),"")</f>
        <v>7.8573051</v>
      </c>
      <c r="N24">
        <f>IF(Lose[[#This Row],[Bahn-hofs-zeit]]=0,0,MROUND(30*25^((Lose[[#This Row],[Bahn-hofs-zeit]]-_xlfn.MINIFS(Lose[Bahn-hofs-zeit],Lose[Bahn-hofs-zeit],"&gt;0"))/(MAX(Lose[Bahn-hofs-zeit])-_xlfn.MINIFS(Lose[Bahn-hofs-zeit],Lose[Bahn-hofs-zeit],"&gt;0"))),5))</f>
        <v>70</v>
      </c>
      <c r="O24">
        <f>IF(Lose[[#This Row],[Gehzeit (min)]]="",0,CEILING(3*(Lose[[#This Row],[Gehzeit (min)]]+Lose[[#This Row],[Aufgaben-zeit (min)]]),5))</f>
        <v>45</v>
      </c>
      <c r="P24">
        <v>5.75</v>
      </c>
      <c r="Q24">
        <f>IFERROR(ROUND(Lose[[#This Row],[Distanz (km)]]*60/Lose[[#This Row],[Gehzeit (min)]],1),"")</f>
        <v>4.5</v>
      </c>
      <c r="R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24">
        <f>IFERROR(Lose[[#This Row],[Distanz (km)]]-Lose[[#This Row],[Check Distanz]],"")</f>
        <v>0.21000000000000008</v>
      </c>
      <c r="T24" s="29">
        <f>IFERROR(Lose[[#This Row],[Check Umweg]]/Lose[[#This Row],[Check Distanz]],"")</f>
        <v>0.30434782608695665</v>
      </c>
      <c r="U24">
        <f ca="1">IF(RIGHT(Lose[[#This Row],[LosID]],1)="b",_xlfn.XLOOKUP(REPLACE(Lose[[#This Row],[LosID]],LEN(Lose[[#This Row],[LosID]]),1,"a"),Lose[LosID],Lose[Zufallszahl],"",0),RAND())</f>
        <v>4.3542296387864221E-2</v>
      </c>
      <c r="V24" t="b" cm="1">
        <f t="array" aca="1" ref="V24" ca="1">Lose[[#This Row],[Zufallszahl]]&gt;=IFERROR(LARGE((LEFT(Lose[LosID],FIND("-",Lose[LosID])-1)=LEFT(Lose[[#This Row],[LosID]],FIND("-",Lose[[#This Row],[LosID]])-1))*Lose[Zufallszahl],_xlfn.XLOOKUP(LEFT(Lose[[#This Row],[LosID]],FIND("-",Lose[[#This Row],[LosID]])-1),Ziehungsanzahl[Kürzel],Ziehungsanzahl[Kontingent],FALSE,0)),9999)</f>
        <v>0</v>
      </c>
    </row>
    <row r="25" spans="1:22" ht="30">
      <c r="A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 t="s">
        <v>867</v>
      </c>
      <c r="C25" t="s">
        <v>914</v>
      </c>
      <c r="D25" s="1" t="s">
        <v>915</v>
      </c>
      <c r="F25" t="s">
        <v>916</v>
      </c>
      <c r="K25" t="str" cm="1">
        <f t="array" ref="K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Lorch(Rhein)</v>
      </c>
      <c r="L25" t="str">
        <f>IFERROR(LEFT(TRIM(Lose[[#This Row],[Google Koordinaten]]),9),"")</f>
        <v>50.040300</v>
      </c>
      <c r="M25" t="str">
        <f>IFERROR(MID(TRIM(Lose[[#This Row],[Google Koordinaten]]),
FIND(",",TRIM(Lose[[#This Row],[Google Koordinaten]])) + 2,9),"")</f>
        <v>7.812843</v>
      </c>
      <c r="N25">
        <f>IF(Lose[[#This Row],[Bahn-hofs-zeit]]=0,0,MROUND(30*25^((Lose[[#This Row],[Bahn-hofs-zeit]]-_xlfn.MINIFS(Lose[Bahn-hofs-zeit],Lose[Bahn-hofs-zeit],"&gt;0"))/(MAX(Lose[Bahn-hofs-zeit])-_xlfn.MINIFS(Lose[Bahn-hofs-zeit],Lose[Bahn-hofs-zeit],"&gt;0"))),5))</f>
        <v>95</v>
      </c>
      <c r="O25">
        <f>IF(Lose[[#This Row],[Gehzeit (min)]]="",0,CEILING(3*(Lose[[#This Row],[Gehzeit (min)]]+Lose[[#This Row],[Aufgaben-zeit (min)]]),5))</f>
        <v>0</v>
      </c>
      <c r="P25">
        <v>6.75</v>
      </c>
      <c r="Q25" t="str">
        <f>IFERROR(ROUND(Lose[[#This Row],[Distanz (km)]]*60/Lose[[#This Row],[Gehzeit (min)]],1),"")</f>
        <v/>
      </c>
      <c r="R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25">
        <f>IFERROR(Lose[[#This Row],[Distanz (km)]]-Lose[[#This Row],[Check Distanz]],"")</f>
        <v>0</v>
      </c>
      <c r="T25" s="29" t="str">
        <f>IFERROR(Lose[[#This Row],[Check Umweg]]/Lose[[#This Row],[Check Distanz]],"")</f>
        <v/>
      </c>
      <c r="U25">
        <f ca="1">IF(RIGHT(Lose[[#This Row],[LosID]],1)="b",_xlfn.XLOOKUP(REPLACE(Lose[[#This Row],[LosID]],LEN(Lose[[#This Row],[LosID]]),1,"a"),Lose[LosID],Lose[Zufallszahl],"",0),RAND())</f>
        <v>0.41087153321736658</v>
      </c>
      <c r="V25" t="b" cm="1">
        <f t="array" aca="1" ref="V25" ca="1">Lose[[#This Row],[Zufallszahl]]&gt;=IFERROR(LARGE((LEFT(Lose[LosID],FIND("-",Lose[LosID])-1)=LEFT(Lose[[#This Row],[LosID]],FIND("-",Lose[[#This Row],[LosID]])-1))*Lose[Zufallszahl],_xlfn.XLOOKUP(LEFT(Lose[[#This Row],[LosID]],FIND("-",Lose[[#This Row],[LosID]])-1),Ziehungsanzahl[Kürzel],Ziehungsanzahl[Kontingent],FALSE,0)),9999)</f>
        <v>0</v>
      </c>
    </row>
    <row r="26" spans="1:22" ht="30">
      <c r="A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 t="s">
        <v>867</v>
      </c>
      <c r="C26" t="s">
        <v>917</v>
      </c>
      <c r="D26" s="1" t="s">
        <v>918</v>
      </c>
      <c r="F26" t="s">
        <v>919</v>
      </c>
      <c r="K26" t="str" cm="1">
        <f t="array" ref="K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Lorch(Württ)</v>
      </c>
      <c r="L26" t="str">
        <f>IFERROR(LEFT(TRIM(Lose[[#This Row],[Google Koordinaten]]),9),"")</f>
        <v>48.797906</v>
      </c>
      <c r="M26" t="str">
        <f>IFERROR(MID(TRIM(Lose[[#This Row],[Google Koordinaten]]),
FIND(",",TRIM(Lose[[#This Row],[Google Koordinaten]])) + 2,9),"")</f>
        <v>9.695761</v>
      </c>
      <c r="N26">
        <f>IF(Lose[[#This Row],[Bahn-hofs-zeit]]=0,0,MROUND(30*25^((Lose[[#This Row],[Bahn-hofs-zeit]]-_xlfn.MINIFS(Lose[Bahn-hofs-zeit],Lose[Bahn-hofs-zeit],"&gt;0"))/(MAX(Lose[Bahn-hofs-zeit])-_xlfn.MINIFS(Lose[Bahn-hofs-zeit],Lose[Bahn-hofs-zeit],"&gt;0"))),5))</f>
        <v>110</v>
      </c>
      <c r="O26">
        <f>IF(Lose[[#This Row],[Gehzeit (min)]]="",0,CEILING(3*(Lose[[#This Row],[Gehzeit (min)]]+Lose[[#This Row],[Aufgaben-zeit (min)]]),5))</f>
        <v>0</v>
      </c>
      <c r="P26">
        <v>7.25</v>
      </c>
      <c r="Q26" t="str">
        <f>IFERROR(ROUND(Lose[[#This Row],[Distanz (km)]]*60/Lose[[#This Row],[Gehzeit (min)]],1),"")</f>
        <v/>
      </c>
      <c r="R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26">
        <f>IFERROR(Lose[[#This Row],[Distanz (km)]]-Lose[[#This Row],[Check Distanz]],"")</f>
        <v>0</v>
      </c>
      <c r="T26" s="29" t="str">
        <f>IFERROR(Lose[[#This Row],[Check Umweg]]/Lose[[#This Row],[Check Distanz]],"")</f>
        <v/>
      </c>
      <c r="U26">
        <f ca="1">IF(RIGHT(Lose[[#This Row],[LosID]],1)="b",_xlfn.XLOOKUP(REPLACE(Lose[[#This Row],[LosID]],LEN(Lose[[#This Row],[LosID]]),1,"a"),Lose[LosID],Lose[Zufallszahl],"",0),RAND())</f>
        <v>0.41087153321736658</v>
      </c>
      <c r="V26" t="b" cm="1">
        <f t="array" aca="1" ref="V26" ca="1">Lose[[#This Row],[Zufallszahl]]&gt;=IFERROR(LARGE((LEFT(Lose[LosID],FIND("-",Lose[LosID])-1)=LEFT(Lose[[#This Row],[LosID]],FIND("-",Lose[[#This Row],[LosID]])-1))*Lose[Zufallszahl],_xlfn.XLOOKUP(LEFT(Lose[[#This Row],[LosID]],FIND("-",Lose[[#This Row],[LosID]])-1),Ziehungsanzahl[Kürzel],Ziehungsanzahl[Kontingent],FALSE,0)),9999)</f>
        <v>0</v>
      </c>
    </row>
    <row r="27" spans="1:22" ht="30">
      <c r="A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 t="s">
        <v>870</v>
      </c>
      <c r="C27" t="s">
        <v>88</v>
      </c>
      <c r="D27" s="1" t="s">
        <v>91</v>
      </c>
      <c r="F27" t="s">
        <v>920</v>
      </c>
      <c r="K27" t="s">
        <v>90</v>
      </c>
      <c r="L27" t="str">
        <f>IFERROR(LEFT(TRIM(Lose[[#This Row],[Google Koordinaten]]),9),"")</f>
        <v>49.471494</v>
      </c>
      <c r="M27" t="str">
        <f>IFERROR(MID(TRIM(Lose[[#This Row],[Google Koordinaten]]),
FIND(",",TRIM(Lose[[#This Row],[Google Koordinaten]])) + 2,9),"")</f>
        <v>11.200442</v>
      </c>
      <c r="N27">
        <f>IF(Lose[[#This Row],[Bahn-hofs-zeit]]=0,0,MROUND(30*25^((Lose[[#This Row],[Bahn-hofs-zeit]]-_xlfn.MINIFS(Lose[Bahn-hofs-zeit],Lose[Bahn-hofs-zeit],"&gt;0"))/(MAX(Lose[Bahn-hofs-zeit])-_xlfn.MINIFS(Lose[Bahn-hofs-zeit],Lose[Bahn-hofs-zeit],"&gt;0"))),5))</f>
        <v>155</v>
      </c>
      <c r="O27">
        <f>IF(Lose[[#This Row],[Gehzeit (min)]]="",0,CEILING(3*(Lose[[#This Row],[Gehzeit (min)]]+Lose[[#This Row],[Aufgaben-zeit (min)]]),5))</f>
        <v>0</v>
      </c>
      <c r="P27">
        <v>8.25</v>
      </c>
      <c r="Q27" t="str">
        <f>IFERROR(ROUND(Lose[[#This Row],[Distanz (km)]]*60/Lose[[#This Row],[Gehzeit (min)]],1),"")</f>
        <v/>
      </c>
      <c r="R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27">
        <f>IFERROR(Lose[[#This Row],[Distanz (km)]]-Lose[[#This Row],[Check Distanz]],"")</f>
        <v>0</v>
      </c>
      <c r="T27" s="29" t="str">
        <f>IFERROR(Lose[[#This Row],[Check Umweg]]/Lose[[#This Row],[Check Distanz]],"")</f>
        <v/>
      </c>
      <c r="U27">
        <f ca="1">IF(RIGHT(Lose[[#This Row],[LosID]],1)="b",_xlfn.XLOOKUP(REPLACE(Lose[[#This Row],[LosID]],LEN(Lose[[#This Row],[LosID]]),1,"a"),Lose[LosID],Lose[Zufallszahl],"",0),RAND())</f>
        <v>7.3546142411188176E-2</v>
      </c>
      <c r="V27" t="b" cm="1">
        <f t="array" aca="1" ref="V27" ca="1">Lose[[#This Row],[Zufallszahl]]&gt;=IFERROR(LARGE((LEFT(Lose[LosID],FIND("-",Lose[LosID])-1)=LEFT(Lose[[#This Row],[LosID]],FIND("-",Lose[[#This Row],[LosID]])-1))*Lose[Zufallszahl],_xlfn.XLOOKUP(LEFT(Lose[[#This Row],[LosID]],FIND("-",Lose[[#This Row],[LosID]])-1),Ziehungsanzahl[Kürzel],Ziehungsanzahl[Kontingent],FALSE,0)),9999)</f>
        <v>0</v>
      </c>
    </row>
    <row r="28" spans="1:22" ht="30">
      <c r="A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 t="s">
        <v>870</v>
      </c>
      <c r="C28" t="s">
        <v>94</v>
      </c>
      <c r="D28" s="1" t="s">
        <v>96</v>
      </c>
      <c r="F28" t="s">
        <v>921</v>
      </c>
      <c r="K28" t="s">
        <v>95</v>
      </c>
      <c r="L28" t="str">
        <f>IFERROR(LEFT(TRIM(Lose[[#This Row],[Google Koordinaten]]),9),"")</f>
        <v>49.032686</v>
      </c>
      <c r="M28" t="str">
        <f>IFERROR(MID(TRIM(Lose[[#This Row],[Google Koordinaten]]),
FIND(",",TRIM(Lose[[#This Row],[Google Koordinaten]])) + 2,9),"")</f>
        <v>7.999224</v>
      </c>
      <c r="N28">
        <f>IF(Lose[[#This Row],[Bahn-hofs-zeit]]=0,0,MROUND(30*25^((Lose[[#This Row],[Bahn-hofs-zeit]]-_xlfn.MINIFS(Lose[Bahn-hofs-zeit],Lose[Bahn-hofs-zeit],"&gt;0"))/(MAX(Lose[Bahn-hofs-zeit])-_xlfn.MINIFS(Lose[Bahn-hofs-zeit],Lose[Bahn-hofs-zeit],"&gt;0"))),5))</f>
        <v>185</v>
      </c>
      <c r="O28">
        <f>IF(Lose[[#This Row],[Gehzeit (min)]]="",0,CEILING(3*(Lose[[#This Row],[Gehzeit (min)]]+Lose[[#This Row],[Aufgaben-zeit (min)]]),5))</f>
        <v>0</v>
      </c>
      <c r="P28">
        <v>8.75</v>
      </c>
      <c r="Q28" t="str">
        <f>IFERROR(ROUND(Lose[[#This Row],[Distanz (km)]]*60/Lose[[#This Row],[Gehzeit (min)]],1),"")</f>
        <v/>
      </c>
      <c r="R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28">
        <f>IFERROR(Lose[[#This Row],[Distanz (km)]]-Lose[[#This Row],[Check Distanz]],"")</f>
        <v>0</v>
      </c>
      <c r="T28" s="29" t="str">
        <f>IFERROR(Lose[[#This Row],[Check Umweg]]/Lose[[#This Row],[Check Distanz]],"")</f>
        <v/>
      </c>
      <c r="U28">
        <f ca="1">IF(RIGHT(Lose[[#This Row],[LosID]],1)="b",_xlfn.XLOOKUP(REPLACE(Lose[[#This Row],[LosID]],LEN(Lose[[#This Row],[LosID]]),1,"a"),Lose[LosID],Lose[Zufallszahl],"",0),RAND())</f>
        <v>7.3546142411188176E-2</v>
      </c>
      <c r="V28" t="b" cm="1">
        <f t="array" aca="1" ref="V28" ca="1">Lose[[#This Row],[Zufallszahl]]&gt;=IFERROR(LARGE((LEFT(Lose[LosID],FIND("-",Lose[LosID])-1)=LEFT(Lose[[#This Row],[LosID]],FIND("-",Lose[[#This Row],[LosID]])-1))*Lose[Zufallszahl],_xlfn.XLOOKUP(LEFT(Lose[[#This Row],[LosID]],FIND("-",Lose[[#This Row],[LosID]])-1),Ziehungsanzahl[Kürzel],Ziehungsanzahl[Kontingent],FALSE,0)),9999)</f>
        <v>0</v>
      </c>
    </row>
    <row r="29" spans="1:22" ht="30">
      <c r="A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 t="s">
        <v>872</v>
      </c>
      <c r="C29" t="s">
        <v>922</v>
      </c>
      <c r="D29" s="1" t="s">
        <v>923</v>
      </c>
      <c r="F29" t="s">
        <v>924</v>
      </c>
      <c r="K29" t="str" cm="1">
        <f t="array" ref="K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Landstuhl</v>
      </c>
      <c r="L29" t="str">
        <f>IFERROR(LEFT(TRIM(Lose[[#This Row],[Google Koordinaten]]),9),"")</f>
        <v>49.416287</v>
      </c>
      <c r="M29" t="str">
        <f>IFERROR(MID(TRIM(Lose[[#This Row],[Google Koordinaten]]),
FIND(",",TRIM(Lose[[#This Row],[Google Koordinaten]])) + 2,9),"")</f>
        <v>7.565931</v>
      </c>
      <c r="N29">
        <f>IF(Lose[[#This Row],[Bahn-hofs-zeit]]=0,0,MROUND(30*25^((Lose[[#This Row],[Bahn-hofs-zeit]]-_xlfn.MINIFS(Lose[Bahn-hofs-zeit],Lose[Bahn-hofs-zeit],"&gt;0"))/(MAX(Lose[Bahn-hofs-zeit])-_xlfn.MINIFS(Lose[Bahn-hofs-zeit],Lose[Bahn-hofs-zeit],"&gt;0"))),5))</f>
        <v>110</v>
      </c>
      <c r="O29">
        <f>IF(Lose[[#This Row],[Gehzeit (min)]]="",0,CEILING(3*(Lose[[#This Row],[Gehzeit (min)]]+Lose[[#This Row],[Aufgaben-zeit (min)]]),5))</f>
        <v>0</v>
      </c>
      <c r="P29">
        <v>7.25</v>
      </c>
      <c r="Q29" t="str">
        <f>IFERROR(ROUND(Lose[[#This Row],[Distanz (km)]]*60/Lose[[#This Row],[Gehzeit (min)]],1),"")</f>
        <v/>
      </c>
      <c r="R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29">
        <f>IFERROR(Lose[[#This Row],[Distanz (km)]]-Lose[[#This Row],[Check Distanz]],"")</f>
        <v>0</v>
      </c>
      <c r="T29" s="29" t="str">
        <f>IFERROR(Lose[[#This Row],[Check Umweg]]/Lose[[#This Row],[Check Distanz]],"")</f>
        <v/>
      </c>
      <c r="U29">
        <f ca="1">IF(RIGHT(Lose[[#This Row],[LosID]],1)="b",_xlfn.XLOOKUP(REPLACE(Lose[[#This Row],[LosID]],LEN(Lose[[#This Row],[LosID]]),1,"a"),Lose[LosID],Lose[Zufallszahl],"",0),RAND())</f>
        <v>0.53298317403236417</v>
      </c>
      <c r="V29" t="b" cm="1">
        <f t="array" aca="1" ref="V29" ca="1">Lose[[#This Row],[Zufallszahl]]&gt;=IFERROR(LARGE((LEFT(Lose[LosID],FIND("-",Lose[LosID])-1)=LEFT(Lose[[#This Row],[LosID]],FIND("-",Lose[[#This Row],[LosID]])-1))*Lose[Zufallszahl],_xlfn.XLOOKUP(LEFT(Lose[[#This Row],[LosID]],FIND("-",Lose[[#This Row],[LosID]])-1),Ziehungsanzahl[Kürzel],Ziehungsanzahl[Kontingent],FALSE,0)),9999)</f>
        <v>0</v>
      </c>
    </row>
    <row r="30" spans="1:22" ht="30">
      <c r="A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 t="s">
        <v>872</v>
      </c>
      <c r="C30" t="s">
        <v>925</v>
      </c>
      <c r="D30" s="1" t="s">
        <v>926</v>
      </c>
      <c r="F30" t="s">
        <v>927</v>
      </c>
      <c r="K30" t="str" cm="1">
        <f t="array" ref="K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Strullendorf</v>
      </c>
      <c r="L30" t="str">
        <f>IFERROR(LEFT(TRIM(Lose[[#This Row],[Google Koordinaten]]),9),"")</f>
        <v>49.845550</v>
      </c>
      <c r="M30" t="str">
        <f>IFERROR(MID(TRIM(Lose[[#This Row],[Google Koordinaten]]),
FIND(",",TRIM(Lose[[#This Row],[Google Koordinaten]])) + 2,9),"")</f>
        <v>10.961670</v>
      </c>
      <c r="N30">
        <f>IF(Lose[[#This Row],[Bahn-hofs-zeit]]=0,0,MROUND(30*25^((Lose[[#This Row],[Bahn-hofs-zeit]]-_xlfn.MINIFS(Lose[Bahn-hofs-zeit],Lose[Bahn-hofs-zeit],"&gt;0"))/(MAX(Lose[Bahn-hofs-zeit])-_xlfn.MINIFS(Lose[Bahn-hofs-zeit],Lose[Bahn-hofs-zeit],"&gt;0"))),5))</f>
        <v>215</v>
      </c>
      <c r="O30">
        <f>IF(Lose[[#This Row],[Gehzeit (min)]]="",0,CEILING(3*(Lose[[#This Row],[Gehzeit (min)]]+Lose[[#This Row],[Aufgaben-zeit (min)]]),5))</f>
        <v>0</v>
      </c>
      <c r="P30">
        <v>9.25</v>
      </c>
      <c r="Q30" t="str">
        <f>IFERROR(ROUND(Lose[[#This Row],[Distanz (km)]]*60/Lose[[#This Row],[Gehzeit (min)]],1),"")</f>
        <v/>
      </c>
      <c r="R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0">
        <f>IFERROR(Lose[[#This Row],[Distanz (km)]]-Lose[[#This Row],[Check Distanz]],"")</f>
        <v>0</v>
      </c>
      <c r="T30" s="29" t="str">
        <f>IFERROR(Lose[[#This Row],[Check Umweg]]/Lose[[#This Row],[Check Distanz]],"")</f>
        <v/>
      </c>
      <c r="U30">
        <f ca="1">IF(RIGHT(Lose[[#This Row],[LosID]],1)="b",_xlfn.XLOOKUP(REPLACE(Lose[[#This Row],[LosID]],LEN(Lose[[#This Row],[LosID]]),1,"a"),Lose[LosID],Lose[Zufallszahl],"",0),RAND())</f>
        <v>0.53298317403236417</v>
      </c>
      <c r="V30" t="b" cm="1">
        <f t="array" aca="1" ref="V30" ca="1">Lose[[#This Row],[Zufallszahl]]&gt;=IFERROR(LARGE((LEFT(Lose[LosID],FIND("-",Lose[LosID])-1)=LEFT(Lose[[#This Row],[LosID]],FIND("-",Lose[[#This Row],[LosID]])-1))*Lose[Zufallszahl],_xlfn.XLOOKUP(LEFT(Lose[[#This Row],[LosID]],FIND("-",Lose[[#This Row],[LosID]])-1),Ziehungsanzahl[Kürzel],Ziehungsanzahl[Kontingent],FALSE,0)),9999)</f>
        <v>0</v>
      </c>
    </row>
    <row r="31" spans="1:22" ht="30">
      <c r="A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 t="s">
        <v>865</v>
      </c>
      <c r="C31" t="s">
        <v>99</v>
      </c>
      <c r="D31" s="1" t="s">
        <v>101</v>
      </c>
      <c r="F31" t="s">
        <v>928</v>
      </c>
      <c r="K31" t="str" cm="1">
        <f t="array" ref="K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Regensburg Hbf</v>
      </c>
      <c r="L31" t="str">
        <f>IFERROR(LEFT(TRIM(Lose[[#This Row],[Google Koordinaten]]),9),"")</f>
        <v>49.011672</v>
      </c>
      <c r="M31" t="str">
        <f>IFERROR(MID(TRIM(Lose[[#This Row],[Google Koordinaten]]),
FIND(",",TRIM(Lose[[#This Row],[Google Koordinaten]])) + 2,9),"")</f>
        <v>12.099617</v>
      </c>
      <c r="N31">
        <f>IF(Lose[[#This Row],[Bahn-hofs-zeit]]=0,0,MROUND(30*25^((Lose[[#This Row],[Bahn-hofs-zeit]]-_xlfn.MINIFS(Lose[Bahn-hofs-zeit],Lose[Bahn-hofs-zeit],"&gt;0"))/(MAX(Lose[Bahn-hofs-zeit])-_xlfn.MINIFS(Lose[Bahn-hofs-zeit],Lose[Bahn-hofs-zeit],"&gt;0"))),5))</f>
        <v>330</v>
      </c>
      <c r="O31">
        <f>IF(Lose[[#This Row],[Gehzeit (min)]]="",0,CEILING(3*(Lose[[#This Row],[Gehzeit (min)]]+Lose[[#This Row],[Aufgaben-zeit (min)]]),5))</f>
        <v>0</v>
      </c>
      <c r="P31">
        <v>10.5</v>
      </c>
      <c r="Q31" t="str">
        <f>IFERROR(ROUND(Lose[[#This Row],[Distanz (km)]]*60/Lose[[#This Row],[Gehzeit (min)]],1),"")</f>
        <v/>
      </c>
      <c r="R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1">
        <f>IFERROR(Lose[[#This Row],[Distanz (km)]]-Lose[[#This Row],[Check Distanz]],"")</f>
        <v>0</v>
      </c>
      <c r="T31" s="29" t="str">
        <f>IFERROR(Lose[[#This Row],[Check Umweg]]/Lose[[#This Row],[Check Distanz]],"")</f>
        <v/>
      </c>
      <c r="U31">
        <f ca="1">IF(RIGHT(Lose[[#This Row],[LosID]],1)="b",_xlfn.XLOOKUP(REPLACE(Lose[[#This Row],[LosID]],LEN(Lose[[#This Row],[LosID]]),1,"a"),Lose[LosID],Lose[Zufallszahl],"",0),RAND())</f>
        <v>0.24936348552892296</v>
      </c>
      <c r="V31" t="b" cm="1">
        <f t="array" aca="1" ref="V31" ca="1">Lose[[#This Row],[Zufallszahl]]&gt;=IFERROR(LARGE((LEFT(Lose[LosID],FIND("-",Lose[LosID])-1)=LEFT(Lose[[#This Row],[LosID]],FIND("-",Lose[[#This Row],[LosID]])-1))*Lose[Zufallszahl],_xlfn.XLOOKUP(LEFT(Lose[[#This Row],[LosID]],FIND("-",Lose[[#This Row],[LosID]])-1),Ziehungsanzahl[Kürzel],Ziehungsanzahl[Kontingent],FALSE,0)),9999)</f>
        <v>0</v>
      </c>
    </row>
    <row r="32" spans="1:22" ht="30">
      <c r="A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 t="s">
        <v>865</v>
      </c>
      <c r="C32" t="s">
        <v>104</v>
      </c>
      <c r="D32" s="1" t="s">
        <v>106</v>
      </c>
      <c r="F32" t="s">
        <v>929</v>
      </c>
      <c r="K32" t="str" cm="1">
        <f t="array" ref="K3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Sonneberg(Thür)Hbf</v>
      </c>
      <c r="L32" t="str">
        <f>IFERROR(LEFT(TRIM(Lose[[#This Row],[Google Koordinaten]]),9),"")</f>
        <v>50.355078</v>
      </c>
      <c r="M32" t="str">
        <f>IFERROR(MID(TRIM(Lose[[#This Row],[Google Koordinaten]]),
FIND(",",TRIM(Lose[[#This Row],[Google Koordinaten]])) + 2,9),"")</f>
        <v>11.168848</v>
      </c>
      <c r="N32">
        <f>IF(Lose[[#This Row],[Bahn-hofs-zeit]]=0,0,MROUND(30*25^((Lose[[#This Row],[Bahn-hofs-zeit]]-_xlfn.MINIFS(Lose[Bahn-hofs-zeit],Lose[Bahn-hofs-zeit],"&gt;0"))/(MAX(Lose[Bahn-hofs-zeit])-_xlfn.MINIFS(Lose[Bahn-hofs-zeit],Lose[Bahn-hofs-zeit],"&gt;0"))),5))</f>
        <v>305</v>
      </c>
      <c r="O32">
        <f>IF(Lose[[#This Row],[Gehzeit (min)]]="",0,CEILING(3*(Lose[[#This Row],[Gehzeit (min)]]+Lose[[#This Row],[Aufgaben-zeit (min)]]),5))</f>
        <v>0</v>
      </c>
      <c r="P32">
        <v>10.25</v>
      </c>
      <c r="Q32" t="str">
        <f>IFERROR(ROUND(Lose[[#This Row],[Distanz (km)]]*60/Lose[[#This Row],[Gehzeit (min)]],1),"")</f>
        <v/>
      </c>
      <c r="R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2">
        <f>IFERROR(Lose[[#This Row],[Distanz (km)]]-Lose[[#This Row],[Check Distanz]],"")</f>
        <v>0</v>
      </c>
      <c r="T32" s="29" t="str">
        <f>IFERROR(Lose[[#This Row],[Check Umweg]]/Lose[[#This Row],[Check Distanz]],"")</f>
        <v/>
      </c>
      <c r="U32">
        <f ca="1">IF(RIGHT(Lose[[#This Row],[LosID]],1)="b",_xlfn.XLOOKUP(REPLACE(Lose[[#This Row],[LosID]],LEN(Lose[[#This Row],[LosID]]),1,"a"),Lose[LosID],Lose[Zufallszahl],"",0),RAND())</f>
        <v>0.24936348552892296</v>
      </c>
      <c r="V32" t="b" cm="1">
        <f t="array" aca="1" ref="V32" ca="1">Lose[[#This Row],[Zufallszahl]]&gt;=IFERROR(LARGE((LEFT(Lose[LosID],FIND("-",Lose[LosID])-1)=LEFT(Lose[[#This Row],[LosID]],FIND("-",Lose[[#This Row],[LosID]])-1))*Lose[Zufallszahl],_xlfn.XLOOKUP(LEFT(Lose[[#This Row],[LosID]],FIND("-",Lose[[#This Row],[LosID]])-1),Ziehungsanzahl[Kürzel],Ziehungsanzahl[Kontingent],FALSE,0)),9999)</f>
        <v>0</v>
      </c>
    </row>
    <row r="33" spans="1:22" ht="30">
      <c r="A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 t="s">
        <v>830</v>
      </c>
      <c r="C33" t="s">
        <v>109</v>
      </c>
      <c r="D33" s="1" t="s">
        <v>111</v>
      </c>
      <c r="F33" t="s">
        <v>930</v>
      </c>
      <c r="K33" t="s">
        <v>110</v>
      </c>
      <c r="L33" t="str">
        <f>IFERROR(LEFT(TRIM(Lose[[#This Row],[Google Koordinaten]]),9),"")</f>
        <v>49.143306</v>
      </c>
      <c r="M33" t="str">
        <f>IFERROR(MID(TRIM(Lose[[#This Row],[Google Koordinaten]]),
FIND(",",TRIM(Lose[[#This Row],[Google Koordinaten]])) + 2,9),"")</f>
        <v>9.207715</v>
      </c>
      <c r="N33">
        <f>IF(Lose[[#This Row],[Bahn-hofs-zeit]]=0,0,MROUND(30*25^((Lose[[#This Row],[Bahn-hofs-zeit]]-_xlfn.MINIFS(Lose[Bahn-hofs-zeit],Lose[Bahn-hofs-zeit],"&gt;0"))/(MAX(Lose[Bahn-hofs-zeit])-_xlfn.MINIFS(Lose[Bahn-hofs-zeit],Lose[Bahn-hofs-zeit],"&gt;0"))),5))</f>
        <v>110</v>
      </c>
      <c r="O33">
        <f>IF(Lose[[#This Row],[Gehzeit (min)]]="",0,CEILING(3*(Lose[[#This Row],[Gehzeit (min)]]+Lose[[#This Row],[Aufgaben-zeit (min)]]),5))</f>
        <v>0</v>
      </c>
      <c r="P33">
        <v>7.25</v>
      </c>
      <c r="Q33" t="str">
        <f>IFERROR(ROUND(Lose[[#This Row],[Distanz (km)]]*60/Lose[[#This Row],[Gehzeit (min)]],1),"")</f>
        <v/>
      </c>
      <c r="R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3">
        <f>IFERROR(Lose[[#This Row],[Distanz (km)]]-Lose[[#This Row],[Check Distanz]],"")</f>
        <v>0</v>
      </c>
      <c r="T33" s="29" t="str">
        <f>IFERROR(Lose[[#This Row],[Check Umweg]]/Lose[[#This Row],[Check Distanz]],"")</f>
        <v/>
      </c>
      <c r="U33">
        <f ca="1">IF(RIGHT(Lose[[#This Row],[LosID]],1)="b",_xlfn.XLOOKUP(REPLACE(Lose[[#This Row],[LosID]],LEN(Lose[[#This Row],[LosID]]),1,"a"),Lose[LosID],Lose[Zufallszahl],"",0),RAND())</f>
        <v>0.39800566066957654</v>
      </c>
      <c r="V33" t="b" cm="1">
        <f t="array" aca="1" ref="V33" ca="1">Lose[[#This Row],[Zufallszahl]]&gt;=IFERROR(LARGE((LEFT(Lose[LosID],FIND("-",Lose[LosID])-1)=LEFT(Lose[[#This Row],[LosID]],FIND("-",Lose[[#This Row],[LosID]])-1))*Lose[Zufallszahl],_xlfn.XLOOKUP(LEFT(Lose[[#This Row],[LosID]],FIND("-",Lose[[#This Row],[LosID]])-1),Ziehungsanzahl[Kürzel],Ziehungsanzahl[Kontingent],FALSE,0)),9999)</f>
        <v>0</v>
      </c>
    </row>
    <row r="34" spans="1:22" ht="30">
      <c r="A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 t="s">
        <v>830</v>
      </c>
      <c r="C34" t="s">
        <v>114</v>
      </c>
      <c r="D34" s="1" t="s">
        <v>116</v>
      </c>
      <c r="F34" t="s">
        <v>931</v>
      </c>
      <c r="K34" t="s">
        <v>115</v>
      </c>
      <c r="L34" t="str">
        <f>IFERROR(LEFT(TRIM(Lose[[#This Row],[Google Koordinaten]]),9),"")</f>
        <v>49.345950</v>
      </c>
      <c r="M34" t="str">
        <f>IFERROR(MID(TRIM(Lose[[#This Row],[Google Koordinaten]]),
FIND(",",TRIM(Lose[[#This Row],[Google Koordinaten]])) + 2,9),"")</f>
        <v>10.791053</v>
      </c>
      <c r="N34">
        <f>IF(Lose[[#This Row],[Bahn-hofs-zeit]]=0,0,MROUND(30*25^((Lose[[#This Row],[Bahn-hofs-zeit]]-_xlfn.MINIFS(Lose[Bahn-hofs-zeit],Lose[Bahn-hofs-zeit],"&gt;0"))/(MAX(Lose[Bahn-hofs-zeit])-_xlfn.MINIFS(Lose[Bahn-hofs-zeit],Lose[Bahn-hofs-zeit],"&gt;0"))),5))</f>
        <v>155</v>
      </c>
      <c r="O34">
        <f>IF(Lose[[#This Row],[Gehzeit (min)]]="",0,CEILING(3*(Lose[[#This Row],[Gehzeit (min)]]+Lose[[#This Row],[Aufgaben-zeit (min)]]),5))</f>
        <v>0</v>
      </c>
      <c r="P34">
        <v>8.25</v>
      </c>
      <c r="Q34" t="str">
        <f>IFERROR(ROUND(Lose[[#This Row],[Distanz (km)]]*60/Lose[[#This Row],[Gehzeit (min)]],1),"")</f>
        <v/>
      </c>
      <c r="R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
        <f>IFERROR(Lose[[#This Row],[Distanz (km)]]-Lose[[#This Row],[Check Distanz]],"")</f>
        <v>0</v>
      </c>
      <c r="T34" s="29" t="str">
        <f>IFERROR(Lose[[#This Row],[Check Umweg]]/Lose[[#This Row],[Check Distanz]],"")</f>
        <v/>
      </c>
      <c r="U34">
        <f ca="1">IF(RIGHT(Lose[[#This Row],[LosID]],1)="b",_xlfn.XLOOKUP(REPLACE(Lose[[#This Row],[LosID]],LEN(Lose[[#This Row],[LosID]]),1,"a"),Lose[LosID],Lose[Zufallszahl],"",0),RAND())</f>
        <v>0.39800566066957654</v>
      </c>
      <c r="V34" t="b" cm="1">
        <f t="array" aca="1" ref="V34" ca="1">Lose[[#This Row],[Zufallszahl]]&gt;=IFERROR(LARGE((LEFT(Lose[LosID],FIND("-",Lose[LosID])-1)=LEFT(Lose[[#This Row],[LosID]],FIND("-",Lose[[#This Row],[LosID]])-1))*Lose[Zufallszahl],_xlfn.XLOOKUP(LEFT(Lose[[#This Row],[LosID]],FIND("-",Lose[[#This Row],[LosID]])-1),Ziehungsanzahl[Kürzel],Ziehungsanzahl[Kontingent],FALSE,0)),9999)</f>
        <v>0</v>
      </c>
    </row>
    <row r="35" spans="1:22">
      <c r="A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 t="s">
        <v>835</v>
      </c>
      <c r="C35" t="s">
        <v>932</v>
      </c>
      <c r="D35" s="6" t="s">
        <v>933</v>
      </c>
      <c r="F35" t="s">
        <v>934</v>
      </c>
      <c r="K35" t="str" cm="1">
        <f t="array" ref="K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Maulbronn West</v>
      </c>
      <c r="L35" t="str">
        <f>IFERROR(LEFT(TRIM(Lose[[#This Row],[Google Koordinaten]]),9),"")</f>
        <v>48.983671</v>
      </c>
      <c r="M35" t="str">
        <f>IFERROR(MID(TRIM(Lose[[#This Row],[Google Koordinaten]]),
FIND(",",TRIM(Lose[[#This Row],[Google Koordinaten]])) + 2,9),"")</f>
        <v>8.781788</v>
      </c>
      <c r="N35">
        <f>IF(Lose[[#This Row],[Bahn-hofs-zeit]]=0,0,MROUND(30*25^((Lose[[#This Row],[Bahn-hofs-zeit]]-_xlfn.MINIFS(Lose[Bahn-hofs-zeit],Lose[Bahn-hofs-zeit],"&gt;0"))/(MAX(Lose[Bahn-hofs-zeit])-_xlfn.MINIFS(Lose[Bahn-hofs-zeit],Lose[Bahn-hofs-zeit],"&gt;0"))),5))</f>
        <v>135</v>
      </c>
      <c r="O35">
        <f>IF(Lose[[#This Row],[Gehzeit (min)]]="",0,CEILING(3*(Lose[[#This Row],[Gehzeit (min)]]+Lose[[#This Row],[Aufgaben-zeit (min)]]),5))</f>
        <v>0</v>
      </c>
      <c r="P35">
        <v>7.75</v>
      </c>
      <c r="Q35" t="str">
        <f>IFERROR(ROUND(Lose[[#This Row],[Distanz (km)]]*60/Lose[[#This Row],[Gehzeit (min)]],1),"")</f>
        <v/>
      </c>
      <c r="R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
        <f>IFERROR(Lose[[#This Row],[Distanz (km)]]-Lose[[#This Row],[Check Distanz]],"")</f>
        <v>0</v>
      </c>
      <c r="T35" s="29" t="str">
        <f>IFERROR(Lose[[#This Row],[Check Umweg]]/Lose[[#This Row],[Check Distanz]],"")</f>
        <v/>
      </c>
      <c r="U35">
        <f ca="1">IF(RIGHT(Lose[[#This Row],[LosID]],1)="b",_xlfn.XLOOKUP(REPLACE(Lose[[#This Row],[LosID]],LEN(Lose[[#This Row],[LosID]]),1,"a"),Lose[LosID],Lose[Zufallszahl],"",0),RAND())</f>
        <v>0.92235367465084162</v>
      </c>
      <c r="V35" t="b" cm="1">
        <f t="array" aca="1" ref="V35" ca="1">Lose[[#This Row],[Zufallszahl]]&gt;=IFERROR(LARGE((LEFT(Lose[LosID],FIND("-",Lose[LosID])-1)=LEFT(Lose[[#This Row],[LosID]],FIND("-",Lose[[#This Row],[LosID]])-1))*Lose[Zufallszahl],_xlfn.XLOOKUP(LEFT(Lose[[#This Row],[LosID]],FIND("-",Lose[[#This Row],[LosID]])-1),Ziehungsanzahl[Kürzel],Ziehungsanzahl[Kontingent],FALSE,0)),9999)</f>
        <v>1</v>
      </c>
    </row>
    <row r="36" spans="1:22">
      <c r="A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 t="s">
        <v>835</v>
      </c>
      <c r="C36" t="s">
        <v>935</v>
      </c>
      <c r="D36" s="6" t="s">
        <v>936</v>
      </c>
      <c r="F36" t="s">
        <v>937</v>
      </c>
      <c r="K36" t="str" cm="1">
        <f t="array" ref="K3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Schnabelwaid</v>
      </c>
      <c r="L36" t="str">
        <f>IFERROR(LEFT(TRIM(Lose[[#This Row],[Google Koordinaten]]),9),"")</f>
        <v>49.810453</v>
      </c>
      <c r="M36" t="str">
        <f>IFERROR(MID(TRIM(Lose[[#This Row],[Google Koordinaten]]),
FIND(",",TRIM(Lose[[#This Row],[Google Koordinaten]])) + 2,9),"")</f>
        <v>11.595660</v>
      </c>
      <c r="N36">
        <f>IF(Lose[[#This Row],[Bahn-hofs-zeit]]=0,0,MROUND(30*25^((Lose[[#This Row],[Bahn-hofs-zeit]]-_xlfn.MINIFS(Lose[Bahn-hofs-zeit],Lose[Bahn-hofs-zeit],"&gt;0"))/(MAX(Lose[Bahn-hofs-zeit])-_xlfn.MINIFS(Lose[Bahn-hofs-zeit],Lose[Bahn-hofs-zeit],"&gt;0"))),5))</f>
        <v>420</v>
      </c>
      <c r="O36">
        <f>IF(Lose[[#This Row],[Gehzeit (min)]]="",0,CEILING(3*(Lose[[#This Row],[Gehzeit (min)]]+Lose[[#This Row],[Aufgaben-zeit (min)]]),5))</f>
        <v>0</v>
      </c>
      <c r="P36">
        <v>11.25</v>
      </c>
      <c r="Q36" t="str">
        <f>IFERROR(ROUND(Lose[[#This Row],[Distanz (km)]]*60/Lose[[#This Row],[Gehzeit (min)]],1),"")</f>
        <v/>
      </c>
      <c r="R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
        <f>IFERROR(Lose[[#This Row],[Distanz (km)]]-Lose[[#This Row],[Check Distanz]],"")</f>
        <v>0</v>
      </c>
      <c r="T36" s="29" t="str">
        <f>IFERROR(Lose[[#This Row],[Check Umweg]]/Lose[[#This Row],[Check Distanz]],"")</f>
        <v/>
      </c>
      <c r="U36">
        <f ca="1">IF(RIGHT(Lose[[#This Row],[LosID]],1)="b",_xlfn.XLOOKUP(REPLACE(Lose[[#This Row],[LosID]],LEN(Lose[[#This Row],[LosID]]),1,"a"),Lose[LosID],Lose[Zufallszahl],"",0),RAND())</f>
        <v>0.92235367465084162</v>
      </c>
      <c r="V36" t="b" cm="1">
        <f t="array" aca="1" ref="V36" ca="1">Lose[[#This Row],[Zufallszahl]]&gt;=IFERROR(LARGE((LEFT(Lose[LosID],FIND("-",Lose[LosID])-1)=LEFT(Lose[[#This Row],[LosID]],FIND("-",Lose[[#This Row],[LosID]])-1))*Lose[Zufallszahl],_xlfn.XLOOKUP(LEFT(Lose[[#This Row],[LosID]],FIND("-",Lose[[#This Row],[LosID]])-1),Ziehungsanzahl[Kürzel],Ziehungsanzahl[Kontingent],FALSE,0)),9999)</f>
        <v>1</v>
      </c>
    </row>
    <row r="37" spans="1:22">
      <c r="A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 t="s">
        <v>838</v>
      </c>
      <c r="C37" t="s">
        <v>938</v>
      </c>
      <c r="D37" s="1" t="s">
        <v>939</v>
      </c>
      <c r="F37" t="s">
        <v>940</v>
      </c>
      <c r="K37" t="str" cm="1">
        <f t="array" ref="K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Amberg</v>
      </c>
      <c r="L37" t="str">
        <f>IFERROR(LEFT(TRIM(Lose[[#This Row],[Google Koordinaten]]),9),"")</f>
        <v>49.447616</v>
      </c>
      <c r="M37" t="str">
        <f>IFERROR(MID(TRIM(Lose[[#This Row],[Google Koordinaten]]),
FIND(",",TRIM(Lose[[#This Row],[Google Koordinaten]])) + 2,9),"")</f>
        <v>11.862902</v>
      </c>
      <c r="N37">
        <f>IF(Lose[[#This Row],[Bahn-hofs-zeit]]=0,0,MROUND(30*25^((Lose[[#This Row],[Bahn-hofs-zeit]]-_xlfn.MINIFS(Lose[Bahn-hofs-zeit],Lose[Bahn-hofs-zeit],"&gt;0"))/(MAX(Lose[Bahn-hofs-zeit])-_xlfn.MINIFS(Lose[Bahn-hofs-zeit],Lose[Bahn-hofs-zeit],"&gt;0"))),5))</f>
        <v>305</v>
      </c>
      <c r="O37">
        <f>IF(Lose[[#This Row],[Gehzeit (min)]]="",0,CEILING(3*(Lose[[#This Row],[Gehzeit (min)]]+Lose[[#This Row],[Aufgaben-zeit (min)]]),5))</f>
        <v>0</v>
      </c>
      <c r="P37">
        <v>10.25</v>
      </c>
      <c r="Q37" t="str">
        <f>IFERROR(ROUND(Lose[[#This Row],[Distanz (km)]]*60/Lose[[#This Row],[Gehzeit (min)]],1),"")</f>
        <v/>
      </c>
      <c r="R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
        <f>IFERROR(Lose[[#This Row],[Distanz (km)]]-Lose[[#This Row],[Check Distanz]],"")</f>
        <v>0</v>
      </c>
      <c r="T37" s="29" t="str">
        <f>IFERROR(Lose[[#This Row],[Check Umweg]]/Lose[[#This Row],[Check Distanz]],"")</f>
        <v/>
      </c>
      <c r="U37">
        <f ca="1">IF(RIGHT(Lose[[#This Row],[LosID]],1)="b",_xlfn.XLOOKUP(REPLACE(Lose[[#This Row],[LosID]],LEN(Lose[[#This Row],[LosID]]),1,"a"),Lose[LosID],Lose[Zufallszahl],"",0),RAND())</f>
        <v>2.8898005898195689E-2</v>
      </c>
      <c r="V37" t="b" cm="1">
        <f t="array" aca="1" ref="V37" ca="1">Lose[[#This Row],[Zufallszahl]]&gt;=IFERROR(LARGE((LEFT(Lose[LosID],FIND("-",Lose[LosID])-1)=LEFT(Lose[[#This Row],[LosID]],FIND("-",Lose[[#This Row],[LosID]])-1))*Lose[Zufallszahl],_xlfn.XLOOKUP(LEFT(Lose[[#This Row],[LosID]],FIND("-",Lose[[#This Row],[LosID]])-1),Ziehungsanzahl[Kürzel],Ziehungsanzahl[Kontingent],FALSE,0)),9999)</f>
        <v>0</v>
      </c>
    </row>
    <row r="38" spans="1:22">
      <c r="A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 t="s">
        <v>838</v>
      </c>
      <c r="C38" t="s">
        <v>941</v>
      </c>
      <c r="D38" s="1" t="s">
        <v>942</v>
      </c>
      <c r="F38" t="s">
        <v>943</v>
      </c>
      <c r="K38" t="str" cm="1">
        <f t="array" ref="K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Bamberg</v>
      </c>
      <c r="L38" t="str">
        <f>IFERROR(LEFT(TRIM(Lose[[#This Row],[Google Koordinaten]]),9),"")</f>
        <v>49.900759</v>
      </c>
      <c r="M38" t="str">
        <f>IFERROR(MID(TRIM(Lose[[#This Row],[Google Koordinaten]]),
FIND(",",TRIM(Lose[[#This Row],[Google Koordinaten]])) + 2,9),"")</f>
        <v>10.899489</v>
      </c>
      <c r="N38">
        <f>IF(Lose[[#This Row],[Bahn-hofs-zeit]]=0,0,MROUND(30*25^((Lose[[#This Row],[Bahn-hofs-zeit]]-_xlfn.MINIFS(Lose[Bahn-hofs-zeit],Lose[Bahn-hofs-zeit],"&gt;0"))/(MAX(Lose[Bahn-hofs-zeit])-_xlfn.MINIFS(Lose[Bahn-hofs-zeit],Lose[Bahn-hofs-zeit],"&gt;0"))),5))</f>
        <v>110</v>
      </c>
      <c r="O38">
        <f>IF(Lose[[#This Row],[Gehzeit (min)]]="",0,CEILING(3*(Lose[[#This Row],[Gehzeit (min)]]+Lose[[#This Row],[Aufgaben-zeit (min)]]),5))</f>
        <v>0</v>
      </c>
      <c r="P38">
        <v>7.25</v>
      </c>
      <c r="Q38" t="str">
        <f>IFERROR(ROUND(Lose[[#This Row],[Distanz (km)]]*60/Lose[[#This Row],[Gehzeit (min)]],1),"")</f>
        <v/>
      </c>
      <c r="R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
        <f>IFERROR(Lose[[#This Row],[Distanz (km)]]-Lose[[#This Row],[Check Distanz]],"")</f>
        <v>0</v>
      </c>
      <c r="T38" s="29" t="str">
        <f>IFERROR(Lose[[#This Row],[Check Umweg]]/Lose[[#This Row],[Check Distanz]],"")</f>
        <v/>
      </c>
      <c r="U38">
        <f ca="1">IF(RIGHT(Lose[[#This Row],[LosID]],1)="b",_xlfn.XLOOKUP(REPLACE(Lose[[#This Row],[LosID]],LEN(Lose[[#This Row],[LosID]]),1,"a"),Lose[LosID],Lose[Zufallszahl],"",0),RAND())</f>
        <v>2.8898005898195689E-2</v>
      </c>
      <c r="V38" t="b" cm="1">
        <f t="array" aca="1" ref="V38" ca="1">Lose[[#This Row],[Zufallszahl]]&gt;=IFERROR(LARGE((LEFT(Lose[LosID],FIND("-",Lose[LosID])-1)=LEFT(Lose[[#This Row],[LosID]],FIND("-",Lose[[#This Row],[LosID]])-1))*Lose[Zufallszahl],_xlfn.XLOOKUP(LEFT(Lose[[#This Row],[LosID]],FIND("-",Lose[[#This Row],[LosID]])-1),Ziehungsanzahl[Kürzel],Ziehungsanzahl[Kontingent],FALSE,0)),9999)</f>
        <v>0</v>
      </c>
    </row>
    <row r="39" spans="1:22" ht="30">
      <c r="A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 t="s">
        <v>843</v>
      </c>
      <c r="C39" t="s">
        <v>944</v>
      </c>
      <c r="D39" s="1" t="s">
        <v>945</v>
      </c>
      <c r="F39" t="s">
        <v>946</v>
      </c>
      <c r="K39" t="s">
        <v>947</v>
      </c>
      <c r="L39" t="str">
        <f>IFERROR(LEFT(TRIM(Lose[[#This Row],[Google Koordinaten]]),9),"")</f>
        <v>51.254947</v>
      </c>
      <c r="M39" t="str">
        <f>IFERROR(MID(TRIM(Lose[[#This Row],[Google Koordinaten]]),
FIND(",",TRIM(Lose[[#This Row],[Google Koordinaten]])) + 2,9),"")</f>
        <v>6.403896</v>
      </c>
      <c r="N39">
        <f>IF(Lose[[#This Row],[Bahn-hofs-zeit]]=0,0,MROUND(30*25^((Lose[[#This Row],[Bahn-hofs-zeit]]-_xlfn.MINIFS(Lose[Bahn-hofs-zeit],Lose[Bahn-hofs-zeit],"&gt;0"))/(MAX(Lose[Bahn-hofs-zeit])-_xlfn.MINIFS(Lose[Bahn-hofs-zeit],Lose[Bahn-hofs-zeit],"&gt;0"))),5))</f>
        <v>55</v>
      </c>
      <c r="O39">
        <f>IF(Lose[[#This Row],[Gehzeit (min)]]="",0,CEILING(3*(Lose[[#This Row],[Gehzeit (min)]]+Lose[[#This Row],[Aufgaben-zeit (min)]]),5))</f>
        <v>0</v>
      </c>
      <c r="P39">
        <v>5</v>
      </c>
      <c r="Q39" t="str">
        <f>IFERROR(ROUND(Lose[[#This Row],[Distanz (km)]]*60/Lose[[#This Row],[Gehzeit (min)]],1),"")</f>
        <v/>
      </c>
      <c r="R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
        <f>IFERROR(Lose[[#This Row],[Distanz (km)]]-Lose[[#This Row],[Check Distanz]],"")</f>
        <v>0</v>
      </c>
      <c r="T39" s="29" t="str">
        <f>IFERROR(Lose[[#This Row],[Check Umweg]]/Lose[[#This Row],[Check Distanz]],"")</f>
        <v/>
      </c>
      <c r="U39">
        <f ca="1">IF(RIGHT(Lose[[#This Row],[LosID]],1)="b",_xlfn.XLOOKUP(REPLACE(Lose[[#This Row],[LosID]],LEN(Lose[[#This Row],[LosID]]),1,"a"),Lose[LosID],Lose[Zufallszahl],"",0),RAND())</f>
        <v>0.80947091126595483</v>
      </c>
      <c r="V39" t="b" cm="1">
        <f t="array" aca="1" ref="V39" ca="1">Lose[[#This Row],[Zufallszahl]]&gt;=IFERROR(LARGE((LEFT(Lose[LosID],FIND("-",Lose[LosID])-1)=LEFT(Lose[[#This Row],[LosID]],FIND("-",Lose[[#This Row],[LosID]])-1))*Lose[Zufallszahl],_xlfn.XLOOKUP(LEFT(Lose[[#This Row],[LosID]],FIND("-",Lose[[#This Row],[LosID]])-1),Ziehungsanzahl[Kürzel],Ziehungsanzahl[Kontingent],FALSE,0)),9999)</f>
        <v>0</v>
      </c>
    </row>
    <row r="40" spans="1:22" ht="30">
      <c r="A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 t="s">
        <v>843</v>
      </c>
      <c r="C40" t="s">
        <v>948</v>
      </c>
      <c r="D40" s="1" t="s">
        <v>949</v>
      </c>
      <c r="F40" t="s">
        <v>950</v>
      </c>
      <c r="K40" t="s">
        <v>951</v>
      </c>
      <c r="L40" t="str">
        <f>IFERROR(LEFT(TRIM(Lose[[#This Row],[Google Koordinaten]]),9),"")</f>
        <v>49.246805</v>
      </c>
      <c r="M40" t="str">
        <f>IFERROR(MID(TRIM(Lose[[#This Row],[Google Koordinaten]]),
FIND(",",TRIM(Lose[[#This Row],[Google Koordinaten]])) + 2,9),"")</f>
        <v>7.356643</v>
      </c>
      <c r="N40">
        <f>IF(Lose[[#This Row],[Bahn-hofs-zeit]]=0,0,MROUND(30*25^((Lose[[#This Row],[Bahn-hofs-zeit]]-_xlfn.MINIFS(Lose[Bahn-hofs-zeit],Lose[Bahn-hofs-zeit],"&gt;0"))/(MAX(Lose[Bahn-hofs-zeit])-_xlfn.MINIFS(Lose[Bahn-hofs-zeit],Lose[Bahn-hofs-zeit],"&gt;0"))),5))</f>
        <v>305</v>
      </c>
      <c r="O40">
        <f>IF(Lose[[#This Row],[Gehzeit (min)]]="",0,CEILING(3*(Lose[[#This Row],[Gehzeit (min)]]+Lose[[#This Row],[Aufgaben-zeit (min)]]),5))</f>
        <v>0</v>
      </c>
      <c r="P40">
        <v>10.25</v>
      </c>
      <c r="Q40" t="str">
        <f>IFERROR(ROUND(Lose[[#This Row],[Distanz (km)]]*60/Lose[[#This Row],[Gehzeit (min)]],1),"")</f>
        <v/>
      </c>
      <c r="R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
        <f>IFERROR(Lose[[#This Row],[Distanz (km)]]-Lose[[#This Row],[Check Distanz]],"")</f>
        <v>0</v>
      </c>
      <c r="T40" s="29" t="str">
        <f>IFERROR(Lose[[#This Row],[Check Umweg]]/Lose[[#This Row],[Check Distanz]],"")</f>
        <v/>
      </c>
      <c r="U40">
        <f ca="1">IF(RIGHT(Lose[[#This Row],[LosID]],1)="b",_xlfn.XLOOKUP(REPLACE(Lose[[#This Row],[LosID]],LEN(Lose[[#This Row],[LosID]]),1,"a"),Lose[LosID],Lose[Zufallszahl],"",0),RAND())</f>
        <v>0.80947091126595483</v>
      </c>
      <c r="V40" t="b" cm="1">
        <f t="array" aca="1" ref="V40" ca="1">Lose[[#This Row],[Zufallszahl]]&gt;=IFERROR(LARGE((LEFT(Lose[LosID],FIND("-",Lose[LosID])-1)=LEFT(Lose[[#This Row],[LosID]],FIND("-",Lose[[#This Row],[LosID]])-1))*Lose[Zufallszahl],_xlfn.XLOOKUP(LEFT(Lose[[#This Row],[LosID]],FIND("-",Lose[[#This Row],[LosID]])-1),Ziehungsanzahl[Kürzel],Ziehungsanzahl[Kontingent],FALSE,0)),9999)</f>
        <v>0</v>
      </c>
    </row>
    <row r="41" spans="1:22">
      <c r="A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 t="s">
        <v>846</v>
      </c>
      <c r="C41" t="s">
        <v>952</v>
      </c>
      <c r="D41" s="1" t="s">
        <v>953</v>
      </c>
      <c r="F41" t="s">
        <v>954</v>
      </c>
      <c r="K41" t="str" cm="1">
        <f t="array" ref="K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Goldhausen</v>
      </c>
      <c r="L41" t="str">
        <f>IFERROR(LEFT(TRIM(Lose[[#This Row],[Google Koordinaten]]),9),"")</f>
        <v>50.461438</v>
      </c>
      <c r="M41" t="str">
        <f>IFERROR(MID(TRIM(Lose[[#This Row],[Google Koordinaten]]),
FIND(",",TRIM(Lose[[#This Row],[Google Koordinaten]])) + 2,9),"")</f>
        <v>7.873057</v>
      </c>
      <c r="N41">
        <f>IF(Lose[[#This Row],[Bahn-hofs-zeit]]=0,0,MROUND(30*25^((Lose[[#This Row],[Bahn-hofs-zeit]]-_xlfn.MINIFS(Lose[Bahn-hofs-zeit],Lose[Bahn-hofs-zeit],"&gt;0"))/(MAX(Lose[Bahn-hofs-zeit])-_xlfn.MINIFS(Lose[Bahn-hofs-zeit],Lose[Bahn-hofs-zeit],"&gt;0"))),5))</f>
        <v>65</v>
      </c>
      <c r="O41">
        <f>IF(Lose[[#This Row],[Gehzeit (min)]]="",0,CEILING(3*(Lose[[#This Row],[Gehzeit (min)]]+Lose[[#This Row],[Aufgaben-zeit (min)]]),5))</f>
        <v>0</v>
      </c>
      <c r="P41">
        <v>5.5</v>
      </c>
      <c r="Q41" t="str">
        <f>IFERROR(ROUND(Lose[[#This Row],[Distanz (km)]]*60/Lose[[#This Row],[Gehzeit (min)]],1),"")</f>
        <v/>
      </c>
      <c r="R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1">
        <f>IFERROR(Lose[[#This Row],[Distanz (km)]]-Lose[[#This Row],[Check Distanz]],"")</f>
        <v>0</v>
      </c>
      <c r="T41" s="29" t="str">
        <f>IFERROR(Lose[[#This Row],[Check Umweg]]/Lose[[#This Row],[Check Distanz]],"")</f>
        <v/>
      </c>
      <c r="U41">
        <f ca="1">IF(RIGHT(Lose[[#This Row],[LosID]],1)="b",_xlfn.XLOOKUP(REPLACE(Lose[[#This Row],[LosID]],LEN(Lose[[#This Row],[LosID]]),1,"a"),Lose[LosID],Lose[Zufallszahl],"",0),RAND())</f>
        <v>0.97839063376303115</v>
      </c>
      <c r="V41" t="b" cm="1">
        <f t="array" aca="1" ref="V41" ca="1">Lose[[#This Row],[Zufallszahl]]&gt;=IFERROR(LARGE((LEFT(Lose[LosID],FIND("-",Lose[LosID])-1)=LEFT(Lose[[#This Row],[LosID]],FIND("-",Lose[[#This Row],[LosID]])-1))*Lose[Zufallszahl],_xlfn.XLOOKUP(LEFT(Lose[[#This Row],[LosID]],FIND("-",Lose[[#This Row],[LosID]])-1),Ziehungsanzahl[Kürzel],Ziehungsanzahl[Kontingent],FALSE,0)),9999)</f>
        <v>1</v>
      </c>
    </row>
    <row r="42" spans="1:22">
      <c r="A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 t="s">
        <v>846</v>
      </c>
      <c r="C42" t="s">
        <v>955</v>
      </c>
      <c r="D42" s="1" t="s">
        <v>956</v>
      </c>
      <c r="E42" s="44"/>
      <c r="F42" t="s">
        <v>957</v>
      </c>
      <c r="K42" t="str" cm="1">
        <f t="array" ref="K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Silberhausen</v>
      </c>
      <c r="L42" t="str">
        <f>IFERROR(LEFT(TRIM(Lose[[#This Row],[Google Koordinaten]]),9),"")</f>
        <v>51.319425</v>
      </c>
      <c r="M42" t="str">
        <f>IFERROR(MID(TRIM(Lose[[#This Row],[Google Koordinaten]]),
FIND(",",TRIM(Lose[[#This Row],[Google Koordinaten]])) + 2,9),"")</f>
        <v>10.342410</v>
      </c>
      <c r="N42">
        <f>IF(Lose[[#This Row],[Bahn-hofs-zeit]]=0,0,MROUND(30*25^((Lose[[#This Row],[Bahn-hofs-zeit]]-_xlfn.MINIFS(Lose[Bahn-hofs-zeit],Lose[Bahn-hofs-zeit],"&gt;0"))/(MAX(Lose[Bahn-hofs-zeit])-_xlfn.MINIFS(Lose[Bahn-hofs-zeit],Lose[Bahn-hofs-zeit],"&gt;0"))),5))</f>
        <v>105</v>
      </c>
      <c r="O42">
        <f>IF(Lose[[#This Row],[Gehzeit (min)]]="",0,CEILING(3*(Lose[[#This Row],[Gehzeit (min)]]+Lose[[#This Row],[Aufgaben-zeit (min)]]),5))</f>
        <v>0</v>
      </c>
      <c r="P42">
        <v>7</v>
      </c>
      <c r="Q42" t="str">
        <f>IFERROR(ROUND(Lose[[#This Row],[Distanz (km)]]*60/Lose[[#This Row],[Gehzeit (min)]],1),"")</f>
        <v/>
      </c>
      <c r="R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2">
        <f>IFERROR(Lose[[#This Row],[Distanz (km)]]-Lose[[#This Row],[Check Distanz]],"")</f>
        <v>0</v>
      </c>
      <c r="T42" s="29" t="str">
        <f>IFERROR(Lose[[#This Row],[Check Umweg]]/Lose[[#This Row],[Check Distanz]],"")</f>
        <v/>
      </c>
      <c r="U42">
        <f ca="1">IF(RIGHT(Lose[[#This Row],[LosID]],1)="b",_xlfn.XLOOKUP(REPLACE(Lose[[#This Row],[LosID]],LEN(Lose[[#This Row],[LosID]]),1,"a"),Lose[LosID],Lose[Zufallszahl],"",0),RAND())</f>
        <v>0.97839063376303115</v>
      </c>
      <c r="V42" t="b" cm="1">
        <f t="array" aca="1" ref="V42" ca="1">Lose[[#This Row],[Zufallszahl]]&gt;=IFERROR(LARGE((LEFT(Lose[LosID],FIND("-",Lose[LosID])-1)=LEFT(Lose[[#This Row],[LosID]],FIND("-",Lose[[#This Row],[LosID]])-1))*Lose[Zufallszahl],_xlfn.XLOOKUP(LEFT(Lose[[#This Row],[LosID]],FIND("-",Lose[[#This Row],[LosID]])-1),Ziehungsanzahl[Kürzel],Ziehungsanzahl[Kontingent],FALSE,0)),9999)</f>
        <v>1</v>
      </c>
    </row>
    <row r="43" spans="1:22">
      <c r="A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 t="s">
        <v>851</v>
      </c>
      <c r="C43" s="5" t="s">
        <v>958</v>
      </c>
      <c r="D43" s="1" t="s">
        <v>959</v>
      </c>
      <c r="F43" t="s">
        <v>960</v>
      </c>
      <c r="K43" t="s">
        <v>961</v>
      </c>
      <c r="L43" t="str">
        <f>IFERROR(LEFT(TRIM(Lose[[#This Row],[Google Koordinaten]]),9),"")</f>
        <v>51.643861</v>
      </c>
      <c r="M43" t="str">
        <f>IFERROR(MID(TRIM(Lose[[#This Row],[Google Koordinaten]]),
FIND(",",TRIM(Lose[[#This Row],[Google Koordinaten]])) + 2,9),"")</f>
        <v>10.329923</v>
      </c>
      <c r="N43">
        <f>IF(Lose[[#This Row],[Bahn-hofs-zeit]]=0,0,MROUND(30*25^((Lose[[#This Row],[Bahn-hofs-zeit]]-_xlfn.MINIFS(Lose[Bahn-hofs-zeit],Lose[Bahn-hofs-zeit],"&gt;0"))/(MAX(Lose[Bahn-hofs-zeit])-_xlfn.MINIFS(Lose[Bahn-hofs-zeit],Lose[Bahn-hofs-zeit],"&gt;0"))),5))</f>
        <v>105</v>
      </c>
      <c r="O43">
        <f>IF(Lose[[#This Row],[Gehzeit (min)]]="",0,CEILING(3*(Lose[[#This Row],[Gehzeit (min)]]+Lose[[#This Row],[Aufgaben-zeit (min)]]),5))</f>
        <v>0</v>
      </c>
      <c r="P43">
        <v>7</v>
      </c>
      <c r="Q43" t="str">
        <f>IFERROR(ROUND(Lose[[#This Row],[Distanz (km)]]*60/Lose[[#This Row],[Gehzeit (min)]],1),"")</f>
        <v/>
      </c>
      <c r="R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3">
        <f>IFERROR(Lose[[#This Row],[Distanz (km)]]-Lose[[#This Row],[Check Distanz]],"")</f>
        <v>0</v>
      </c>
      <c r="T43" s="29" t="str">
        <f>IFERROR(Lose[[#This Row],[Check Umweg]]/Lose[[#This Row],[Check Distanz]],"")</f>
        <v/>
      </c>
      <c r="U43">
        <f ca="1">IF(RIGHT(Lose[[#This Row],[LosID]],1)="b",_xlfn.XLOOKUP(REPLACE(Lose[[#This Row],[LosID]],LEN(Lose[[#This Row],[LosID]]),1,"a"),Lose[LosID],Lose[Zufallszahl],"",0),RAND())</f>
        <v>0.5422051546924872</v>
      </c>
      <c r="V43" t="b" cm="1">
        <f t="array" aca="1" ref="V43" ca="1">Lose[[#This Row],[Zufallszahl]]&gt;=IFERROR(LARGE((LEFT(Lose[LosID],FIND("-",Lose[LosID])-1)=LEFT(Lose[[#This Row],[LosID]],FIND("-",Lose[[#This Row],[LosID]])-1))*Lose[Zufallszahl],_xlfn.XLOOKUP(LEFT(Lose[[#This Row],[LosID]],FIND("-",Lose[[#This Row],[LosID]])-1),Ziehungsanzahl[Kürzel],Ziehungsanzahl[Kontingent],FALSE,0)),9999)</f>
        <v>0</v>
      </c>
    </row>
    <row r="44" spans="1:22">
      <c r="A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 t="s">
        <v>851</v>
      </c>
      <c r="C44" s="5" t="s">
        <v>962</v>
      </c>
      <c r="D44" s="1" t="s">
        <v>963</v>
      </c>
      <c r="F44" t="s">
        <v>964</v>
      </c>
      <c r="K44" t="s">
        <v>965</v>
      </c>
      <c r="L44" t="str">
        <f>IFERROR(LEFT(TRIM(Lose[[#This Row],[Google Koordinaten]]),9),"")</f>
        <v>49.872002</v>
      </c>
      <c r="M44" t="str">
        <f>IFERROR(MID(TRIM(Lose[[#This Row],[Google Koordinaten]]),
FIND(",",TRIM(Lose[[#This Row],[Google Koordinaten]])) + 2,9),"")</f>
        <v>8.342810</v>
      </c>
      <c r="N44">
        <f>IF(Lose[[#This Row],[Bahn-hofs-zeit]]=0,0,MROUND(30*25^((Lose[[#This Row],[Bahn-hofs-zeit]]-_xlfn.MINIFS(Lose[Bahn-hofs-zeit],Lose[Bahn-hofs-zeit],"&gt;0"))/(MAX(Lose[Bahn-hofs-zeit])-_xlfn.MINIFS(Lose[Bahn-hofs-zeit],Lose[Bahn-hofs-zeit],"&gt;0"))),5))</f>
        <v>60</v>
      </c>
      <c r="O44">
        <f>IF(Lose[[#This Row],[Gehzeit (min)]]="",0,CEILING(3*(Lose[[#This Row],[Gehzeit (min)]]+Lose[[#This Row],[Aufgaben-zeit (min)]]),5))</f>
        <v>0</v>
      </c>
      <c r="P44">
        <v>5.25</v>
      </c>
      <c r="Q44" t="str">
        <f>IFERROR(ROUND(Lose[[#This Row],[Distanz (km)]]*60/Lose[[#This Row],[Gehzeit (min)]],1),"")</f>
        <v/>
      </c>
      <c r="R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4">
        <f>IFERROR(Lose[[#This Row],[Distanz (km)]]-Lose[[#This Row],[Check Distanz]],"")</f>
        <v>0</v>
      </c>
      <c r="T44" s="29" t="str">
        <f>IFERROR(Lose[[#This Row],[Check Umweg]]/Lose[[#This Row],[Check Distanz]],"")</f>
        <v/>
      </c>
      <c r="U44">
        <f ca="1">IF(RIGHT(Lose[[#This Row],[LosID]],1)="b",_xlfn.XLOOKUP(REPLACE(Lose[[#This Row],[LosID]],LEN(Lose[[#This Row],[LosID]]),1,"a"),Lose[LosID],Lose[Zufallszahl],"",0),RAND())</f>
        <v>0.5422051546924872</v>
      </c>
      <c r="V44" t="b" cm="1">
        <f t="array" aca="1" ref="V44" ca="1">Lose[[#This Row],[Zufallszahl]]&gt;=IFERROR(LARGE((LEFT(Lose[LosID],FIND("-",Lose[LosID])-1)=LEFT(Lose[[#This Row],[LosID]],FIND("-",Lose[[#This Row],[LosID]])-1))*Lose[Zufallszahl],_xlfn.XLOOKUP(LEFT(Lose[[#This Row],[LosID]],FIND("-",Lose[[#This Row],[LosID]])-1),Ziehungsanzahl[Kürzel],Ziehungsanzahl[Kontingent],FALSE,0)),9999)</f>
        <v>0</v>
      </c>
    </row>
    <row r="45" spans="1:22">
      <c r="A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 s="45" t="s">
        <v>854</v>
      </c>
      <c r="C45" t="s">
        <v>966</v>
      </c>
      <c r="D45" s="1" t="s">
        <v>967</v>
      </c>
      <c r="F45" t="s">
        <v>968</v>
      </c>
      <c r="K45" t="str" cm="1">
        <f t="array" ref="K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Rot am See</v>
      </c>
      <c r="L45" t="str">
        <f>IFERROR(LEFT(TRIM(Lose[[#This Row],[Google Koordinaten]]),9),"")</f>
        <v>49.249393</v>
      </c>
      <c r="M45" t="str">
        <f>IFERROR(MID(TRIM(Lose[[#This Row],[Google Koordinaten]]),
FIND(",",TRIM(Lose[[#This Row],[Google Koordinaten]])) + 2,9),"")</f>
        <v>10.030336</v>
      </c>
      <c r="N45">
        <f>IF(Lose[[#This Row],[Bahn-hofs-zeit]]=0,0,MROUND(30*25^((Lose[[#This Row],[Bahn-hofs-zeit]]-_xlfn.MINIFS(Lose[Bahn-hofs-zeit],Lose[Bahn-hofs-zeit],"&gt;0"))/(MAX(Lose[Bahn-hofs-zeit])-_xlfn.MINIFS(Lose[Bahn-hofs-zeit],Lose[Bahn-hofs-zeit],"&gt;0"))),5))</f>
        <v>235</v>
      </c>
      <c r="O45">
        <f>IF(Lose[[#This Row],[Gehzeit (min)]]="",0,CEILING(3*(Lose[[#This Row],[Gehzeit (min)]]+Lose[[#This Row],[Aufgaben-zeit (min)]]),5))</f>
        <v>0</v>
      </c>
      <c r="P45">
        <v>9.5</v>
      </c>
      <c r="Q45" t="str">
        <f>IFERROR(ROUND(Lose[[#This Row],[Distanz (km)]]*60/Lose[[#This Row],[Gehzeit (min)]],1),"")</f>
        <v/>
      </c>
      <c r="R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5">
        <f>IFERROR(Lose[[#This Row],[Distanz (km)]]-Lose[[#This Row],[Check Distanz]],"")</f>
        <v>0</v>
      </c>
      <c r="T45" s="29" t="str">
        <f>IFERROR(Lose[[#This Row],[Check Umweg]]/Lose[[#This Row],[Check Distanz]],"")</f>
        <v/>
      </c>
      <c r="U45">
        <f ca="1">IF(RIGHT(Lose[[#This Row],[LosID]],1)="b",_xlfn.XLOOKUP(REPLACE(Lose[[#This Row],[LosID]],LEN(Lose[[#This Row],[LosID]]),1,"a"),Lose[LosID],Lose[Zufallszahl],"",0),RAND())</f>
        <v>0.56061522379412576</v>
      </c>
      <c r="V45" t="b" cm="1">
        <f t="array" aca="1" ref="V45" ca="1">Lose[[#This Row],[Zufallszahl]]&gt;=IFERROR(LARGE((LEFT(Lose[LosID],FIND("-",Lose[LosID])-1)=LEFT(Lose[[#This Row],[LosID]],FIND("-",Lose[[#This Row],[LosID]])-1))*Lose[Zufallszahl],_xlfn.XLOOKUP(LEFT(Lose[[#This Row],[LosID]],FIND("-",Lose[[#This Row],[LosID]])-1),Ziehungsanzahl[Kürzel],Ziehungsanzahl[Kontingent],FALSE,0)),9999)</f>
        <v>0</v>
      </c>
    </row>
    <row r="46" spans="1:22">
      <c r="A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 s="45" t="s">
        <v>854</v>
      </c>
      <c r="C46" t="s">
        <v>969</v>
      </c>
      <c r="D46" s="1" t="s">
        <v>970</v>
      </c>
      <c r="E46" s="1"/>
      <c r="F46" t="s">
        <v>971</v>
      </c>
      <c r="K46" t="str" cm="1">
        <f t="array" ref="K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Magdeburg-Rothensee</v>
      </c>
      <c r="L46" t="str">
        <f>IFERROR(LEFT(TRIM(Lose[[#This Row],[Google Koordinaten]]),9),"")</f>
        <v>52.186756</v>
      </c>
      <c r="M46" t="str">
        <f>IFERROR(MID(TRIM(Lose[[#This Row],[Google Koordinaten]]),
FIND(",",TRIM(Lose[[#This Row],[Google Koordinaten]])) + 2,9),"")</f>
        <v>11.647915</v>
      </c>
      <c r="N46">
        <f>IF(Lose[[#This Row],[Bahn-hofs-zeit]]=0,0,MROUND(30*25^((Lose[[#This Row],[Bahn-hofs-zeit]]-_xlfn.MINIFS(Lose[Bahn-hofs-zeit],Lose[Bahn-hofs-zeit],"&gt;0"))/(MAX(Lose[Bahn-hofs-zeit])-_xlfn.MINIFS(Lose[Bahn-hofs-zeit],Lose[Bahn-hofs-zeit],"&gt;0"))),5))</f>
        <v>215</v>
      </c>
      <c r="O46">
        <f>IF(Lose[[#This Row],[Gehzeit (min)]]="",0,CEILING(3*(Lose[[#This Row],[Gehzeit (min)]]+Lose[[#This Row],[Aufgaben-zeit (min)]]),5))</f>
        <v>0</v>
      </c>
      <c r="P46">
        <v>9.25</v>
      </c>
      <c r="Q46" t="str">
        <f>IFERROR(ROUND(Lose[[#This Row],[Distanz (km)]]*60/Lose[[#This Row],[Gehzeit (min)]],1),"")</f>
        <v/>
      </c>
      <c r="R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6">
        <f>IFERROR(Lose[[#This Row],[Distanz (km)]]-Lose[[#This Row],[Check Distanz]],"")</f>
        <v>0</v>
      </c>
      <c r="T46" s="29" t="str">
        <f>IFERROR(Lose[[#This Row],[Check Umweg]]/Lose[[#This Row],[Check Distanz]],"")</f>
        <v/>
      </c>
      <c r="U46">
        <f ca="1">IF(RIGHT(Lose[[#This Row],[LosID]],1)="b",_xlfn.XLOOKUP(REPLACE(Lose[[#This Row],[LosID]],LEN(Lose[[#This Row],[LosID]]),1,"a"),Lose[LosID],Lose[Zufallszahl],"",0),RAND())</f>
        <v>0.56061522379412576</v>
      </c>
      <c r="V46" t="b" cm="1">
        <f t="array" aca="1" ref="V46" ca="1">Lose[[#This Row],[Zufallszahl]]&gt;=IFERROR(LARGE((LEFT(Lose[LosID],FIND("-",Lose[LosID])-1)=LEFT(Lose[[#This Row],[LosID]],FIND("-",Lose[[#This Row],[LosID]])-1))*Lose[Zufallszahl],_xlfn.XLOOKUP(LEFT(Lose[[#This Row],[LosID]],FIND("-",Lose[[#This Row],[LosID]])-1),Ziehungsanzahl[Kürzel],Ziehungsanzahl[Kontingent],FALSE,0)),9999)</f>
        <v>0</v>
      </c>
    </row>
    <row r="47" spans="1:22">
      <c r="A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 t="s">
        <v>859</v>
      </c>
      <c r="C47" t="s">
        <v>119</v>
      </c>
      <c r="D47" s="1" t="s">
        <v>972</v>
      </c>
      <c r="F47" t="s">
        <v>973</v>
      </c>
      <c r="K47" t="str" cm="1">
        <f t="array" ref="K4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Halbe</v>
      </c>
      <c r="L47" t="str">
        <f>IFERROR(LEFT(TRIM(Lose[[#This Row],[Google Koordinaten]]),9),"")</f>
        <v>52.108384</v>
      </c>
      <c r="M47" t="str">
        <f>IFERROR(MID(TRIM(Lose[[#This Row],[Google Koordinaten]]),
FIND(",",TRIM(Lose[[#This Row],[Google Koordinaten]])) + 2,9),"")</f>
        <v>13.701855</v>
      </c>
      <c r="N47">
        <f>IF(Lose[[#This Row],[Bahn-hofs-zeit]]=0,0,MROUND(30*25^((Lose[[#This Row],[Bahn-hofs-zeit]]-_xlfn.MINIFS(Lose[Bahn-hofs-zeit],Lose[Bahn-hofs-zeit],"&gt;0"))/(MAX(Lose[Bahn-hofs-zeit])-_xlfn.MINIFS(Lose[Bahn-hofs-zeit],Lose[Bahn-hofs-zeit],"&gt;0"))),5))</f>
        <v>420</v>
      </c>
      <c r="O47">
        <f>IF(Lose[[#This Row],[Gehzeit (min)]]="",0,CEILING(3*(Lose[[#This Row],[Gehzeit (min)]]+Lose[[#This Row],[Aufgaben-zeit (min)]]),5))</f>
        <v>0</v>
      </c>
      <c r="P47">
        <v>11.25</v>
      </c>
      <c r="Q47" t="str">
        <f>IFERROR(ROUND(Lose[[#This Row],[Distanz (km)]]*60/Lose[[#This Row],[Gehzeit (min)]],1),"")</f>
        <v/>
      </c>
      <c r="R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7">
        <f>IFERROR(Lose[[#This Row],[Distanz (km)]]-Lose[[#This Row],[Check Distanz]],"")</f>
        <v>0</v>
      </c>
      <c r="T47" s="29" t="str">
        <f>IFERROR(Lose[[#This Row],[Check Umweg]]/Lose[[#This Row],[Check Distanz]],"")</f>
        <v/>
      </c>
      <c r="U47">
        <f ca="1">IF(RIGHT(Lose[[#This Row],[LosID]],1)="b",_xlfn.XLOOKUP(REPLACE(Lose[[#This Row],[LosID]],LEN(Lose[[#This Row],[LosID]]),1,"a"),Lose[LosID],Lose[Zufallszahl],"",0),RAND())</f>
        <v>0.17978638576874928</v>
      </c>
      <c r="V47" t="b" cm="1">
        <f t="array" aca="1" ref="V47" ca="1">Lose[[#This Row],[Zufallszahl]]&gt;=IFERROR(LARGE((LEFT(Lose[LosID],FIND("-",Lose[LosID])-1)=LEFT(Lose[[#This Row],[LosID]],FIND("-",Lose[[#This Row],[LosID]])-1))*Lose[Zufallszahl],_xlfn.XLOOKUP(LEFT(Lose[[#This Row],[LosID]],FIND("-",Lose[[#This Row],[LosID]])-1),Ziehungsanzahl[Kürzel],Ziehungsanzahl[Kontingent],FALSE,0)),9999)</f>
        <v>0</v>
      </c>
    </row>
    <row r="48" spans="1:22">
      <c r="A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 t="s">
        <v>859</v>
      </c>
      <c r="C48" t="s">
        <v>123</v>
      </c>
      <c r="D48" s="1" t="s">
        <v>974</v>
      </c>
      <c r="F48" t="s">
        <v>975</v>
      </c>
      <c r="K48" t="str" cm="1">
        <f t="array" ref="K4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Leer(Ostfriesl)</v>
      </c>
      <c r="L48" t="str">
        <f>IFERROR(LEFT(TRIM(Lose[[#This Row],[Google Koordinaten]]),9),"")</f>
        <v>53.231650</v>
      </c>
      <c r="M48" t="str">
        <f>IFERROR(MID(TRIM(Lose[[#This Row],[Google Koordinaten]]),
FIND(",",TRIM(Lose[[#This Row],[Google Koordinaten]])) + 2,9),"")</f>
        <v>7.465283</v>
      </c>
      <c r="N48">
        <f>IF(Lose[[#This Row],[Bahn-hofs-zeit]]=0,0,MROUND(30*25^((Lose[[#This Row],[Bahn-hofs-zeit]]-_xlfn.MINIFS(Lose[Bahn-hofs-zeit],Lose[Bahn-hofs-zeit],"&gt;0"))/(MAX(Lose[Bahn-hofs-zeit])-_xlfn.MINIFS(Lose[Bahn-hofs-zeit],Lose[Bahn-hofs-zeit],"&gt;0"))),5))</f>
        <v>110</v>
      </c>
      <c r="O48">
        <f>IF(Lose[[#This Row],[Gehzeit (min)]]="",0,CEILING(3*(Lose[[#This Row],[Gehzeit (min)]]+Lose[[#This Row],[Aufgaben-zeit (min)]]),5))</f>
        <v>0</v>
      </c>
      <c r="P48">
        <v>7.25</v>
      </c>
      <c r="Q48" t="str">
        <f>IFERROR(ROUND(Lose[[#This Row],[Distanz (km)]]*60/Lose[[#This Row],[Gehzeit (min)]],1),"")</f>
        <v/>
      </c>
      <c r="R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8">
        <f>IFERROR(Lose[[#This Row],[Distanz (km)]]-Lose[[#This Row],[Check Distanz]],"")</f>
        <v>0</v>
      </c>
      <c r="T48" s="29" t="str">
        <f>IFERROR(Lose[[#This Row],[Check Umweg]]/Lose[[#This Row],[Check Distanz]],"")</f>
        <v/>
      </c>
      <c r="U48">
        <f ca="1">IF(RIGHT(Lose[[#This Row],[LosID]],1)="b",_xlfn.XLOOKUP(REPLACE(Lose[[#This Row],[LosID]],LEN(Lose[[#This Row],[LosID]]),1,"a"),Lose[LosID],Lose[Zufallszahl],"",0),RAND())</f>
        <v>0.17978638576874928</v>
      </c>
      <c r="V48" t="b" cm="1">
        <f t="array" aca="1" ref="V48" ca="1">Lose[[#This Row],[Zufallszahl]]&gt;=IFERROR(LARGE((LEFT(Lose[LosID],FIND("-",Lose[LosID])-1)=LEFT(Lose[[#This Row],[LosID]],FIND("-",Lose[[#This Row],[LosID]])-1))*Lose[Zufallszahl],_xlfn.XLOOKUP(LEFT(Lose[[#This Row],[LosID]],FIND("-",Lose[[#This Row],[LosID]])-1),Ziehungsanzahl[Kürzel],Ziehungsanzahl[Kontingent],FALSE,0)),9999)</f>
        <v>0</v>
      </c>
    </row>
    <row r="49" spans="1:22">
      <c r="A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 t="s">
        <v>862</v>
      </c>
      <c r="C49" t="s">
        <v>976</v>
      </c>
      <c r="D49" s="1" t="s">
        <v>977</v>
      </c>
      <c r="F49" t="s">
        <v>978</v>
      </c>
      <c r="K49" t="str" cm="1">
        <f t="array" ref="K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Sorge</v>
      </c>
      <c r="L49" t="str">
        <f>IFERROR(LEFT(TRIM(Lose[[#This Row],[Google Koordinaten]]),9),"")</f>
        <v>51.693414</v>
      </c>
      <c r="M49" t="str">
        <f>IFERROR(MID(TRIM(Lose[[#This Row],[Google Koordinaten]]),
FIND(",",TRIM(Lose[[#This Row],[Google Koordinaten]])) + 2,9),"")</f>
        <v>10.697347</v>
      </c>
      <c r="N49">
        <f>IF(Lose[[#This Row],[Bahn-hofs-zeit]]=0,0,MROUND(30*25^((Lose[[#This Row],[Bahn-hofs-zeit]]-_xlfn.MINIFS(Lose[Bahn-hofs-zeit],Lose[Bahn-hofs-zeit],"&gt;0"))/(MAX(Lose[Bahn-hofs-zeit])-_xlfn.MINIFS(Lose[Bahn-hofs-zeit],Lose[Bahn-hofs-zeit],"&gt;0"))),5))</f>
        <v>355</v>
      </c>
      <c r="O49">
        <f>IF(Lose[[#This Row],[Gehzeit (min)]]="",0,CEILING(3*(Lose[[#This Row],[Gehzeit (min)]]+Lose[[#This Row],[Aufgaben-zeit (min)]]),5))</f>
        <v>0</v>
      </c>
      <c r="P49">
        <v>10.75</v>
      </c>
      <c r="Q49" t="str">
        <f>IFERROR(ROUND(Lose[[#This Row],[Distanz (km)]]*60/Lose[[#This Row],[Gehzeit (min)]],1),"")</f>
        <v/>
      </c>
      <c r="R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9">
        <f>IFERROR(Lose[[#This Row],[Distanz (km)]]-Lose[[#This Row],[Check Distanz]],"")</f>
        <v>0</v>
      </c>
      <c r="T49" s="29" t="str">
        <f>IFERROR(Lose[[#This Row],[Check Umweg]]/Lose[[#This Row],[Check Distanz]],"")</f>
        <v/>
      </c>
      <c r="U49">
        <f ca="1">IF(RIGHT(Lose[[#This Row],[LosID]],1)="b",_xlfn.XLOOKUP(REPLACE(Lose[[#This Row],[LosID]],LEN(Lose[[#This Row],[LosID]]),1,"a"),Lose[LosID],Lose[Zufallszahl],"",0),RAND())</f>
        <v>0.71973389730571924</v>
      </c>
      <c r="V49" t="b" cm="1">
        <f t="array" aca="1" ref="V49" ca="1">Lose[[#This Row],[Zufallszahl]]&gt;=IFERROR(LARGE((LEFT(Lose[LosID],FIND("-",Lose[LosID])-1)=LEFT(Lose[[#This Row],[LosID]],FIND("-",Lose[[#This Row],[LosID]])-1))*Lose[Zufallszahl],_xlfn.XLOOKUP(LEFT(Lose[[#This Row],[LosID]],FIND("-",Lose[[#This Row],[LosID]])-1),Ziehungsanzahl[Kürzel],Ziehungsanzahl[Kontingent],FALSE,0)),9999)</f>
        <v>0</v>
      </c>
    </row>
    <row r="50" spans="1:22">
      <c r="A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 t="s">
        <v>862</v>
      </c>
      <c r="C50" t="s">
        <v>979</v>
      </c>
      <c r="D50" s="1" t="s">
        <v>980</v>
      </c>
      <c r="F50" t="s">
        <v>981</v>
      </c>
      <c r="K50" t="str" cm="1">
        <f t="array" ref="K5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Elend</v>
      </c>
      <c r="L50" t="str">
        <f>IFERROR(LEFT(TRIM(Lose[[#This Row],[Google Koordinaten]]),9),"")</f>
        <v>51.745970</v>
      </c>
      <c r="M50" t="str">
        <f>IFERROR(MID(TRIM(Lose[[#This Row],[Google Koordinaten]]),
FIND(",",TRIM(Lose[[#This Row],[Google Koordinaten]])) + 2,9),"")</f>
        <v>10.690129</v>
      </c>
      <c r="N50">
        <f>IF(Lose[[#This Row],[Bahn-hofs-zeit]]=0,0,MROUND(30*25^((Lose[[#This Row],[Bahn-hofs-zeit]]-_xlfn.MINIFS(Lose[Bahn-hofs-zeit],Lose[Bahn-hofs-zeit],"&gt;0"))/(MAX(Lose[Bahn-hofs-zeit])-_xlfn.MINIFS(Lose[Bahn-hofs-zeit],Lose[Bahn-hofs-zeit],"&gt;0"))),5))</f>
        <v>280</v>
      </c>
      <c r="O50">
        <f>IF(Lose[[#This Row],[Gehzeit (min)]]="",0,CEILING(3*(Lose[[#This Row],[Gehzeit (min)]]+Lose[[#This Row],[Aufgaben-zeit (min)]]),5))</f>
        <v>0</v>
      </c>
      <c r="P50">
        <v>10</v>
      </c>
      <c r="Q50" t="str">
        <f>IFERROR(ROUND(Lose[[#This Row],[Distanz (km)]]*60/Lose[[#This Row],[Gehzeit (min)]],1),"")</f>
        <v/>
      </c>
      <c r="R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0">
        <f>IFERROR(Lose[[#This Row],[Distanz (km)]]-Lose[[#This Row],[Check Distanz]],"")</f>
        <v>0</v>
      </c>
      <c r="T50" s="29" t="str">
        <f>IFERROR(Lose[[#This Row],[Check Umweg]]/Lose[[#This Row],[Check Distanz]],"")</f>
        <v/>
      </c>
      <c r="U50">
        <f ca="1">IF(RIGHT(Lose[[#This Row],[LosID]],1)="b",_xlfn.XLOOKUP(REPLACE(Lose[[#This Row],[LosID]],LEN(Lose[[#This Row],[LosID]]),1,"a"),Lose[LosID],Lose[Zufallszahl],"",0),RAND())</f>
        <v>0.71973389730571924</v>
      </c>
      <c r="V50" t="b" cm="1">
        <f t="array" aca="1" ref="V50" ca="1">Lose[[#This Row],[Zufallszahl]]&gt;=IFERROR(LARGE((LEFT(Lose[LosID],FIND("-",Lose[LosID])-1)=LEFT(Lose[[#This Row],[LosID]],FIND("-",Lose[[#This Row],[LosID]])-1))*Lose[Zufallszahl],_xlfn.XLOOKUP(LEFT(Lose[[#This Row],[LosID]],FIND("-",Lose[[#This Row],[LosID]])-1),Ziehungsanzahl[Kürzel],Ziehungsanzahl[Kontingent],FALSE,0)),9999)</f>
        <v>0</v>
      </c>
    </row>
    <row r="51" spans="1:22">
      <c r="A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 t="s">
        <v>867</v>
      </c>
      <c r="C51" t="s">
        <v>982</v>
      </c>
      <c r="D51" s="1" t="s">
        <v>983</v>
      </c>
      <c r="F51" t="s">
        <v>984</v>
      </c>
      <c r="K51" t="str" cm="1">
        <f t="array" ref="K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Süßen</v>
      </c>
      <c r="L51" t="str">
        <f>IFERROR(LEFT(TRIM(Lose[[#This Row],[Google Koordinaten]]),9),"")</f>
        <v>48.683641</v>
      </c>
      <c r="M51" t="str">
        <f>IFERROR(MID(TRIM(Lose[[#This Row],[Google Koordinaten]]),
FIND(",",TRIM(Lose[[#This Row],[Google Koordinaten]])) + 2,9),"")</f>
        <v>9.760280</v>
      </c>
      <c r="N51">
        <f>IF(Lose[[#This Row],[Bahn-hofs-zeit]]=0,0,MROUND(30*25^((Lose[[#This Row],[Bahn-hofs-zeit]]-_xlfn.MINIFS(Lose[Bahn-hofs-zeit],Lose[Bahn-hofs-zeit],"&gt;0"))/(MAX(Lose[Bahn-hofs-zeit])-_xlfn.MINIFS(Lose[Bahn-hofs-zeit],Lose[Bahn-hofs-zeit],"&gt;0"))),5))</f>
        <v>185</v>
      </c>
      <c r="O51">
        <f>IF(Lose[[#This Row],[Gehzeit (min)]]="",0,CEILING(3*(Lose[[#This Row],[Gehzeit (min)]]+Lose[[#This Row],[Aufgaben-zeit (min)]]),5))</f>
        <v>0</v>
      </c>
      <c r="P51">
        <v>8.75</v>
      </c>
      <c r="Q51" t="str">
        <f>IFERROR(ROUND(Lose[[#This Row],[Distanz (km)]]*60/Lose[[#This Row],[Gehzeit (min)]],1),"")</f>
        <v/>
      </c>
      <c r="R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1">
        <f>IFERROR(Lose[[#This Row],[Distanz (km)]]-Lose[[#This Row],[Check Distanz]],"")</f>
        <v>0</v>
      </c>
      <c r="T51" s="29" t="str">
        <f>IFERROR(Lose[[#This Row],[Check Umweg]]/Lose[[#This Row],[Check Distanz]],"")</f>
        <v/>
      </c>
      <c r="U51">
        <f ca="1">IF(RIGHT(Lose[[#This Row],[LosID]],1)="b",_xlfn.XLOOKUP(REPLACE(Lose[[#This Row],[LosID]],LEN(Lose[[#This Row],[LosID]]),1,"a"),Lose[LosID],Lose[Zufallszahl],"",0),RAND())</f>
        <v>0.54245139038280876</v>
      </c>
      <c r="V51" t="b" cm="1">
        <f t="array" aca="1" ref="V51" ca="1">Lose[[#This Row],[Zufallszahl]]&gt;=IFERROR(LARGE((LEFT(Lose[LosID],FIND("-",Lose[LosID])-1)=LEFT(Lose[[#This Row],[LosID]],FIND("-",Lose[[#This Row],[LosID]])-1))*Lose[Zufallszahl],_xlfn.XLOOKUP(LEFT(Lose[[#This Row],[LosID]],FIND("-",Lose[[#This Row],[LosID]])-1),Ziehungsanzahl[Kürzel],Ziehungsanzahl[Kontingent],FALSE,0)),9999)</f>
        <v>0</v>
      </c>
    </row>
    <row r="52" spans="1:22">
      <c r="A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 t="s">
        <v>867</v>
      </c>
      <c r="C52" t="s">
        <v>985</v>
      </c>
      <c r="D52" s="1" t="s">
        <v>986</v>
      </c>
      <c r="F52" t="s">
        <v>987</v>
      </c>
      <c r="K52" t="str" cm="1">
        <f t="array" ref="K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Kuchen</v>
      </c>
      <c r="L52" t="str">
        <f>IFERROR(LEFT(TRIM(Lose[[#This Row],[Google Koordinaten]]),9),"")</f>
        <v>48.640523</v>
      </c>
      <c r="M52" t="str">
        <f>IFERROR(MID(TRIM(Lose[[#This Row],[Google Koordinaten]]),
FIND(",",TRIM(Lose[[#This Row],[Google Koordinaten]])) + 2,9),"")</f>
        <v>9.803400</v>
      </c>
      <c r="N52">
        <f>IF(Lose[[#This Row],[Bahn-hofs-zeit]]=0,0,MROUND(30*25^((Lose[[#This Row],[Bahn-hofs-zeit]]-_xlfn.MINIFS(Lose[Bahn-hofs-zeit],Lose[Bahn-hofs-zeit],"&gt;0"))/(MAX(Lose[Bahn-hofs-zeit])-_xlfn.MINIFS(Lose[Bahn-hofs-zeit],Lose[Bahn-hofs-zeit],"&gt;0"))),5))</f>
        <v>185</v>
      </c>
      <c r="O52">
        <f>IF(Lose[[#This Row],[Gehzeit (min)]]="",0,CEILING(3*(Lose[[#This Row],[Gehzeit (min)]]+Lose[[#This Row],[Aufgaben-zeit (min)]]),5))</f>
        <v>0</v>
      </c>
      <c r="P52">
        <v>8.75</v>
      </c>
      <c r="Q52" t="str">
        <f>IFERROR(ROUND(Lose[[#This Row],[Distanz (km)]]*60/Lose[[#This Row],[Gehzeit (min)]],1),"")</f>
        <v/>
      </c>
      <c r="R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2">
        <f>IFERROR(Lose[[#This Row],[Distanz (km)]]-Lose[[#This Row],[Check Distanz]],"")</f>
        <v>0</v>
      </c>
      <c r="T52" s="29" t="str">
        <f>IFERROR(Lose[[#This Row],[Check Umweg]]/Lose[[#This Row],[Check Distanz]],"")</f>
        <v/>
      </c>
      <c r="U52">
        <f ca="1">IF(RIGHT(Lose[[#This Row],[LosID]],1)="b",_xlfn.XLOOKUP(REPLACE(Lose[[#This Row],[LosID]],LEN(Lose[[#This Row],[LosID]]),1,"a"),Lose[LosID],Lose[Zufallszahl],"",0),RAND())</f>
        <v>0.54245139038280876</v>
      </c>
      <c r="V52" t="b" cm="1">
        <f t="array" aca="1" ref="V52" ca="1">Lose[[#This Row],[Zufallszahl]]&gt;=IFERROR(LARGE((LEFT(Lose[LosID],FIND("-",Lose[LosID])-1)=LEFT(Lose[[#This Row],[LosID]],FIND("-",Lose[[#This Row],[LosID]])-1))*Lose[Zufallszahl],_xlfn.XLOOKUP(LEFT(Lose[[#This Row],[LosID]],FIND("-",Lose[[#This Row],[LosID]])-1),Ziehungsanzahl[Kürzel],Ziehungsanzahl[Kontingent],FALSE,0)),9999)</f>
        <v>0</v>
      </c>
    </row>
    <row r="53" spans="1:22">
      <c r="A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 t="s">
        <v>870</v>
      </c>
      <c r="C53" t="s">
        <v>988</v>
      </c>
      <c r="D53" s="1" t="s">
        <v>989</v>
      </c>
      <c r="F53" t="s">
        <v>990</v>
      </c>
      <c r="K53" t="str" cm="1">
        <f t="array" ref="K5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Karlsruhe Entenfang</v>
      </c>
      <c r="L53" t="str">
        <f>IFERROR(LEFT(TRIM(Lose[[#This Row],[Google Koordinaten]]),9),"")</f>
        <v>49.010666</v>
      </c>
      <c r="M53" t="str">
        <f>IFERROR(MID(TRIM(Lose[[#This Row],[Google Koordinaten]]),
FIND(",",TRIM(Lose[[#This Row],[Google Koordinaten]])) + 2,9),"")</f>
        <v>8.359504</v>
      </c>
      <c r="N53">
        <f>IF(Lose[[#This Row],[Bahn-hofs-zeit]]=0,0,MROUND(30*25^((Lose[[#This Row],[Bahn-hofs-zeit]]-_xlfn.MINIFS(Lose[Bahn-hofs-zeit],Lose[Bahn-hofs-zeit],"&gt;0"))/(MAX(Lose[Bahn-hofs-zeit])-_xlfn.MINIFS(Lose[Bahn-hofs-zeit],Lose[Bahn-hofs-zeit],"&gt;0"))),5))</f>
        <v>80</v>
      </c>
      <c r="O53">
        <f>IF(Lose[[#This Row],[Gehzeit (min)]]="",0,CEILING(3*(Lose[[#This Row],[Gehzeit (min)]]+Lose[[#This Row],[Aufgaben-zeit (min)]]),5))</f>
        <v>0</v>
      </c>
      <c r="P53">
        <v>6.25</v>
      </c>
      <c r="Q53" t="str">
        <f>IFERROR(ROUND(Lose[[#This Row],[Distanz (km)]]*60/Lose[[#This Row],[Gehzeit (min)]],1),"")</f>
        <v/>
      </c>
      <c r="R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3">
        <f>IFERROR(Lose[[#This Row],[Distanz (km)]]-Lose[[#This Row],[Check Distanz]],"")</f>
        <v>0</v>
      </c>
      <c r="T53" s="29" t="str">
        <f>IFERROR(Lose[[#This Row],[Check Umweg]]/Lose[[#This Row],[Check Distanz]],"")</f>
        <v/>
      </c>
      <c r="U53">
        <f ca="1">IF(RIGHT(Lose[[#This Row],[LosID]],1)="b",_xlfn.XLOOKUP(REPLACE(Lose[[#This Row],[LosID]],LEN(Lose[[#This Row],[LosID]]),1,"a"),Lose[LosID],Lose[Zufallszahl],"",0),RAND())</f>
        <v>0.69133236254568586</v>
      </c>
      <c r="V53" t="b" cm="1">
        <f t="array" aca="1" ref="V53" ca="1">Lose[[#This Row],[Zufallszahl]]&gt;=IFERROR(LARGE((LEFT(Lose[LosID],FIND("-",Lose[LosID])-1)=LEFT(Lose[[#This Row],[LosID]],FIND("-",Lose[[#This Row],[LosID]])-1))*Lose[Zufallszahl],_xlfn.XLOOKUP(LEFT(Lose[[#This Row],[LosID]],FIND("-",Lose[[#This Row],[LosID]])-1),Ziehungsanzahl[Kürzel],Ziehungsanzahl[Kontingent],FALSE,0)),9999)</f>
        <v>0</v>
      </c>
    </row>
    <row r="54" spans="1:22">
      <c r="A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 t="s">
        <v>870</v>
      </c>
      <c r="C54" t="s">
        <v>991</v>
      </c>
      <c r="D54" s="1" t="s">
        <v>992</v>
      </c>
      <c r="F54" t="s">
        <v>993</v>
      </c>
      <c r="K54" t="str" cm="1">
        <f t="array" ref="K5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Quakenbrück</v>
      </c>
      <c r="L54" t="str">
        <f>IFERROR(LEFT(TRIM(Lose[[#This Row],[Google Koordinaten]]),9),"")</f>
        <v>52.673943</v>
      </c>
      <c r="M54" t="str">
        <f>IFERROR(MID(TRIM(Lose[[#This Row],[Google Koordinaten]]),
FIND(",",TRIM(Lose[[#This Row],[Google Koordinaten]])) + 2,9),"")</f>
        <v>7.947819</v>
      </c>
      <c r="N54">
        <f>IF(Lose[[#This Row],[Bahn-hofs-zeit]]=0,0,MROUND(30*25^((Lose[[#This Row],[Bahn-hofs-zeit]]-_xlfn.MINIFS(Lose[Bahn-hofs-zeit],Lose[Bahn-hofs-zeit],"&gt;0"))/(MAX(Lose[Bahn-hofs-zeit])-_xlfn.MINIFS(Lose[Bahn-hofs-zeit],Lose[Bahn-hofs-zeit],"&gt;0"))),5))</f>
        <v>95</v>
      </c>
      <c r="O54">
        <f>IF(Lose[[#This Row],[Gehzeit (min)]]="",0,CEILING(3*(Lose[[#This Row],[Gehzeit (min)]]+Lose[[#This Row],[Aufgaben-zeit (min)]]),5))</f>
        <v>0</v>
      </c>
      <c r="P54">
        <v>6.75</v>
      </c>
      <c r="Q54" t="str">
        <f>IFERROR(ROUND(Lose[[#This Row],[Distanz (km)]]*60/Lose[[#This Row],[Gehzeit (min)]],1),"")</f>
        <v/>
      </c>
      <c r="R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4">
        <f>IFERROR(Lose[[#This Row],[Distanz (km)]]-Lose[[#This Row],[Check Distanz]],"")</f>
        <v>0</v>
      </c>
      <c r="T54" s="29" t="str">
        <f>IFERROR(Lose[[#This Row],[Check Umweg]]/Lose[[#This Row],[Check Distanz]],"")</f>
        <v/>
      </c>
      <c r="U54">
        <f ca="1">IF(RIGHT(Lose[[#This Row],[LosID]],1)="b",_xlfn.XLOOKUP(REPLACE(Lose[[#This Row],[LosID]],LEN(Lose[[#This Row],[LosID]]),1,"a"),Lose[LosID],Lose[Zufallszahl],"",0),RAND())</f>
        <v>0.69133236254568586</v>
      </c>
      <c r="V54" t="b" cm="1">
        <f t="array" aca="1" ref="V54" ca="1">Lose[[#This Row],[Zufallszahl]]&gt;=IFERROR(LARGE((LEFT(Lose[LosID],FIND("-",Lose[LosID])-1)=LEFT(Lose[[#This Row],[LosID]],FIND("-",Lose[[#This Row],[LosID]])-1))*Lose[Zufallszahl],_xlfn.XLOOKUP(LEFT(Lose[[#This Row],[LosID]],FIND("-",Lose[[#This Row],[LosID]])-1),Ziehungsanzahl[Kürzel],Ziehungsanzahl[Kontingent],FALSE,0)),9999)</f>
        <v>0</v>
      </c>
    </row>
    <row r="55" spans="1:22">
      <c r="A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 t="s">
        <v>872</v>
      </c>
      <c r="C55" t="s">
        <v>127</v>
      </c>
      <c r="D55" s="1" t="s">
        <v>129</v>
      </c>
      <c r="F55" t="s">
        <v>994</v>
      </c>
      <c r="K55" t="str" cm="1">
        <f t="array" ref="K5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Salzbergen</v>
      </c>
      <c r="L55" t="str">
        <f>IFERROR(LEFT(TRIM(Lose[[#This Row],[Google Koordinaten]]),9),"")</f>
        <v>52.323250</v>
      </c>
      <c r="M55" t="str">
        <f>IFERROR(MID(TRIM(Lose[[#This Row],[Google Koordinaten]]),
FIND(",",TRIM(Lose[[#This Row],[Google Koordinaten]])) + 2,9),"")</f>
        <v>7.350526</v>
      </c>
      <c r="N55">
        <f>IF(Lose[[#This Row],[Bahn-hofs-zeit]]=0,0,MROUND(30*25^((Lose[[#This Row],[Bahn-hofs-zeit]]-_xlfn.MINIFS(Lose[Bahn-hofs-zeit],Lose[Bahn-hofs-zeit],"&gt;0"))/(MAX(Lose[Bahn-hofs-zeit])-_xlfn.MINIFS(Lose[Bahn-hofs-zeit],Lose[Bahn-hofs-zeit],"&gt;0"))),5))</f>
        <v>60</v>
      </c>
      <c r="O55">
        <f>IF(Lose[[#This Row],[Gehzeit (min)]]="",0,CEILING(3*(Lose[[#This Row],[Gehzeit (min)]]+Lose[[#This Row],[Aufgaben-zeit (min)]]),5))</f>
        <v>0</v>
      </c>
      <c r="P55">
        <v>5.25</v>
      </c>
      <c r="Q55" t="str">
        <f>IFERROR(ROUND(Lose[[#This Row],[Distanz (km)]]*60/Lose[[#This Row],[Gehzeit (min)]],1),"")</f>
        <v/>
      </c>
      <c r="R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5">
        <f>IFERROR(Lose[[#This Row],[Distanz (km)]]-Lose[[#This Row],[Check Distanz]],"")</f>
        <v>0</v>
      </c>
      <c r="T55" s="29" t="str">
        <f>IFERROR(Lose[[#This Row],[Check Umweg]]/Lose[[#This Row],[Check Distanz]],"")</f>
        <v/>
      </c>
      <c r="U55">
        <f ca="1">IF(RIGHT(Lose[[#This Row],[LosID]],1)="b",_xlfn.XLOOKUP(REPLACE(Lose[[#This Row],[LosID]],LEN(Lose[[#This Row],[LosID]]),1,"a"),Lose[LosID],Lose[Zufallszahl],"",0),RAND())</f>
        <v>0.59332936842519479</v>
      </c>
      <c r="V55" t="b" cm="1">
        <f t="array" aca="1" ref="V55" ca="1">Lose[[#This Row],[Zufallszahl]]&gt;=IFERROR(LARGE((LEFT(Lose[LosID],FIND("-",Lose[LosID])-1)=LEFT(Lose[[#This Row],[LosID]],FIND("-",Lose[[#This Row],[LosID]])-1))*Lose[Zufallszahl],_xlfn.XLOOKUP(LEFT(Lose[[#This Row],[LosID]],FIND("-",Lose[[#This Row],[LosID]])-1),Ziehungsanzahl[Kürzel],Ziehungsanzahl[Kontingent],FALSE,0)),9999)</f>
        <v>0</v>
      </c>
    </row>
    <row r="56" spans="1:22">
      <c r="A5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6" t="s">
        <v>872</v>
      </c>
      <c r="C56" t="s">
        <v>132</v>
      </c>
      <c r="D56" s="1" t="s">
        <v>134</v>
      </c>
      <c r="F56" t="s">
        <v>995</v>
      </c>
      <c r="K56" t="str" cm="1">
        <f t="array" ref="K5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Salzkotten</v>
      </c>
      <c r="L56" t="str">
        <f>IFERROR(LEFT(TRIM(Lose[[#This Row],[Google Koordinaten]]),9),"")</f>
        <v>51.672875</v>
      </c>
      <c r="M56" t="str">
        <f>IFERROR(MID(TRIM(Lose[[#This Row],[Google Koordinaten]]),
FIND(",",TRIM(Lose[[#This Row],[Google Koordinaten]])) + 2,9),"")</f>
        <v>8.600489</v>
      </c>
      <c r="N56">
        <f>IF(Lose[[#This Row],[Bahn-hofs-zeit]]=0,0,MROUND(30*25^((Lose[[#This Row],[Bahn-hofs-zeit]]-_xlfn.MINIFS(Lose[Bahn-hofs-zeit],Lose[Bahn-hofs-zeit],"&gt;0"))/(MAX(Lose[Bahn-hofs-zeit])-_xlfn.MINIFS(Lose[Bahn-hofs-zeit],Lose[Bahn-hofs-zeit],"&gt;0"))),5))</f>
        <v>60</v>
      </c>
      <c r="O56">
        <f>IF(Lose[[#This Row],[Gehzeit (min)]]="",0,CEILING(3*(Lose[[#This Row],[Gehzeit (min)]]+Lose[[#This Row],[Aufgaben-zeit (min)]]),5))</f>
        <v>0</v>
      </c>
      <c r="P56">
        <v>5.25</v>
      </c>
      <c r="Q56" t="str">
        <f>IFERROR(ROUND(Lose[[#This Row],[Distanz (km)]]*60/Lose[[#This Row],[Gehzeit (min)]],1),"")</f>
        <v/>
      </c>
      <c r="R5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6">
        <f>IFERROR(Lose[[#This Row],[Distanz (km)]]-Lose[[#This Row],[Check Distanz]],"")</f>
        <v>0</v>
      </c>
      <c r="T56" s="29" t="str">
        <f>IFERROR(Lose[[#This Row],[Check Umweg]]/Lose[[#This Row],[Check Distanz]],"")</f>
        <v/>
      </c>
      <c r="U56">
        <f ca="1">IF(RIGHT(Lose[[#This Row],[LosID]],1)="b",_xlfn.XLOOKUP(REPLACE(Lose[[#This Row],[LosID]],LEN(Lose[[#This Row],[LosID]]),1,"a"),Lose[LosID],Lose[Zufallszahl],"",0),RAND())</f>
        <v>0.59332936842519479</v>
      </c>
      <c r="V56" t="b" cm="1">
        <f t="array" aca="1" ref="V56" ca="1">Lose[[#This Row],[Zufallszahl]]&gt;=IFERROR(LARGE((LEFT(Lose[LosID],FIND("-",Lose[LosID])-1)=LEFT(Lose[[#This Row],[LosID]],FIND("-",Lose[[#This Row],[LosID]])-1))*Lose[Zufallszahl],_xlfn.XLOOKUP(LEFT(Lose[[#This Row],[LosID]],FIND("-",Lose[[#This Row],[LosID]])-1),Ziehungsanzahl[Kürzel],Ziehungsanzahl[Kontingent],FALSE,0)),9999)</f>
        <v>0</v>
      </c>
    </row>
    <row r="57" spans="1:22">
      <c r="A5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7" t="s">
        <v>877</v>
      </c>
      <c r="C57" t="s">
        <v>137</v>
      </c>
      <c r="D57" s="1" t="s">
        <v>138</v>
      </c>
      <c r="F57" t="s">
        <v>996</v>
      </c>
      <c r="K57" t="s">
        <v>22</v>
      </c>
      <c r="L57" t="str">
        <f>IFERROR(LEFT(TRIM(Lose[[#This Row],[Google Koordinaten]]),9),"")</f>
        <v>50.107145</v>
      </c>
      <c r="M57" t="str">
        <f>IFERROR(MID(TRIM(Lose[[#This Row],[Google Koordinaten]]),
FIND(",",TRIM(Lose[[#This Row],[Google Koordinaten]])) + 2,9),"")</f>
        <v>8.663789</v>
      </c>
      <c r="N57">
        <f>IF(Lose[[#This Row],[Bahn-hofs-zeit]]=0,0,MROUND(30*25^((Lose[[#This Row],[Bahn-hofs-zeit]]-_xlfn.MINIFS(Lose[Bahn-hofs-zeit],Lose[Bahn-hofs-zeit],"&gt;0"))/(MAX(Lose[Bahn-hofs-zeit])-_xlfn.MINIFS(Lose[Bahn-hofs-zeit],Lose[Bahn-hofs-zeit],"&gt;0"))),5))</f>
        <v>0</v>
      </c>
      <c r="O57">
        <f>IF(Lose[[#This Row],[Gehzeit (min)]]="",0,CEILING(3*(Lose[[#This Row],[Gehzeit (min)]]+Lose[[#This Row],[Aufgaben-zeit (min)]]),5))</f>
        <v>0</v>
      </c>
      <c r="Q57" t="str">
        <f>IFERROR(ROUND(Lose[[#This Row],[Distanz (km)]]*60/Lose[[#This Row],[Gehzeit (min)]],1),"")</f>
        <v/>
      </c>
      <c r="R5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7">
        <f>IFERROR(Lose[[#This Row],[Distanz (km)]]-Lose[[#This Row],[Check Distanz]],"")</f>
        <v>0</v>
      </c>
      <c r="T57" s="29" t="str">
        <f>IFERROR(Lose[[#This Row],[Check Umweg]]/Lose[[#This Row],[Check Distanz]],"")</f>
        <v/>
      </c>
      <c r="U57">
        <f ca="1">IF(RIGHT(Lose[[#This Row],[LosID]],1)="b",_xlfn.XLOOKUP(REPLACE(Lose[[#This Row],[LosID]],LEN(Lose[[#This Row],[LosID]]),1,"a"),Lose[LosID],Lose[Zufallszahl],"",0),RAND())</f>
        <v>1.3359668200257913E-2</v>
      </c>
      <c r="V57" t="b" cm="1">
        <f t="array" aca="1" ref="V57" ca="1">Lose[[#This Row],[Zufallszahl]]&gt;=IFERROR(LARGE((LEFT(Lose[LosID],FIND("-",Lose[LosID])-1)=LEFT(Lose[[#This Row],[LosID]],FIND("-",Lose[[#This Row],[LosID]])-1))*Lose[Zufallszahl],_xlfn.XLOOKUP(LEFT(Lose[[#This Row],[LosID]],FIND("-",Lose[[#This Row],[LosID]])-1),Ziehungsanzahl[Kürzel],Ziehungsanzahl[Kontingent],FALSE,0)),9999)</f>
        <v>0</v>
      </c>
    </row>
    <row r="58" spans="1:22">
      <c r="A5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8" t="s">
        <v>877</v>
      </c>
      <c r="C58" t="s">
        <v>141</v>
      </c>
      <c r="D58" s="1" t="s">
        <v>143</v>
      </c>
      <c r="F58" t="s">
        <v>997</v>
      </c>
      <c r="K58" t="str" cm="1">
        <f t="array" ref="K5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Frankfurt(Oder)</v>
      </c>
      <c r="L58" t="str">
        <f>IFERROR(LEFT(TRIM(Lose[[#This Row],[Google Koordinaten]]),9),"")</f>
        <v>52.336416</v>
      </c>
      <c r="M58" t="str">
        <f>IFERROR(MID(TRIM(Lose[[#This Row],[Google Koordinaten]]),
FIND(",",TRIM(Lose[[#This Row],[Google Koordinaten]])) + 2,9),"")</f>
        <v>14.546496</v>
      </c>
      <c r="N58">
        <f>IF(Lose[[#This Row],[Bahn-hofs-zeit]]=0,0,MROUND(30*25^((Lose[[#This Row],[Bahn-hofs-zeit]]-_xlfn.MINIFS(Lose[Bahn-hofs-zeit],Lose[Bahn-hofs-zeit],"&gt;0"))/(MAX(Lose[Bahn-hofs-zeit])-_xlfn.MINIFS(Lose[Bahn-hofs-zeit],Lose[Bahn-hofs-zeit],"&gt;0"))),5))</f>
        <v>540</v>
      </c>
      <c r="O58">
        <f>IF(Lose[[#This Row],[Gehzeit (min)]]="",0,CEILING(3*(Lose[[#This Row],[Gehzeit (min)]]+Lose[[#This Row],[Aufgaben-zeit (min)]]),5))</f>
        <v>0</v>
      </c>
      <c r="P58">
        <v>12</v>
      </c>
      <c r="Q58" t="str">
        <f>IFERROR(ROUND(Lose[[#This Row],[Distanz (km)]]*60/Lose[[#This Row],[Gehzeit (min)]],1),"")</f>
        <v/>
      </c>
      <c r="R5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8">
        <f>IFERROR(Lose[[#This Row],[Distanz (km)]]-Lose[[#This Row],[Check Distanz]],"")</f>
        <v>0</v>
      </c>
      <c r="T58" s="29" t="str">
        <f>IFERROR(Lose[[#This Row],[Check Umweg]]/Lose[[#This Row],[Check Distanz]],"")</f>
        <v/>
      </c>
      <c r="U58">
        <f ca="1">IF(RIGHT(Lose[[#This Row],[LosID]],1)="b",_xlfn.XLOOKUP(REPLACE(Lose[[#This Row],[LosID]],LEN(Lose[[#This Row],[LosID]]),1,"a"),Lose[LosID],Lose[Zufallszahl],"",0),RAND())</f>
        <v>1.3359668200257913E-2</v>
      </c>
      <c r="V58" t="b" cm="1">
        <f t="array" aca="1" ref="V58" ca="1">Lose[[#This Row],[Zufallszahl]]&gt;=IFERROR(LARGE((LEFT(Lose[LosID],FIND("-",Lose[LosID])-1)=LEFT(Lose[[#This Row],[LosID]],FIND("-",Lose[[#This Row],[LosID]])-1))*Lose[Zufallszahl],_xlfn.XLOOKUP(LEFT(Lose[[#This Row],[LosID]],FIND("-",Lose[[#This Row],[LosID]])-1),Ziehungsanzahl[Kürzel],Ziehungsanzahl[Kontingent],FALSE,0)),9999)</f>
        <v>0</v>
      </c>
    </row>
    <row r="59" spans="1:22" ht="30">
      <c r="A5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9" t="s">
        <v>865</v>
      </c>
      <c r="C59" t="s">
        <v>998</v>
      </c>
      <c r="D59" s="1" t="s">
        <v>999</v>
      </c>
      <c r="F59" t="s">
        <v>1000</v>
      </c>
      <c r="K59" t="str" cm="1">
        <f t="array" ref="K5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Hodenhagen</v>
      </c>
      <c r="L59" t="str">
        <f>IFERROR(LEFT(TRIM(Lose[[#This Row],[Google Koordinaten]]),9),"")</f>
        <v>52.766564</v>
      </c>
      <c r="M59" t="str">
        <f>IFERROR(MID(TRIM(Lose[[#This Row],[Google Koordinaten]]),
FIND(",",TRIM(Lose[[#This Row],[Google Koordinaten]])) + 2,9),"")</f>
        <v>9.595056</v>
      </c>
      <c r="N59">
        <f>IF(Lose[[#This Row],[Bahn-hofs-zeit]]=0,0,MROUND(30*25^((Lose[[#This Row],[Bahn-hofs-zeit]]-_xlfn.MINIFS(Lose[Bahn-hofs-zeit],Lose[Bahn-hofs-zeit],"&gt;0"))/(MAX(Lose[Bahn-hofs-zeit])-_xlfn.MINIFS(Lose[Bahn-hofs-zeit],Lose[Bahn-hofs-zeit],"&gt;0"))),5))</f>
        <v>120</v>
      </c>
      <c r="O59">
        <f>IF(Lose[[#This Row],[Gehzeit (min)]]="",0,CEILING(3*(Lose[[#This Row],[Gehzeit (min)]]+Lose[[#This Row],[Aufgaben-zeit (min)]]),5))</f>
        <v>0</v>
      </c>
      <c r="P59">
        <v>7.5</v>
      </c>
      <c r="Q59" t="str">
        <f>IFERROR(ROUND(Lose[[#This Row],[Distanz (km)]]*60/Lose[[#This Row],[Gehzeit (min)]],1),"")</f>
        <v/>
      </c>
      <c r="R5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9">
        <f>IFERROR(Lose[[#This Row],[Distanz (km)]]-Lose[[#This Row],[Check Distanz]],"")</f>
        <v>0</v>
      </c>
      <c r="T59" s="29" t="str">
        <f>IFERROR(Lose[[#This Row],[Check Umweg]]/Lose[[#This Row],[Check Distanz]],"")</f>
        <v/>
      </c>
      <c r="U59">
        <f ca="1">IF(RIGHT(Lose[[#This Row],[LosID]],1)="b",_xlfn.XLOOKUP(REPLACE(Lose[[#This Row],[LosID]],LEN(Lose[[#This Row],[LosID]]),1,"a"),Lose[LosID],Lose[Zufallszahl],"",0),RAND())</f>
        <v>0.14519429535890915</v>
      </c>
      <c r="V59" t="b" cm="1">
        <f t="array" aca="1" ref="V59" ca="1">Lose[[#This Row],[Zufallszahl]]&gt;=IFERROR(LARGE((LEFT(Lose[LosID],FIND("-",Lose[LosID])-1)=LEFT(Lose[[#This Row],[LosID]],FIND("-",Lose[[#This Row],[LosID]])-1))*Lose[Zufallszahl],_xlfn.XLOOKUP(LEFT(Lose[[#This Row],[LosID]],FIND("-",Lose[[#This Row],[LosID]])-1),Ziehungsanzahl[Kürzel],Ziehungsanzahl[Kontingent],FALSE,0)),9999)</f>
        <v>0</v>
      </c>
    </row>
    <row r="60" spans="1:22">
      <c r="A6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0" t="s">
        <v>865</v>
      </c>
      <c r="C60" t="s">
        <v>1001</v>
      </c>
      <c r="D60" s="1" t="s">
        <v>1002</v>
      </c>
      <c r="F60" t="s">
        <v>1003</v>
      </c>
      <c r="K60" t="str" cm="1">
        <f t="array" ref="K6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Großen Buseck</v>
      </c>
      <c r="L60" t="str">
        <f>IFERROR(LEFT(TRIM(Lose[[#This Row],[Google Koordinaten]]),9),"")</f>
        <v>50.605784</v>
      </c>
      <c r="M60" t="str">
        <f>IFERROR(MID(TRIM(Lose[[#This Row],[Google Koordinaten]]),
FIND(",",TRIM(Lose[[#This Row],[Google Koordinaten]])) + 2,9),"")</f>
        <v>8.782073</v>
      </c>
      <c r="N60">
        <f>IF(Lose[[#This Row],[Bahn-hofs-zeit]]=0,0,MROUND(30*25^((Lose[[#This Row],[Bahn-hofs-zeit]]-_xlfn.MINIFS(Lose[Bahn-hofs-zeit],Lose[Bahn-hofs-zeit],"&gt;0"))/(MAX(Lose[Bahn-hofs-zeit])-_xlfn.MINIFS(Lose[Bahn-hofs-zeit],Lose[Bahn-hofs-zeit],"&gt;0"))),5))</f>
        <v>80</v>
      </c>
      <c r="O60">
        <f>IF(Lose[[#This Row],[Gehzeit (min)]]="",0,CEILING(3*(Lose[[#This Row],[Gehzeit (min)]]+Lose[[#This Row],[Aufgaben-zeit (min)]]),5))</f>
        <v>0</v>
      </c>
      <c r="P60">
        <v>6.25</v>
      </c>
      <c r="Q60" t="str">
        <f>IFERROR(ROUND(Lose[[#This Row],[Distanz (km)]]*60/Lose[[#This Row],[Gehzeit (min)]],1),"")</f>
        <v/>
      </c>
      <c r="R6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0">
        <f>IFERROR(Lose[[#This Row],[Distanz (km)]]-Lose[[#This Row],[Check Distanz]],"")</f>
        <v>0</v>
      </c>
      <c r="T60" s="29" t="str">
        <f>IFERROR(Lose[[#This Row],[Check Umweg]]/Lose[[#This Row],[Check Distanz]],"")</f>
        <v/>
      </c>
      <c r="U60">
        <f ca="1">IF(RIGHT(Lose[[#This Row],[LosID]],1)="b",_xlfn.XLOOKUP(REPLACE(Lose[[#This Row],[LosID]],LEN(Lose[[#This Row],[LosID]]),1,"a"),Lose[LosID],Lose[Zufallszahl],"",0),RAND())</f>
        <v>0.14519429535890915</v>
      </c>
      <c r="V60" t="b" cm="1">
        <f t="array" aca="1" ref="V60" ca="1">Lose[[#This Row],[Zufallszahl]]&gt;=IFERROR(LARGE((LEFT(Lose[LosID],FIND("-",Lose[LosID])-1)=LEFT(Lose[[#This Row],[LosID]],FIND("-",Lose[[#This Row],[LosID]])-1))*Lose[Zufallszahl],_xlfn.XLOOKUP(LEFT(Lose[[#This Row],[LosID]],FIND("-",Lose[[#This Row],[LosID]])-1),Ziehungsanzahl[Kürzel],Ziehungsanzahl[Kontingent],FALSE,0)),9999)</f>
        <v>0</v>
      </c>
    </row>
    <row r="61" spans="1:22" ht="30">
      <c r="A6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1" t="s">
        <v>830</v>
      </c>
      <c r="C61" t="s">
        <v>1004</v>
      </c>
      <c r="D61" s="1" t="s">
        <v>1005</v>
      </c>
      <c r="F61" t="s">
        <v>1006</v>
      </c>
      <c r="K61" t="s">
        <v>1007</v>
      </c>
      <c r="L61" t="str">
        <f>IFERROR(LEFT(TRIM(Lose[[#This Row],[Google Koordinaten]]),9),"")</f>
        <v>48.696594</v>
      </c>
      <c r="M61" t="str">
        <f>IFERROR(MID(TRIM(Lose[[#This Row],[Google Koordinaten]]),
FIND(",",TRIM(Lose[[#This Row],[Google Koordinaten]])) + 2,9),"")</f>
        <v>9.704812</v>
      </c>
      <c r="N61">
        <f>IF(Lose[[#This Row],[Bahn-hofs-zeit]]=0,0,MROUND(30*25^((Lose[[#This Row],[Bahn-hofs-zeit]]-_xlfn.MINIFS(Lose[Bahn-hofs-zeit],Lose[Bahn-hofs-zeit],"&gt;0"))/(MAX(Lose[Bahn-hofs-zeit])-_xlfn.MINIFS(Lose[Bahn-hofs-zeit],Lose[Bahn-hofs-zeit],"&gt;0"))),5))</f>
        <v>155</v>
      </c>
      <c r="O61">
        <f>IF(Lose[[#This Row],[Gehzeit (min)]]="",0,CEILING(3*(Lose[[#This Row],[Gehzeit (min)]]+Lose[[#This Row],[Aufgaben-zeit (min)]]),5))</f>
        <v>0</v>
      </c>
      <c r="P61">
        <v>8.25</v>
      </c>
      <c r="Q61" t="str">
        <f>IFERROR(ROUND(Lose[[#This Row],[Distanz (km)]]*60/Lose[[#This Row],[Gehzeit (min)]],1),"")</f>
        <v/>
      </c>
      <c r="R6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1">
        <f>IFERROR(Lose[[#This Row],[Distanz (km)]]-Lose[[#This Row],[Check Distanz]],"")</f>
        <v>0</v>
      </c>
      <c r="T61" s="29" t="str">
        <f>IFERROR(Lose[[#This Row],[Check Umweg]]/Lose[[#This Row],[Check Distanz]],"")</f>
        <v/>
      </c>
      <c r="U61">
        <f ca="1">IF(RIGHT(Lose[[#This Row],[LosID]],1)="b",_xlfn.XLOOKUP(REPLACE(Lose[[#This Row],[LosID]],LEN(Lose[[#This Row],[LosID]]),1,"a"),Lose[LosID],Lose[Zufallszahl],"",0),RAND())</f>
        <v>0.92440490317354573</v>
      </c>
      <c r="V61" t="b" cm="1">
        <f t="array" aca="1" ref="V61" ca="1">Lose[[#This Row],[Zufallszahl]]&gt;=IFERROR(LARGE((LEFT(Lose[LosID],FIND("-",Lose[LosID])-1)=LEFT(Lose[[#This Row],[LosID]],FIND("-",Lose[[#This Row],[LosID]])-1))*Lose[Zufallszahl],_xlfn.XLOOKUP(LEFT(Lose[[#This Row],[LosID]],FIND("-",Lose[[#This Row],[LosID]])-1),Ziehungsanzahl[Kürzel],Ziehungsanzahl[Kontingent],FALSE,0)),9999)</f>
        <v>1</v>
      </c>
    </row>
    <row r="62" spans="1:22" ht="30">
      <c r="A6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2" t="s">
        <v>830</v>
      </c>
      <c r="C62" t="s">
        <v>1008</v>
      </c>
      <c r="D62" s="1" t="s">
        <v>1009</v>
      </c>
      <c r="F62" t="s">
        <v>1010</v>
      </c>
      <c r="K62" t="s">
        <v>1011</v>
      </c>
      <c r="L62" t="str">
        <f>IFERROR(LEFT(TRIM(Lose[[#This Row],[Google Koordinaten]]),9),"")</f>
        <v>48.813673</v>
      </c>
      <c r="M62" t="str">
        <f>IFERROR(MID(TRIM(Lose[[#This Row],[Google Koordinaten]]),
FIND(",",TRIM(Lose[[#This Row],[Google Koordinaten]])) + 2,9),"")</f>
        <v>9.169382</v>
      </c>
      <c r="N62">
        <f>IF(Lose[[#This Row],[Bahn-hofs-zeit]]=0,0,MROUND(30*25^((Lose[[#This Row],[Bahn-hofs-zeit]]-_xlfn.MINIFS(Lose[Bahn-hofs-zeit],Lose[Bahn-hofs-zeit],"&gt;0"))/(MAX(Lose[Bahn-hofs-zeit])-_xlfn.MINIFS(Lose[Bahn-hofs-zeit],Lose[Bahn-hofs-zeit],"&gt;0"))),5))</f>
        <v>95</v>
      </c>
      <c r="O62">
        <f>IF(Lose[[#This Row],[Gehzeit (min)]]="",0,CEILING(3*(Lose[[#This Row],[Gehzeit (min)]]+Lose[[#This Row],[Aufgaben-zeit (min)]]),5))</f>
        <v>0</v>
      </c>
      <c r="P62">
        <v>6.75</v>
      </c>
      <c r="Q62" t="str">
        <f>IFERROR(ROUND(Lose[[#This Row],[Distanz (km)]]*60/Lose[[#This Row],[Gehzeit (min)]],1),"")</f>
        <v/>
      </c>
      <c r="R62"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62" t="str">
        <f>IFERROR(Lose[[#This Row],[Distanz (km)]]-Lose[[#This Row],[Check Distanz]],"")</f>
        <v/>
      </c>
      <c r="T62" s="29" t="str">
        <f>IFERROR(Lose[[#This Row],[Check Umweg]]/Lose[[#This Row],[Check Distanz]],"")</f>
        <v/>
      </c>
      <c r="U62">
        <f ca="1">IF(RIGHT(Lose[[#This Row],[LosID]],1)="b",_xlfn.XLOOKUP(REPLACE(Lose[[#This Row],[LosID]],LEN(Lose[[#This Row],[LosID]]),1,"a"),Lose[LosID],Lose[Zufallszahl],"",0),RAND())</f>
        <v>0.92440490317354573</v>
      </c>
      <c r="V62" t="b" cm="1">
        <f t="array" aca="1" ref="V62" ca="1">Lose[[#This Row],[Zufallszahl]]&gt;=IFERROR(LARGE((LEFT(Lose[LosID],FIND("-",Lose[LosID])-1)=LEFT(Lose[[#This Row],[LosID]],FIND("-",Lose[[#This Row],[LosID]])-1))*Lose[Zufallszahl],_xlfn.XLOOKUP(LEFT(Lose[[#This Row],[LosID]],FIND("-",Lose[[#This Row],[LosID]])-1),Ziehungsanzahl[Kürzel],Ziehungsanzahl[Kontingent],FALSE,0)),9999)</f>
        <v>1</v>
      </c>
    </row>
    <row r="63" spans="1:22" ht="30">
      <c r="A6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3" t="s">
        <v>835</v>
      </c>
      <c r="C63" t="s">
        <v>1012</v>
      </c>
      <c r="D63" s="6" t="s">
        <v>1013</v>
      </c>
      <c r="F63" s="1" t="s">
        <v>1014</v>
      </c>
      <c r="K63" t="str" cm="1">
        <f t="array" ref="K6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Köln Messe/Deutz</v>
      </c>
      <c r="L63" t="str">
        <f>IFERROR(LEFT(TRIM(Lose[[#This Row],[Google Koordinaten]]),9),"")</f>
        <v>50.940874</v>
      </c>
      <c r="M63" t="str">
        <f>IFERROR(MID(TRIM(Lose[[#This Row],[Google Koordinaten]]),
FIND(",",TRIM(Lose[[#This Row],[Google Koordinaten]])) + 2,9),"")</f>
        <v>6.975001</v>
      </c>
      <c r="N63">
        <f>IF(Lose[[#This Row],[Bahn-hofs-zeit]]=0,0,MROUND(30*25^((Lose[[#This Row],[Bahn-hofs-zeit]]-_xlfn.MINIFS(Lose[Bahn-hofs-zeit],Lose[Bahn-hofs-zeit],"&gt;0"))/(MAX(Lose[Bahn-hofs-zeit])-_xlfn.MINIFS(Lose[Bahn-hofs-zeit],Lose[Bahn-hofs-zeit],"&gt;0"))),5))</f>
        <v>35</v>
      </c>
      <c r="O63">
        <f>IF(Lose[[#This Row],[Gehzeit (min)]]="",0,CEILING(3*(Lose[[#This Row],[Gehzeit (min)]]+Lose[[#This Row],[Aufgaben-zeit (min)]]),5))</f>
        <v>0</v>
      </c>
      <c r="P63">
        <v>3.5</v>
      </c>
      <c r="Q63" t="str">
        <f>IFERROR(ROUND(Lose[[#This Row],[Distanz (km)]]*60/Lose[[#This Row],[Gehzeit (min)]],1),"")</f>
        <v/>
      </c>
      <c r="R6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3">
        <f>IFERROR(Lose[[#This Row],[Distanz (km)]]-Lose[[#This Row],[Check Distanz]],"")</f>
        <v>0</v>
      </c>
      <c r="T63" s="29" t="str">
        <f>IFERROR(Lose[[#This Row],[Check Umweg]]/Lose[[#This Row],[Check Distanz]],"")</f>
        <v/>
      </c>
      <c r="U63">
        <f ca="1">IF(RIGHT(Lose[[#This Row],[LosID]],1)="b",_xlfn.XLOOKUP(REPLACE(Lose[[#This Row],[LosID]],LEN(Lose[[#This Row],[LosID]]),1,"a"),Lose[LosID],Lose[Zufallszahl],"",0),RAND())</f>
        <v>0.72992517250344946</v>
      </c>
      <c r="V63" t="b" cm="1">
        <f t="array" aca="1" ref="V63" ca="1">Lose[[#This Row],[Zufallszahl]]&gt;=IFERROR(LARGE((LEFT(Lose[LosID],FIND("-",Lose[LosID])-1)=LEFT(Lose[[#This Row],[LosID]],FIND("-",Lose[[#This Row],[LosID]])-1))*Lose[Zufallszahl],_xlfn.XLOOKUP(LEFT(Lose[[#This Row],[LosID]],FIND("-",Lose[[#This Row],[LosID]])-1),Ziehungsanzahl[Kürzel],Ziehungsanzahl[Kontingent],FALSE,0)),9999)</f>
        <v>0</v>
      </c>
    </row>
    <row r="64" spans="1:22" ht="30">
      <c r="A6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4" t="s">
        <v>835</v>
      </c>
      <c r="C64" t="s">
        <v>1015</v>
      </c>
      <c r="D64" s="6" t="s">
        <v>1013</v>
      </c>
      <c r="F64" s="1" t="s">
        <v>1016</v>
      </c>
      <c r="K64" t="str" cm="1">
        <f t="array" ref="K6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Hamburg-Altona</v>
      </c>
      <c r="L64" t="str">
        <f>IFERROR(LEFT(TRIM(Lose[[#This Row],[Google Koordinaten]]),9),"")</f>
        <v>53.552695</v>
      </c>
      <c r="M64" t="str">
        <f>IFERROR(MID(TRIM(Lose[[#This Row],[Google Koordinaten]]),
FIND(",",TRIM(Lose[[#This Row],[Google Koordinaten]])) + 2,9),"")</f>
        <v>9.935175</v>
      </c>
      <c r="N64">
        <f>IF(Lose[[#This Row],[Bahn-hofs-zeit]]=0,0,MROUND(30*25^((Lose[[#This Row],[Bahn-hofs-zeit]]-_xlfn.MINIFS(Lose[Bahn-hofs-zeit],Lose[Bahn-hofs-zeit],"&gt;0"))/(MAX(Lose[Bahn-hofs-zeit])-_xlfn.MINIFS(Lose[Bahn-hofs-zeit],Lose[Bahn-hofs-zeit],"&gt;0"))),5))</f>
        <v>110</v>
      </c>
      <c r="O64">
        <f>IF(Lose[[#This Row],[Gehzeit (min)]]="",0,CEILING(3*(Lose[[#This Row],[Gehzeit (min)]]+Lose[[#This Row],[Aufgaben-zeit (min)]]),5))</f>
        <v>0</v>
      </c>
      <c r="P64">
        <v>7.25</v>
      </c>
      <c r="Q64" t="str">
        <f>IFERROR(ROUND(Lose[[#This Row],[Distanz (km)]]*60/Lose[[#This Row],[Gehzeit (min)]],1),"")</f>
        <v/>
      </c>
      <c r="R6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4">
        <f>IFERROR(Lose[[#This Row],[Distanz (km)]]-Lose[[#This Row],[Check Distanz]],"")</f>
        <v>0</v>
      </c>
      <c r="T64" s="29" t="str">
        <f>IFERROR(Lose[[#This Row],[Check Umweg]]/Lose[[#This Row],[Check Distanz]],"")</f>
        <v/>
      </c>
      <c r="U64">
        <f ca="1">IF(RIGHT(Lose[[#This Row],[LosID]],1)="b",_xlfn.XLOOKUP(REPLACE(Lose[[#This Row],[LosID]],LEN(Lose[[#This Row],[LosID]]),1,"a"),Lose[LosID],Lose[Zufallszahl],"",0),RAND())</f>
        <v>0.72992517250344946</v>
      </c>
      <c r="V64" t="b" cm="1">
        <f t="array" aca="1" ref="V64" ca="1">Lose[[#This Row],[Zufallszahl]]&gt;=IFERROR(LARGE((LEFT(Lose[LosID],FIND("-",Lose[LosID])-1)=LEFT(Lose[[#This Row],[LosID]],FIND("-",Lose[[#This Row],[LosID]])-1))*Lose[Zufallszahl],_xlfn.XLOOKUP(LEFT(Lose[[#This Row],[LosID]],FIND("-",Lose[[#This Row],[LosID]])-1),Ziehungsanzahl[Kürzel],Ziehungsanzahl[Kontingent],FALSE,0)),9999)</f>
        <v>0</v>
      </c>
    </row>
    <row r="65" spans="1:22">
      <c r="A6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5" t="s">
        <v>838</v>
      </c>
      <c r="C65" t="s">
        <v>1017</v>
      </c>
      <c r="D65" s="42" t="s">
        <v>1018</v>
      </c>
      <c r="F65" t="s">
        <v>1019</v>
      </c>
      <c r="K65" t="str" cm="1">
        <f t="array" ref="K6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Weinheim(Bergstr)Hbf</v>
      </c>
      <c r="L65" t="str">
        <f>IFERROR(LEFT(TRIM(Lose[[#This Row],[Google Koordinaten]]),9),"")</f>
        <v>49.553302</v>
      </c>
      <c r="M65" t="str">
        <f>IFERROR(MID(TRIM(Lose[[#This Row],[Google Koordinaten]]),
FIND(",",TRIM(Lose[[#This Row],[Google Koordinaten]])) + 2,9),"")</f>
        <v>8.665351</v>
      </c>
      <c r="N65">
        <f>IF(Lose[[#This Row],[Bahn-hofs-zeit]]=0,0,MROUND(30*25^((Lose[[#This Row],[Bahn-hofs-zeit]]-_xlfn.MINIFS(Lose[Bahn-hofs-zeit],Lose[Bahn-hofs-zeit],"&gt;0"))/(MAX(Lose[Bahn-hofs-zeit])-_xlfn.MINIFS(Lose[Bahn-hofs-zeit],Lose[Bahn-hofs-zeit],"&gt;0"))),5))</f>
        <v>60</v>
      </c>
      <c r="O65">
        <f>IF(Lose[[#This Row],[Gehzeit (min)]]="",0,CEILING(3*(Lose[[#This Row],[Gehzeit (min)]]+Lose[[#This Row],[Aufgaben-zeit (min)]]),5))</f>
        <v>0</v>
      </c>
      <c r="P65">
        <v>5.25</v>
      </c>
      <c r="Q65" t="str">
        <f>IFERROR(ROUND(Lose[[#This Row],[Distanz (km)]]*60/Lose[[#This Row],[Gehzeit (min)]],1),"")</f>
        <v/>
      </c>
      <c r="R6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5">
        <f>IFERROR(Lose[[#This Row],[Distanz (km)]]-Lose[[#This Row],[Check Distanz]],"")</f>
        <v>0</v>
      </c>
      <c r="T65" s="29" t="str">
        <f>IFERROR(Lose[[#This Row],[Check Umweg]]/Lose[[#This Row],[Check Distanz]],"")</f>
        <v/>
      </c>
      <c r="U65">
        <f ca="1">IF(RIGHT(Lose[[#This Row],[LosID]],1)="b",_xlfn.XLOOKUP(REPLACE(Lose[[#This Row],[LosID]],LEN(Lose[[#This Row],[LosID]]),1,"a"),Lose[LosID],Lose[Zufallszahl],"",0),RAND())</f>
        <v>0.58113676471236475</v>
      </c>
      <c r="V65" t="b" cm="1">
        <f t="array" aca="1" ref="V65" ca="1">Lose[[#This Row],[Zufallszahl]]&gt;=IFERROR(LARGE((LEFT(Lose[LosID],FIND("-",Lose[LosID])-1)=LEFT(Lose[[#This Row],[LosID]],FIND("-",Lose[[#This Row],[LosID]])-1))*Lose[Zufallszahl],_xlfn.XLOOKUP(LEFT(Lose[[#This Row],[LosID]],FIND("-",Lose[[#This Row],[LosID]])-1),Ziehungsanzahl[Kürzel],Ziehungsanzahl[Kontingent],FALSE,0)),9999)</f>
        <v>0</v>
      </c>
    </row>
    <row r="66" spans="1:22">
      <c r="A6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6" t="s">
        <v>838</v>
      </c>
      <c r="C66" t="s">
        <v>1020</v>
      </c>
      <c r="D66" s="42" t="s">
        <v>1021</v>
      </c>
      <c r="F66" t="s">
        <v>1022</v>
      </c>
      <c r="K66" t="str" cm="1">
        <f t="array" ref="K6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Bierbach</v>
      </c>
      <c r="L66" t="str">
        <f>IFERROR(LEFT(TRIM(Lose[[#This Row],[Google Koordinaten]]),9),"")</f>
        <v>49.261890</v>
      </c>
      <c r="M66" t="str">
        <f>IFERROR(MID(TRIM(Lose[[#This Row],[Google Koordinaten]]),
FIND(",",TRIM(Lose[[#This Row],[Google Koordinaten]])) + 2,9),"")</f>
        <v>7.282011</v>
      </c>
      <c r="N66">
        <f>IF(Lose[[#This Row],[Bahn-hofs-zeit]]=0,0,MROUND(30*25^((Lose[[#This Row],[Bahn-hofs-zeit]]-_xlfn.MINIFS(Lose[Bahn-hofs-zeit],Lose[Bahn-hofs-zeit],"&gt;0"))/(MAX(Lose[Bahn-hofs-zeit])-_xlfn.MINIFS(Lose[Bahn-hofs-zeit],Lose[Bahn-hofs-zeit],"&gt;0"))),5))</f>
        <v>305</v>
      </c>
      <c r="O66">
        <f>IF(Lose[[#This Row],[Gehzeit (min)]]="",0,CEILING(3*(Lose[[#This Row],[Gehzeit (min)]]+Lose[[#This Row],[Aufgaben-zeit (min)]]),5))</f>
        <v>0</v>
      </c>
      <c r="P66">
        <v>10.25</v>
      </c>
      <c r="Q66" t="str">
        <f>IFERROR(ROUND(Lose[[#This Row],[Distanz (km)]]*60/Lose[[#This Row],[Gehzeit (min)]],1),"")</f>
        <v/>
      </c>
      <c r="R6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6">
        <f>IFERROR(Lose[[#This Row],[Distanz (km)]]-Lose[[#This Row],[Check Distanz]],"")</f>
        <v>0</v>
      </c>
      <c r="T66" s="29" t="str">
        <f>IFERROR(Lose[[#This Row],[Check Umweg]]/Lose[[#This Row],[Check Distanz]],"")</f>
        <v/>
      </c>
      <c r="U66">
        <f ca="1">IF(RIGHT(Lose[[#This Row],[LosID]],1)="b",_xlfn.XLOOKUP(REPLACE(Lose[[#This Row],[LosID]],LEN(Lose[[#This Row],[LosID]]),1,"a"),Lose[LosID],Lose[Zufallszahl],"",0),RAND())</f>
        <v>0.58113676471236475</v>
      </c>
      <c r="V66" t="b" cm="1">
        <f t="array" aca="1" ref="V66" ca="1">Lose[[#This Row],[Zufallszahl]]&gt;=IFERROR(LARGE((LEFT(Lose[LosID],FIND("-",Lose[LosID])-1)=LEFT(Lose[[#This Row],[LosID]],FIND("-",Lose[[#This Row],[LosID]])-1))*Lose[Zufallszahl],_xlfn.XLOOKUP(LEFT(Lose[[#This Row],[LosID]],FIND("-",Lose[[#This Row],[LosID]])-1),Ziehungsanzahl[Kürzel],Ziehungsanzahl[Kontingent],FALSE,0)),9999)</f>
        <v>0</v>
      </c>
    </row>
    <row r="67" spans="1:22">
      <c r="A6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7" t="s">
        <v>843</v>
      </c>
      <c r="C67" t="s">
        <v>146</v>
      </c>
      <c r="D67" s="1" t="s">
        <v>148</v>
      </c>
      <c r="F67" t="s">
        <v>1023</v>
      </c>
      <c r="K67" t="str" cm="1">
        <f t="array" ref="K6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Steinsfurt</v>
      </c>
      <c r="L67" t="str">
        <f>IFERROR(LEFT(TRIM(Lose[[#This Row],[Google Koordinaten]]),9),"")</f>
        <v>49.235822</v>
      </c>
      <c r="M67" t="str">
        <f>IFERROR(MID(TRIM(Lose[[#This Row],[Google Koordinaten]]),
FIND(",",TRIM(Lose[[#This Row],[Google Koordinaten]])) + 2,9),"")</f>
        <v>8.907978</v>
      </c>
      <c r="N67">
        <f>IF(Lose[[#This Row],[Bahn-hofs-zeit]]=0,0,MROUND(30*25^((Lose[[#This Row],[Bahn-hofs-zeit]]-_xlfn.MINIFS(Lose[Bahn-hofs-zeit],Lose[Bahn-hofs-zeit],"&gt;0"))/(MAX(Lose[Bahn-hofs-zeit])-_xlfn.MINIFS(Lose[Bahn-hofs-zeit],Lose[Bahn-hofs-zeit],"&gt;0"))),5))</f>
        <v>110</v>
      </c>
      <c r="O67">
        <f>IF(Lose[[#This Row],[Gehzeit (min)]]="",0,CEILING(3*(Lose[[#This Row],[Gehzeit (min)]]+Lose[[#This Row],[Aufgaben-zeit (min)]]),5))</f>
        <v>0</v>
      </c>
      <c r="P67">
        <v>7.25</v>
      </c>
      <c r="Q67" t="str">
        <f>IFERROR(ROUND(Lose[[#This Row],[Distanz (km)]]*60/Lose[[#This Row],[Gehzeit (min)]],1),"")</f>
        <v/>
      </c>
      <c r="R6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7">
        <f>IFERROR(Lose[[#This Row],[Distanz (km)]]-Lose[[#This Row],[Check Distanz]],"")</f>
        <v>0</v>
      </c>
      <c r="T67" s="29" t="str">
        <f>IFERROR(Lose[[#This Row],[Check Umweg]]/Lose[[#This Row],[Check Distanz]],"")</f>
        <v/>
      </c>
      <c r="U67">
        <f ca="1">IF(RIGHT(Lose[[#This Row],[LosID]],1)="b",_xlfn.XLOOKUP(REPLACE(Lose[[#This Row],[LosID]],LEN(Lose[[#This Row],[LosID]]),1,"a"),Lose[LosID],Lose[Zufallszahl],"",0),RAND())</f>
        <v>0.82207882014803224</v>
      </c>
      <c r="V67" t="b" cm="1">
        <f t="array" aca="1" ref="V67" ca="1">Lose[[#This Row],[Zufallszahl]]&gt;=IFERROR(LARGE((LEFT(Lose[LosID],FIND("-",Lose[LosID])-1)=LEFT(Lose[[#This Row],[LosID]],FIND("-",Lose[[#This Row],[LosID]])-1))*Lose[Zufallszahl],_xlfn.XLOOKUP(LEFT(Lose[[#This Row],[LosID]],FIND("-",Lose[[#This Row],[LosID]])-1),Ziehungsanzahl[Kürzel],Ziehungsanzahl[Kontingent],FALSE,0)),9999)</f>
        <v>1</v>
      </c>
    </row>
    <row r="68" spans="1:22">
      <c r="A6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8" t="s">
        <v>843</v>
      </c>
      <c r="C68" t="s">
        <v>151</v>
      </c>
      <c r="D68" s="1" t="s">
        <v>153</v>
      </c>
      <c r="F68" t="s">
        <v>1024</v>
      </c>
      <c r="K68" t="str" cm="1">
        <f t="array" ref="K6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Steinfurt-Burgsteinfurt</v>
      </c>
      <c r="L68" t="str">
        <f>IFERROR(LEFT(TRIM(Lose[[#This Row],[Google Koordinaten]]),9),"")</f>
        <v>52.147384</v>
      </c>
      <c r="M68" t="str">
        <f>IFERROR(MID(TRIM(Lose[[#This Row],[Google Koordinaten]]),
FIND(",",TRIM(Lose[[#This Row],[Google Koordinaten]])) + 2,9),"")</f>
        <v>7.329340</v>
      </c>
      <c r="N68">
        <f>IF(Lose[[#This Row],[Bahn-hofs-zeit]]=0,0,MROUND(30*25^((Lose[[#This Row],[Bahn-hofs-zeit]]-_xlfn.MINIFS(Lose[Bahn-hofs-zeit],Lose[Bahn-hofs-zeit],"&gt;0"))/(MAX(Lose[Bahn-hofs-zeit])-_xlfn.MINIFS(Lose[Bahn-hofs-zeit],Lose[Bahn-hofs-zeit],"&gt;0"))),5))</f>
        <v>60</v>
      </c>
      <c r="O68">
        <f>IF(Lose[[#This Row],[Gehzeit (min)]]="",0,CEILING(3*(Lose[[#This Row],[Gehzeit (min)]]+Lose[[#This Row],[Aufgaben-zeit (min)]]),5))</f>
        <v>0</v>
      </c>
      <c r="P68">
        <v>5.25</v>
      </c>
      <c r="Q68" t="str">
        <f>IFERROR(ROUND(Lose[[#This Row],[Distanz (km)]]*60/Lose[[#This Row],[Gehzeit (min)]],1),"")</f>
        <v/>
      </c>
      <c r="R6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8">
        <f>IFERROR(Lose[[#This Row],[Distanz (km)]]-Lose[[#This Row],[Check Distanz]],"")</f>
        <v>0</v>
      </c>
      <c r="T68" s="29" t="str">
        <f>IFERROR(Lose[[#This Row],[Check Umweg]]/Lose[[#This Row],[Check Distanz]],"")</f>
        <v/>
      </c>
      <c r="U68">
        <f ca="1">IF(RIGHT(Lose[[#This Row],[LosID]],1)="b",_xlfn.XLOOKUP(REPLACE(Lose[[#This Row],[LosID]],LEN(Lose[[#This Row],[LosID]]),1,"a"),Lose[LosID],Lose[Zufallszahl],"",0),RAND())</f>
        <v>0.82207882014803224</v>
      </c>
      <c r="V68" t="b" cm="1">
        <f t="array" aca="1" ref="V68" ca="1">Lose[[#This Row],[Zufallszahl]]&gt;=IFERROR(LARGE((LEFT(Lose[LosID],FIND("-",Lose[LosID])-1)=LEFT(Lose[[#This Row],[LosID]],FIND("-",Lose[[#This Row],[LosID]])-1))*Lose[Zufallszahl],_xlfn.XLOOKUP(LEFT(Lose[[#This Row],[LosID]],FIND("-",Lose[[#This Row],[LosID]])-1),Ziehungsanzahl[Kürzel],Ziehungsanzahl[Kontingent],FALSE,0)),9999)</f>
        <v>1</v>
      </c>
    </row>
    <row r="69" spans="1:22">
      <c r="A6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69" t="s">
        <v>846</v>
      </c>
      <c r="C69" t="s">
        <v>156</v>
      </c>
      <c r="D69" s="1" t="s">
        <v>158</v>
      </c>
      <c r="F69" t="s">
        <v>1025</v>
      </c>
      <c r="K69" t="str" cm="1">
        <f t="array" ref="K6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Kaiserslautern Hbf</v>
      </c>
      <c r="L69" t="str">
        <f>IFERROR(LEFT(TRIM(Lose[[#This Row],[Google Koordinaten]]),9),"")</f>
        <v>49.435859</v>
      </c>
      <c r="M69" t="str">
        <f>IFERROR(MID(TRIM(Lose[[#This Row],[Google Koordinaten]]),
FIND(",",TRIM(Lose[[#This Row],[Google Koordinaten]])) + 2,9),"")</f>
        <v>7.768627</v>
      </c>
      <c r="N69">
        <f>IF(Lose[[#This Row],[Bahn-hofs-zeit]]=0,0,MROUND(30*25^((Lose[[#This Row],[Bahn-hofs-zeit]]-_xlfn.MINIFS(Lose[Bahn-hofs-zeit],Lose[Bahn-hofs-zeit],"&gt;0"))/(MAX(Lose[Bahn-hofs-zeit])-_xlfn.MINIFS(Lose[Bahn-hofs-zeit],Lose[Bahn-hofs-zeit],"&gt;0"))),5))</f>
        <v>80</v>
      </c>
      <c r="O69">
        <f>IF(Lose[[#This Row],[Gehzeit (min)]]="",0,CEILING(3*(Lose[[#This Row],[Gehzeit (min)]]+Lose[[#This Row],[Aufgaben-zeit (min)]]),5))</f>
        <v>0</v>
      </c>
      <c r="P69">
        <v>6.25</v>
      </c>
      <c r="Q69" t="str">
        <f>IFERROR(ROUND(Lose[[#This Row],[Distanz (km)]]*60/Lose[[#This Row],[Gehzeit (min)]],1),"")</f>
        <v/>
      </c>
      <c r="R6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69">
        <f>IFERROR(Lose[[#This Row],[Distanz (km)]]-Lose[[#This Row],[Check Distanz]],"")</f>
        <v>0</v>
      </c>
      <c r="T69" s="29" t="str">
        <f>IFERROR(Lose[[#This Row],[Check Umweg]]/Lose[[#This Row],[Check Distanz]],"")</f>
        <v/>
      </c>
      <c r="U69">
        <f ca="1">IF(RIGHT(Lose[[#This Row],[LosID]],1)="b",_xlfn.XLOOKUP(REPLACE(Lose[[#This Row],[LosID]],LEN(Lose[[#This Row],[LosID]]),1,"a"),Lose[LosID],Lose[Zufallszahl],"",0),RAND())</f>
        <v>0.49079625479835809</v>
      </c>
      <c r="V69" t="b" cm="1">
        <f t="array" aca="1" ref="V69" ca="1">Lose[[#This Row],[Zufallszahl]]&gt;=IFERROR(LARGE((LEFT(Lose[LosID],FIND("-",Lose[LosID])-1)=LEFT(Lose[[#This Row],[LosID]],FIND("-",Lose[[#This Row],[LosID]])-1))*Lose[Zufallszahl],_xlfn.XLOOKUP(LEFT(Lose[[#This Row],[LosID]],FIND("-",Lose[[#This Row],[LosID]])-1),Ziehungsanzahl[Kürzel],Ziehungsanzahl[Kontingent],FALSE,0)),9999)</f>
        <v>0</v>
      </c>
    </row>
    <row r="70" spans="1:22">
      <c r="A7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0" t="s">
        <v>846</v>
      </c>
      <c r="C70" t="s">
        <v>161</v>
      </c>
      <c r="D70" s="1" t="s">
        <v>163</v>
      </c>
      <c r="F70" t="s">
        <v>1026</v>
      </c>
      <c r="K70" t="str" cm="1">
        <f t="array" ref="K7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Königstein(Taunus)</v>
      </c>
      <c r="L70" t="str">
        <f>IFERROR(LEFT(TRIM(Lose[[#This Row],[Google Koordinaten]]),9),"")</f>
        <v>50.177951</v>
      </c>
      <c r="M70" t="str">
        <f>IFERROR(MID(TRIM(Lose[[#This Row],[Google Koordinaten]]),
FIND(",",TRIM(Lose[[#This Row],[Google Koordinaten]])) + 2,9),"")</f>
        <v>8.468855</v>
      </c>
      <c r="N70">
        <f>IF(Lose[[#This Row],[Bahn-hofs-zeit]]=0,0,MROUND(30*25^((Lose[[#This Row],[Bahn-hofs-zeit]]-_xlfn.MINIFS(Lose[Bahn-hofs-zeit],Lose[Bahn-hofs-zeit],"&gt;0"))/(MAX(Lose[Bahn-hofs-zeit])-_xlfn.MINIFS(Lose[Bahn-hofs-zeit],Lose[Bahn-hofs-zeit],"&gt;0"))),5))</f>
        <v>65</v>
      </c>
      <c r="O70">
        <f>IF(Lose[[#This Row],[Gehzeit (min)]]="",0,CEILING(3*(Lose[[#This Row],[Gehzeit (min)]]+Lose[[#This Row],[Aufgaben-zeit (min)]]),5))</f>
        <v>0</v>
      </c>
      <c r="P70">
        <v>5.5</v>
      </c>
      <c r="Q70" t="str">
        <f>IFERROR(ROUND(Lose[[#This Row],[Distanz (km)]]*60/Lose[[#This Row],[Gehzeit (min)]],1),"")</f>
        <v/>
      </c>
      <c r="R7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0">
        <f>IFERROR(Lose[[#This Row],[Distanz (km)]]-Lose[[#This Row],[Check Distanz]],"")</f>
        <v>0</v>
      </c>
      <c r="T70" s="29" t="str">
        <f>IFERROR(Lose[[#This Row],[Check Umweg]]/Lose[[#This Row],[Check Distanz]],"")</f>
        <v/>
      </c>
      <c r="U70">
        <f ca="1">IF(RIGHT(Lose[[#This Row],[LosID]],1)="b",_xlfn.XLOOKUP(REPLACE(Lose[[#This Row],[LosID]],LEN(Lose[[#This Row],[LosID]]),1,"a"),Lose[LosID],Lose[Zufallszahl],"",0),RAND())</f>
        <v>0.49079625479835809</v>
      </c>
      <c r="V70" t="b" cm="1">
        <f t="array" aca="1" ref="V70" ca="1">Lose[[#This Row],[Zufallszahl]]&gt;=IFERROR(LARGE((LEFT(Lose[LosID],FIND("-",Lose[LosID])-1)=LEFT(Lose[[#This Row],[LosID]],FIND("-",Lose[[#This Row],[LosID]])-1))*Lose[Zufallszahl],_xlfn.XLOOKUP(LEFT(Lose[[#This Row],[LosID]],FIND("-",Lose[[#This Row],[LosID]])-1),Ziehungsanzahl[Kürzel],Ziehungsanzahl[Kontingent],FALSE,0)),9999)</f>
        <v>0</v>
      </c>
    </row>
    <row r="71" spans="1:22" ht="30">
      <c r="A7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1" t="s">
        <v>851</v>
      </c>
      <c r="C71" t="s">
        <v>1027</v>
      </c>
      <c r="D71" s="1" t="s">
        <v>1028</v>
      </c>
      <c r="F71" t="s">
        <v>1029</v>
      </c>
      <c r="K71" t="s">
        <v>1030</v>
      </c>
      <c r="L71" t="str">
        <f>IFERROR(LEFT(TRIM(Lose[[#This Row],[Google Koordinaten]]),9),"")</f>
        <v>51.405662</v>
      </c>
      <c r="M71" t="str">
        <f>IFERROR(MID(TRIM(Lose[[#This Row],[Google Koordinaten]]),
FIND(",",TRIM(Lose[[#This Row],[Google Koordinaten]])) + 2,9),"")</f>
        <v>8.067965</v>
      </c>
      <c r="N71">
        <f>IF(Lose[[#This Row],[Bahn-hofs-zeit]]=0,0,MROUND(30*25^((Lose[[#This Row],[Bahn-hofs-zeit]]-_xlfn.MINIFS(Lose[Bahn-hofs-zeit],Lose[Bahn-hofs-zeit],"&gt;0"))/(MAX(Lose[Bahn-hofs-zeit])-_xlfn.MINIFS(Lose[Bahn-hofs-zeit],Lose[Bahn-hofs-zeit],"&gt;0"))),5))</f>
        <v>60</v>
      </c>
      <c r="O71">
        <f>IF(Lose[[#This Row],[Gehzeit (min)]]="",0,CEILING(3*(Lose[[#This Row],[Gehzeit (min)]]+Lose[[#This Row],[Aufgaben-zeit (min)]]),5))</f>
        <v>0</v>
      </c>
      <c r="P71">
        <v>5.25</v>
      </c>
      <c r="Q71" t="str">
        <f>IFERROR(ROUND(Lose[[#This Row],[Distanz (km)]]*60/Lose[[#This Row],[Gehzeit (min)]],1),"")</f>
        <v/>
      </c>
      <c r="R7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1">
        <f>IFERROR(Lose[[#This Row],[Distanz (km)]]-Lose[[#This Row],[Check Distanz]],"")</f>
        <v>0</v>
      </c>
      <c r="T71" s="29" t="str">
        <f>IFERROR(Lose[[#This Row],[Check Umweg]]/Lose[[#This Row],[Check Distanz]],"")</f>
        <v/>
      </c>
      <c r="U71">
        <f ca="1">IF(RIGHT(Lose[[#This Row],[LosID]],1)="b",_xlfn.XLOOKUP(REPLACE(Lose[[#This Row],[LosID]],LEN(Lose[[#This Row],[LosID]]),1,"a"),Lose[LosID],Lose[Zufallszahl],"",0),RAND())</f>
        <v>0.995780972596502</v>
      </c>
      <c r="V71" t="b" cm="1">
        <f t="array" aca="1" ref="V71" ca="1">Lose[[#This Row],[Zufallszahl]]&gt;=IFERROR(LARGE((LEFT(Lose[LosID],FIND("-",Lose[LosID])-1)=LEFT(Lose[[#This Row],[LosID]],FIND("-",Lose[[#This Row],[LosID]])-1))*Lose[Zufallszahl],_xlfn.XLOOKUP(LEFT(Lose[[#This Row],[LosID]],FIND("-",Lose[[#This Row],[LosID]])-1),Ziehungsanzahl[Kürzel],Ziehungsanzahl[Kontingent],FALSE,0)),9999)</f>
        <v>1</v>
      </c>
    </row>
    <row r="72" spans="1:22" ht="30">
      <c r="A7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2" t="s">
        <v>851</v>
      </c>
      <c r="C72" t="s">
        <v>1031</v>
      </c>
      <c r="D72" s="1" t="s">
        <v>1032</v>
      </c>
      <c r="F72" t="s">
        <v>1033</v>
      </c>
      <c r="K72" t="s">
        <v>1034</v>
      </c>
      <c r="L72" t="str">
        <f>IFERROR(LEFT(TRIM(Lose[[#This Row],[Google Koordinaten]]),9),"")</f>
        <v>49.436419</v>
      </c>
      <c r="M72" t="str">
        <f>IFERROR(MID(TRIM(Lose[[#This Row],[Google Koordinaten]]),
FIND(",",TRIM(Lose[[#This Row],[Google Koordinaten]])) + 2,9),"")</f>
        <v>6.634192</v>
      </c>
      <c r="N72">
        <f>IF(Lose[[#This Row],[Bahn-hofs-zeit]]=0,0,MROUND(30*25^((Lose[[#This Row],[Bahn-hofs-zeit]]-_xlfn.MINIFS(Lose[Bahn-hofs-zeit],Lose[Bahn-hofs-zeit],"&gt;0"))/(MAX(Lose[Bahn-hofs-zeit])-_xlfn.MINIFS(Lose[Bahn-hofs-zeit],Lose[Bahn-hofs-zeit],"&gt;0"))),5))</f>
        <v>215</v>
      </c>
      <c r="O72">
        <f>IF(Lose[[#This Row],[Gehzeit (min)]]="",0,CEILING(3*(Lose[[#This Row],[Gehzeit (min)]]+Lose[[#This Row],[Aufgaben-zeit (min)]]),5))</f>
        <v>0</v>
      </c>
      <c r="P72">
        <v>9.25</v>
      </c>
      <c r="Q72" t="str">
        <f>IFERROR(ROUND(Lose[[#This Row],[Distanz (km)]]*60/Lose[[#This Row],[Gehzeit (min)]],1),"")</f>
        <v/>
      </c>
      <c r="R7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2">
        <f>IFERROR(Lose[[#This Row],[Distanz (km)]]-Lose[[#This Row],[Check Distanz]],"")</f>
        <v>0</v>
      </c>
      <c r="T72" s="29" t="str">
        <f>IFERROR(Lose[[#This Row],[Check Umweg]]/Lose[[#This Row],[Check Distanz]],"")</f>
        <v/>
      </c>
      <c r="U72">
        <f ca="1">IF(RIGHT(Lose[[#This Row],[LosID]],1)="b",_xlfn.XLOOKUP(REPLACE(Lose[[#This Row],[LosID]],LEN(Lose[[#This Row],[LosID]]),1,"a"),Lose[LosID],Lose[Zufallszahl],"",0),RAND())</f>
        <v>0.995780972596502</v>
      </c>
      <c r="V72" t="b" cm="1">
        <f t="array" aca="1" ref="V72" ca="1">Lose[[#This Row],[Zufallszahl]]&gt;=IFERROR(LARGE((LEFT(Lose[LosID],FIND("-",Lose[LosID])-1)=LEFT(Lose[[#This Row],[LosID]],FIND("-",Lose[[#This Row],[LosID]])-1))*Lose[Zufallszahl],_xlfn.XLOOKUP(LEFT(Lose[[#This Row],[LosID]],FIND("-",Lose[[#This Row],[LosID]])-1),Ziehungsanzahl[Kürzel],Ziehungsanzahl[Kontingent],FALSE,0)),9999)</f>
        <v>1</v>
      </c>
    </row>
    <row r="73" spans="1:22">
      <c r="A7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3" t="s">
        <v>859</v>
      </c>
      <c r="C73" t="s">
        <v>1035</v>
      </c>
      <c r="D73" s="1" t="s">
        <v>1036</v>
      </c>
      <c r="F73" t="s">
        <v>1037</v>
      </c>
      <c r="K73" t="str" cm="1">
        <f t="array" ref="K7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Oberhausen Hbf</v>
      </c>
      <c r="L73" t="str">
        <f>IFERROR(LEFT(TRIM(Lose[[#This Row],[Google Koordinaten]]),9),"")</f>
        <v>51.474878</v>
      </c>
      <c r="M73" t="str">
        <f>IFERROR(MID(TRIM(Lose[[#This Row],[Google Koordinaten]]),
FIND(",",TRIM(Lose[[#This Row],[Google Koordinaten]])) + 2,9),"")</f>
        <v>6.851588</v>
      </c>
      <c r="N73">
        <f>IF(Lose[[#This Row],[Bahn-hofs-zeit]]=0,0,MROUND(30*25^((Lose[[#This Row],[Bahn-hofs-zeit]]-_xlfn.MINIFS(Lose[Bahn-hofs-zeit],Lose[Bahn-hofs-zeit],"&gt;0"))/(MAX(Lose[Bahn-hofs-zeit])-_xlfn.MINIFS(Lose[Bahn-hofs-zeit],Lose[Bahn-hofs-zeit],"&gt;0"))),5))</f>
        <v>40</v>
      </c>
      <c r="O73">
        <f>IF(Lose[[#This Row],[Gehzeit (min)]]="",0,CEILING(3*(Lose[[#This Row],[Gehzeit (min)]]+Lose[[#This Row],[Aufgaben-zeit (min)]]),5))</f>
        <v>0</v>
      </c>
      <c r="P73">
        <v>4</v>
      </c>
      <c r="Q73" t="str">
        <f>IFERROR(ROUND(Lose[[#This Row],[Distanz (km)]]*60/Lose[[#This Row],[Gehzeit (min)]],1),"")</f>
        <v/>
      </c>
      <c r="R73"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73" t="str">
        <f>IFERROR(Lose[[#This Row],[Distanz (km)]]-Lose[[#This Row],[Check Distanz]],"")</f>
        <v/>
      </c>
      <c r="T73" s="29" t="str">
        <f>IFERROR(Lose[[#This Row],[Check Umweg]]/Lose[[#This Row],[Check Distanz]],"")</f>
        <v/>
      </c>
      <c r="U73">
        <f ca="1">IF(RIGHT(Lose[[#This Row],[LosID]],1)="b",_xlfn.XLOOKUP(REPLACE(Lose[[#This Row],[LosID]],LEN(Lose[[#This Row],[LosID]]),1,"a"),Lose[LosID],Lose[Zufallszahl],"",0),RAND())</f>
        <v>0.55241615398767219</v>
      </c>
      <c r="V73" t="b" cm="1">
        <f t="array" aca="1" ref="V73" ca="1">Lose[[#This Row],[Zufallszahl]]&gt;=IFERROR(LARGE((LEFT(Lose[LosID],FIND("-",Lose[LosID])-1)=LEFT(Lose[[#This Row],[LosID]],FIND("-",Lose[[#This Row],[LosID]])-1))*Lose[Zufallszahl],_xlfn.XLOOKUP(LEFT(Lose[[#This Row],[LosID]],FIND("-",Lose[[#This Row],[LosID]])-1),Ziehungsanzahl[Kürzel],Ziehungsanzahl[Kontingent],FALSE,0)),9999)</f>
        <v>0</v>
      </c>
    </row>
    <row r="74" spans="1:22">
      <c r="A7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4" t="s">
        <v>859</v>
      </c>
      <c r="C74" t="s">
        <v>1038</v>
      </c>
      <c r="D74" s="1" t="s">
        <v>1039</v>
      </c>
      <c r="F74" t="s">
        <v>1040</v>
      </c>
      <c r="K74" t="str" cm="1">
        <f t="array" ref="K7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Unterhausen(Bay)</v>
      </c>
      <c r="L74" t="str">
        <f>IFERROR(LEFT(TRIM(Lose[[#This Row],[Google Koordinaten]]),9),"")</f>
        <v>48.716773</v>
      </c>
      <c r="M74" t="str">
        <f>IFERROR(MID(TRIM(Lose[[#This Row],[Google Koordinaten]]),
FIND(",",TRIM(Lose[[#This Row],[Google Koordinaten]])) + 2,9),"")</f>
        <v>11.100288</v>
      </c>
      <c r="N74">
        <f>IF(Lose[[#This Row],[Bahn-hofs-zeit]]=0,0,MROUND(30*25^((Lose[[#This Row],[Bahn-hofs-zeit]]-_xlfn.MINIFS(Lose[Bahn-hofs-zeit],Lose[Bahn-hofs-zeit],"&gt;0"))/(MAX(Lose[Bahn-hofs-zeit])-_xlfn.MINIFS(Lose[Bahn-hofs-zeit],Lose[Bahn-hofs-zeit],"&gt;0"))),5))</f>
        <v>305</v>
      </c>
      <c r="O74">
        <f>IF(Lose[[#This Row],[Gehzeit (min)]]="",0,CEILING(3*(Lose[[#This Row],[Gehzeit (min)]]+Lose[[#This Row],[Aufgaben-zeit (min)]]),5))</f>
        <v>0</v>
      </c>
      <c r="P74">
        <v>10.25</v>
      </c>
      <c r="Q74" t="str">
        <f>IFERROR(ROUND(Lose[[#This Row],[Distanz (km)]]*60/Lose[[#This Row],[Gehzeit (min)]],1),"")</f>
        <v/>
      </c>
      <c r="R7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4">
        <f>IFERROR(Lose[[#This Row],[Distanz (km)]]-Lose[[#This Row],[Check Distanz]],"")</f>
        <v>0</v>
      </c>
      <c r="T74" s="29" t="str">
        <f>IFERROR(Lose[[#This Row],[Check Umweg]]/Lose[[#This Row],[Check Distanz]],"")</f>
        <v/>
      </c>
      <c r="U74">
        <f ca="1">IF(RIGHT(Lose[[#This Row],[LosID]],1)="b",_xlfn.XLOOKUP(REPLACE(Lose[[#This Row],[LosID]],LEN(Lose[[#This Row],[LosID]]),1,"a"),Lose[LosID],Lose[Zufallszahl],"",0),RAND())</f>
        <v>0.55241615398767219</v>
      </c>
      <c r="V74" t="b" cm="1">
        <f t="array" aca="1" ref="V74" ca="1">Lose[[#This Row],[Zufallszahl]]&gt;=IFERROR(LARGE((LEFT(Lose[LosID],FIND("-",Lose[LosID])-1)=LEFT(Lose[[#This Row],[LosID]],FIND("-",Lose[[#This Row],[LosID]])-1))*Lose[Zufallszahl],_xlfn.XLOOKUP(LEFT(Lose[[#This Row],[LosID]],FIND("-",Lose[[#This Row],[LosID]])-1),Ziehungsanzahl[Kürzel],Ziehungsanzahl[Kontingent],FALSE,0)),9999)</f>
        <v>0</v>
      </c>
    </row>
    <row r="75" spans="1:22">
      <c r="A7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5" t="s">
        <v>870</v>
      </c>
      <c r="C75" t="s">
        <v>1041</v>
      </c>
      <c r="D75" s="1" t="s">
        <v>1042</v>
      </c>
      <c r="F75" t="s">
        <v>1043</v>
      </c>
      <c r="K75" t="str" cm="1">
        <f t="array" ref="K7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Hauenstein(Pfalz)</v>
      </c>
      <c r="L75" t="str">
        <f>IFERROR(LEFT(TRIM(Lose[[#This Row],[Google Koordinaten]]),9),"")</f>
        <v>49.201394</v>
      </c>
      <c r="M75" t="str">
        <f>IFERROR(MID(TRIM(Lose[[#This Row],[Google Koordinaten]]),
FIND(",",TRIM(Lose[[#This Row],[Google Koordinaten]])) + 2,9),"")</f>
        <v>7.830006</v>
      </c>
      <c r="N75">
        <f>IF(Lose[[#This Row],[Bahn-hofs-zeit]]=0,0,MROUND(30*25^((Lose[[#This Row],[Bahn-hofs-zeit]]-_xlfn.MINIFS(Lose[Bahn-hofs-zeit],Lose[Bahn-hofs-zeit],"&gt;0"))/(MAX(Lose[Bahn-hofs-zeit])-_xlfn.MINIFS(Lose[Bahn-hofs-zeit],Lose[Bahn-hofs-zeit],"&gt;0"))),5))</f>
        <v>155</v>
      </c>
      <c r="O75">
        <f>IF(Lose[[#This Row],[Gehzeit (min)]]="",0,CEILING(3*(Lose[[#This Row],[Gehzeit (min)]]+Lose[[#This Row],[Aufgaben-zeit (min)]]),5))</f>
        <v>0</v>
      </c>
      <c r="P75">
        <v>8.25</v>
      </c>
      <c r="Q75" t="str">
        <f>IFERROR(ROUND(Lose[[#This Row],[Distanz (km)]]*60/Lose[[#This Row],[Gehzeit (min)]],1),"")</f>
        <v/>
      </c>
      <c r="R7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5">
        <f>IFERROR(Lose[[#This Row],[Distanz (km)]]-Lose[[#This Row],[Check Distanz]],"")</f>
        <v>0</v>
      </c>
      <c r="T75" s="29" t="str">
        <f>IFERROR(Lose[[#This Row],[Check Umweg]]/Lose[[#This Row],[Check Distanz]],"")</f>
        <v/>
      </c>
      <c r="U75">
        <f ca="1">IF(RIGHT(Lose[[#This Row],[LosID]],1)="b",_xlfn.XLOOKUP(REPLACE(Lose[[#This Row],[LosID]],LEN(Lose[[#This Row],[LosID]]),1,"a"),Lose[LosID],Lose[Zufallszahl],"",0),RAND())</f>
        <v>0.94554238495352538</v>
      </c>
      <c r="V75" t="b" cm="1">
        <f t="array" aca="1" ref="V75" ca="1">Lose[[#This Row],[Zufallszahl]]&gt;=IFERROR(LARGE((LEFT(Lose[LosID],FIND("-",Lose[LosID])-1)=LEFT(Lose[[#This Row],[LosID]],FIND("-",Lose[[#This Row],[LosID]])-1))*Lose[Zufallszahl],_xlfn.XLOOKUP(LEFT(Lose[[#This Row],[LosID]],FIND("-",Lose[[#This Row],[LosID]])-1),Ziehungsanzahl[Kürzel],Ziehungsanzahl[Kontingent],FALSE,0)),9999)</f>
        <v>1</v>
      </c>
    </row>
    <row r="76" spans="1:22">
      <c r="A7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6" t="s">
        <v>870</v>
      </c>
      <c r="C76" t="s">
        <v>1044</v>
      </c>
      <c r="D76" s="1" t="s">
        <v>1045</v>
      </c>
      <c r="F76" t="s">
        <v>1046</v>
      </c>
      <c r="K76" t="str" cm="1">
        <f t="array" ref="K7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Cloppenburg</v>
      </c>
      <c r="L76" t="str">
        <f>IFERROR(LEFT(TRIM(Lose[[#This Row],[Google Koordinaten]]),9),"")</f>
        <v>52.843996</v>
      </c>
      <c r="M76" t="str">
        <f>IFERROR(MID(TRIM(Lose[[#This Row],[Google Koordinaten]]),
FIND(",",TRIM(Lose[[#This Row],[Google Koordinaten]])) + 2,9),"")</f>
        <v>8.055763</v>
      </c>
      <c r="N76">
        <f>IF(Lose[[#This Row],[Bahn-hofs-zeit]]=0,0,MROUND(30*25^((Lose[[#This Row],[Bahn-hofs-zeit]]-_xlfn.MINIFS(Lose[Bahn-hofs-zeit],Lose[Bahn-hofs-zeit],"&gt;0"))/(MAX(Lose[Bahn-hofs-zeit])-_xlfn.MINIFS(Lose[Bahn-hofs-zeit],Lose[Bahn-hofs-zeit],"&gt;0"))),5))</f>
        <v>95</v>
      </c>
      <c r="O76">
        <f>IF(Lose[[#This Row],[Gehzeit (min)]]="",0,CEILING(3*(Lose[[#This Row],[Gehzeit (min)]]+Lose[[#This Row],[Aufgaben-zeit (min)]]),5))</f>
        <v>0</v>
      </c>
      <c r="P76">
        <v>6.75</v>
      </c>
      <c r="Q76" t="str">
        <f>IFERROR(ROUND(Lose[[#This Row],[Distanz (km)]]*60/Lose[[#This Row],[Gehzeit (min)]],1),"")</f>
        <v/>
      </c>
      <c r="R7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6">
        <f>IFERROR(Lose[[#This Row],[Distanz (km)]]-Lose[[#This Row],[Check Distanz]],"")</f>
        <v>0</v>
      </c>
      <c r="T76" s="29" t="str">
        <f>IFERROR(Lose[[#This Row],[Check Umweg]]/Lose[[#This Row],[Check Distanz]],"")</f>
        <v/>
      </c>
      <c r="U76">
        <f ca="1">IF(RIGHT(Lose[[#This Row],[LosID]],1)="b",_xlfn.XLOOKUP(REPLACE(Lose[[#This Row],[LosID]],LEN(Lose[[#This Row],[LosID]]),1,"a"),Lose[LosID],Lose[Zufallszahl],"",0),RAND())</f>
        <v>0.94554238495352538</v>
      </c>
      <c r="V76" t="b" cm="1">
        <f t="array" aca="1" ref="V76" ca="1">Lose[[#This Row],[Zufallszahl]]&gt;=IFERROR(LARGE((LEFT(Lose[LosID],FIND("-",Lose[LosID])-1)=LEFT(Lose[[#This Row],[LosID]],FIND("-",Lose[[#This Row],[LosID]])-1))*Lose[Zufallszahl],_xlfn.XLOOKUP(LEFT(Lose[[#This Row],[LosID]],FIND("-",Lose[[#This Row],[LosID]])-1),Ziehungsanzahl[Kürzel],Ziehungsanzahl[Kontingent],FALSE,0)),9999)</f>
        <v>1</v>
      </c>
    </row>
    <row r="77" spans="1:22">
      <c r="A7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7" t="s">
        <v>872</v>
      </c>
      <c r="C77" t="s">
        <v>1047</v>
      </c>
      <c r="D77" s="1" t="s">
        <v>1048</v>
      </c>
      <c r="F77" t="s">
        <v>1049</v>
      </c>
      <c r="K77" t="str" cm="1">
        <f t="array" ref="K7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Halle(Saale)Hbf</v>
      </c>
      <c r="L77" t="str">
        <f>IFERROR(LEFT(TRIM(Lose[[#This Row],[Google Koordinaten]]),9),"")</f>
        <v>51.477509</v>
      </c>
      <c r="M77" t="str">
        <f>IFERROR(MID(TRIM(Lose[[#This Row],[Google Koordinaten]]),
FIND(",",TRIM(Lose[[#This Row],[Google Koordinaten]])) + 2,9),"")</f>
        <v>11.987085</v>
      </c>
      <c r="N77">
        <f>IF(Lose[[#This Row],[Bahn-hofs-zeit]]=0,0,MROUND(30*25^((Lose[[#This Row],[Bahn-hofs-zeit]]-_xlfn.MINIFS(Lose[Bahn-hofs-zeit],Lose[Bahn-hofs-zeit],"&gt;0"))/(MAX(Lose[Bahn-hofs-zeit])-_xlfn.MINIFS(Lose[Bahn-hofs-zeit],Lose[Bahn-hofs-zeit],"&gt;0"))),5))</f>
        <v>170</v>
      </c>
      <c r="O77">
        <f>IF(Lose[[#This Row],[Gehzeit (min)]]="",0,CEILING(3*(Lose[[#This Row],[Gehzeit (min)]]+Lose[[#This Row],[Aufgaben-zeit (min)]]),5))</f>
        <v>0</v>
      </c>
      <c r="P77">
        <v>8.5</v>
      </c>
      <c r="Q77" t="str">
        <f>IFERROR(ROUND(Lose[[#This Row],[Distanz (km)]]*60/Lose[[#This Row],[Gehzeit (min)]],1),"")</f>
        <v/>
      </c>
      <c r="R7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7">
        <f>IFERROR(Lose[[#This Row],[Distanz (km)]]-Lose[[#This Row],[Check Distanz]],"")</f>
        <v>0</v>
      </c>
      <c r="T77" s="29" t="str">
        <f>IFERROR(Lose[[#This Row],[Check Umweg]]/Lose[[#This Row],[Check Distanz]],"")</f>
        <v/>
      </c>
      <c r="U77">
        <f ca="1">IF(RIGHT(Lose[[#This Row],[LosID]],1)="b",_xlfn.XLOOKUP(REPLACE(Lose[[#This Row],[LosID]],LEN(Lose[[#This Row],[LosID]]),1,"a"),Lose[LosID],Lose[Zufallszahl],"",0),RAND())</f>
        <v>0.9966167986917438</v>
      </c>
      <c r="V77" t="b" cm="1">
        <f t="array" aca="1" ref="V77" ca="1">Lose[[#This Row],[Zufallszahl]]&gt;=IFERROR(LARGE((LEFT(Lose[LosID],FIND("-",Lose[LosID])-1)=LEFT(Lose[[#This Row],[LosID]],FIND("-",Lose[[#This Row],[LosID]])-1))*Lose[Zufallszahl],_xlfn.XLOOKUP(LEFT(Lose[[#This Row],[LosID]],FIND("-",Lose[[#This Row],[LosID]])-1),Ziehungsanzahl[Kürzel],Ziehungsanzahl[Kontingent],FALSE,0)),9999)</f>
        <v>1</v>
      </c>
    </row>
    <row r="78" spans="1:22">
      <c r="A7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8" t="s">
        <v>872</v>
      </c>
      <c r="C78" t="s">
        <v>1050</v>
      </c>
      <c r="D78" s="1" t="s">
        <v>1051</v>
      </c>
      <c r="F78" t="s">
        <v>1052</v>
      </c>
      <c r="K78" t="str" cm="1">
        <f t="array" ref="K7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Halle(Westf)</v>
      </c>
      <c r="L78" t="str">
        <f>IFERROR(LEFT(TRIM(Lose[[#This Row],[Google Koordinaten]]),9),"")</f>
        <v>52.057295</v>
      </c>
      <c r="M78" t="str">
        <f>IFERROR(MID(TRIM(Lose[[#This Row],[Google Koordinaten]]),
FIND(",",TRIM(Lose[[#This Row],[Google Koordinaten]])) + 2,9),"")</f>
        <v>8.357729</v>
      </c>
      <c r="N78">
        <f>IF(Lose[[#This Row],[Bahn-hofs-zeit]]=0,0,MROUND(30*25^((Lose[[#This Row],[Bahn-hofs-zeit]]-_xlfn.MINIFS(Lose[Bahn-hofs-zeit],Lose[Bahn-hofs-zeit],"&gt;0"))/(MAX(Lose[Bahn-hofs-zeit])-_xlfn.MINIFS(Lose[Bahn-hofs-zeit],Lose[Bahn-hofs-zeit],"&gt;0"))),5))</f>
        <v>105</v>
      </c>
      <c r="O78">
        <f>IF(Lose[[#This Row],[Gehzeit (min)]]="",0,CEILING(3*(Lose[[#This Row],[Gehzeit (min)]]+Lose[[#This Row],[Aufgaben-zeit (min)]]),5))</f>
        <v>0</v>
      </c>
      <c r="P78">
        <v>7</v>
      </c>
      <c r="Q78" t="str">
        <f>IFERROR(ROUND(Lose[[#This Row],[Distanz (km)]]*60/Lose[[#This Row],[Gehzeit (min)]],1),"")</f>
        <v/>
      </c>
      <c r="R7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8">
        <f>IFERROR(Lose[[#This Row],[Distanz (km)]]-Lose[[#This Row],[Check Distanz]],"")</f>
        <v>0</v>
      </c>
      <c r="T78" s="29" t="str">
        <f>IFERROR(Lose[[#This Row],[Check Umweg]]/Lose[[#This Row],[Check Distanz]],"")</f>
        <v/>
      </c>
      <c r="U78">
        <f ca="1">IF(RIGHT(Lose[[#This Row],[LosID]],1)="b",_xlfn.XLOOKUP(REPLACE(Lose[[#This Row],[LosID]],LEN(Lose[[#This Row],[LosID]]),1,"a"),Lose[LosID],Lose[Zufallszahl],"",0),RAND())</f>
        <v>0.9966167986917438</v>
      </c>
      <c r="V78" t="b" cm="1">
        <f t="array" aca="1" ref="V78" ca="1">Lose[[#This Row],[Zufallszahl]]&gt;=IFERROR(LARGE((LEFT(Lose[LosID],FIND("-",Lose[LosID])-1)=LEFT(Lose[[#This Row],[LosID]],FIND("-",Lose[[#This Row],[LosID]])-1))*Lose[Zufallszahl],_xlfn.XLOOKUP(LEFT(Lose[[#This Row],[LosID]],FIND("-",Lose[[#This Row],[LosID]])-1),Ziehungsanzahl[Kürzel],Ziehungsanzahl[Kontingent],FALSE,0)),9999)</f>
        <v>1</v>
      </c>
    </row>
    <row r="79" spans="1:22" ht="60">
      <c r="A7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79" t="s">
        <v>877</v>
      </c>
      <c r="C79" t="s">
        <v>1053</v>
      </c>
      <c r="D79" s="1" t="s">
        <v>1054</v>
      </c>
      <c r="F79" t="s">
        <v>1055</v>
      </c>
      <c r="K79" t="str" cm="1">
        <f t="array" ref="K7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Uelzen</v>
      </c>
      <c r="L79" t="str">
        <f>IFERROR(LEFT(TRIM(Lose[[#This Row],[Google Koordinaten]]),9),"")</f>
        <v>52.969781</v>
      </c>
      <c r="M79" t="str">
        <f>IFERROR(MID(TRIM(Lose[[#This Row],[Google Koordinaten]]),
FIND(",",TRIM(Lose[[#This Row],[Google Koordinaten]])) + 2,9),"")</f>
        <v>10.553053</v>
      </c>
      <c r="N79">
        <f>IF(Lose[[#This Row],[Bahn-hofs-zeit]]=0,0,MROUND(30*25^((Lose[[#This Row],[Bahn-hofs-zeit]]-_xlfn.MINIFS(Lose[Bahn-hofs-zeit],Lose[Bahn-hofs-zeit],"&gt;0"))/(MAX(Lose[Bahn-hofs-zeit])-_xlfn.MINIFS(Lose[Bahn-hofs-zeit],Lose[Bahn-hofs-zeit],"&gt;0"))),5))</f>
        <v>90</v>
      </c>
      <c r="O79">
        <f>IF(Lose[[#This Row],[Gehzeit (min)]]="",0,CEILING(3*(Lose[[#This Row],[Gehzeit (min)]]+Lose[[#This Row],[Aufgaben-zeit (min)]]),5))</f>
        <v>0</v>
      </c>
      <c r="P79">
        <v>6.5</v>
      </c>
      <c r="Q79" t="str">
        <f>IFERROR(ROUND(Lose[[#This Row],[Distanz (km)]]*60/Lose[[#This Row],[Gehzeit (min)]],1),"")</f>
        <v/>
      </c>
      <c r="R7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79">
        <f>IFERROR(Lose[[#This Row],[Distanz (km)]]-Lose[[#This Row],[Check Distanz]],"")</f>
        <v>0</v>
      </c>
      <c r="T79" s="29" t="str">
        <f>IFERROR(Lose[[#This Row],[Check Umweg]]/Lose[[#This Row],[Check Distanz]],"")</f>
        <v/>
      </c>
      <c r="U79">
        <f ca="1">IF(RIGHT(Lose[[#This Row],[LosID]],1)="b",_xlfn.XLOOKUP(REPLACE(Lose[[#This Row],[LosID]],LEN(Lose[[#This Row],[LosID]]),1,"a"),Lose[LosID],Lose[Zufallszahl],"",0),RAND())</f>
        <v>0.9259749688024157</v>
      </c>
      <c r="V79" t="b" cm="1">
        <f t="array" aca="1" ref="V79" ca="1">Lose[[#This Row],[Zufallszahl]]&gt;=IFERROR(LARGE((LEFT(Lose[LosID],FIND("-",Lose[LosID])-1)=LEFT(Lose[[#This Row],[LosID]],FIND("-",Lose[[#This Row],[LosID]])-1))*Lose[Zufallszahl],_xlfn.XLOOKUP(LEFT(Lose[[#This Row],[LosID]],FIND("-",Lose[[#This Row],[LosID]])-1),Ziehungsanzahl[Kürzel],Ziehungsanzahl[Kontingent],FALSE,0)),9999)</f>
        <v>1</v>
      </c>
    </row>
    <row r="80" spans="1:22" ht="60">
      <c r="A8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0" t="s">
        <v>877</v>
      </c>
      <c r="C80" t="s">
        <v>1056</v>
      </c>
      <c r="D80" s="1" t="s">
        <v>1057</v>
      </c>
      <c r="F80" t="s">
        <v>1058</v>
      </c>
      <c r="K80" t="str" cm="1">
        <f t="array" ref="K8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Plochingen</v>
      </c>
      <c r="L80" t="str">
        <f>IFERROR(LEFT(TRIM(Lose[[#This Row],[Google Koordinaten]]),9),"")</f>
        <v>48.713080</v>
      </c>
      <c r="M80" t="str">
        <f>IFERROR(MID(TRIM(Lose[[#This Row],[Google Koordinaten]]),
FIND(",",TRIM(Lose[[#This Row],[Google Koordinaten]])) + 2,9),"")</f>
        <v>9.410810</v>
      </c>
      <c r="N80">
        <f>IF(Lose[[#This Row],[Bahn-hofs-zeit]]=0,0,MROUND(30*25^((Lose[[#This Row],[Bahn-hofs-zeit]]-_xlfn.MINIFS(Lose[Bahn-hofs-zeit],Lose[Bahn-hofs-zeit],"&gt;0"))/(MAX(Lose[Bahn-hofs-zeit])-_xlfn.MINIFS(Lose[Bahn-hofs-zeit],Lose[Bahn-hofs-zeit],"&gt;0"))),5))</f>
        <v>95</v>
      </c>
      <c r="O80">
        <f>IF(Lose[[#This Row],[Gehzeit (min)]]="",0,CEILING(3*(Lose[[#This Row],[Gehzeit (min)]]+Lose[[#This Row],[Aufgaben-zeit (min)]]),5))</f>
        <v>0</v>
      </c>
      <c r="P80">
        <v>6.75</v>
      </c>
      <c r="Q80" t="str">
        <f>IFERROR(ROUND(Lose[[#This Row],[Distanz (km)]]*60/Lose[[#This Row],[Gehzeit (min)]],1),"")</f>
        <v/>
      </c>
      <c r="R8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0">
        <f>IFERROR(Lose[[#This Row],[Distanz (km)]]-Lose[[#This Row],[Check Distanz]],"")</f>
        <v>0</v>
      </c>
      <c r="T80" s="29" t="str">
        <f>IFERROR(Lose[[#This Row],[Check Umweg]]/Lose[[#This Row],[Check Distanz]],"")</f>
        <v/>
      </c>
      <c r="U80">
        <f ca="1">IF(RIGHT(Lose[[#This Row],[LosID]],1)="b",_xlfn.XLOOKUP(REPLACE(Lose[[#This Row],[LosID]],LEN(Lose[[#This Row],[LosID]]),1,"a"),Lose[LosID],Lose[Zufallszahl],"",0),RAND())</f>
        <v>0.9259749688024157</v>
      </c>
      <c r="V80" t="b" cm="1">
        <f t="array" aca="1" ref="V80" ca="1">Lose[[#This Row],[Zufallszahl]]&gt;=IFERROR(LARGE((LEFT(Lose[LosID],FIND("-",Lose[LosID])-1)=LEFT(Lose[[#This Row],[LosID]],FIND("-",Lose[[#This Row],[LosID]])-1))*Lose[Zufallszahl],_xlfn.XLOOKUP(LEFT(Lose[[#This Row],[LosID]],FIND("-",Lose[[#This Row],[LosID]])-1),Ziehungsanzahl[Kürzel],Ziehungsanzahl[Kontingent],FALSE,0)),9999)</f>
        <v>1</v>
      </c>
    </row>
    <row r="81" spans="1:22">
      <c r="A8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1" t="s">
        <v>865</v>
      </c>
      <c r="C81" t="s">
        <v>1059</v>
      </c>
      <c r="D81" s="1" t="s">
        <v>1060</v>
      </c>
      <c r="F81" t="s">
        <v>1061</v>
      </c>
      <c r="K81" t="str" cm="1">
        <f t="array" ref="K8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Warburg(Westf)</v>
      </c>
      <c r="L81" t="str">
        <f>IFERROR(LEFT(TRIM(Lose[[#This Row],[Google Koordinaten]]),9),"")</f>
        <v>51.492953</v>
      </c>
      <c r="M81" t="str">
        <f>IFERROR(MID(TRIM(Lose[[#This Row],[Google Koordinaten]]),
FIND(",",TRIM(Lose[[#This Row],[Google Koordinaten]])) + 2,9),"")</f>
        <v>9.163845</v>
      </c>
      <c r="N81">
        <f>IF(Lose[[#This Row],[Bahn-hofs-zeit]]=0,0,MROUND(30*25^((Lose[[#This Row],[Bahn-hofs-zeit]]-_xlfn.MINIFS(Lose[Bahn-hofs-zeit],Lose[Bahn-hofs-zeit],"&gt;0"))/(MAX(Lose[Bahn-hofs-zeit])-_xlfn.MINIFS(Lose[Bahn-hofs-zeit],Lose[Bahn-hofs-zeit],"&gt;0"))),5))</f>
        <v>60</v>
      </c>
      <c r="O81">
        <f>IF(Lose[[#This Row],[Gehzeit (min)]]="",0,CEILING(3*(Lose[[#This Row],[Gehzeit (min)]]+Lose[[#This Row],[Aufgaben-zeit (min)]]),5))</f>
        <v>0</v>
      </c>
      <c r="P81">
        <v>5.25</v>
      </c>
      <c r="Q81" t="str">
        <f>IFERROR(ROUND(Lose[[#This Row],[Distanz (km)]]*60/Lose[[#This Row],[Gehzeit (min)]],1),"")</f>
        <v/>
      </c>
      <c r="R8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1">
        <f>IFERROR(Lose[[#This Row],[Distanz (km)]]-Lose[[#This Row],[Check Distanz]],"")</f>
        <v>0</v>
      </c>
      <c r="T81" s="29" t="str">
        <f>IFERROR(Lose[[#This Row],[Check Umweg]]/Lose[[#This Row],[Check Distanz]],"")</f>
        <v/>
      </c>
      <c r="U81">
        <f ca="1">IF(RIGHT(Lose[[#This Row],[LosID]],1)="b",_xlfn.XLOOKUP(REPLACE(Lose[[#This Row],[LosID]],LEN(Lose[[#This Row],[LosID]]),1,"a"),Lose[LosID],Lose[Zufallszahl],"",0),RAND())</f>
        <v>0.44644429702388633</v>
      </c>
      <c r="V81" t="b" cm="1">
        <f t="array" aca="1" ref="V81" ca="1">Lose[[#This Row],[Zufallszahl]]&gt;=IFERROR(LARGE((LEFT(Lose[LosID],FIND("-",Lose[LosID])-1)=LEFT(Lose[[#This Row],[LosID]],FIND("-",Lose[[#This Row],[LosID]])-1))*Lose[Zufallszahl],_xlfn.XLOOKUP(LEFT(Lose[[#This Row],[LosID]],FIND("-",Lose[[#This Row],[LosID]])-1),Ziehungsanzahl[Kürzel],Ziehungsanzahl[Kontingent],FALSE,0)),9999)</f>
        <v>0</v>
      </c>
    </row>
    <row r="82" spans="1:22">
      <c r="A8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2" t="s">
        <v>865</v>
      </c>
      <c r="C82" t="s">
        <v>1062</v>
      </c>
      <c r="D82" s="1" t="s">
        <v>1063</v>
      </c>
      <c r="F82" t="s">
        <v>1064</v>
      </c>
      <c r="K82" t="str" cm="1">
        <f t="array" ref="K8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Essen-Werden</v>
      </c>
      <c r="L82" t="str">
        <f>IFERROR(LEFT(TRIM(Lose[[#This Row],[Google Koordinaten]]),9),"")</f>
        <v>51.386828</v>
      </c>
      <c r="M82" t="str">
        <f>IFERROR(MID(TRIM(Lose[[#This Row],[Google Koordinaten]]),
FIND(",",TRIM(Lose[[#This Row],[Google Koordinaten]])) + 2,9),"")</f>
        <v>6.997845</v>
      </c>
      <c r="N82">
        <f>IF(Lose[[#This Row],[Bahn-hofs-zeit]]=0,0,MROUND(30*25^((Lose[[#This Row],[Bahn-hofs-zeit]]-_xlfn.MINIFS(Lose[Bahn-hofs-zeit],Lose[Bahn-hofs-zeit],"&gt;0"))/(MAX(Lose[Bahn-hofs-zeit])-_xlfn.MINIFS(Lose[Bahn-hofs-zeit],Lose[Bahn-hofs-zeit],"&gt;0"))),5))</f>
        <v>40</v>
      </c>
      <c r="O82">
        <f>IF(Lose[[#This Row],[Gehzeit (min)]]="",0,CEILING(3*(Lose[[#This Row],[Gehzeit (min)]]+Lose[[#This Row],[Aufgaben-zeit (min)]]),5))</f>
        <v>0</v>
      </c>
      <c r="P82">
        <v>4.25</v>
      </c>
      <c r="Q82" t="str">
        <f>IFERROR(ROUND(Lose[[#This Row],[Distanz (km)]]*60/Lose[[#This Row],[Gehzeit (min)]],1),"")</f>
        <v/>
      </c>
      <c r="R8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2">
        <f>IFERROR(Lose[[#This Row],[Distanz (km)]]-Lose[[#This Row],[Check Distanz]],"")</f>
        <v>0</v>
      </c>
      <c r="T82" s="29" t="str">
        <f>IFERROR(Lose[[#This Row],[Check Umweg]]/Lose[[#This Row],[Check Distanz]],"")</f>
        <v/>
      </c>
      <c r="U82">
        <f ca="1">IF(RIGHT(Lose[[#This Row],[LosID]],1)="b",_xlfn.XLOOKUP(REPLACE(Lose[[#This Row],[LosID]],LEN(Lose[[#This Row],[LosID]]),1,"a"),Lose[LosID],Lose[Zufallszahl],"",0),RAND())</f>
        <v>0.44644429702388633</v>
      </c>
      <c r="V82" t="b" cm="1">
        <f t="array" aca="1" ref="V82" ca="1">Lose[[#This Row],[Zufallszahl]]&gt;=IFERROR(LARGE((LEFT(Lose[LosID],FIND("-",Lose[LosID])-1)=LEFT(Lose[[#This Row],[LosID]],FIND("-",Lose[[#This Row],[LosID]])-1))*Lose[Zufallszahl],_xlfn.XLOOKUP(LEFT(Lose[[#This Row],[LosID]],FIND("-",Lose[[#This Row],[LosID]])-1),Ziehungsanzahl[Kürzel],Ziehungsanzahl[Kontingent],FALSE,0)),9999)</f>
        <v>0</v>
      </c>
    </row>
    <row r="83" spans="1:22">
      <c r="A8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3" t="s">
        <v>830</v>
      </c>
      <c r="C83" t="s">
        <v>166</v>
      </c>
      <c r="D83" s="1" t="s">
        <v>168</v>
      </c>
      <c r="F83" t="s">
        <v>1065</v>
      </c>
      <c r="K83" t="s">
        <v>167</v>
      </c>
      <c r="L83" t="str">
        <f>IFERROR(LEFT(TRIM(Lose[[#This Row],[Google Koordinaten]]),9),"")</f>
        <v>52.371352</v>
      </c>
      <c r="M83" t="str">
        <f>IFERROR(MID(TRIM(Lose[[#This Row],[Google Koordinaten]]),
FIND(",",TRIM(Lose[[#This Row],[Google Koordinaten]])) + 2,9),"")</f>
        <v>13.615398</v>
      </c>
      <c r="N83">
        <f>IF(Lose[[#This Row],[Bahn-hofs-zeit]]=0,0,MROUND(30*25^((Lose[[#This Row],[Bahn-hofs-zeit]]-_xlfn.MINIFS(Lose[Bahn-hofs-zeit],Lose[Bahn-hofs-zeit],"&gt;0"))/(MAX(Lose[Bahn-hofs-zeit])-_xlfn.MINIFS(Lose[Bahn-hofs-zeit],Lose[Bahn-hofs-zeit],"&gt;0"))),5))</f>
        <v>235</v>
      </c>
      <c r="O83">
        <f>IF(Lose[[#This Row],[Gehzeit (min)]]="",0,CEILING(3*(Lose[[#This Row],[Gehzeit (min)]]+Lose[[#This Row],[Aufgaben-zeit (min)]]),5))</f>
        <v>0</v>
      </c>
      <c r="P83">
        <v>9.5</v>
      </c>
      <c r="Q83" t="str">
        <f>IFERROR(ROUND(Lose[[#This Row],[Distanz (km)]]*60/Lose[[#This Row],[Gehzeit (min)]],1),"")</f>
        <v/>
      </c>
      <c r="R8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3">
        <f>IFERROR(Lose[[#This Row],[Distanz (km)]]-Lose[[#This Row],[Check Distanz]],"")</f>
        <v>0</v>
      </c>
      <c r="T83" s="29" t="str">
        <f>IFERROR(Lose[[#This Row],[Check Umweg]]/Lose[[#This Row],[Check Distanz]],"")</f>
        <v/>
      </c>
      <c r="U83">
        <f ca="1">IF(RIGHT(Lose[[#This Row],[LosID]],1)="b",_xlfn.XLOOKUP(REPLACE(Lose[[#This Row],[LosID]],LEN(Lose[[#This Row],[LosID]]),1,"a"),Lose[LosID],Lose[Zufallszahl],"",0),RAND())</f>
        <v>0.4910038575075909</v>
      </c>
      <c r="V83" t="b" cm="1">
        <f t="array" aca="1" ref="V83" ca="1">Lose[[#This Row],[Zufallszahl]]&gt;=IFERROR(LARGE((LEFT(Lose[LosID],FIND("-",Lose[LosID])-1)=LEFT(Lose[[#This Row],[LosID]],FIND("-",Lose[[#This Row],[LosID]])-1))*Lose[Zufallszahl],_xlfn.XLOOKUP(LEFT(Lose[[#This Row],[LosID]],FIND("-",Lose[[#This Row],[LosID]])-1),Ziehungsanzahl[Kürzel],Ziehungsanzahl[Kontingent],FALSE,0)),9999)</f>
        <v>0</v>
      </c>
    </row>
    <row r="84" spans="1:22">
      <c r="A8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4" t="s">
        <v>830</v>
      </c>
      <c r="C84" t="s">
        <v>171</v>
      </c>
      <c r="D84" s="1" t="s">
        <v>173</v>
      </c>
      <c r="F84" t="s">
        <v>1066</v>
      </c>
      <c r="K84" t="s">
        <v>172</v>
      </c>
      <c r="L84" t="str">
        <f>IFERROR(LEFT(TRIM(Lose[[#This Row],[Google Koordinaten]]),9),"")</f>
        <v>48.031255</v>
      </c>
      <c r="M84" t="str">
        <f>IFERROR(MID(TRIM(Lose[[#This Row],[Google Koordinaten]]),
FIND(",",TRIM(Lose[[#This Row],[Google Koordinaten]])) + 2,9),"")</f>
        <v>11.497442</v>
      </c>
      <c r="N84">
        <f>IF(Lose[[#This Row],[Bahn-hofs-zeit]]=0,0,MROUND(30*25^((Lose[[#This Row],[Bahn-hofs-zeit]]-_xlfn.MINIFS(Lose[Bahn-hofs-zeit],Lose[Bahn-hofs-zeit],"&gt;0"))/(MAX(Lose[Bahn-hofs-zeit])-_xlfn.MINIFS(Lose[Bahn-hofs-zeit],Lose[Bahn-hofs-zeit],"&gt;0"))),5))</f>
        <v>390</v>
      </c>
      <c r="O84">
        <f>IF(Lose[[#This Row],[Gehzeit (min)]]="",0,CEILING(3*(Lose[[#This Row],[Gehzeit (min)]]+Lose[[#This Row],[Aufgaben-zeit (min)]]),5))</f>
        <v>0</v>
      </c>
      <c r="P84">
        <v>11</v>
      </c>
      <c r="Q84" t="str">
        <f>IFERROR(ROUND(Lose[[#This Row],[Distanz (km)]]*60/Lose[[#This Row],[Gehzeit (min)]],1),"")</f>
        <v/>
      </c>
      <c r="R8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4">
        <f>IFERROR(Lose[[#This Row],[Distanz (km)]]-Lose[[#This Row],[Check Distanz]],"")</f>
        <v>0</v>
      </c>
      <c r="T84" s="29" t="str">
        <f>IFERROR(Lose[[#This Row],[Check Umweg]]/Lose[[#This Row],[Check Distanz]],"")</f>
        <v/>
      </c>
      <c r="U84">
        <f ca="1">IF(RIGHT(Lose[[#This Row],[LosID]],1)="b",_xlfn.XLOOKUP(REPLACE(Lose[[#This Row],[LosID]],LEN(Lose[[#This Row],[LosID]]),1,"a"),Lose[LosID],Lose[Zufallszahl],"",0),RAND())</f>
        <v>0.4910038575075909</v>
      </c>
      <c r="V84" t="b" cm="1">
        <f t="array" aca="1" ref="V84" ca="1">Lose[[#This Row],[Zufallszahl]]&gt;=IFERROR(LARGE((LEFT(Lose[LosID],FIND("-",Lose[LosID])-1)=LEFT(Lose[[#This Row],[LosID]],FIND("-",Lose[[#This Row],[LosID]])-1))*Lose[Zufallszahl],_xlfn.XLOOKUP(LEFT(Lose[[#This Row],[LosID]],FIND("-",Lose[[#This Row],[LosID]])-1),Ziehungsanzahl[Kürzel],Ziehungsanzahl[Kontingent],FALSE,0)),9999)</f>
        <v>0</v>
      </c>
    </row>
    <row r="85" spans="1:22" ht="45">
      <c r="A8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5" t="s">
        <v>835</v>
      </c>
      <c r="C85" t="s">
        <v>1067</v>
      </c>
      <c r="D85" s="1" t="s">
        <v>1068</v>
      </c>
      <c r="F85" t="s">
        <v>1069</v>
      </c>
      <c r="K85" t="str" cm="1">
        <f t="array" ref="K8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Magdeburg Hbf</v>
      </c>
      <c r="L85" t="str">
        <f>IFERROR(LEFT(TRIM(Lose[[#This Row],[Google Koordinaten]]),9),"")</f>
        <v>52.130511</v>
      </c>
      <c r="M85" t="str">
        <f>IFERROR(MID(TRIM(Lose[[#This Row],[Google Koordinaten]]),
FIND(",",TRIM(Lose[[#This Row],[Google Koordinaten]])) + 2,9),"")</f>
        <v>11.626963</v>
      </c>
      <c r="N85">
        <f>IF(Lose[[#This Row],[Bahn-hofs-zeit]]=0,0,MROUND(30*25^((Lose[[#This Row],[Bahn-hofs-zeit]]-_xlfn.MINIFS(Lose[Bahn-hofs-zeit],Lose[Bahn-hofs-zeit],"&gt;0"))/(MAX(Lose[Bahn-hofs-zeit])-_xlfn.MINIFS(Lose[Bahn-hofs-zeit],Lose[Bahn-hofs-zeit],"&gt;0"))),5))</f>
        <v>185</v>
      </c>
      <c r="O85">
        <f>IF(Lose[[#This Row],[Gehzeit (min)]]="",0,CEILING(3*(Lose[[#This Row],[Gehzeit (min)]]+Lose[[#This Row],[Aufgaben-zeit (min)]]),5))</f>
        <v>0</v>
      </c>
      <c r="P85">
        <v>8.75</v>
      </c>
      <c r="Q85" t="str">
        <f>IFERROR(ROUND(Lose[[#This Row],[Distanz (km)]]*60/Lose[[#This Row],[Gehzeit (min)]],1),"")</f>
        <v/>
      </c>
      <c r="R8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5">
        <f>IFERROR(Lose[[#This Row],[Distanz (km)]]-Lose[[#This Row],[Check Distanz]],"")</f>
        <v>0</v>
      </c>
      <c r="T85" s="29" t="str">
        <f>IFERROR(Lose[[#This Row],[Check Umweg]]/Lose[[#This Row],[Check Distanz]],"")</f>
        <v/>
      </c>
      <c r="U85">
        <f ca="1">IF(RIGHT(Lose[[#This Row],[LosID]],1)="b",_xlfn.XLOOKUP(REPLACE(Lose[[#This Row],[LosID]],LEN(Lose[[#This Row],[LosID]]),1,"a"),Lose[LosID],Lose[Zufallszahl],"",0),RAND())</f>
        <v>0.97763864511633081</v>
      </c>
      <c r="V85" t="b" cm="1">
        <f t="array" aca="1" ref="V85" ca="1">Lose[[#This Row],[Zufallszahl]]&gt;=IFERROR(LARGE((LEFT(Lose[LosID],FIND("-",Lose[LosID])-1)=LEFT(Lose[[#This Row],[LosID]],FIND("-",Lose[[#This Row],[LosID]])-1))*Lose[Zufallszahl],_xlfn.XLOOKUP(LEFT(Lose[[#This Row],[LosID]],FIND("-",Lose[[#This Row],[LosID]])-1),Ziehungsanzahl[Kürzel],Ziehungsanzahl[Kontingent],FALSE,0)),9999)</f>
        <v>1</v>
      </c>
    </row>
    <row r="86" spans="1:22" ht="45">
      <c r="A8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6" t="s">
        <v>835</v>
      </c>
      <c r="C86" t="s">
        <v>1070</v>
      </c>
      <c r="D86" s="6" t="s">
        <v>1071</v>
      </c>
      <c r="F86" t="s">
        <v>1072</v>
      </c>
      <c r="K86" t="str" cm="1">
        <f t="array" ref="K8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Hof Hbf</v>
      </c>
      <c r="L86" t="str">
        <f>IFERROR(LEFT(TRIM(Lose[[#This Row],[Google Koordinaten]]),9),"")</f>
        <v>50.307743</v>
      </c>
      <c r="M86" t="str">
        <f>IFERROR(MID(TRIM(Lose[[#This Row],[Google Koordinaten]]),
FIND(",",TRIM(Lose[[#This Row],[Google Koordinaten]])) + 2,9),"")</f>
        <v>11.923067</v>
      </c>
      <c r="N86">
        <f>IF(Lose[[#This Row],[Bahn-hofs-zeit]]=0,0,MROUND(30*25^((Lose[[#This Row],[Bahn-hofs-zeit]]-_xlfn.MINIFS(Lose[Bahn-hofs-zeit],Lose[Bahn-hofs-zeit],"&gt;0"))/(MAX(Lose[Bahn-hofs-zeit])-_xlfn.MINIFS(Lose[Bahn-hofs-zeit],Lose[Bahn-hofs-zeit],"&gt;0"))),5))</f>
        <v>420</v>
      </c>
      <c r="O86">
        <f>IF(Lose[[#This Row],[Gehzeit (min)]]="",0,CEILING(3*(Lose[[#This Row],[Gehzeit (min)]]+Lose[[#This Row],[Aufgaben-zeit (min)]]),5))</f>
        <v>0</v>
      </c>
      <c r="P86">
        <v>11.25</v>
      </c>
      <c r="Q86" t="str">
        <f>IFERROR(ROUND(Lose[[#This Row],[Distanz (km)]]*60/Lose[[#This Row],[Gehzeit (min)]],1),"")</f>
        <v/>
      </c>
      <c r="R8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6">
        <f>IFERROR(Lose[[#This Row],[Distanz (km)]]-Lose[[#This Row],[Check Distanz]],"")</f>
        <v>0</v>
      </c>
      <c r="T86" s="29" t="str">
        <f>IFERROR(Lose[[#This Row],[Check Umweg]]/Lose[[#This Row],[Check Distanz]],"")</f>
        <v/>
      </c>
      <c r="U86">
        <f ca="1">IF(RIGHT(Lose[[#This Row],[LosID]],1)="b",_xlfn.XLOOKUP(REPLACE(Lose[[#This Row],[LosID]],LEN(Lose[[#This Row],[LosID]]),1,"a"),Lose[LosID],Lose[Zufallszahl],"",0),RAND())</f>
        <v>0.97763864511633081</v>
      </c>
      <c r="V86" t="b" cm="1">
        <f t="array" aca="1" ref="V86" ca="1">Lose[[#This Row],[Zufallszahl]]&gt;=IFERROR(LARGE((LEFT(Lose[LosID],FIND("-",Lose[LosID])-1)=LEFT(Lose[[#This Row],[LosID]],FIND("-",Lose[[#This Row],[LosID]])-1))*Lose[Zufallszahl],_xlfn.XLOOKUP(LEFT(Lose[[#This Row],[LosID]],FIND("-",Lose[[#This Row],[LosID]])-1),Ziehungsanzahl[Kürzel],Ziehungsanzahl[Kontingent],FALSE,0)),9999)</f>
        <v>1</v>
      </c>
    </row>
    <row r="87" spans="1:22" ht="60">
      <c r="A8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7" t="s">
        <v>838</v>
      </c>
      <c r="C87" t="s">
        <v>176</v>
      </c>
      <c r="D87" s="1" t="s">
        <v>1073</v>
      </c>
      <c r="F87" t="s">
        <v>1074</v>
      </c>
      <c r="K87" t="str" cm="1">
        <f t="array" ref="K8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Rüsselsheim</v>
      </c>
      <c r="L87" t="str">
        <f>IFERROR(LEFT(TRIM(Lose[[#This Row],[Google Koordinaten]]),9),"")</f>
        <v>49.991639</v>
      </c>
      <c r="M87" t="str">
        <f>IFERROR(MID(TRIM(Lose[[#This Row],[Google Koordinaten]]),
FIND(",",TRIM(Lose[[#This Row],[Google Koordinaten]])) + 2,9),"")</f>
        <v>8.413583</v>
      </c>
      <c r="N87">
        <f>IF(Lose[[#This Row],[Bahn-hofs-zeit]]=0,0,MROUND(30*25^((Lose[[#This Row],[Bahn-hofs-zeit]]-_xlfn.MINIFS(Lose[Bahn-hofs-zeit],Lose[Bahn-hofs-zeit],"&gt;0"))/(MAX(Lose[Bahn-hofs-zeit])-_xlfn.MINIFS(Lose[Bahn-hofs-zeit],Lose[Bahn-hofs-zeit],"&gt;0"))),5))</f>
        <v>40</v>
      </c>
      <c r="O87">
        <f>IF(Lose[[#This Row],[Gehzeit (min)]]="",0,CEILING(3*(Lose[[#This Row],[Gehzeit (min)]]+Lose[[#This Row],[Aufgaben-zeit (min)]]),5))</f>
        <v>0</v>
      </c>
      <c r="P87">
        <v>4</v>
      </c>
      <c r="Q87" t="str">
        <f>IFERROR(ROUND(Lose[[#This Row],[Distanz (km)]]*60/Lose[[#This Row],[Gehzeit (min)]],1),"")</f>
        <v/>
      </c>
      <c r="R8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7">
        <f>IFERROR(Lose[[#This Row],[Distanz (km)]]-Lose[[#This Row],[Check Distanz]],"")</f>
        <v>0</v>
      </c>
      <c r="T87" s="29" t="str">
        <f>IFERROR(Lose[[#This Row],[Check Umweg]]/Lose[[#This Row],[Check Distanz]],"")</f>
        <v/>
      </c>
      <c r="U87">
        <f ca="1">IF(RIGHT(Lose[[#This Row],[LosID]],1)="b",_xlfn.XLOOKUP(REPLACE(Lose[[#This Row],[LosID]],LEN(Lose[[#This Row],[LosID]]),1,"a"),Lose[LosID],Lose[Zufallszahl],"",0),RAND())</f>
        <v>0.72793404420490049</v>
      </c>
      <c r="V87" t="b" cm="1">
        <f t="array" aca="1" ref="V87" ca="1">Lose[[#This Row],[Zufallszahl]]&gt;=IFERROR(LARGE((LEFT(Lose[LosID],FIND("-",Lose[LosID])-1)=LEFT(Lose[[#This Row],[LosID]],FIND("-",Lose[[#This Row],[LosID]])-1))*Lose[Zufallszahl],_xlfn.XLOOKUP(LEFT(Lose[[#This Row],[LosID]],FIND("-",Lose[[#This Row],[LosID]])-1),Ziehungsanzahl[Kürzel],Ziehungsanzahl[Kontingent],FALSE,0)),9999)</f>
        <v>0</v>
      </c>
    </row>
    <row r="88" spans="1:22" ht="45">
      <c r="A8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8" t="s">
        <v>838</v>
      </c>
      <c r="C88" t="s">
        <v>180</v>
      </c>
      <c r="D88" s="1" t="s">
        <v>1075</v>
      </c>
      <c r="F88" t="s">
        <v>1076</v>
      </c>
      <c r="K88" t="str" cm="1">
        <f t="array" ref="K8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Rüsselbach</v>
      </c>
      <c r="L88" t="str">
        <f>IFERROR(LEFT(TRIM(Lose[[#This Row],[Google Koordinaten]]),9),"")</f>
        <v>49.608738</v>
      </c>
      <c r="M88" t="str">
        <f>IFERROR(MID(TRIM(Lose[[#This Row],[Google Koordinaten]]),
FIND(",",TRIM(Lose[[#This Row],[Google Koordinaten]])) + 2,9),"")</f>
        <v>11.231771</v>
      </c>
      <c r="N88">
        <f>IF(Lose[[#This Row],[Bahn-hofs-zeit]]=0,0,MROUND(30*25^((Lose[[#This Row],[Bahn-hofs-zeit]]-_xlfn.MINIFS(Lose[Bahn-hofs-zeit],Lose[Bahn-hofs-zeit],"&gt;0"))/(MAX(Lose[Bahn-hofs-zeit])-_xlfn.MINIFS(Lose[Bahn-hofs-zeit],Lose[Bahn-hofs-zeit],"&gt;0"))),5))</f>
        <v>330</v>
      </c>
      <c r="O88">
        <f>IF(Lose[[#This Row],[Gehzeit (min)]]="",0,CEILING(3*(Lose[[#This Row],[Gehzeit (min)]]+Lose[[#This Row],[Aufgaben-zeit (min)]]),5))</f>
        <v>0</v>
      </c>
      <c r="P88">
        <v>10.5</v>
      </c>
      <c r="Q88" t="str">
        <f>IFERROR(ROUND(Lose[[#This Row],[Distanz (km)]]*60/Lose[[#This Row],[Gehzeit (min)]],1),"")</f>
        <v/>
      </c>
      <c r="R8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8">
        <f>IFERROR(Lose[[#This Row],[Distanz (km)]]-Lose[[#This Row],[Check Distanz]],"")</f>
        <v>0</v>
      </c>
      <c r="T88" s="29" t="str">
        <f>IFERROR(Lose[[#This Row],[Check Umweg]]/Lose[[#This Row],[Check Distanz]],"")</f>
        <v/>
      </c>
      <c r="U88">
        <f ca="1">IF(RIGHT(Lose[[#This Row],[LosID]],1)="b",_xlfn.XLOOKUP(REPLACE(Lose[[#This Row],[LosID]],LEN(Lose[[#This Row],[LosID]]),1,"a"),Lose[LosID],Lose[Zufallszahl],"",0),RAND())</f>
        <v>0.72793404420490049</v>
      </c>
      <c r="V88" t="b" cm="1">
        <f t="array" aca="1" ref="V88" ca="1">Lose[[#This Row],[Zufallszahl]]&gt;=IFERROR(LARGE((LEFT(Lose[LosID],FIND("-",Lose[LosID])-1)=LEFT(Lose[[#This Row],[LosID]],FIND("-",Lose[[#This Row],[LosID]])-1))*Lose[Zufallszahl],_xlfn.XLOOKUP(LEFT(Lose[[#This Row],[LosID]],FIND("-",Lose[[#This Row],[LosID]])-1),Ziehungsanzahl[Kürzel],Ziehungsanzahl[Kontingent],FALSE,0)),9999)</f>
        <v>0</v>
      </c>
    </row>
    <row r="89" spans="1:22">
      <c r="A8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89" t="s">
        <v>843</v>
      </c>
      <c r="C89" t="s">
        <v>1077</v>
      </c>
      <c r="D89" s="1" t="s">
        <v>1078</v>
      </c>
      <c r="F89" t="s">
        <v>1079</v>
      </c>
      <c r="K89" t="s">
        <v>1080</v>
      </c>
      <c r="L89" t="str">
        <f>IFERROR(LEFT(TRIM(Lose[[#This Row],[Google Koordinaten]]),9),"")</f>
        <v>52.429498</v>
      </c>
      <c r="M89" t="str">
        <f>IFERROR(MID(TRIM(Lose[[#This Row],[Google Koordinaten]]),
FIND(",",TRIM(Lose[[#This Row],[Google Koordinaten]])) + 2,9),"")</f>
        <v>10.787784</v>
      </c>
      <c r="N89">
        <f>IF(Lose[[#This Row],[Bahn-hofs-zeit]]=0,0,MROUND(30*25^((Lose[[#This Row],[Bahn-hofs-zeit]]-_xlfn.MINIFS(Lose[Bahn-hofs-zeit],Lose[Bahn-hofs-zeit],"&gt;0"))/(MAX(Lose[Bahn-hofs-zeit])-_xlfn.MINIFS(Lose[Bahn-hofs-zeit],Lose[Bahn-hofs-zeit],"&gt;0"))),5))</f>
        <v>80</v>
      </c>
      <c r="O89">
        <f>IF(Lose[[#This Row],[Gehzeit (min)]]="",0,CEILING(3*(Lose[[#This Row],[Gehzeit (min)]]+Lose[[#This Row],[Aufgaben-zeit (min)]]),5))</f>
        <v>0</v>
      </c>
      <c r="P89">
        <v>6.25</v>
      </c>
      <c r="Q89" t="str">
        <f>IFERROR(ROUND(Lose[[#This Row],[Distanz (km)]]*60/Lose[[#This Row],[Gehzeit (min)]],1),"")</f>
        <v/>
      </c>
      <c r="R8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89">
        <f>IFERROR(Lose[[#This Row],[Distanz (km)]]-Lose[[#This Row],[Check Distanz]],"")</f>
        <v>0</v>
      </c>
      <c r="T89" s="29" t="str">
        <f>IFERROR(Lose[[#This Row],[Check Umweg]]/Lose[[#This Row],[Check Distanz]],"")</f>
        <v/>
      </c>
      <c r="U89">
        <f ca="1">IF(RIGHT(Lose[[#This Row],[LosID]],1)="b",_xlfn.XLOOKUP(REPLACE(Lose[[#This Row],[LosID]],LEN(Lose[[#This Row],[LosID]]),1,"a"),Lose[LosID],Lose[Zufallszahl],"",0),RAND())</f>
        <v>0.87945481401169945</v>
      </c>
      <c r="V89" t="b" cm="1">
        <f t="array" aca="1" ref="V89" ca="1">Lose[[#This Row],[Zufallszahl]]&gt;=IFERROR(LARGE((LEFT(Lose[LosID],FIND("-",Lose[LosID])-1)=LEFT(Lose[[#This Row],[LosID]],FIND("-",Lose[[#This Row],[LosID]])-1))*Lose[Zufallszahl],_xlfn.XLOOKUP(LEFT(Lose[[#This Row],[LosID]],FIND("-",Lose[[#This Row],[LosID]])-1),Ziehungsanzahl[Kürzel],Ziehungsanzahl[Kontingent],FALSE,0)),9999)</f>
        <v>1</v>
      </c>
    </row>
    <row r="90" spans="1:22">
      <c r="A9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0" t="s">
        <v>843</v>
      </c>
      <c r="C90" t="s">
        <v>1081</v>
      </c>
      <c r="D90" s="1" t="s">
        <v>1082</v>
      </c>
      <c r="F90" t="s">
        <v>1083</v>
      </c>
      <c r="K90" t="s">
        <v>1084</v>
      </c>
      <c r="L90" t="str">
        <f>IFERROR(LEFT(TRIM(Lose[[#This Row],[Google Koordinaten]]),9),"")</f>
        <v>51.331471</v>
      </c>
      <c r="M90" t="str">
        <f>IFERROR(MID(TRIM(Lose[[#This Row],[Google Koordinaten]]),
FIND(",",TRIM(Lose[[#This Row],[Google Koordinaten]])) + 2,9),"")</f>
        <v>9.178943</v>
      </c>
      <c r="N90">
        <f>IF(Lose[[#This Row],[Bahn-hofs-zeit]]=0,0,MROUND(30*25^((Lose[[#This Row],[Bahn-hofs-zeit]]-_xlfn.MINIFS(Lose[Bahn-hofs-zeit],Lose[Bahn-hofs-zeit],"&gt;0"))/(MAX(Lose[Bahn-hofs-zeit])-_xlfn.MINIFS(Lose[Bahn-hofs-zeit],Lose[Bahn-hofs-zeit],"&gt;0"))),5))</f>
        <v>95</v>
      </c>
      <c r="O90">
        <f>IF(Lose[[#This Row],[Gehzeit (min)]]="",0,CEILING(3*(Lose[[#This Row],[Gehzeit (min)]]+Lose[[#This Row],[Aufgaben-zeit (min)]]),5))</f>
        <v>0</v>
      </c>
      <c r="P90">
        <v>6.75</v>
      </c>
      <c r="Q90" t="str">
        <f>IFERROR(ROUND(Lose[[#This Row],[Distanz (km)]]*60/Lose[[#This Row],[Gehzeit (min)]],1),"")</f>
        <v/>
      </c>
      <c r="R90"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90" t="str">
        <f>IFERROR(Lose[[#This Row],[Distanz (km)]]-Lose[[#This Row],[Check Distanz]],"")</f>
        <v/>
      </c>
      <c r="T90" s="29" t="str">
        <f>IFERROR(Lose[[#This Row],[Check Umweg]]/Lose[[#This Row],[Check Distanz]],"")</f>
        <v/>
      </c>
      <c r="U90">
        <f ca="1">IF(RIGHT(Lose[[#This Row],[LosID]],1)="b",_xlfn.XLOOKUP(REPLACE(Lose[[#This Row],[LosID]],LEN(Lose[[#This Row],[LosID]]),1,"a"),Lose[LosID],Lose[Zufallszahl],"",0),RAND())</f>
        <v>0.87945481401169945</v>
      </c>
      <c r="V90" t="b" cm="1">
        <f t="array" aca="1" ref="V90" ca="1">Lose[[#This Row],[Zufallszahl]]&gt;=IFERROR(LARGE((LEFT(Lose[LosID],FIND("-",Lose[LosID])-1)=LEFT(Lose[[#This Row],[LosID]],FIND("-",Lose[[#This Row],[LosID]])-1))*Lose[Zufallszahl],_xlfn.XLOOKUP(LEFT(Lose[[#This Row],[LosID]],FIND("-",Lose[[#This Row],[LosID]])-1),Ziehungsanzahl[Kürzel],Ziehungsanzahl[Kontingent],FALSE,0)),9999)</f>
        <v>1</v>
      </c>
    </row>
    <row r="91" spans="1:22">
      <c r="A9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1" t="s">
        <v>846</v>
      </c>
      <c r="C91" t="s">
        <v>1085</v>
      </c>
      <c r="D91" s="1" t="s">
        <v>1086</v>
      </c>
      <c r="F91" t="s">
        <v>1087</v>
      </c>
      <c r="K91" t="str" cm="1">
        <f t="array" ref="K9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Brand Tropical Islands</v>
      </c>
      <c r="L91" t="str">
        <f>IFERROR(LEFT(TRIM(Lose[[#This Row],[Google Koordinaten]]),9),"")</f>
        <v>52.029953</v>
      </c>
      <c r="M91" t="str">
        <f>IFERROR(MID(TRIM(Lose[[#This Row],[Google Koordinaten]]),
FIND(",",TRIM(Lose[[#This Row],[Google Koordinaten]])) + 2,9),"")</f>
        <v>13.721490</v>
      </c>
      <c r="N91">
        <f>IF(Lose[[#This Row],[Bahn-hofs-zeit]]=0,0,MROUND(30*25^((Lose[[#This Row],[Bahn-hofs-zeit]]-_xlfn.MINIFS(Lose[Bahn-hofs-zeit],Lose[Bahn-hofs-zeit],"&gt;0"))/(MAX(Lose[Bahn-hofs-zeit])-_xlfn.MINIFS(Lose[Bahn-hofs-zeit],Lose[Bahn-hofs-zeit],"&gt;0"))),5))</f>
        <v>330</v>
      </c>
      <c r="O91">
        <f>IF(Lose[[#This Row],[Gehzeit (min)]]="",0,CEILING(3*(Lose[[#This Row],[Gehzeit (min)]]+Lose[[#This Row],[Aufgaben-zeit (min)]]),5))</f>
        <v>0</v>
      </c>
      <c r="P91">
        <v>10.5</v>
      </c>
      <c r="Q91" t="str">
        <f>IFERROR(ROUND(Lose[[#This Row],[Distanz (km)]]*60/Lose[[#This Row],[Gehzeit (min)]],1),"")</f>
        <v/>
      </c>
      <c r="R9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1">
        <f>IFERROR(Lose[[#This Row],[Distanz (km)]]-Lose[[#This Row],[Check Distanz]],"")</f>
        <v>0</v>
      </c>
      <c r="T91" s="29" t="str">
        <f>IFERROR(Lose[[#This Row],[Check Umweg]]/Lose[[#This Row],[Check Distanz]],"")</f>
        <v/>
      </c>
      <c r="U91">
        <f ca="1">IF(RIGHT(Lose[[#This Row],[LosID]],1)="b",_xlfn.XLOOKUP(REPLACE(Lose[[#This Row],[LosID]],LEN(Lose[[#This Row],[LosID]]),1,"a"),Lose[LosID],Lose[Zufallszahl],"",0),RAND())</f>
        <v>0.17060104356685935</v>
      </c>
      <c r="V91" t="b" cm="1">
        <f t="array" aca="1" ref="V91" ca="1">Lose[[#This Row],[Zufallszahl]]&gt;=IFERROR(LARGE((LEFT(Lose[LosID],FIND("-",Lose[LosID])-1)=LEFT(Lose[[#This Row],[LosID]],FIND("-",Lose[[#This Row],[LosID]])-1))*Lose[Zufallszahl],_xlfn.XLOOKUP(LEFT(Lose[[#This Row],[LosID]],FIND("-",Lose[[#This Row],[LosID]])-1),Ziehungsanzahl[Kürzel],Ziehungsanzahl[Kontingent],FALSE,0)),9999)</f>
        <v>0</v>
      </c>
    </row>
    <row r="92" spans="1:22">
      <c r="A9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2" t="s">
        <v>846</v>
      </c>
      <c r="C92" t="s">
        <v>1088</v>
      </c>
      <c r="D92" s="1" t="s">
        <v>1089</v>
      </c>
      <c r="F92" t="s">
        <v>1090</v>
      </c>
      <c r="K92" t="str" cm="1">
        <f t="array" ref="K9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Wüstenbrand</v>
      </c>
      <c r="L92" t="str">
        <f>IFERROR(LEFT(TRIM(Lose[[#This Row],[Google Koordinaten]]),9),"")</f>
        <v>50.805483</v>
      </c>
      <c r="M92" t="str">
        <f>IFERROR(MID(TRIM(Lose[[#This Row],[Google Koordinaten]]),
FIND(",",TRIM(Lose[[#This Row],[Google Koordinaten]])) + 2,9),"")</f>
        <v>12.756417</v>
      </c>
      <c r="N92">
        <f>IF(Lose[[#This Row],[Bahn-hofs-zeit]]=0,0,MROUND(30*25^((Lose[[#This Row],[Bahn-hofs-zeit]]-_xlfn.MINIFS(Lose[Bahn-hofs-zeit],Lose[Bahn-hofs-zeit],"&gt;0"))/(MAX(Lose[Bahn-hofs-zeit])-_xlfn.MINIFS(Lose[Bahn-hofs-zeit],Lose[Bahn-hofs-zeit],"&gt;0"))),5))</f>
        <v>455</v>
      </c>
      <c r="O92">
        <f>IF(Lose[[#This Row],[Gehzeit (min)]]="",0,CEILING(3*(Lose[[#This Row],[Gehzeit (min)]]+Lose[[#This Row],[Aufgaben-zeit (min)]]),5))</f>
        <v>0</v>
      </c>
      <c r="P92">
        <v>11.5</v>
      </c>
      <c r="Q92" t="str">
        <f>IFERROR(ROUND(Lose[[#This Row],[Distanz (km)]]*60/Lose[[#This Row],[Gehzeit (min)]],1),"")</f>
        <v/>
      </c>
      <c r="R9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2">
        <f>IFERROR(Lose[[#This Row],[Distanz (km)]]-Lose[[#This Row],[Check Distanz]],"")</f>
        <v>0</v>
      </c>
      <c r="T92" s="29" t="str">
        <f>IFERROR(Lose[[#This Row],[Check Umweg]]/Lose[[#This Row],[Check Distanz]],"")</f>
        <v/>
      </c>
      <c r="U92">
        <f ca="1">IF(RIGHT(Lose[[#This Row],[LosID]],1)="b",_xlfn.XLOOKUP(REPLACE(Lose[[#This Row],[LosID]],LEN(Lose[[#This Row],[LosID]]),1,"a"),Lose[LosID],Lose[Zufallszahl],"",0),RAND())</f>
        <v>0.17060104356685935</v>
      </c>
      <c r="V92" t="b" cm="1">
        <f t="array" aca="1" ref="V92" ca="1">Lose[[#This Row],[Zufallszahl]]&gt;=IFERROR(LARGE((LEFT(Lose[LosID],FIND("-",Lose[LosID])-1)=LEFT(Lose[[#This Row],[LosID]],FIND("-",Lose[[#This Row],[LosID]])-1))*Lose[Zufallszahl],_xlfn.XLOOKUP(LEFT(Lose[[#This Row],[LosID]],FIND("-",Lose[[#This Row],[LosID]])-1),Ziehungsanzahl[Kürzel],Ziehungsanzahl[Kontingent],FALSE,0)),9999)</f>
        <v>0</v>
      </c>
    </row>
    <row r="93" spans="1:22">
      <c r="A9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3" t="s">
        <v>851</v>
      </c>
      <c r="C93" t="s">
        <v>1091</v>
      </c>
      <c r="D93" s="1" t="s">
        <v>1092</v>
      </c>
      <c r="F93" t="s">
        <v>1093</v>
      </c>
      <c r="K93" t="s">
        <v>1094</v>
      </c>
      <c r="L93" t="str">
        <f>IFERROR(LEFT(TRIM(Lose[[#This Row],[Google Koordinaten]]),9),"")</f>
        <v>50.405299</v>
      </c>
      <c r="M93" t="str">
        <f>IFERROR(MID(TRIM(Lose[[#This Row],[Google Koordinaten]]),
FIND(",",TRIM(Lose[[#This Row],[Google Koordinaten]])) + 2,9),"")</f>
        <v>8.159441</v>
      </c>
      <c r="N93">
        <f>IF(Lose[[#This Row],[Bahn-hofs-zeit]]=0,0,MROUND(30*25^((Lose[[#This Row],[Bahn-hofs-zeit]]-_xlfn.MINIFS(Lose[Bahn-hofs-zeit],Lose[Bahn-hofs-zeit],"&gt;0"))/(MAX(Lose[Bahn-hofs-zeit])-_xlfn.MINIFS(Lose[Bahn-hofs-zeit],Lose[Bahn-hofs-zeit],"&gt;0"))),5))</f>
        <v>120</v>
      </c>
      <c r="O93">
        <f>IF(Lose[[#This Row],[Gehzeit (min)]]="",0,CEILING(3*(Lose[[#This Row],[Gehzeit (min)]]+Lose[[#This Row],[Aufgaben-zeit (min)]]),5))</f>
        <v>0</v>
      </c>
      <c r="P93">
        <v>7.5</v>
      </c>
      <c r="Q93" t="str">
        <f>IFERROR(ROUND(Lose[[#This Row],[Distanz (km)]]*60/Lose[[#This Row],[Gehzeit (min)]],1),"")</f>
        <v/>
      </c>
      <c r="R9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3">
        <f>IFERROR(Lose[[#This Row],[Distanz (km)]]-Lose[[#This Row],[Check Distanz]],"")</f>
        <v>0</v>
      </c>
      <c r="T93" s="29" t="str">
        <f>IFERROR(Lose[[#This Row],[Check Umweg]]/Lose[[#This Row],[Check Distanz]],"")</f>
        <v/>
      </c>
      <c r="U93">
        <f ca="1">IF(RIGHT(Lose[[#This Row],[LosID]],1)="b",_xlfn.XLOOKUP(REPLACE(Lose[[#This Row],[LosID]],LEN(Lose[[#This Row],[LosID]]),1,"a"),Lose[LosID],Lose[Zufallszahl],"",0),RAND())</f>
        <v>2.8383842332040499E-2</v>
      </c>
      <c r="V93" t="b" cm="1">
        <f t="array" aca="1" ref="V93" ca="1">Lose[[#This Row],[Zufallszahl]]&gt;=IFERROR(LARGE((LEFT(Lose[LosID],FIND("-",Lose[LosID])-1)=LEFT(Lose[[#This Row],[LosID]],FIND("-",Lose[[#This Row],[LosID]])-1))*Lose[Zufallszahl],_xlfn.XLOOKUP(LEFT(Lose[[#This Row],[LosID]],FIND("-",Lose[[#This Row],[LosID]])-1),Ziehungsanzahl[Kürzel],Ziehungsanzahl[Kontingent],FALSE,0)),9999)</f>
        <v>0</v>
      </c>
    </row>
    <row r="94" spans="1:22">
      <c r="A9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4" t="s">
        <v>851</v>
      </c>
      <c r="C94" t="s">
        <v>1095</v>
      </c>
      <c r="D94" s="1" t="s">
        <v>1096</v>
      </c>
      <c r="F94" t="s">
        <v>1097</v>
      </c>
      <c r="K94" t="s">
        <v>1098</v>
      </c>
      <c r="L94" t="str">
        <f>IFERROR(LEFT(TRIM(Lose[[#This Row],[Google Koordinaten]]),9),"")</f>
        <v>50.602992</v>
      </c>
      <c r="M94" t="str">
        <f>IFERROR(MID(TRIM(Lose[[#This Row],[Google Koordinaten]]),
FIND(",",TRIM(Lose[[#This Row],[Google Koordinaten]])) + 2,9),"")</f>
        <v>7.219678</v>
      </c>
      <c r="N94">
        <f>IF(Lose[[#This Row],[Bahn-hofs-zeit]]=0,0,MROUND(30*25^((Lose[[#This Row],[Bahn-hofs-zeit]]-_xlfn.MINIFS(Lose[Bahn-hofs-zeit],Lose[Bahn-hofs-zeit],"&gt;0"))/(MAX(Lose[Bahn-hofs-zeit])-_xlfn.MINIFS(Lose[Bahn-hofs-zeit],Lose[Bahn-hofs-zeit],"&gt;0"))),5))</f>
        <v>65</v>
      </c>
      <c r="O94">
        <f>IF(Lose[[#This Row],[Gehzeit (min)]]="",0,CEILING(3*(Lose[[#This Row],[Gehzeit (min)]]+Lose[[#This Row],[Aufgaben-zeit (min)]]),5))</f>
        <v>0</v>
      </c>
      <c r="P94">
        <v>5.5</v>
      </c>
      <c r="Q94" t="str">
        <f>IFERROR(ROUND(Lose[[#This Row],[Distanz (km)]]*60/Lose[[#This Row],[Gehzeit (min)]],1),"")</f>
        <v/>
      </c>
      <c r="R9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4">
        <f>IFERROR(Lose[[#This Row],[Distanz (km)]]-Lose[[#This Row],[Check Distanz]],"")</f>
        <v>0</v>
      </c>
      <c r="T94" s="29" t="str">
        <f>IFERROR(Lose[[#This Row],[Check Umweg]]/Lose[[#This Row],[Check Distanz]],"")</f>
        <v/>
      </c>
      <c r="U94">
        <f ca="1">IF(RIGHT(Lose[[#This Row],[LosID]],1)="b",_xlfn.XLOOKUP(REPLACE(Lose[[#This Row],[LosID]],LEN(Lose[[#This Row],[LosID]]),1,"a"),Lose[LosID],Lose[Zufallszahl],"",0),RAND())</f>
        <v>2.8383842332040499E-2</v>
      </c>
      <c r="V94" t="b" cm="1">
        <f t="array" aca="1" ref="V94" ca="1">Lose[[#This Row],[Zufallszahl]]&gt;=IFERROR(LARGE((LEFT(Lose[LosID],FIND("-",Lose[LosID])-1)=LEFT(Lose[[#This Row],[LosID]],FIND("-",Lose[[#This Row],[LosID]])-1))*Lose[Zufallszahl],_xlfn.XLOOKUP(LEFT(Lose[[#This Row],[LosID]],FIND("-",Lose[[#This Row],[LosID]])-1),Ziehungsanzahl[Kürzel],Ziehungsanzahl[Kontingent],FALSE,0)),9999)</f>
        <v>0</v>
      </c>
    </row>
    <row r="95" spans="1:22">
      <c r="A9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5" s="45" t="s">
        <v>854</v>
      </c>
      <c r="C95" t="s">
        <v>1099</v>
      </c>
      <c r="D95" s="1" t="s">
        <v>1100</v>
      </c>
      <c r="F95" t="s">
        <v>1101</v>
      </c>
      <c r="K95" t="str" cm="1">
        <f t="array" ref="K9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Lübeck-Dänischburg IKEA</v>
      </c>
      <c r="L95" t="str">
        <f>IFERROR(LEFT(TRIM(Lose[[#This Row],[Google Koordinaten]]),9),"")</f>
        <v>53.911202</v>
      </c>
      <c r="M95" t="str">
        <f>IFERROR(MID(TRIM(Lose[[#This Row],[Google Koordinaten]]),
FIND(",",TRIM(Lose[[#This Row],[Google Koordinaten]])) + 2,9),"")</f>
        <v>10.735581</v>
      </c>
      <c r="N95">
        <f>IF(Lose[[#This Row],[Bahn-hofs-zeit]]=0,0,MROUND(30*25^((Lose[[#This Row],[Bahn-hofs-zeit]]-_xlfn.MINIFS(Lose[Bahn-hofs-zeit],Lose[Bahn-hofs-zeit],"&gt;0"))/(MAX(Lose[Bahn-hofs-zeit])-_xlfn.MINIFS(Lose[Bahn-hofs-zeit],Lose[Bahn-hofs-zeit],"&gt;0"))),5))</f>
        <v>200</v>
      </c>
      <c r="O95">
        <f>IF(Lose[[#This Row],[Gehzeit (min)]]="",0,CEILING(3*(Lose[[#This Row],[Gehzeit (min)]]+Lose[[#This Row],[Aufgaben-zeit (min)]]),5))</f>
        <v>0</v>
      </c>
      <c r="P95">
        <v>9</v>
      </c>
      <c r="Q95" t="str">
        <f>IFERROR(ROUND(Lose[[#This Row],[Distanz (km)]]*60/Lose[[#This Row],[Gehzeit (min)]],1),"")</f>
        <v/>
      </c>
      <c r="R9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5">
        <f>IFERROR(Lose[[#This Row],[Distanz (km)]]-Lose[[#This Row],[Check Distanz]],"")</f>
        <v>0</v>
      </c>
      <c r="T95" s="29" t="str">
        <f>IFERROR(Lose[[#This Row],[Check Umweg]]/Lose[[#This Row],[Check Distanz]],"")</f>
        <v/>
      </c>
      <c r="U95">
        <f ca="1">IF(RIGHT(Lose[[#This Row],[LosID]],1)="b",_xlfn.XLOOKUP(REPLACE(Lose[[#This Row],[LosID]],LEN(Lose[[#This Row],[LosID]]),1,"a"),Lose[LosID],Lose[Zufallszahl],"",0),RAND())</f>
        <v>0.44355328213764822</v>
      </c>
      <c r="V95" t="b" cm="1">
        <f t="array" aca="1" ref="V95" ca="1">Lose[[#This Row],[Zufallszahl]]&gt;=IFERROR(LARGE((LEFT(Lose[LosID],FIND("-",Lose[LosID])-1)=LEFT(Lose[[#This Row],[LosID]],FIND("-",Lose[[#This Row],[LosID]])-1))*Lose[Zufallszahl],_xlfn.XLOOKUP(LEFT(Lose[[#This Row],[LosID]],FIND("-",Lose[[#This Row],[LosID]])-1),Ziehungsanzahl[Kürzel],Ziehungsanzahl[Kontingent],FALSE,0)),9999)</f>
        <v>0</v>
      </c>
    </row>
    <row r="96" spans="1:22">
      <c r="A9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6" t="s">
        <v>854</v>
      </c>
      <c r="C96" t="s">
        <v>1102</v>
      </c>
      <c r="D96" s="1" t="s">
        <v>1103</v>
      </c>
      <c r="F96" t="s">
        <v>1104</v>
      </c>
      <c r="K96" t="str" cm="1">
        <f t="array" ref="K9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Kaarst IKEA</v>
      </c>
      <c r="L96" t="str">
        <f>IFERROR(LEFT(TRIM(Lose[[#This Row],[Google Koordinaten]]),9),"")</f>
        <v>51.217023</v>
      </c>
      <c r="M96" t="str">
        <f>IFERROR(MID(TRIM(Lose[[#This Row],[Google Koordinaten]]),
FIND(",",TRIM(Lose[[#This Row],[Google Koordinaten]])) + 2,9),"")</f>
        <v>6.629881</v>
      </c>
      <c r="N96">
        <f>IF(Lose[[#This Row],[Bahn-hofs-zeit]]=0,0,MROUND(30*25^((Lose[[#This Row],[Bahn-hofs-zeit]]-_xlfn.MINIFS(Lose[Bahn-hofs-zeit],Lose[Bahn-hofs-zeit],"&gt;0"))/(MAX(Lose[Bahn-hofs-zeit])-_xlfn.MINIFS(Lose[Bahn-hofs-zeit],Lose[Bahn-hofs-zeit],"&gt;0"))),5))</f>
        <v>45</v>
      </c>
      <c r="O96">
        <f>IF(Lose[[#This Row],[Gehzeit (min)]]="",0,CEILING(3*(Lose[[#This Row],[Gehzeit (min)]]+Lose[[#This Row],[Aufgaben-zeit (min)]]),5))</f>
        <v>0</v>
      </c>
      <c r="P96">
        <v>4.5</v>
      </c>
      <c r="Q96" t="str">
        <f>IFERROR(ROUND(Lose[[#This Row],[Distanz (km)]]*60/Lose[[#This Row],[Gehzeit (min)]],1),"")</f>
        <v/>
      </c>
      <c r="R9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96">
        <f>IFERROR(Lose[[#This Row],[Distanz (km)]]-Lose[[#This Row],[Check Distanz]],"")</f>
        <v>0</v>
      </c>
      <c r="T96" s="29" t="str">
        <f>IFERROR(Lose[[#This Row],[Check Umweg]]/Lose[[#This Row],[Check Distanz]],"")</f>
        <v/>
      </c>
      <c r="U96">
        <f ca="1">IF(RIGHT(Lose[[#This Row],[LosID]],1)="b",_xlfn.XLOOKUP(REPLACE(Lose[[#This Row],[LosID]],LEN(Lose[[#This Row],[LosID]]),1,"a"),Lose[LosID],Lose[Zufallszahl],"",0),RAND())</f>
        <v>0.44355328213764822</v>
      </c>
      <c r="V96" t="b" cm="1">
        <f t="array" aca="1" ref="V96" ca="1">Lose[[#This Row],[Zufallszahl]]&gt;=IFERROR(LARGE((LEFT(Lose[LosID],FIND("-",Lose[LosID])-1)=LEFT(Lose[[#This Row],[LosID]],FIND("-",Lose[[#This Row],[LosID]])-1))*Lose[Zufallszahl],_xlfn.XLOOKUP(LEFT(Lose[[#This Row],[LosID]],FIND("-",Lose[[#This Row],[LosID]])-1),Ziehungsanzahl[Kürzel],Ziehungsanzahl[Kontingent],FALSE,0)),9999)</f>
        <v>0</v>
      </c>
    </row>
    <row r="97" spans="1:22" ht="60">
      <c r="A9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7" t="s">
        <v>854</v>
      </c>
      <c r="C97" t="s">
        <v>184</v>
      </c>
      <c r="D97" s="1" t="s">
        <v>187</v>
      </c>
      <c r="E97" t="s">
        <v>185</v>
      </c>
      <c r="F97" t="s">
        <v>1105</v>
      </c>
      <c r="G97">
        <v>16</v>
      </c>
      <c r="H97">
        <v>3</v>
      </c>
      <c r="I97">
        <v>1.2</v>
      </c>
      <c r="K97" t="str" cm="1">
        <f t="array" ref="K9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Rödermark-Ober Roden</v>
      </c>
      <c r="L97" t="str">
        <f>IFERROR(LEFT(TRIM(Lose[[#This Row],[Google Koordinaten]]),9),"")</f>
        <v>49.968231</v>
      </c>
      <c r="M97" t="str">
        <f>IFERROR(MID(TRIM(Lose[[#This Row],[Google Koordinaten]]),
FIND(",",TRIM(Lose[[#This Row],[Google Koordinaten]])) + 2,9),"")</f>
        <v>8.8378213</v>
      </c>
      <c r="N97">
        <f>IF(Lose[[#This Row],[Bahn-hofs-zeit]]=0,0,MROUND(30*25^((Lose[[#This Row],[Bahn-hofs-zeit]]-_xlfn.MINIFS(Lose[Bahn-hofs-zeit],Lose[Bahn-hofs-zeit],"&gt;0"))/(MAX(Lose[Bahn-hofs-zeit])-_xlfn.MINIFS(Lose[Bahn-hofs-zeit],Lose[Bahn-hofs-zeit],"&gt;0"))),5))</f>
        <v>60</v>
      </c>
      <c r="O97">
        <f>IF(Lose[[#This Row],[Gehzeit (min)]]="",0,CEILING(3*(Lose[[#This Row],[Gehzeit (min)]]+Lose[[#This Row],[Aufgaben-zeit (min)]]),5))</f>
        <v>60</v>
      </c>
      <c r="P97">
        <v>5.25</v>
      </c>
      <c r="Q97">
        <f>IFERROR(ROUND(Lose[[#This Row],[Distanz (km)]]*60/Lose[[#This Row],[Gehzeit (min)]],1),"")</f>
        <v>4.5</v>
      </c>
      <c r="R9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0.87</v>
      </c>
      <c r="S97">
        <f>IFERROR(Lose[[#This Row],[Distanz (km)]]-Lose[[#This Row],[Check Distanz]],"")</f>
        <v>0.32999999999999996</v>
      </c>
      <c r="T97" s="29">
        <f>IFERROR(Lose[[#This Row],[Check Umweg]]/Lose[[#This Row],[Check Distanz]],"")</f>
        <v>0.37931034482758619</v>
      </c>
      <c r="U97">
        <f ca="1">IF(RIGHT(Lose[[#This Row],[LosID]],1)="b",_xlfn.XLOOKUP(REPLACE(Lose[[#This Row],[LosID]],LEN(Lose[[#This Row],[LosID]]),1,"a"),Lose[LosID],Lose[Zufallszahl],"",0),RAND())</f>
        <v>9.9878414192205889E-2</v>
      </c>
      <c r="V97" t="b" cm="1">
        <f t="array" aca="1" ref="V97" ca="1">Lose[[#This Row],[Zufallszahl]]&gt;=IFERROR(LARGE((LEFT(Lose[LosID],FIND("-",Lose[LosID])-1)=LEFT(Lose[[#This Row],[LosID]],FIND("-",Lose[[#This Row],[LosID]])-1))*Lose[Zufallszahl],_xlfn.XLOOKUP(LEFT(Lose[[#This Row],[LosID]],FIND("-",Lose[[#This Row],[LosID]])-1),Ziehungsanzahl[Kürzel],Ziehungsanzahl[Kontingent],FALSE,0)),9999)</f>
        <v>0</v>
      </c>
    </row>
    <row r="98" spans="1:22" ht="75">
      <c r="A9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8" t="s">
        <v>859</v>
      </c>
      <c r="C98" t="s">
        <v>1106</v>
      </c>
      <c r="D98" s="1" t="s">
        <v>1107</v>
      </c>
      <c r="E98" t="s">
        <v>1108</v>
      </c>
      <c r="F98" t="s">
        <v>1109</v>
      </c>
      <c r="G98">
        <v>8</v>
      </c>
      <c r="H98">
        <v>5</v>
      </c>
      <c r="I98">
        <v>0.5</v>
      </c>
      <c r="J98">
        <v>10</v>
      </c>
      <c r="K98" t="str" cm="1">
        <f t="array" ref="K9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Eschborn</v>
      </c>
      <c r="L98" t="str">
        <f>IFERROR(LEFT(TRIM(Lose[[#This Row],[Google Koordinaten]]),9),"")</f>
        <v>50.141516</v>
      </c>
      <c r="M98" t="str">
        <f>IFERROR(MID(TRIM(Lose[[#This Row],[Google Koordinaten]]),
FIND(",",TRIM(Lose[[#This Row],[Google Koordinaten]])) + 2,9),"")</f>
        <v>8.5664997</v>
      </c>
      <c r="N98">
        <f>IF(Lose[[#This Row],[Bahn-hofs-zeit]]=0,0,MROUND(30*25^((Lose[[#This Row],[Bahn-hofs-zeit]]-_xlfn.MINIFS(Lose[Bahn-hofs-zeit],Lose[Bahn-hofs-zeit],"&gt;0"))/(MAX(Lose[Bahn-hofs-zeit])-_xlfn.MINIFS(Lose[Bahn-hofs-zeit],Lose[Bahn-hofs-zeit],"&gt;0"))),5))</f>
        <v>40</v>
      </c>
      <c r="O98">
        <f>IF(Lose[[#This Row],[Gehzeit (min)]]="",0,CEILING(3*(Lose[[#This Row],[Gehzeit (min)]]+Lose[[#This Row],[Aufgaben-zeit (min)]]),5))</f>
        <v>40</v>
      </c>
      <c r="P98">
        <v>4.25</v>
      </c>
      <c r="Q98">
        <f>IFERROR(ROUND(Lose[[#This Row],[Distanz (km)]]*60/Lose[[#This Row],[Gehzeit (min)]],1),"")</f>
        <v>3.8</v>
      </c>
      <c r="R9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0.46</v>
      </c>
      <c r="S98">
        <f>IFERROR(Lose[[#This Row],[Distanz (km)]]-Lose[[#This Row],[Check Distanz]],"")</f>
        <v>3.999999999999998E-2</v>
      </c>
      <c r="T98" s="29">
        <f>IFERROR(Lose[[#This Row],[Check Umweg]]/Lose[[#This Row],[Check Distanz]],"")</f>
        <v>8.6956521739130391E-2</v>
      </c>
      <c r="U98">
        <f ca="1">IF(RIGHT(Lose[[#This Row],[LosID]],1)="b",_xlfn.XLOOKUP(REPLACE(Lose[[#This Row],[LosID]],LEN(Lose[[#This Row],[LosID]]),1,"a"),Lose[LosID],Lose[Zufallszahl],"",0),RAND())</f>
        <v>0.8128166757567612</v>
      </c>
      <c r="V98" t="b" cm="1">
        <f t="array" aca="1" ref="V98" ca="1">Lose[[#This Row],[Zufallszahl]]&gt;=IFERROR(LARGE((LEFT(Lose[LosID],FIND("-",Lose[LosID])-1)=LEFT(Lose[[#This Row],[LosID]],FIND("-",Lose[[#This Row],[LosID]])-1))*Lose[Zufallszahl],_xlfn.XLOOKUP(LEFT(Lose[[#This Row],[LosID]],FIND("-",Lose[[#This Row],[LosID]])-1),Ziehungsanzahl[Kürzel],Ziehungsanzahl[Kontingent],FALSE,0)),9999)</f>
        <v>1</v>
      </c>
    </row>
    <row r="99" spans="1:22" ht="195">
      <c r="A9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99" t="s">
        <v>862</v>
      </c>
      <c r="C99" t="s">
        <v>190</v>
      </c>
      <c r="D99" s="47" t="s">
        <v>1110</v>
      </c>
      <c r="E99" t="s">
        <v>191</v>
      </c>
      <c r="F99" t="s">
        <v>1111</v>
      </c>
      <c r="G99">
        <v>16</v>
      </c>
      <c r="H99">
        <v>15</v>
      </c>
      <c r="I99">
        <v>1.2</v>
      </c>
      <c r="J99">
        <v>10</v>
      </c>
      <c r="K99" t="str" cm="1">
        <f t="array" ref="K9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Salzwedel</v>
      </c>
      <c r="L99" t="str">
        <f>IFERROR(LEFT(TRIM(Lose[[#This Row],[Google Koordinaten]]),9),"")</f>
        <v>52.852736</v>
      </c>
      <c r="M99" t="str">
        <f>IFERROR(MID(TRIM(Lose[[#This Row],[Google Koordinaten]]),
FIND(",",TRIM(Lose[[#This Row],[Google Koordinaten]])) + 2,9),"")</f>
        <v>11.152739</v>
      </c>
      <c r="N99">
        <f>IF(Lose[[#This Row],[Bahn-hofs-zeit]]=0,0,MROUND(30*25^((Lose[[#This Row],[Bahn-hofs-zeit]]-_xlfn.MINIFS(Lose[Bahn-hofs-zeit],Lose[Bahn-hofs-zeit],"&gt;0"))/(MAX(Lose[Bahn-hofs-zeit])-_xlfn.MINIFS(Lose[Bahn-hofs-zeit],Lose[Bahn-hofs-zeit],"&gt;0"))),5))</f>
        <v>155</v>
      </c>
      <c r="O99">
        <f>IF(Lose[[#This Row],[Gehzeit (min)]]="",0,CEILING(3*(Lose[[#This Row],[Gehzeit (min)]]+Lose[[#This Row],[Aufgaben-zeit (min)]]),5))</f>
        <v>95</v>
      </c>
      <c r="P99">
        <v>8.25</v>
      </c>
      <c r="Q99">
        <f>IFERROR(ROUND(Lose[[#This Row],[Distanz (km)]]*60/Lose[[#This Row],[Gehzeit (min)]],1),"")</f>
        <v>4.5</v>
      </c>
      <c r="R9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0.86</v>
      </c>
      <c r="S99">
        <f>IFERROR(Lose[[#This Row],[Distanz (km)]]-Lose[[#This Row],[Check Distanz]],"")</f>
        <v>0.33999999999999997</v>
      </c>
      <c r="T99" s="29">
        <f>IFERROR(Lose[[#This Row],[Check Umweg]]/Lose[[#This Row],[Check Distanz]],"")</f>
        <v>0.39534883720930231</v>
      </c>
      <c r="U99">
        <f ca="1">IF(RIGHT(Lose[[#This Row],[LosID]],1)="b",_xlfn.XLOOKUP(REPLACE(Lose[[#This Row],[LosID]],LEN(Lose[[#This Row],[LosID]]),1,"a"),Lose[LosID],Lose[Zufallszahl],"",0),RAND())</f>
        <v>0.4616798454272657</v>
      </c>
      <c r="V99" t="b" cm="1">
        <f t="array" aca="1" ref="V99" ca="1">Lose[[#This Row],[Zufallszahl]]&gt;=IFERROR(LARGE((LEFT(Lose[LosID],FIND("-",Lose[LosID])-1)=LEFT(Lose[[#This Row],[LosID]],FIND("-",Lose[[#This Row],[LosID]])-1))*Lose[Zufallszahl],_xlfn.XLOOKUP(LEFT(Lose[[#This Row],[LosID]],FIND("-",Lose[[#This Row],[LosID]])-1),Ziehungsanzahl[Kürzel],Ziehungsanzahl[Kontingent],FALSE,0)),9999)</f>
        <v>0</v>
      </c>
    </row>
    <row r="100" spans="1:22" ht="45">
      <c r="A10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0" t="s">
        <v>865</v>
      </c>
      <c r="C100" t="s">
        <v>1112</v>
      </c>
      <c r="D100" s="1" t="s">
        <v>1113</v>
      </c>
      <c r="E100" t="s">
        <v>1114</v>
      </c>
      <c r="F100" t="s">
        <v>1115</v>
      </c>
      <c r="G100">
        <v>15</v>
      </c>
      <c r="H100">
        <v>10</v>
      </c>
      <c r="I100">
        <v>0.9</v>
      </c>
      <c r="K100" t="str" cm="1">
        <f t="array" ref="K10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Hanau West</v>
      </c>
      <c r="L100" t="str">
        <f>IFERROR(LEFT(TRIM(Lose[[#This Row],[Google Koordinaten]]),9),"")</f>
        <v>50.134292</v>
      </c>
      <c r="M100" t="str">
        <f>IFERROR(MID(TRIM(Lose[[#This Row],[Google Koordinaten]]),
FIND(",",TRIM(Lose[[#This Row],[Google Koordinaten]])) + 2,9),"")</f>
        <v>8.9181334</v>
      </c>
      <c r="N100">
        <f>IF(Lose[[#This Row],[Bahn-hofs-zeit]]=0,0,MROUND(30*25^((Lose[[#This Row],[Bahn-hofs-zeit]]-_xlfn.MINIFS(Lose[Bahn-hofs-zeit],Lose[Bahn-hofs-zeit],"&gt;0"))/(MAX(Lose[Bahn-hofs-zeit])-_xlfn.MINIFS(Lose[Bahn-hofs-zeit],Lose[Bahn-hofs-zeit],"&gt;0"))),5))</f>
        <v>45</v>
      </c>
      <c r="O100">
        <f>IF(Lose[[#This Row],[Gehzeit (min)]]="",0,CEILING(3*(Lose[[#This Row],[Gehzeit (min)]]+Lose[[#This Row],[Aufgaben-zeit (min)]]),5))</f>
        <v>75</v>
      </c>
      <c r="P100">
        <v>4.5</v>
      </c>
      <c r="Q100">
        <f>IFERROR(ROUND(Lose[[#This Row],[Distanz (km)]]*60/Lose[[#This Row],[Gehzeit (min)]],1),"")</f>
        <v>3.6</v>
      </c>
      <c r="R10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0.71</v>
      </c>
      <c r="S100">
        <f>IFERROR(Lose[[#This Row],[Distanz (km)]]-Lose[[#This Row],[Check Distanz]],"")</f>
        <v>0.19000000000000006</v>
      </c>
      <c r="T100" s="29">
        <f>IFERROR(Lose[[#This Row],[Check Umweg]]/Lose[[#This Row],[Check Distanz]],"")</f>
        <v>0.26760563380281699</v>
      </c>
      <c r="U100">
        <f ca="1">IF(RIGHT(Lose[[#This Row],[LosID]],1)="b",_xlfn.XLOOKUP(REPLACE(Lose[[#This Row],[LosID]],LEN(Lose[[#This Row],[LosID]]),1,"a"),Lose[LosID],Lose[Zufallszahl],"",0),RAND())</f>
        <v>0.38962629385172243</v>
      </c>
      <c r="V100" t="b" cm="1">
        <f t="array" aca="1" ref="V100" ca="1">Lose[[#This Row],[Zufallszahl]]&gt;=IFERROR(LARGE((LEFT(Lose[LosID],FIND("-",Lose[LosID])-1)=LEFT(Lose[[#This Row],[LosID]],FIND("-",Lose[[#This Row],[LosID]])-1))*Lose[Zufallszahl],_xlfn.XLOOKUP(LEFT(Lose[[#This Row],[LosID]],FIND("-",Lose[[#This Row],[LosID]])-1),Ziehungsanzahl[Kürzel],Ziehungsanzahl[Kontingent],FALSE,0)),9999)</f>
        <v>0</v>
      </c>
    </row>
    <row r="101" spans="1:22" ht="225">
      <c r="A10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1" t="s">
        <v>867</v>
      </c>
      <c r="C101" t="s">
        <v>1116</v>
      </c>
      <c r="D101" s="1" t="s">
        <v>1117</v>
      </c>
      <c r="E101" t="s">
        <v>1118</v>
      </c>
      <c r="F101" t="s">
        <v>1119</v>
      </c>
      <c r="G101">
        <v>8</v>
      </c>
      <c r="H101">
        <v>10</v>
      </c>
      <c r="I101">
        <v>0.5</v>
      </c>
      <c r="J101">
        <v>20</v>
      </c>
      <c r="K101" t="str" cm="1">
        <f t="array" ref="K10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Römisches Theater</v>
      </c>
      <c r="L101" t="str">
        <f>IFERROR(LEFT(TRIM(Lose[[#This Row],[Google Koordinaten]]),9),"")</f>
        <v>49.995655</v>
      </c>
      <c r="M101" t="str">
        <f>IFERROR(MID(TRIM(Lose[[#This Row],[Google Koordinaten]]),
FIND(",",TRIM(Lose[[#This Row],[Google Koordinaten]])) + 2,9),"")</f>
        <v>8.2822487</v>
      </c>
      <c r="N101">
        <f>IF(Lose[[#This Row],[Bahn-hofs-zeit]]=0,0,MROUND(30*25^((Lose[[#This Row],[Bahn-hofs-zeit]]-_xlfn.MINIFS(Lose[Bahn-hofs-zeit],Lose[Bahn-hofs-zeit],"&gt;0"))/(MAX(Lose[Bahn-hofs-zeit])-_xlfn.MINIFS(Lose[Bahn-hofs-zeit],Lose[Bahn-hofs-zeit],"&gt;0"))),5))</f>
        <v>50</v>
      </c>
      <c r="O101">
        <f>IF(Lose[[#This Row],[Gehzeit (min)]]="",0,CEILING(3*(Lose[[#This Row],[Gehzeit (min)]]+Lose[[#This Row],[Aufgaben-zeit (min)]]),5))</f>
        <v>55</v>
      </c>
      <c r="P101">
        <v>4.75</v>
      </c>
      <c r="Q101">
        <f>IFERROR(ROUND(Lose[[#This Row],[Distanz (km)]]*60/Lose[[#This Row],[Gehzeit (min)]],1),"")</f>
        <v>3.8</v>
      </c>
      <c r="R10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0.41</v>
      </c>
      <c r="S101">
        <f>IFERROR(Lose[[#This Row],[Distanz (km)]]-Lose[[#This Row],[Check Distanz]],"")</f>
        <v>9.0000000000000024E-2</v>
      </c>
      <c r="T101" s="29">
        <f>IFERROR(Lose[[#This Row],[Check Umweg]]/Lose[[#This Row],[Check Distanz]],"")</f>
        <v>0.2195121951219513</v>
      </c>
      <c r="U101">
        <f ca="1">IF(RIGHT(Lose[[#This Row],[LosID]],1)="b",_xlfn.XLOOKUP(REPLACE(Lose[[#This Row],[LosID]],LEN(Lose[[#This Row],[LosID]]),1,"a"),Lose[LosID],Lose[Zufallszahl],"",0),RAND())</f>
        <v>0.79692061149080107</v>
      </c>
      <c r="V101" t="b" cm="1">
        <f t="array" aca="1" ref="V101" ca="1">Lose[[#This Row],[Zufallszahl]]&gt;=IFERROR(LARGE((LEFT(Lose[LosID],FIND("-",Lose[LosID])-1)=LEFT(Lose[[#This Row],[LosID]],FIND("-",Lose[[#This Row],[LosID]])-1))*Lose[Zufallszahl],_xlfn.XLOOKUP(LEFT(Lose[[#This Row],[LosID]],FIND("-",Lose[[#This Row],[LosID]])-1),Ziehungsanzahl[Kürzel],Ziehungsanzahl[Kontingent],FALSE,0)),9999)</f>
        <v>1</v>
      </c>
    </row>
    <row r="102" spans="1:22" ht="45">
      <c r="A10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2" t="s">
        <v>870</v>
      </c>
      <c r="C102" t="s">
        <v>1120</v>
      </c>
      <c r="D102" s="1" t="s">
        <v>1121</v>
      </c>
      <c r="E102" t="s">
        <v>1122</v>
      </c>
      <c r="F102" t="s">
        <v>1123</v>
      </c>
      <c r="G102">
        <v>11</v>
      </c>
      <c r="H102">
        <v>5</v>
      </c>
      <c r="I102">
        <v>0.8</v>
      </c>
      <c r="K102" t="str" cm="1">
        <f t="array" ref="K10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Vechta</v>
      </c>
      <c r="L102" t="str">
        <f>IFERROR(LEFT(TRIM(Lose[[#This Row],[Google Koordinaten]]),9),"")</f>
        <v>52.730083</v>
      </c>
      <c r="M102" t="str">
        <f>IFERROR(MID(TRIM(Lose[[#This Row],[Google Koordinaten]]),
FIND(",",TRIM(Lose[[#This Row],[Google Koordinaten]])) + 2,9),"")</f>
        <v>8.2898976</v>
      </c>
      <c r="N102">
        <f>IF(Lose[[#This Row],[Bahn-hofs-zeit]]=0,0,MROUND(30*25^((Lose[[#This Row],[Bahn-hofs-zeit]]-_xlfn.MINIFS(Lose[Bahn-hofs-zeit],Lose[Bahn-hofs-zeit],"&gt;0"))/(MAX(Lose[Bahn-hofs-zeit])-_xlfn.MINIFS(Lose[Bahn-hofs-zeit],Lose[Bahn-hofs-zeit],"&gt;0"))),5))</f>
        <v>110</v>
      </c>
      <c r="O102">
        <f>IF(Lose[[#This Row],[Gehzeit (min)]]="",0,CEILING(3*(Lose[[#This Row],[Gehzeit (min)]]+Lose[[#This Row],[Aufgaben-zeit (min)]]),5))</f>
        <v>50</v>
      </c>
      <c r="P102">
        <v>7.25</v>
      </c>
      <c r="Q102">
        <f>IFERROR(ROUND(Lose[[#This Row],[Distanz (km)]]*60/Lose[[#This Row],[Gehzeit (min)]],1),"")</f>
        <v>4.4000000000000004</v>
      </c>
      <c r="R10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0.66</v>
      </c>
      <c r="S102">
        <f>IFERROR(Lose[[#This Row],[Distanz (km)]]-Lose[[#This Row],[Check Distanz]],"")</f>
        <v>0.14000000000000001</v>
      </c>
      <c r="T102" s="29">
        <f>IFERROR(Lose[[#This Row],[Check Umweg]]/Lose[[#This Row],[Check Distanz]],"")</f>
        <v>0.21212121212121213</v>
      </c>
      <c r="U102">
        <f ca="1">IF(RIGHT(Lose[[#This Row],[LosID]],1)="b",_xlfn.XLOOKUP(REPLACE(Lose[[#This Row],[LosID]],LEN(Lose[[#This Row],[LosID]]),1,"a"),Lose[LosID],Lose[Zufallszahl],"",0),RAND())</f>
        <v>5.4265283713624601E-2</v>
      </c>
      <c r="V102" t="b" cm="1">
        <f t="array" aca="1" ref="V102" ca="1">Lose[[#This Row],[Zufallszahl]]&gt;=IFERROR(LARGE((LEFT(Lose[LosID],FIND("-",Lose[LosID])-1)=LEFT(Lose[[#This Row],[LosID]],FIND("-",Lose[[#This Row],[LosID]])-1))*Lose[Zufallszahl],_xlfn.XLOOKUP(LEFT(Lose[[#This Row],[LosID]],FIND("-",Lose[[#This Row],[LosID]])-1),Ziehungsanzahl[Kürzel],Ziehungsanzahl[Kontingent],FALSE,0)),9999)</f>
        <v>0</v>
      </c>
    </row>
    <row r="103" spans="1:22" ht="75">
      <c r="A10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3" t="s">
        <v>872</v>
      </c>
      <c r="C103" t="s">
        <v>1124</v>
      </c>
      <c r="D103" s="1" t="s">
        <v>1125</v>
      </c>
      <c r="E103" t="s">
        <v>1126</v>
      </c>
      <c r="F103" t="s">
        <v>1127</v>
      </c>
      <c r="G103">
        <v>3</v>
      </c>
      <c r="H103">
        <v>5</v>
      </c>
      <c r="I103">
        <v>0.2</v>
      </c>
      <c r="J103">
        <v>10</v>
      </c>
      <c r="K103" t="str" cm="1">
        <f t="array" ref="K10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Soest</v>
      </c>
      <c r="L103" t="str">
        <f>IFERROR(LEFT(TRIM(Lose[[#This Row],[Google Koordinaten]]),9),"")</f>
        <v>51.576905</v>
      </c>
      <c r="M103" t="str">
        <f>IFERROR(MID(TRIM(Lose[[#This Row],[Google Koordinaten]]),
FIND(",",TRIM(Lose[[#This Row],[Google Koordinaten]])) + 2,9),"")</f>
        <v>8.1036395</v>
      </c>
      <c r="N103">
        <f>IF(Lose[[#This Row],[Bahn-hofs-zeit]]=0,0,MROUND(30*25^((Lose[[#This Row],[Bahn-hofs-zeit]]-_xlfn.MINIFS(Lose[Bahn-hofs-zeit],Lose[Bahn-hofs-zeit],"&gt;0"))/(MAX(Lose[Bahn-hofs-zeit])-_xlfn.MINIFS(Lose[Bahn-hofs-zeit],Lose[Bahn-hofs-zeit],"&gt;0"))),5))</f>
        <v>40</v>
      </c>
      <c r="O103">
        <f>IF(Lose[[#This Row],[Gehzeit (min)]]="",0,CEILING(3*(Lose[[#This Row],[Gehzeit (min)]]+Lose[[#This Row],[Aufgaben-zeit (min)]]),5))</f>
        <v>25</v>
      </c>
      <c r="P103">
        <v>4.25</v>
      </c>
      <c r="Q103">
        <f>IFERROR(ROUND(Lose[[#This Row],[Distanz (km)]]*60/Lose[[#This Row],[Gehzeit (min)]],1),"")</f>
        <v>4</v>
      </c>
      <c r="R10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0.18</v>
      </c>
      <c r="S103">
        <f>IFERROR(Lose[[#This Row],[Distanz (km)]]-Lose[[#This Row],[Check Distanz]],"")</f>
        <v>2.0000000000000018E-2</v>
      </c>
      <c r="T103" s="29">
        <f>IFERROR(Lose[[#This Row],[Check Umweg]]/Lose[[#This Row],[Check Distanz]],"")</f>
        <v>0.11111111111111122</v>
      </c>
      <c r="U103">
        <f ca="1">IF(RIGHT(Lose[[#This Row],[LosID]],1)="b",_xlfn.XLOOKUP(REPLACE(Lose[[#This Row],[LosID]],LEN(Lose[[#This Row],[LosID]]),1,"a"),Lose[LosID],Lose[Zufallszahl],"",0),RAND())</f>
        <v>0.98732882367543728</v>
      </c>
      <c r="V103" t="b" cm="1">
        <f t="array" aca="1" ref="V103" ca="1">Lose[[#This Row],[Zufallszahl]]&gt;=IFERROR(LARGE((LEFT(Lose[LosID],FIND("-",Lose[LosID])-1)=LEFT(Lose[[#This Row],[LosID]],FIND("-",Lose[[#This Row],[LosID]])-1))*Lose[Zufallszahl],_xlfn.XLOOKUP(LEFT(Lose[[#This Row],[LosID]],FIND("-",Lose[[#This Row],[LosID]])-1),Ziehungsanzahl[Kürzel],Ziehungsanzahl[Kontingent],FALSE,0)),9999)</f>
        <v>1</v>
      </c>
    </row>
    <row r="104" spans="1:22" ht="105">
      <c r="A10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4" t="s">
        <v>877</v>
      </c>
      <c r="C104" t="s">
        <v>193</v>
      </c>
      <c r="D104" s="1" t="s">
        <v>1128</v>
      </c>
      <c r="E104" t="s">
        <v>194</v>
      </c>
      <c r="F104" t="s">
        <v>1129</v>
      </c>
      <c r="G104">
        <v>14</v>
      </c>
      <c r="H104">
        <v>8</v>
      </c>
      <c r="I104">
        <v>1.1000000000000001</v>
      </c>
      <c r="J104">
        <v>20</v>
      </c>
      <c r="K104" t="str" cm="1">
        <f t="array" ref="K10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Verden(Aller)</v>
      </c>
      <c r="L104" t="str">
        <f>IFERROR(LEFT(TRIM(Lose[[#This Row],[Google Koordinaten]]),9),"")</f>
        <v>52.914459</v>
      </c>
      <c r="M104" t="str">
        <f>IFERROR(MID(TRIM(Lose[[#This Row],[Google Koordinaten]]),
FIND(",",TRIM(Lose[[#This Row],[Google Koordinaten]])) + 2,9),"")</f>
        <v>9.2484754</v>
      </c>
      <c r="N104">
        <f>IF(Lose[[#This Row],[Bahn-hofs-zeit]]=0,0,MROUND(30*25^((Lose[[#This Row],[Bahn-hofs-zeit]]-_xlfn.MINIFS(Lose[Bahn-hofs-zeit],Lose[Bahn-hofs-zeit],"&gt;0"))/(MAX(Lose[Bahn-hofs-zeit])-_xlfn.MINIFS(Lose[Bahn-hofs-zeit],Lose[Bahn-hofs-zeit],"&gt;0"))),5))</f>
        <v>70</v>
      </c>
      <c r="O104">
        <f>IF(Lose[[#This Row],[Gehzeit (min)]]="",0,CEILING(3*(Lose[[#This Row],[Gehzeit (min)]]+Lose[[#This Row],[Aufgaben-zeit (min)]]),5))</f>
        <v>70</v>
      </c>
      <c r="P104">
        <v>5.75</v>
      </c>
      <c r="Q104">
        <f>IFERROR(ROUND(Lose[[#This Row],[Distanz (km)]]*60/Lose[[#This Row],[Gehzeit (min)]],1),"")</f>
        <v>4.7</v>
      </c>
      <c r="R10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v>
      </c>
      <c r="S104">
        <f>IFERROR(Lose[[#This Row],[Distanz (km)]]-Lose[[#This Row],[Check Distanz]],"")</f>
        <v>0.10000000000000009</v>
      </c>
      <c r="T104" s="29">
        <f>IFERROR(Lose[[#This Row],[Check Umweg]]/Lose[[#This Row],[Check Distanz]],"")</f>
        <v>0.10000000000000009</v>
      </c>
      <c r="U104">
        <f ca="1">IF(RIGHT(Lose[[#This Row],[LosID]],1)="b",_xlfn.XLOOKUP(REPLACE(Lose[[#This Row],[LosID]],LEN(Lose[[#This Row],[LosID]]),1,"a"),Lose[LosID],Lose[Zufallszahl],"",0),RAND())</f>
        <v>0.77207642085192985</v>
      </c>
      <c r="V104" t="b" cm="1">
        <f t="array" aca="1" ref="V104" ca="1">Lose[[#This Row],[Zufallszahl]]&gt;=IFERROR(LARGE((LEFT(Lose[LosID],FIND("-",Lose[LosID])-1)=LEFT(Lose[[#This Row],[LosID]],FIND("-",Lose[[#This Row],[LosID]])-1))*Lose[Zufallszahl],_xlfn.XLOOKUP(LEFT(Lose[[#This Row],[LosID]],FIND("-",Lose[[#This Row],[LosID]])-1),Ziehungsanzahl[Kürzel],Ziehungsanzahl[Kontingent],FALSE,0)),9999)</f>
        <v>1</v>
      </c>
    </row>
    <row r="105" spans="1:22" ht="150">
      <c r="A10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5" t="s">
        <v>830</v>
      </c>
      <c r="C105" t="s">
        <v>196</v>
      </c>
      <c r="D105" s="1" t="s">
        <v>1130</v>
      </c>
      <c r="E105" t="s">
        <v>197</v>
      </c>
      <c r="F105" t="s">
        <v>1131</v>
      </c>
      <c r="G105">
        <v>5</v>
      </c>
      <c r="H105">
        <v>15</v>
      </c>
      <c r="I105">
        <v>0.2</v>
      </c>
      <c r="K105" t="str" cm="1">
        <f t="array" ref="K10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Gesundbrunnen</v>
      </c>
      <c r="L105" t="str">
        <f>IFERROR(LEFT(TRIM(Lose[[#This Row],[Google Koordinaten]]),9),"")</f>
        <v>52.549518</v>
      </c>
      <c r="M105" t="str">
        <f>IFERROR(MID(TRIM(Lose[[#This Row],[Google Koordinaten]]),
FIND(",",TRIM(Lose[[#This Row],[Google Koordinaten]])) + 2,9),"")</f>
        <v>13.386963</v>
      </c>
      <c r="N105">
        <f>IF(Lose[[#This Row],[Bahn-hofs-zeit]]=0,0,MROUND(30*25^((Lose[[#This Row],[Bahn-hofs-zeit]]-_xlfn.MINIFS(Lose[Bahn-hofs-zeit],Lose[Bahn-hofs-zeit],"&gt;0"))/(MAX(Lose[Bahn-hofs-zeit])-_xlfn.MINIFS(Lose[Bahn-hofs-zeit],Lose[Bahn-hofs-zeit],"&gt;0"))),5))</f>
        <v>170</v>
      </c>
      <c r="O105">
        <f>IF(Lose[[#This Row],[Gehzeit (min)]]="",0,CEILING(3*(Lose[[#This Row],[Gehzeit (min)]]+Lose[[#This Row],[Aufgaben-zeit (min)]]),5))</f>
        <v>60</v>
      </c>
      <c r="P105">
        <v>8.5</v>
      </c>
      <c r="Q105">
        <f>IFERROR(ROUND(Lose[[#This Row],[Distanz (km)]]*60/Lose[[#This Row],[Gehzeit (min)]],1),"")</f>
        <v>2.4</v>
      </c>
      <c r="R10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105">
        <f>IFERROR(Lose[[#This Row],[Distanz (km)]]-Lose[[#This Row],[Check Distanz]],"")</f>
        <v>8.0000000000000016E-2</v>
      </c>
      <c r="T105" s="29">
        <f>IFERROR(Lose[[#This Row],[Check Umweg]]/Lose[[#This Row],[Check Distanz]],"")</f>
        <v>0.66666666666666685</v>
      </c>
      <c r="U105">
        <f ca="1">IF(RIGHT(Lose[[#This Row],[LosID]],1)="b",_xlfn.XLOOKUP(REPLACE(Lose[[#This Row],[LosID]],LEN(Lose[[#This Row],[LosID]]),1,"a"),Lose[LosID],Lose[Zufallszahl],"",0),RAND())</f>
        <v>0.24795734458968544</v>
      </c>
      <c r="V105" t="b" cm="1">
        <f t="array" aca="1" ref="V105" ca="1">Lose[[#This Row],[Zufallszahl]]&gt;=IFERROR(LARGE((LEFT(Lose[LosID],FIND("-",Lose[LosID])-1)=LEFT(Lose[[#This Row],[LosID]],FIND("-",Lose[[#This Row],[LosID]])-1))*Lose[Zufallszahl],_xlfn.XLOOKUP(LEFT(Lose[[#This Row],[LosID]],FIND("-",Lose[[#This Row],[LosID]])-1),Ziehungsanzahl[Kürzel],Ziehungsanzahl[Kontingent],FALSE,0)),9999)</f>
        <v>0</v>
      </c>
    </row>
    <row r="106" spans="1:22" ht="150">
      <c r="A10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6" t="s">
        <v>835</v>
      </c>
      <c r="C106" t="s">
        <v>199</v>
      </c>
      <c r="D106" s="1" t="s">
        <v>1132</v>
      </c>
      <c r="E106" t="s">
        <v>200</v>
      </c>
      <c r="F106" t="s">
        <v>1133</v>
      </c>
      <c r="G106">
        <v>4</v>
      </c>
      <c r="H106">
        <v>6</v>
      </c>
      <c r="I106">
        <v>0.3</v>
      </c>
      <c r="J106">
        <v>25</v>
      </c>
      <c r="K106" t="str" cm="1">
        <f t="array" ref="K10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Köln Messe/Deutz</v>
      </c>
      <c r="L106" t="str">
        <f>IFERROR(LEFT(TRIM(Lose[[#This Row],[Google Koordinaten]]),9),"")</f>
        <v>50.938715</v>
      </c>
      <c r="M106" t="str">
        <f>IFERROR(MID(TRIM(Lose[[#This Row],[Google Koordinaten]]),
FIND(",",TRIM(Lose[[#This Row],[Google Koordinaten]])) + 2,9),"")</f>
        <v>6.9743534</v>
      </c>
      <c r="N106">
        <f>IF(Lose[[#This Row],[Bahn-hofs-zeit]]=0,0,MROUND(30*25^((Lose[[#This Row],[Bahn-hofs-zeit]]-_xlfn.MINIFS(Lose[Bahn-hofs-zeit],Lose[Bahn-hofs-zeit],"&gt;0"))/(MAX(Lose[Bahn-hofs-zeit])-_xlfn.MINIFS(Lose[Bahn-hofs-zeit],Lose[Bahn-hofs-zeit],"&gt;0"))),5))</f>
        <v>35</v>
      </c>
      <c r="O106">
        <f>IF(Lose[[#This Row],[Gehzeit (min)]]="",0,CEILING(3*(Lose[[#This Row],[Gehzeit (min)]]+Lose[[#This Row],[Aufgaben-zeit (min)]]),5))</f>
        <v>30</v>
      </c>
      <c r="P106">
        <v>3.5</v>
      </c>
      <c r="Q106">
        <f>IFERROR(ROUND(Lose[[#This Row],[Distanz (km)]]*60/Lose[[#This Row],[Gehzeit (min)]],1),"")</f>
        <v>4.5</v>
      </c>
      <c r="R10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0.24</v>
      </c>
      <c r="S106">
        <f>IFERROR(Lose[[#This Row],[Distanz (km)]]-Lose[[#This Row],[Check Distanz]],"")</f>
        <v>0.06</v>
      </c>
      <c r="T106" s="29">
        <f>IFERROR(Lose[[#This Row],[Check Umweg]]/Lose[[#This Row],[Check Distanz]],"")</f>
        <v>0.25</v>
      </c>
      <c r="U106">
        <f ca="1">IF(RIGHT(Lose[[#This Row],[LosID]],1)="b",_xlfn.XLOOKUP(REPLACE(Lose[[#This Row],[LosID]],LEN(Lose[[#This Row],[LosID]]),1,"a"),Lose[LosID],Lose[Zufallszahl],"",0),RAND())</f>
        <v>0.36513519154363905</v>
      </c>
      <c r="V106" t="b" cm="1">
        <f t="array" aca="1" ref="V106" ca="1">Lose[[#This Row],[Zufallszahl]]&gt;=IFERROR(LARGE((LEFT(Lose[LosID],FIND("-",Lose[LosID])-1)=LEFT(Lose[[#This Row],[LosID]],FIND("-",Lose[[#This Row],[LosID]])-1))*Lose[Zufallszahl],_xlfn.XLOOKUP(LEFT(Lose[[#This Row],[LosID]],FIND("-",Lose[[#This Row],[LosID]])-1),Ziehungsanzahl[Kürzel],Ziehungsanzahl[Kontingent],FALSE,0)),9999)</f>
        <v>0</v>
      </c>
    </row>
    <row r="107" spans="1:22" ht="120">
      <c r="A10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7" t="s">
        <v>838</v>
      </c>
      <c r="C107" t="s">
        <v>1134</v>
      </c>
      <c r="D107" s="1" t="s">
        <v>1135</v>
      </c>
      <c r="E107" t="s">
        <v>1136</v>
      </c>
      <c r="F107" t="s">
        <v>1137</v>
      </c>
      <c r="G107">
        <v>16</v>
      </c>
      <c r="H107">
        <v>5</v>
      </c>
      <c r="I107">
        <v>1.2</v>
      </c>
      <c r="J107">
        <v>20</v>
      </c>
      <c r="K107" t="str" cm="1">
        <f t="array" ref="K10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Bielefeld Hbf</v>
      </c>
      <c r="L107" t="str">
        <f>IFERROR(LEFT(TRIM(Lose[[#This Row],[Google Koordinaten]]),9),"")</f>
        <v>52.022228</v>
      </c>
      <c r="M107" t="str">
        <f>IFERROR(MID(TRIM(Lose[[#This Row],[Google Koordinaten]]),
FIND(",",TRIM(Lose[[#This Row],[Google Koordinaten]])) + 2,9),"")</f>
        <v>8.5292309</v>
      </c>
      <c r="N107">
        <f>IF(Lose[[#This Row],[Bahn-hofs-zeit]]=0,0,MROUND(30*25^((Lose[[#This Row],[Bahn-hofs-zeit]]-_xlfn.MINIFS(Lose[Bahn-hofs-zeit],Lose[Bahn-hofs-zeit],"&gt;0"))/(MAX(Lose[Bahn-hofs-zeit])-_xlfn.MINIFS(Lose[Bahn-hofs-zeit],Lose[Bahn-hofs-zeit],"&gt;0"))),5))</f>
        <v>55</v>
      </c>
      <c r="O107">
        <f>IF(Lose[[#This Row],[Gehzeit (min)]]="",0,CEILING(3*(Lose[[#This Row],[Gehzeit (min)]]+Lose[[#This Row],[Aufgaben-zeit (min)]]),5))</f>
        <v>65</v>
      </c>
      <c r="P107">
        <v>5</v>
      </c>
      <c r="Q107">
        <f>IFERROR(ROUND(Lose[[#This Row],[Distanz (km)]]*60/Lose[[#This Row],[Gehzeit (min)]],1),"")</f>
        <v>4.5</v>
      </c>
      <c r="R10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0.82</v>
      </c>
      <c r="S107">
        <f>IFERROR(Lose[[#This Row],[Distanz (km)]]-Lose[[#This Row],[Check Distanz]],"")</f>
        <v>0.38</v>
      </c>
      <c r="T107" s="29">
        <f>IFERROR(Lose[[#This Row],[Check Umweg]]/Lose[[#This Row],[Check Distanz]],"")</f>
        <v>0.46341463414634149</v>
      </c>
      <c r="U107">
        <f ca="1">IF(RIGHT(Lose[[#This Row],[LosID]],1)="b",_xlfn.XLOOKUP(REPLACE(Lose[[#This Row],[LosID]],LEN(Lose[[#This Row],[LosID]]),1,"a"),Lose[LosID],Lose[Zufallszahl],"",0),RAND())</f>
        <v>0.90929302218000185</v>
      </c>
      <c r="V107" t="b" cm="1">
        <f t="array" aca="1" ref="V107" ca="1">Lose[[#This Row],[Zufallszahl]]&gt;=IFERROR(LARGE((LEFT(Lose[LosID],FIND("-",Lose[LosID])-1)=LEFT(Lose[[#This Row],[LosID]],FIND("-",Lose[[#This Row],[LosID]])-1))*Lose[Zufallszahl],_xlfn.XLOOKUP(LEFT(Lose[[#This Row],[LosID]],FIND("-",Lose[[#This Row],[LosID]])-1),Ziehungsanzahl[Kürzel],Ziehungsanzahl[Kontingent],FALSE,0)),9999)</f>
        <v>1</v>
      </c>
    </row>
    <row r="108" spans="1:22" ht="75">
      <c r="A10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08" t="s">
        <v>843</v>
      </c>
      <c r="C108" t="s">
        <v>1138</v>
      </c>
      <c r="D108" s="1" t="s">
        <v>1139</v>
      </c>
      <c r="E108" s="1" t="s">
        <v>1140</v>
      </c>
      <c r="F108" t="s">
        <v>1141</v>
      </c>
      <c r="G108">
        <v>8</v>
      </c>
      <c r="H108">
        <v>8</v>
      </c>
      <c r="I108">
        <v>0.6</v>
      </c>
      <c r="J108">
        <v>10</v>
      </c>
      <c r="K108" t="str" cm="1">
        <f t="array" ref="K10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Koblenz Stadtmitte</v>
      </c>
      <c r="L108" t="str">
        <f>IFERROR(LEFT(TRIM(Lose[[#This Row],[Google Koordinaten]]),9),"")</f>
        <v>50.360800</v>
      </c>
      <c r="M108" t="str">
        <f>IFERROR(MID(TRIM(Lose[[#This Row],[Google Koordinaten]]),
FIND(",",TRIM(Lose[[#This Row],[Google Koordinaten]])) + 2,9),"")</f>
        <v>7.596630</v>
      </c>
      <c r="N108">
        <f>IF(Lose[[#This Row],[Bahn-hofs-zeit]]=0,0,MROUND(30*25^((Lose[[#This Row],[Bahn-hofs-zeit]]-_xlfn.MINIFS(Lose[Bahn-hofs-zeit],Lose[Bahn-hofs-zeit],"&gt;0"))/(MAX(Lose[Bahn-hofs-zeit])-_xlfn.MINIFS(Lose[Bahn-hofs-zeit],Lose[Bahn-hofs-zeit],"&gt;0"))),5))</f>
        <v>60</v>
      </c>
      <c r="O108">
        <f>IF(Lose[[#This Row],[Gehzeit (min)]]="",0,CEILING(3*(Lose[[#This Row],[Gehzeit (min)]]+Lose[[#This Row],[Aufgaben-zeit (min)]]),5))</f>
        <v>50</v>
      </c>
      <c r="P108">
        <v>5.25</v>
      </c>
      <c r="Q108">
        <f>IFERROR(ROUND(Lose[[#This Row],[Distanz (km)]]*60/Lose[[#This Row],[Gehzeit (min)]],1),"")</f>
        <v>4.5</v>
      </c>
      <c r="R10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0.56999999999999995</v>
      </c>
      <c r="S108">
        <f>IFERROR(Lose[[#This Row],[Distanz (km)]]-Lose[[#This Row],[Check Distanz]],"")</f>
        <v>3.0000000000000027E-2</v>
      </c>
      <c r="T108" s="29">
        <f>IFERROR(Lose[[#This Row],[Check Umweg]]/Lose[[#This Row],[Check Distanz]],"")</f>
        <v>5.2631578947368474E-2</v>
      </c>
      <c r="U108">
        <f ca="1">IF(RIGHT(Lose[[#This Row],[LosID]],1)="b",_xlfn.XLOOKUP(REPLACE(Lose[[#This Row],[LosID]],LEN(Lose[[#This Row],[LosID]]),1,"a"),Lose[LosID],Lose[Zufallszahl],"",0),RAND())</f>
        <v>0.98715588531531628</v>
      </c>
      <c r="V108" t="b" cm="1">
        <f t="array" aca="1" ref="V108" ca="1">Lose[[#This Row],[Zufallszahl]]&gt;=IFERROR(LARGE((LEFT(Lose[LosID],FIND("-",Lose[LosID])-1)=LEFT(Lose[[#This Row],[LosID]],FIND("-",Lose[[#This Row],[LosID]])-1))*Lose[Zufallszahl],_xlfn.XLOOKUP(LEFT(Lose[[#This Row],[LosID]],FIND("-",Lose[[#This Row],[LosID]])-1),Ziehungsanzahl[Kürzel],Ziehungsanzahl[Kontingent],FALSE,0)),9999)</f>
        <v>1</v>
      </c>
    </row>
    <row r="109" spans="1:22" ht="105">
      <c r="A10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09" t="s">
        <v>846</v>
      </c>
      <c r="C109" t="s">
        <v>1142</v>
      </c>
      <c r="D109" s="1" t="s">
        <v>1143</v>
      </c>
      <c r="E109" t="s">
        <v>1144</v>
      </c>
      <c r="F109" t="s">
        <v>1145</v>
      </c>
      <c r="G109">
        <v>22</v>
      </c>
      <c r="H109">
        <v>8</v>
      </c>
      <c r="I109">
        <v>1.2</v>
      </c>
      <c r="K109" t="str" cm="1">
        <f t="array" ref="K10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Mayschoß</v>
      </c>
      <c r="L109" t="str">
        <f>IFERROR(LEFT(TRIM(Lose[[#This Row],[Google Koordinaten]]),9),"")</f>
        <v>50.519570</v>
      </c>
      <c r="M109" t="str">
        <f>IFERROR(MID(TRIM(Lose[[#This Row],[Google Koordinaten]]),
FIND(",",TRIM(Lose[[#This Row],[Google Koordinaten]])) + 2,9),"")</f>
        <v>7.0239193</v>
      </c>
      <c r="N109">
        <f>IF(Lose[[#This Row],[Bahn-hofs-zeit]]=0,0,MROUND(30*25^((Lose[[#This Row],[Bahn-hofs-zeit]]-_xlfn.MINIFS(Lose[Bahn-hofs-zeit],Lose[Bahn-hofs-zeit],"&gt;0"))/(MAX(Lose[Bahn-hofs-zeit])-_xlfn.MINIFS(Lose[Bahn-hofs-zeit],Lose[Bahn-hofs-zeit],"&gt;0"))),5))</f>
        <v>110</v>
      </c>
      <c r="O109">
        <f>IF(Lose[[#This Row],[Gehzeit (min)]]="",0,CEILING(3*(Lose[[#This Row],[Gehzeit (min)]]+Lose[[#This Row],[Aufgaben-zeit (min)]]),5))</f>
        <v>90</v>
      </c>
      <c r="P109">
        <v>7.25</v>
      </c>
      <c r="Q109">
        <f>IFERROR(ROUND(Lose[[#This Row],[Distanz (km)]]*60/Lose[[#This Row],[Gehzeit (min)]],1),"")</f>
        <v>3.3</v>
      </c>
      <c r="R10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109">
        <f>IFERROR(Lose[[#This Row],[Distanz (km)]]-Lose[[#This Row],[Check Distanz]],"")</f>
        <v>0.84</v>
      </c>
      <c r="T109" s="29">
        <f>IFERROR(Lose[[#This Row],[Check Umweg]]/Lose[[#This Row],[Check Distanz]],"")</f>
        <v>2.3333333333333335</v>
      </c>
      <c r="U109">
        <f ca="1">IF(RIGHT(Lose[[#This Row],[LosID]],1)="b",_xlfn.XLOOKUP(REPLACE(Lose[[#This Row],[LosID]],LEN(Lose[[#This Row],[LosID]]),1,"a"),Lose[LosID],Lose[Zufallszahl],"",0),RAND())</f>
        <v>0.96065985686725253</v>
      </c>
      <c r="V109" t="b" cm="1">
        <f t="array" aca="1" ref="V109" ca="1">Lose[[#This Row],[Zufallszahl]]&gt;=IFERROR(LARGE((LEFT(Lose[LosID],FIND("-",Lose[LosID])-1)=LEFT(Lose[[#This Row],[LosID]],FIND("-",Lose[[#This Row],[LosID]])-1))*Lose[Zufallszahl],_xlfn.XLOOKUP(LEFT(Lose[[#This Row],[LosID]],FIND("-",Lose[[#This Row],[LosID]])-1),Ziehungsanzahl[Kürzel],Ziehungsanzahl[Kontingent],FALSE,0)),9999)</f>
        <v>1</v>
      </c>
    </row>
    <row r="110" spans="1:22" ht="75">
      <c r="A1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0" t="s">
        <v>851</v>
      </c>
      <c r="C110" t="s">
        <v>202</v>
      </c>
      <c r="D110" s="1" t="s">
        <v>1146</v>
      </c>
      <c r="E110" t="s">
        <v>203</v>
      </c>
      <c r="F110" t="s">
        <v>1147</v>
      </c>
      <c r="G110">
        <v>6</v>
      </c>
      <c r="H110">
        <v>1</v>
      </c>
      <c r="I110">
        <v>0.45</v>
      </c>
      <c r="J110">
        <v>20</v>
      </c>
      <c r="K110" t="str" cm="1">
        <f t="array" ref="K11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Frankfurt(M)Lokalbahnhof</v>
      </c>
      <c r="L110" t="str">
        <f>IFERROR(LEFT(TRIM(Lose[[#This Row],[Google Koordinaten]]),9),"")</f>
        <v>50.105252</v>
      </c>
      <c r="M110" t="str">
        <f>IFERROR(MID(TRIM(Lose[[#This Row],[Google Koordinaten]]),
FIND(",",TRIM(Lose[[#This Row],[Google Koordinaten]])) + 2,9),"")</f>
        <v>8.6915052</v>
      </c>
      <c r="N110">
        <f>IF(Lose[[#This Row],[Bahn-hofs-zeit]]=0,0,MROUND(30*25^((Lose[[#This Row],[Bahn-hofs-zeit]]-_xlfn.MINIFS(Lose[Bahn-hofs-zeit],Lose[Bahn-hofs-zeit],"&gt;0"))/(MAX(Lose[Bahn-hofs-zeit])-_xlfn.MINIFS(Lose[Bahn-hofs-zeit],Lose[Bahn-hofs-zeit],"&gt;0"))),5))</f>
        <v>35</v>
      </c>
      <c r="O110">
        <f>IF(Lose[[#This Row],[Gehzeit (min)]]="",0,CEILING(3*(Lose[[#This Row],[Gehzeit (min)]]+Lose[[#This Row],[Aufgaben-zeit (min)]]),5))</f>
        <v>25</v>
      </c>
      <c r="P110">
        <v>3.75</v>
      </c>
      <c r="Q110">
        <f>IFERROR(ROUND(Lose[[#This Row],[Distanz (km)]]*60/Lose[[#This Row],[Gehzeit (min)]],1),"")</f>
        <v>4.5</v>
      </c>
      <c r="R1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110">
        <f>IFERROR(Lose[[#This Row],[Distanz (km)]]-Lose[[#This Row],[Check Distanz]],"")</f>
        <v>9.0000000000000024E-2</v>
      </c>
      <c r="T110" s="29">
        <f>IFERROR(Lose[[#This Row],[Check Umweg]]/Lose[[#This Row],[Check Distanz]],"")</f>
        <v>0.25000000000000006</v>
      </c>
      <c r="U110">
        <f ca="1">IF(RIGHT(Lose[[#This Row],[LosID]],1)="b",_xlfn.XLOOKUP(REPLACE(Lose[[#This Row],[LosID]],LEN(Lose[[#This Row],[LosID]]),1,"a"),Lose[LosID],Lose[Zufallszahl],"",0),RAND())</f>
        <v>0.13259578760001023</v>
      </c>
      <c r="V110" t="b" cm="1">
        <f t="array" aca="1" ref="V110" ca="1">Lose[[#This Row],[Zufallszahl]]&gt;=IFERROR(LARGE((LEFT(Lose[LosID],FIND("-",Lose[LosID])-1)=LEFT(Lose[[#This Row],[LosID]],FIND("-",Lose[[#This Row],[LosID]])-1))*Lose[Zufallszahl],_xlfn.XLOOKUP(LEFT(Lose[[#This Row],[LosID]],FIND("-",Lose[[#This Row],[LosID]])-1),Ziehungsanzahl[Kürzel],Ziehungsanzahl[Kontingent],FALSE,0)),9999)</f>
        <v>0</v>
      </c>
    </row>
    <row r="111" spans="1:22" ht="105">
      <c r="A1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1" t="s">
        <v>854</v>
      </c>
      <c r="C111" t="s">
        <v>1148</v>
      </c>
      <c r="D111" s="1" t="s">
        <v>1149</v>
      </c>
      <c r="E111" t="s">
        <v>1150</v>
      </c>
      <c r="F111" t="s">
        <v>1151</v>
      </c>
      <c r="G111">
        <v>16</v>
      </c>
      <c r="H111">
        <v>20</v>
      </c>
      <c r="I111">
        <v>1.1000000000000001</v>
      </c>
      <c r="J111">
        <v>10</v>
      </c>
      <c r="K111" t="str" cm="1">
        <f t="array" ref="K1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Rheinhausen Ost</v>
      </c>
      <c r="L111" t="str">
        <f>IFERROR(LEFT(TRIM(Lose[[#This Row],[Google Koordinaten]]),9),"")</f>
        <v>51.410018</v>
      </c>
      <c r="M111" t="str">
        <f>IFERROR(MID(TRIM(Lose[[#This Row],[Google Koordinaten]]),
FIND(",",TRIM(Lose[[#This Row],[Google Koordinaten]])) + 2,9),"")</f>
        <v>6.7203464</v>
      </c>
      <c r="N111">
        <f>IF(Lose[[#This Row],[Bahn-hofs-zeit]]=0,0,MROUND(30*25^((Lose[[#This Row],[Bahn-hofs-zeit]]-_xlfn.MINIFS(Lose[Bahn-hofs-zeit],Lose[Bahn-hofs-zeit],"&gt;0"))/(MAX(Lose[Bahn-hofs-zeit])-_xlfn.MINIFS(Lose[Bahn-hofs-zeit],Lose[Bahn-hofs-zeit],"&gt;0"))),5))</f>
        <v>50</v>
      </c>
      <c r="O111">
        <f>IF(Lose[[#This Row],[Gehzeit (min)]]="",0,CEILING(3*(Lose[[#This Row],[Gehzeit (min)]]+Lose[[#This Row],[Aufgaben-zeit (min)]]),5))</f>
        <v>110</v>
      </c>
      <c r="P111">
        <v>4.75</v>
      </c>
      <c r="Q111">
        <f>IFERROR(ROUND(Lose[[#This Row],[Distanz (km)]]*60/Lose[[#This Row],[Gehzeit (min)]],1),"")</f>
        <v>4.0999999999999996</v>
      </c>
      <c r="R1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0.94</v>
      </c>
      <c r="S111">
        <f>IFERROR(Lose[[#This Row],[Distanz (km)]]-Lose[[#This Row],[Check Distanz]],"")</f>
        <v>0.16000000000000014</v>
      </c>
      <c r="T111" s="29">
        <f>IFERROR(Lose[[#This Row],[Check Umweg]]/Lose[[#This Row],[Check Distanz]],"")</f>
        <v>0.17021276595744697</v>
      </c>
      <c r="U111">
        <f ca="1">IF(RIGHT(Lose[[#This Row],[LosID]],1)="b",_xlfn.XLOOKUP(REPLACE(Lose[[#This Row],[LosID]],LEN(Lose[[#This Row],[LosID]]),1,"a"),Lose[LosID],Lose[Zufallszahl],"",0),RAND())</f>
        <v>0.38181613912835133</v>
      </c>
      <c r="V111" t="b" cm="1">
        <f t="array" aca="1" ref="V111" ca="1">Lose[[#This Row],[Zufallszahl]]&gt;=IFERROR(LARGE((LEFT(Lose[LosID],FIND("-",Lose[LosID])-1)=LEFT(Lose[[#This Row],[LosID]],FIND("-",Lose[[#This Row],[LosID]])-1))*Lose[Zufallszahl],_xlfn.XLOOKUP(LEFT(Lose[[#This Row],[LosID]],FIND("-",Lose[[#This Row],[LosID]])-1),Ziehungsanzahl[Kürzel],Ziehungsanzahl[Kontingent],FALSE,0)),9999)</f>
        <v>0</v>
      </c>
    </row>
    <row r="112" spans="1:22" ht="135">
      <c r="A1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2" t="s">
        <v>859</v>
      </c>
      <c r="C112" t="s">
        <v>1152</v>
      </c>
      <c r="D112" s="46" t="s">
        <v>1153</v>
      </c>
      <c r="E112" t="s">
        <v>1154</v>
      </c>
      <c r="F112" t="s">
        <v>1155</v>
      </c>
      <c r="G112">
        <v>2</v>
      </c>
      <c r="H112">
        <v>5</v>
      </c>
      <c r="I112">
        <v>0.1</v>
      </c>
      <c r="J112">
        <v>10</v>
      </c>
      <c r="K112" t="str" cm="1">
        <f t="array" ref="K1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Balduinstein</v>
      </c>
      <c r="L112" t="str">
        <f>IFERROR(LEFT(TRIM(Lose[[#This Row],[Google Koordinaten]]),9),"")</f>
        <v>50.346757</v>
      </c>
      <c r="M112" t="str">
        <f>IFERROR(MID(TRIM(Lose[[#This Row],[Google Koordinaten]]),
FIND(",",TRIM(Lose[[#This Row],[Google Koordinaten]])) + 2,9),"")</f>
        <v>7.9680735</v>
      </c>
      <c r="N112">
        <f>IF(Lose[[#This Row],[Bahn-hofs-zeit]]=0,0,MROUND(30*25^((Lose[[#This Row],[Bahn-hofs-zeit]]-_xlfn.MINIFS(Lose[Bahn-hofs-zeit],Lose[Bahn-hofs-zeit],"&gt;0"))/(MAX(Lose[Bahn-hofs-zeit])-_xlfn.MINIFS(Lose[Bahn-hofs-zeit],Lose[Bahn-hofs-zeit],"&gt;0"))),5))</f>
        <v>90</v>
      </c>
      <c r="O112">
        <f>IF(Lose[[#This Row],[Gehzeit (min)]]="",0,CEILING(3*(Lose[[#This Row],[Gehzeit (min)]]+Lose[[#This Row],[Aufgaben-zeit (min)]]),5))</f>
        <v>25</v>
      </c>
      <c r="P112">
        <v>6.5</v>
      </c>
      <c r="Q112">
        <f>IFERROR(ROUND(Lose[[#This Row],[Distanz (km)]]*60/Lose[[#This Row],[Gehzeit (min)]],1),"")</f>
        <v>3</v>
      </c>
      <c r="R1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0.08</v>
      </c>
      <c r="S112">
        <f>IFERROR(Lose[[#This Row],[Distanz (km)]]-Lose[[#This Row],[Check Distanz]],"")</f>
        <v>2.0000000000000004E-2</v>
      </c>
      <c r="T112" s="29">
        <f>IFERROR(Lose[[#This Row],[Check Umweg]]/Lose[[#This Row],[Check Distanz]],"")</f>
        <v>0.25000000000000006</v>
      </c>
      <c r="U112">
        <f ca="1">IF(RIGHT(Lose[[#This Row],[LosID]],1)="b",_xlfn.XLOOKUP(REPLACE(Lose[[#This Row],[LosID]],LEN(Lose[[#This Row],[LosID]]),1,"a"),Lose[LosID],Lose[Zufallszahl],"",0),RAND())</f>
        <v>0.26543396697847021</v>
      </c>
      <c r="V112" t="b" cm="1">
        <f t="array" aca="1" ref="V112" ca="1">Lose[[#This Row],[Zufallszahl]]&gt;=IFERROR(LARGE((LEFT(Lose[LosID],FIND("-",Lose[LosID])-1)=LEFT(Lose[[#This Row],[LosID]],FIND("-",Lose[[#This Row],[LosID]])-1))*Lose[Zufallszahl],_xlfn.XLOOKUP(LEFT(Lose[[#This Row],[LosID]],FIND("-",Lose[[#This Row],[LosID]])-1),Ziehungsanzahl[Kürzel],Ziehungsanzahl[Kontingent],FALSE,0)),9999)</f>
        <v>0</v>
      </c>
    </row>
    <row r="113" spans="1:22" ht="75">
      <c r="A1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3" t="s">
        <v>862</v>
      </c>
      <c r="C113" t="s">
        <v>1156</v>
      </c>
      <c r="D113" s="1" t="s">
        <v>1157</v>
      </c>
      <c r="E113" t="s">
        <v>1158</v>
      </c>
      <c r="F113" t="s">
        <v>1159</v>
      </c>
      <c r="G113">
        <v>24</v>
      </c>
      <c r="H113">
        <v>10</v>
      </c>
      <c r="I113">
        <v>1.8</v>
      </c>
      <c r="J113">
        <v>10</v>
      </c>
      <c r="K113" t="str" cm="1">
        <f t="array" ref="K1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Wiesbaden Hbf</v>
      </c>
      <c r="L113" t="str">
        <f>IFERROR(LEFT(TRIM(Lose[[#This Row],[Google Koordinaten]]),9),"")</f>
        <v>50.086323</v>
      </c>
      <c r="M113" t="str">
        <f>IFERROR(MID(TRIM(Lose[[#This Row],[Google Koordinaten]]),
FIND(",",TRIM(Lose[[#This Row],[Google Koordinaten]])) + 2,9),"")</f>
        <v>8.2421652</v>
      </c>
      <c r="N113">
        <f>IF(Lose[[#This Row],[Bahn-hofs-zeit]]=0,0,MROUND(30*25^((Lose[[#This Row],[Bahn-hofs-zeit]]-_xlfn.MINIFS(Lose[Bahn-hofs-zeit],Lose[Bahn-hofs-zeit],"&gt;0"))/(MAX(Lose[Bahn-hofs-zeit])-_xlfn.MINIFS(Lose[Bahn-hofs-zeit],Lose[Bahn-hofs-zeit],"&gt;0"))),5))</f>
        <v>45</v>
      </c>
      <c r="O113">
        <f>IF(Lose[[#This Row],[Gehzeit (min)]]="",0,CEILING(3*(Lose[[#This Row],[Gehzeit (min)]]+Lose[[#This Row],[Aufgaben-zeit (min)]]),5))</f>
        <v>105</v>
      </c>
      <c r="P113">
        <v>4.5</v>
      </c>
      <c r="Q113">
        <f>IFERROR(ROUND(Lose[[#This Row],[Distanz (km)]]*60/Lose[[#This Row],[Gehzeit (min)]],1),"")</f>
        <v>4.5</v>
      </c>
      <c r="R1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1.73</v>
      </c>
      <c r="S113">
        <f>IFERROR(Lose[[#This Row],[Distanz (km)]]-Lose[[#This Row],[Check Distanz]],"")</f>
        <v>7.0000000000000062E-2</v>
      </c>
      <c r="T113" s="29">
        <f>IFERROR(Lose[[#This Row],[Check Umweg]]/Lose[[#This Row],[Check Distanz]],"")</f>
        <v>4.0462427745664775E-2</v>
      </c>
      <c r="U113">
        <f ca="1">IF(RIGHT(Lose[[#This Row],[LosID]],1)="b",_xlfn.XLOOKUP(REPLACE(Lose[[#This Row],[LosID]],LEN(Lose[[#This Row],[LosID]]),1,"a"),Lose[LosID],Lose[Zufallszahl],"",0),RAND())</f>
        <v>0.90030468728012747</v>
      </c>
      <c r="V113" t="b" cm="1">
        <f t="array" aca="1" ref="V113" ca="1">Lose[[#This Row],[Zufallszahl]]&gt;=IFERROR(LARGE((LEFT(Lose[LosID],FIND("-",Lose[LosID])-1)=LEFT(Lose[[#This Row],[LosID]],FIND("-",Lose[[#This Row],[LosID]])-1))*Lose[Zufallszahl],_xlfn.XLOOKUP(LEFT(Lose[[#This Row],[LosID]],FIND("-",Lose[[#This Row],[LosID]])-1),Ziehungsanzahl[Kürzel],Ziehungsanzahl[Kontingent],FALSE,0)),9999)</f>
        <v>1</v>
      </c>
    </row>
    <row r="114" spans="1:22" ht="105">
      <c r="A1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4" t="s">
        <v>865</v>
      </c>
      <c r="C114" t="s">
        <v>205</v>
      </c>
      <c r="D114" s="1" t="s">
        <v>1160</v>
      </c>
      <c r="E114" t="s">
        <v>206</v>
      </c>
      <c r="F114" t="s">
        <v>1161</v>
      </c>
      <c r="G114">
        <v>3</v>
      </c>
      <c r="H114">
        <v>10</v>
      </c>
      <c r="I114">
        <v>0.2</v>
      </c>
      <c r="J114">
        <v>10</v>
      </c>
      <c r="K114" t="str" cm="1">
        <f t="array" ref="K1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Jungfernstieg</v>
      </c>
      <c r="L114" t="str">
        <f>IFERROR(LEFT(TRIM(Lose[[#This Row],[Google Koordinaten]]),9),"")</f>
        <v>53.553509</v>
      </c>
      <c r="M114" t="str">
        <f>IFERROR(MID(TRIM(Lose[[#This Row],[Google Koordinaten]]),
FIND(",",TRIM(Lose[[#This Row],[Google Koordinaten]])) + 2,9),"")</f>
        <v>9.9930468</v>
      </c>
      <c r="N114">
        <f>IF(Lose[[#This Row],[Bahn-hofs-zeit]]=0,0,MROUND(30*25^((Lose[[#This Row],[Bahn-hofs-zeit]]-_xlfn.MINIFS(Lose[Bahn-hofs-zeit],Lose[Bahn-hofs-zeit],"&gt;0"))/(MAX(Lose[Bahn-hofs-zeit])-_xlfn.MINIFS(Lose[Bahn-hofs-zeit],Lose[Bahn-hofs-zeit],"&gt;0"))),5))</f>
        <v>95</v>
      </c>
      <c r="O114">
        <f>IF(Lose[[#This Row],[Gehzeit (min)]]="",0,CEILING(3*(Lose[[#This Row],[Gehzeit (min)]]+Lose[[#This Row],[Aufgaben-zeit (min)]]),5))</f>
        <v>40</v>
      </c>
      <c r="P114">
        <v>6.75</v>
      </c>
      <c r="Q114">
        <f>IFERROR(ROUND(Lose[[#This Row],[Distanz (km)]]*60/Lose[[#This Row],[Gehzeit (min)]],1),"")</f>
        <v>4</v>
      </c>
      <c r="R1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0.16</v>
      </c>
      <c r="S114">
        <f>IFERROR(Lose[[#This Row],[Distanz (km)]]-Lose[[#This Row],[Check Distanz]],"")</f>
        <v>4.0000000000000008E-2</v>
      </c>
      <c r="T114" s="29">
        <f>IFERROR(Lose[[#This Row],[Check Umweg]]/Lose[[#This Row],[Check Distanz]],"")</f>
        <v>0.25000000000000006</v>
      </c>
      <c r="U114">
        <f ca="1">IF(RIGHT(Lose[[#This Row],[LosID]],1)="b",_xlfn.XLOOKUP(REPLACE(Lose[[#This Row],[LosID]],LEN(Lose[[#This Row],[LosID]]),1,"a"),Lose[LosID],Lose[Zufallszahl],"",0),RAND())</f>
        <v>0.29671573433734733</v>
      </c>
      <c r="V114" t="b" cm="1">
        <f t="array" aca="1" ref="V114" ca="1">Lose[[#This Row],[Zufallszahl]]&gt;=IFERROR(LARGE((LEFT(Lose[LosID],FIND("-",Lose[LosID])-1)=LEFT(Lose[[#This Row],[LosID]],FIND("-",Lose[[#This Row],[LosID]])-1))*Lose[Zufallszahl],_xlfn.XLOOKUP(LEFT(Lose[[#This Row],[LosID]],FIND("-",Lose[[#This Row],[LosID]])-1),Ziehungsanzahl[Kürzel],Ziehungsanzahl[Kontingent],FALSE,0)),9999)</f>
        <v>0</v>
      </c>
    </row>
    <row r="115" spans="1:22" ht="135">
      <c r="A1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5" t="s">
        <v>867</v>
      </c>
      <c r="C115" t="s">
        <v>208</v>
      </c>
      <c r="D115" s="1" t="s">
        <v>1162</v>
      </c>
      <c r="E115" t="s">
        <v>209</v>
      </c>
      <c r="F115" t="s">
        <v>1163</v>
      </c>
      <c r="G115">
        <v>12</v>
      </c>
      <c r="H115">
        <v>15</v>
      </c>
      <c r="I115">
        <v>0.8</v>
      </c>
      <c r="K115" t="str" cm="1">
        <f t="array" ref="K1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Frankfurt(M)Hauptwache</v>
      </c>
      <c r="L115" t="str">
        <f>IFERROR(LEFT(TRIM(Lose[[#This Row],[Google Koordinaten]]),9),"")</f>
        <v>50.120857</v>
      </c>
      <c r="M115" t="str">
        <f>IFERROR(MID(TRIM(Lose[[#This Row],[Google Koordinaten]]),
FIND(",",TRIM(Lose[[#This Row],[Google Koordinaten]])) + 2,9),"")</f>
        <v>8.6807639</v>
      </c>
      <c r="N115">
        <f>IF(Lose[[#This Row],[Bahn-hofs-zeit]]=0,0,MROUND(30*25^((Lose[[#This Row],[Bahn-hofs-zeit]]-_xlfn.MINIFS(Lose[Bahn-hofs-zeit],Lose[Bahn-hofs-zeit],"&gt;0"))/(MAX(Lose[Bahn-hofs-zeit])-_xlfn.MINIFS(Lose[Bahn-hofs-zeit],Lose[Bahn-hofs-zeit],"&gt;0"))),5))</f>
        <v>35</v>
      </c>
      <c r="O115">
        <f>IF(Lose[[#This Row],[Gehzeit (min)]]="",0,CEILING(3*(Lose[[#This Row],[Gehzeit (min)]]+Lose[[#This Row],[Aufgaben-zeit (min)]]),5))</f>
        <v>85</v>
      </c>
      <c r="P115">
        <v>3.75</v>
      </c>
      <c r="Q115">
        <f>IFERROR(ROUND(Lose[[#This Row],[Distanz (km)]]*60/Lose[[#This Row],[Gehzeit (min)]],1),"")</f>
        <v>4</v>
      </c>
      <c r="R1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115">
        <f>IFERROR(Lose[[#This Row],[Distanz (km)]]-Lose[[#This Row],[Check Distanz]],"")</f>
        <v>2.0000000000000018E-2</v>
      </c>
      <c r="T115" s="29">
        <f>IFERROR(Lose[[#This Row],[Check Umweg]]/Lose[[#This Row],[Check Distanz]],"")</f>
        <v>2.5641025641025664E-2</v>
      </c>
      <c r="U115">
        <f ca="1">IF(RIGHT(Lose[[#This Row],[LosID]],1)="b",_xlfn.XLOOKUP(REPLACE(Lose[[#This Row],[LosID]],LEN(Lose[[#This Row],[LosID]]),1,"a"),Lose[LosID],Lose[Zufallszahl],"",0),RAND())</f>
        <v>0.39577537366820614</v>
      </c>
      <c r="V115" t="b" cm="1">
        <f t="array" aca="1" ref="V115" ca="1">Lose[[#This Row],[Zufallszahl]]&gt;=IFERROR(LARGE((LEFT(Lose[LosID],FIND("-",Lose[LosID])-1)=LEFT(Lose[[#This Row],[LosID]],FIND("-",Lose[[#This Row],[LosID]])-1))*Lose[Zufallszahl],_xlfn.XLOOKUP(LEFT(Lose[[#This Row],[LosID]],FIND("-",Lose[[#This Row],[LosID]])-1),Ziehungsanzahl[Kürzel],Ziehungsanzahl[Kontingent],FALSE,0)),9999)</f>
        <v>0</v>
      </c>
    </row>
    <row r="116" spans="1:22" ht="75">
      <c r="A1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116" t="s">
        <v>843</v>
      </c>
      <c r="C116" t="s">
        <v>1164</v>
      </c>
      <c r="D116" s="1" t="s">
        <v>1165</v>
      </c>
      <c r="E116" t="s">
        <v>1166</v>
      </c>
      <c r="F116" t="s">
        <v>1167</v>
      </c>
      <c r="G116">
        <v>7</v>
      </c>
      <c r="H116">
        <v>8</v>
      </c>
      <c r="I116">
        <v>0.5</v>
      </c>
      <c r="J116">
        <v>10</v>
      </c>
      <c r="K116" t="str" cm="1">
        <f t="array" ref="K1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Bergzabern</v>
      </c>
      <c r="L116" t="str">
        <f>IFERROR(LEFT(TRIM(Lose[[#This Row],[Google Koordinaten]]),9),"")</f>
        <v>49.101060</v>
      </c>
      <c r="M116" t="str">
        <f>IFERROR(MID(TRIM(Lose[[#This Row],[Google Koordinaten]]),
FIND(",",TRIM(Lose[[#This Row],[Google Koordinaten]])) + 2,9),"")</f>
        <v>7.996690</v>
      </c>
      <c r="N116">
        <f>IF(Lose[[#This Row],[Bahn-hofs-zeit]]=0,0,MROUND(30*25^((Lose[[#This Row],[Bahn-hofs-zeit]]-_xlfn.MINIFS(Lose[Bahn-hofs-zeit],Lose[Bahn-hofs-zeit],"&gt;0"))/(MAX(Lose[Bahn-hofs-zeit])-_xlfn.MINIFS(Lose[Bahn-hofs-zeit],Lose[Bahn-hofs-zeit],"&gt;0"))),5))</f>
        <v>185</v>
      </c>
      <c r="O116">
        <f>IF(Lose[[#This Row],[Gehzeit (min)]]="",0,CEILING(3*(Lose[[#This Row],[Gehzeit (min)]]+Lose[[#This Row],[Aufgaben-zeit (min)]]),5))</f>
        <v>45</v>
      </c>
      <c r="P116">
        <v>8.75</v>
      </c>
      <c r="Q116">
        <f>IFERROR(ROUND(Lose[[#This Row],[Distanz (km)]]*60/Lose[[#This Row],[Gehzeit (min)]],1),"")</f>
        <v>4.3</v>
      </c>
      <c r="R1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v>
      </c>
      <c r="S116">
        <f>IFERROR(Lose[[#This Row],[Distanz (km)]]-Lose[[#This Row],[Check Distanz]],"")</f>
        <v>0</v>
      </c>
      <c r="T116" s="29">
        <f>IFERROR(Lose[[#This Row],[Check Umweg]]/Lose[[#This Row],[Check Distanz]],"")</f>
        <v>0</v>
      </c>
      <c r="U116">
        <f ca="1">IF(RIGHT(Lose[[#This Row],[LosID]],1)="b",_xlfn.XLOOKUP(REPLACE(Lose[[#This Row],[LosID]],LEN(Lose[[#This Row],[LosID]]),1,"a"),Lose[LosID],Lose[Zufallszahl],"",0),RAND())</f>
        <v>0.2462232630273149</v>
      </c>
      <c r="V116" t="b" cm="1">
        <f t="array" aca="1" ref="V116" ca="1">Lose[[#This Row],[Zufallszahl]]&gt;=IFERROR(LARGE((LEFT(Lose[LosID],FIND("-",Lose[LosID])-1)=LEFT(Lose[[#This Row],[LosID]],FIND("-",Lose[[#This Row],[LosID]])-1))*Lose[Zufallszahl],_xlfn.XLOOKUP(LEFT(Lose[[#This Row],[LosID]],FIND("-",Lose[[#This Row],[LosID]])-1),Ziehungsanzahl[Kürzel],Ziehungsanzahl[Kontingent],FALSE,0)),9999)</f>
        <v>0</v>
      </c>
    </row>
    <row r="117" spans="1:22" ht="90">
      <c r="A1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7" t="s">
        <v>872</v>
      </c>
      <c r="C117" t="s">
        <v>211</v>
      </c>
      <c r="D117" s="46" t="s">
        <v>1168</v>
      </c>
      <c r="E117" t="s">
        <v>212</v>
      </c>
      <c r="F117" t="s">
        <v>1169</v>
      </c>
      <c r="G117">
        <v>8</v>
      </c>
      <c r="H117">
        <v>1</v>
      </c>
      <c r="I117">
        <v>0.6</v>
      </c>
      <c r="J117">
        <v>15</v>
      </c>
      <c r="K117" t="str" cm="1">
        <f t="array" ref="K1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Aachen Schanz</v>
      </c>
      <c r="L117" t="str">
        <f>IFERROR(LEFT(TRIM(Lose[[#This Row],[Google Koordinaten]]),9),"")</f>
        <v>50.772404</v>
      </c>
      <c r="M117" t="str">
        <f>IFERROR(MID(TRIM(Lose[[#This Row],[Google Koordinaten]]),
FIND(",",TRIM(Lose[[#This Row],[Google Koordinaten]])) + 2,9),"")</f>
        <v>6.0802040</v>
      </c>
      <c r="N117">
        <f>IF(Lose[[#This Row],[Bahn-hofs-zeit]]=0,0,MROUND(30*25^((Lose[[#This Row],[Bahn-hofs-zeit]]-_xlfn.MINIFS(Lose[Bahn-hofs-zeit],Lose[Bahn-hofs-zeit],"&gt;0"))/(MAX(Lose[Bahn-hofs-zeit])-_xlfn.MINIFS(Lose[Bahn-hofs-zeit],Lose[Bahn-hofs-zeit],"&gt;0"))),5))</f>
        <v>65</v>
      </c>
      <c r="O117">
        <f>IF(Lose[[#This Row],[Gehzeit (min)]]="",0,CEILING(3*(Lose[[#This Row],[Gehzeit (min)]]+Lose[[#This Row],[Aufgaben-zeit (min)]]),5))</f>
        <v>30</v>
      </c>
      <c r="P117">
        <v>5.5</v>
      </c>
      <c r="Q117">
        <f>IFERROR(ROUND(Lose[[#This Row],[Distanz (km)]]*60/Lose[[#This Row],[Gehzeit (min)]],1),"")</f>
        <v>4.5</v>
      </c>
      <c r="R1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117">
        <f>IFERROR(Lose[[#This Row],[Distanz (km)]]-Lose[[#This Row],[Check Distanz]],"")</f>
        <v>6.9999999999999951E-2</v>
      </c>
      <c r="T117" s="29">
        <f>IFERROR(Lose[[#This Row],[Check Umweg]]/Lose[[#This Row],[Check Distanz]],"")</f>
        <v>0.13207547169811309</v>
      </c>
      <c r="U117">
        <f ca="1">IF(RIGHT(Lose[[#This Row],[LosID]],1)="b",_xlfn.XLOOKUP(REPLACE(Lose[[#This Row],[LosID]],LEN(Lose[[#This Row],[LosID]]),1,"a"),Lose[LosID],Lose[Zufallszahl],"",0),RAND())</f>
        <v>0.28571112984772362</v>
      </c>
      <c r="V117" t="b" cm="1">
        <f t="array" aca="1" ref="V117" ca="1">Lose[[#This Row],[Zufallszahl]]&gt;=IFERROR(LARGE((LEFT(Lose[LosID],FIND("-",Lose[LosID])-1)=LEFT(Lose[[#This Row],[LosID]],FIND("-",Lose[[#This Row],[LosID]])-1))*Lose[Zufallszahl],_xlfn.XLOOKUP(LEFT(Lose[[#This Row],[LosID]],FIND("-",Lose[[#This Row],[LosID]])-1),Ziehungsanzahl[Kürzel],Ziehungsanzahl[Kontingent],FALSE,0)),9999)</f>
        <v>0</v>
      </c>
    </row>
    <row r="118" spans="1:22" ht="90">
      <c r="A1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8" t="s">
        <v>877</v>
      </c>
      <c r="C118" t="s">
        <v>214</v>
      </c>
      <c r="D118" s="1" t="s">
        <v>1170</v>
      </c>
      <c r="E118" t="s">
        <v>215</v>
      </c>
      <c r="F118" t="s">
        <v>1171</v>
      </c>
      <c r="G118">
        <v>13</v>
      </c>
      <c r="H118">
        <v>5</v>
      </c>
      <c r="I118">
        <v>0.9</v>
      </c>
      <c r="K118" t="str" cm="1">
        <f t="array" ref="K1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Mannheim Hbf</v>
      </c>
      <c r="L118" t="str">
        <f>IFERROR(LEFT(TRIM(Lose[[#This Row],[Google Koordinaten]]),9),"")</f>
        <v>49.473880</v>
      </c>
      <c r="M118" t="str">
        <f>IFERROR(MID(TRIM(Lose[[#This Row],[Google Koordinaten]]),
FIND(",",TRIM(Lose[[#This Row],[Google Koordinaten]])) + 2,9),"")</f>
        <v>8.4691336</v>
      </c>
      <c r="N118">
        <f>IF(Lose[[#This Row],[Bahn-hofs-zeit]]=0,0,MROUND(30*25^((Lose[[#This Row],[Bahn-hofs-zeit]]-_xlfn.MINIFS(Lose[Bahn-hofs-zeit],Lose[Bahn-hofs-zeit],"&gt;0"))/(MAX(Lose[Bahn-hofs-zeit])-_xlfn.MINIFS(Lose[Bahn-hofs-zeit],Lose[Bahn-hofs-zeit],"&gt;0"))),5))</f>
        <v>40</v>
      </c>
      <c r="O118">
        <f>IF(Lose[[#This Row],[Gehzeit (min)]]="",0,CEILING(3*(Lose[[#This Row],[Gehzeit (min)]]+Lose[[#This Row],[Aufgaben-zeit (min)]]),5))</f>
        <v>55</v>
      </c>
      <c r="P118">
        <v>4.25</v>
      </c>
      <c r="Q118">
        <f>IFERROR(ROUND(Lose[[#This Row],[Distanz (km)]]*60/Lose[[#This Row],[Gehzeit (min)]],1),"")</f>
        <v>4.2</v>
      </c>
      <c r="R1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0.61</v>
      </c>
      <c r="S118">
        <f>IFERROR(Lose[[#This Row],[Distanz (km)]]-Lose[[#This Row],[Check Distanz]],"")</f>
        <v>0.29000000000000004</v>
      </c>
      <c r="T118" s="29">
        <f>IFERROR(Lose[[#This Row],[Check Umweg]]/Lose[[#This Row],[Check Distanz]],"")</f>
        <v>0.47540983606557385</v>
      </c>
      <c r="U118">
        <f ca="1">IF(RIGHT(Lose[[#This Row],[LosID]],1)="b",_xlfn.XLOOKUP(REPLACE(Lose[[#This Row],[LosID]],LEN(Lose[[#This Row],[LosID]]),1,"a"),Lose[LosID],Lose[Zufallszahl],"",0),RAND())</f>
        <v>0.39051443783332951</v>
      </c>
      <c r="V118" t="b" cm="1">
        <f t="array" aca="1" ref="V118" ca="1">Lose[[#This Row],[Zufallszahl]]&gt;=IFERROR(LARGE((LEFT(Lose[LosID],FIND("-",Lose[LosID])-1)=LEFT(Lose[[#This Row],[LosID]],FIND("-",Lose[[#This Row],[LosID]])-1))*Lose[Zufallszahl],_xlfn.XLOOKUP(LEFT(Lose[[#This Row],[LosID]],FIND("-",Lose[[#This Row],[LosID]])-1),Ziehungsanzahl[Kürzel],Ziehungsanzahl[Kontingent],FALSE,0)),9999)</f>
        <v>0</v>
      </c>
    </row>
    <row r="119" spans="1:22" ht="120">
      <c r="A1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19" t="s">
        <v>830</v>
      </c>
      <c r="C119" t="s">
        <v>1172</v>
      </c>
      <c r="D119" s="1" t="s">
        <v>1173</v>
      </c>
      <c r="E119" t="s">
        <v>1174</v>
      </c>
      <c r="F119" t="s">
        <v>1175</v>
      </c>
      <c r="G119">
        <v>4</v>
      </c>
      <c r="H119">
        <v>10</v>
      </c>
      <c r="I119">
        <v>0.2</v>
      </c>
      <c r="J119">
        <v>10</v>
      </c>
      <c r="K119" t="str" cm="1">
        <f t="array" ref="K1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Reeperbahn</v>
      </c>
      <c r="L119" t="str">
        <f>IFERROR(LEFT(TRIM(Lose[[#This Row],[Google Koordinaten]]),9),"")</f>
        <v>53.549733</v>
      </c>
      <c r="M119" t="str">
        <f>IFERROR(MID(TRIM(Lose[[#This Row],[Google Koordinaten]]),
FIND(",",TRIM(Lose[[#This Row],[Google Koordinaten]])) + 2,9),"")</f>
        <v>9.9605243</v>
      </c>
      <c r="N119">
        <f>IF(Lose[[#This Row],[Bahn-hofs-zeit]]=0,0,MROUND(30*25^((Lose[[#This Row],[Bahn-hofs-zeit]]-_xlfn.MINIFS(Lose[Bahn-hofs-zeit],Lose[Bahn-hofs-zeit],"&gt;0"))/(MAX(Lose[Bahn-hofs-zeit])-_xlfn.MINIFS(Lose[Bahn-hofs-zeit],Lose[Bahn-hofs-zeit],"&gt;0"))),5))</f>
        <v>95</v>
      </c>
      <c r="O119">
        <f>IF(Lose[[#This Row],[Gehzeit (min)]]="",0,CEILING(3*(Lose[[#This Row],[Gehzeit (min)]]+Lose[[#This Row],[Aufgaben-zeit (min)]]),5))</f>
        <v>45</v>
      </c>
      <c r="P119">
        <v>6.75</v>
      </c>
      <c r="Q119">
        <f>IFERROR(ROUND(Lose[[#This Row],[Distanz (km)]]*60/Lose[[#This Row],[Gehzeit (min)]],1),"")</f>
        <v>3</v>
      </c>
      <c r="R1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0.19</v>
      </c>
      <c r="S119">
        <f>IFERROR(Lose[[#This Row],[Distanz (km)]]-Lose[[#This Row],[Check Distanz]],"")</f>
        <v>1.0000000000000009E-2</v>
      </c>
      <c r="T119" s="29">
        <f>IFERROR(Lose[[#This Row],[Check Umweg]]/Lose[[#This Row],[Check Distanz]],"")</f>
        <v>5.2631578947368467E-2</v>
      </c>
      <c r="U119">
        <f ca="1">IF(RIGHT(Lose[[#This Row],[LosID]],1)="b",_xlfn.XLOOKUP(REPLACE(Lose[[#This Row],[LosID]],LEN(Lose[[#This Row],[LosID]]),1,"a"),Lose[LosID],Lose[Zufallszahl],"",0),RAND())</f>
        <v>0.48351212022416346</v>
      </c>
      <c r="V119" t="b" cm="1">
        <f t="array" aca="1" ref="V119" ca="1">Lose[[#This Row],[Zufallszahl]]&gt;=IFERROR(LARGE((LEFT(Lose[LosID],FIND("-",Lose[LosID])-1)=LEFT(Lose[[#This Row],[LosID]],FIND("-",Lose[[#This Row],[LosID]])-1))*Lose[Zufallszahl],_xlfn.XLOOKUP(LEFT(Lose[[#This Row],[LosID]],FIND("-",Lose[[#This Row],[LosID]])-1),Ziehungsanzahl[Kürzel],Ziehungsanzahl[Kontingent],FALSE,0)),9999)</f>
        <v>0</v>
      </c>
    </row>
    <row r="120" spans="1:22" ht="165">
      <c r="A1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0" t="s">
        <v>835</v>
      </c>
      <c r="C120" t="s">
        <v>1176</v>
      </c>
      <c r="D120" s="1" t="s">
        <v>1177</v>
      </c>
      <c r="E120" t="s">
        <v>1178</v>
      </c>
      <c r="F120" t="s">
        <v>1179</v>
      </c>
      <c r="G120">
        <v>6</v>
      </c>
      <c r="H120">
        <v>15</v>
      </c>
      <c r="I120">
        <v>0.45</v>
      </c>
      <c r="K120" t="str" cm="1">
        <f t="array" ref="K1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Frankfurt(M)Konstablerwache</v>
      </c>
      <c r="L120" t="str">
        <f>IFERROR(LEFT(TRIM(Lose[[#This Row],[Google Koordinaten]]),9),"")</f>
        <v>50.112697</v>
      </c>
      <c r="M120" t="str">
        <f>IFERROR(MID(TRIM(Lose[[#This Row],[Google Koordinaten]]),
FIND(",",TRIM(Lose[[#This Row],[Google Koordinaten]])) + 2,9),"")</f>
        <v>8.6833806</v>
      </c>
      <c r="N120">
        <f>IF(Lose[[#This Row],[Bahn-hofs-zeit]]=0,0,MROUND(30*25^((Lose[[#This Row],[Bahn-hofs-zeit]]-_xlfn.MINIFS(Lose[Bahn-hofs-zeit],Lose[Bahn-hofs-zeit],"&gt;0"))/(MAX(Lose[Bahn-hofs-zeit])-_xlfn.MINIFS(Lose[Bahn-hofs-zeit],Lose[Bahn-hofs-zeit],"&gt;0"))),5))</f>
        <v>35</v>
      </c>
      <c r="O120">
        <f>IF(Lose[[#This Row],[Gehzeit (min)]]="",0,CEILING(3*(Lose[[#This Row],[Gehzeit (min)]]+Lose[[#This Row],[Aufgaben-zeit (min)]]),5))</f>
        <v>65</v>
      </c>
      <c r="P120">
        <v>3.75</v>
      </c>
      <c r="Q120">
        <f>IFERROR(ROUND(Lose[[#This Row],[Distanz (km)]]*60/Lose[[#This Row],[Gehzeit (min)]],1),"")</f>
        <v>4.5</v>
      </c>
      <c r="R1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120">
        <f>IFERROR(Lose[[#This Row],[Distanz (km)]]-Lose[[#This Row],[Check Distanz]],"")</f>
        <v>0.10999999999999999</v>
      </c>
      <c r="T120" s="29">
        <f>IFERROR(Lose[[#This Row],[Check Umweg]]/Lose[[#This Row],[Check Distanz]],"")</f>
        <v>0.32352941176470584</v>
      </c>
      <c r="U120">
        <f ca="1">IF(RIGHT(Lose[[#This Row],[LosID]],1)="b",_xlfn.XLOOKUP(REPLACE(Lose[[#This Row],[LosID]],LEN(Lose[[#This Row],[LosID]]),1,"a"),Lose[LosID],Lose[Zufallszahl],"",0),RAND())</f>
        <v>0.78195034154639431</v>
      </c>
      <c r="V120" t="b" cm="1">
        <f t="array" aca="1" ref="V120" ca="1">Lose[[#This Row],[Zufallszahl]]&gt;=IFERROR(LARGE((LEFT(Lose[LosID],FIND("-",Lose[LosID])-1)=LEFT(Lose[[#This Row],[LosID]],FIND("-",Lose[[#This Row],[LosID]])-1))*Lose[Zufallszahl],_xlfn.XLOOKUP(LEFT(Lose[[#This Row],[LosID]],FIND("-",Lose[[#This Row],[LosID]])-1),Ziehungsanzahl[Kürzel],Ziehungsanzahl[Kontingent],FALSE,0)),9999)</f>
        <v>1</v>
      </c>
    </row>
    <row r="121" spans="1:22" ht="150">
      <c r="A1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1" t="s">
        <v>838</v>
      </c>
      <c r="C121" t="s">
        <v>1180</v>
      </c>
      <c r="D121" s="1" t="s">
        <v>1181</v>
      </c>
      <c r="E121" t="s">
        <v>1182</v>
      </c>
      <c r="F121" t="s">
        <v>1183</v>
      </c>
      <c r="G121">
        <v>18</v>
      </c>
      <c r="H121">
        <v>20</v>
      </c>
      <c r="I121">
        <v>1.3</v>
      </c>
      <c r="J121">
        <v>20</v>
      </c>
      <c r="K121" t="str" cm="1">
        <f t="array" ref="K1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Düsseldorf-Zoo</v>
      </c>
      <c r="L121" t="str">
        <f>IFERROR(LEFT(TRIM(Lose[[#This Row],[Google Koordinaten]]),9),"")</f>
        <v>51.238166</v>
      </c>
      <c r="M121" t="str">
        <f>IFERROR(MID(TRIM(Lose[[#This Row],[Google Koordinaten]]),
FIND(",",TRIM(Lose[[#This Row],[Google Koordinaten]])) + 2,9),"")</f>
        <v>6.7797684</v>
      </c>
      <c r="N121">
        <f>IF(Lose[[#This Row],[Bahn-hofs-zeit]]=0,0,MROUND(30*25^((Lose[[#This Row],[Bahn-hofs-zeit]]-_xlfn.MINIFS(Lose[Bahn-hofs-zeit],Lose[Bahn-hofs-zeit],"&gt;0"))/(MAX(Lose[Bahn-hofs-zeit])-_xlfn.MINIFS(Lose[Bahn-hofs-zeit],Lose[Bahn-hofs-zeit],"&gt;0"))),5))</f>
        <v>40</v>
      </c>
      <c r="O121">
        <f>IF(Lose[[#This Row],[Gehzeit (min)]]="",0,CEILING(3*(Lose[[#This Row],[Gehzeit (min)]]+Lose[[#This Row],[Aufgaben-zeit (min)]]),5))</f>
        <v>115</v>
      </c>
      <c r="P121">
        <v>4</v>
      </c>
      <c r="Q121">
        <f>IFERROR(ROUND(Lose[[#This Row],[Distanz (km)]]*60/Lose[[#This Row],[Gehzeit (min)]],1),"")</f>
        <v>4.3</v>
      </c>
      <c r="R1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v>
      </c>
      <c r="S121">
        <f>IFERROR(Lose[[#This Row],[Distanz (km)]]-Lose[[#This Row],[Check Distanz]],"")</f>
        <v>0.10000000000000009</v>
      </c>
      <c r="T121" s="29">
        <f>IFERROR(Lose[[#This Row],[Check Umweg]]/Lose[[#This Row],[Check Distanz]],"")</f>
        <v>8.3333333333333412E-2</v>
      </c>
      <c r="U121">
        <f ca="1">IF(RIGHT(Lose[[#This Row],[LosID]],1)="b",_xlfn.XLOOKUP(REPLACE(Lose[[#This Row],[LosID]],LEN(Lose[[#This Row],[LosID]]),1,"a"),Lose[LosID],Lose[Zufallszahl],"",0),RAND())</f>
        <v>4.0419371888991584E-2</v>
      </c>
      <c r="V121" t="b" cm="1">
        <f t="array" aca="1" ref="V121" ca="1">Lose[[#This Row],[Zufallszahl]]&gt;=IFERROR(LARGE((LEFT(Lose[LosID],FIND("-",Lose[LosID])-1)=LEFT(Lose[[#This Row],[LosID]],FIND("-",Lose[[#This Row],[LosID]])-1))*Lose[Zufallszahl],_xlfn.XLOOKUP(LEFT(Lose[[#This Row],[LosID]],FIND("-",Lose[[#This Row],[LosID]])-1),Ziehungsanzahl[Kürzel],Ziehungsanzahl[Kontingent],FALSE,0)),9999)</f>
        <v>0</v>
      </c>
    </row>
    <row r="122" spans="1:22" ht="75">
      <c r="A1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2" s="1" t="s">
        <v>1184</v>
      </c>
      <c r="C122" t="s">
        <v>1185</v>
      </c>
      <c r="D122" s="1" t="s">
        <v>1186</v>
      </c>
      <c r="E122" t="s">
        <v>1187</v>
      </c>
      <c r="F122" t="s">
        <v>1188</v>
      </c>
      <c r="G122">
        <v>15</v>
      </c>
      <c r="H122">
        <v>5</v>
      </c>
      <c r="I122">
        <v>1</v>
      </c>
      <c r="K122" t="str" cm="1">
        <f t="array" ref="K1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Greven</v>
      </c>
      <c r="L122" t="str">
        <f>IFERROR(LEFT(TRIM(Lose[[#This Row],[Google Koordinaten]]),9),"")</f>
        <v>52.093345</v>
      </c>
      <c r="M122" t="str">
        <f>IFERROR(MID(TRIM(Lose[[#This Row],[Google Koordinaten]]),
FIND(",",TRIM(Lose[[#This Row],[Google Koordinaten]])) + 2,9),"")</f>
        <v>7.6104174</v>
      </c>
      <c r="N122">
        <f>IF(Lose[[#This Row],[Bahn-hofs-zeit]]=0,0,MROUND(30*25^((Lose[[#This Row],[Bahn-hofs-zeit]]-_xlfn.MINIFS(Lose[Bahn-hofs-zeit],Lose[Bahn-hofs-zeit],"&gt;0"))/(MAX(Lose[Bahn-hofs-zeit])-_xlfn.MINIFS(Lose[Bahn-hofs-zeit],Lose[Bahn-hofs-zeit],"&gt;0"))),5))</f>
        <v>40</v>
      </c>
      <c r="O122">
        <f>IF(Lose[[#This Row],[Gehzeit (min)]]="",0,CEILING(3*(Lose[[#This Row],[Gehzeit (min)]]+Lose[[#This Row],[Aufgaben-zeit (min)]]),5))</f>
        <v>60</v>
      </c>
      <c r="P122">
        <v>4</v>
      </c>
      <c r="Q122">
        <f>IFERROR(ROUND(Lose[[#This Row],[Distanz (km)]]*60/Lose[[#This Row],[Gehzeit (min)]],1),"")</f>
        <v>4</v>
      </c>
      <c r="R1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0.85</v>
      </c>
      <c r="S122">
        <f>IFERROR(Lose[[#This Row],[Distanz (km)]]-Lose[[#This Row],[Check Distanz]],"")</f>
        <v>0.15000000000000002</v>
      </c>
      <c r="T122" s="29">
        <f>IFERROR(Lose[[#This Row],[Check Umweg]]/Lose[[#This Row],[Check Distanz]],"")</f>
        <v>0.17647058823529416</v>
      </c>
      <c r="U122">
        <f ca="1">IF(RIGHT(Lose[[#This Row],[LosID]],1)="b",_xlfn.XLOOKUP(REPLACE(Lose[[#This Row],[LosID]],LEN(Lose[[#This Row],[LosID]]),1,"a"),Lose[LosID],Lose[Zufallszahl],"",0),RAND())</f>
        <v>0.57843240781039706</v>
      </c>
      <c r="V122" t="b" cm="1">
        <f t="array" aca="1" ref="V122" ca="1">Lose[[#This Row],[Zufallszahl]]&gt;=IFERROR(LARGE((LEFT(Lose[LosID],FIND("-",Lose[LosID])-1)=LEFT(Lose[[#This Row],[LosID]],FIND("-",Lose[[#This Row],[LosID]])-1))*Lose[Zufallszahl],_xlfn.XLOOKUP(LEFT(Lose[[#This Row],[LosID]],FIND("-",Lose[[#This Row],[LosID]])-1),Ziehungsanzahl[Kürzel],Ziehungsanzahl[Kontingent],FALSE,0)),9999)</f>
        <v>1</v>
      </c>
    </row>
    <row r="123" spans="1:22" ht="120">
      <c r="A1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3" t="s">
        <v>859</v>
      </c>
      <c r="C123" t="s">
        <v>220</v>
      </c>
      <c r="D123" s="1" t="s">
        <v>1189</v>
      </c>
      <c r="E123" t="s">
        <v>221</v>
      </c>
      <c r="F123" t="s">
        <v>1190</v>
      </c>
      <c r="G123">
        <v>2</v>
      </c>
      <c r="H123">
        <v>18</v>
      </c>
      <c r="I123">
        <v>0.1</v>
      </c>
      <c r="J123">
        <v>20</v>
      </c>
      <c r="K123" t="str" cm="1">
        <f t="array" ref="K1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Tübingen Hbf</v>
      </c>
      <c r="L123" t="str">
        <f>IFERROR(LEFT(TRIM(Lose[[#This Row],[Google Koordinaten]]),9),"")</f>
        <v>48.516138</v>
      </c>
      <c r="M123" t="str">
        <f>IFERROR(MID(TRIM(Lose[[#This Row],[Google Koordinaten]]),
FIND(",",TRIM(Lose[[#This Row],[Google Koordinaten]])) + 2,9),"")</f>
        <v>9.0551843</v>
      </c>
      <c r="N123">
        <f>IF(Lose[[#This Row],[Bahn-hofs-zeit]]=0,0,MROUND(30*25^((Lose[[#This Row],[Bahn-hofs-zeit]]-_xlfn.MINIFS(Lose[Bahn-hofs-zeit],Lose[Bahn-hofs-zeit],"&gt;0"))/(MAX(Lose[Bahn-hofs-zeit])-_xlfn.MINIFS(Lose[Bahn-hofs-zeit],Lose[Bahn-hofs-zeit],"&gt;0"))),5))</f>
        <v>185</v>
      </c>
      <c r="O123">
        <f>IF(Lose[[#This Row],[Gehzeit (min)]]="",0,CEILING(3*(Lose[[#This Row],[Gehzeit (min)]]+Lose[[#This Row],[Aufgaben-zeit (min)]]),5))</f>
        <v>60</v>
      </c>
      <c r="P123">
        <v>8.75</v>
      </c>
      <c r="Q123">
        <f>IFERROR(ROUND(Lose[[#This Row],[Distanz (km)]]*60/Lose[[#This Row],[Gehzeit (min)]],1),"")</f>
        <v>3</v>
      </c>
      <c r="R1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0.06</v>
      </c>
      <c r="S123">
        <f>IFERROR(Lose[[#This Row],[Distanz (km)]]-Lose[[#This Row],[Check Distanz]],"")</f>
        <v>4.0000000000000008E-2</v>
      </c>
      <c r="T123" s="29">
        <f>IFERROR(Lose[[#This Row],[Check Umweg]]/Lose[[#This Row],[Check Distanz]],"")</f>
        <v>0.66666666666666685</v>
      </c>
      <c r="U123">
        <f ca="1">IF(RIGHT(Lose[[#This Row],[LosID]],1)="b",_xlfn.XLOOKUP(REPLACE(Lose[[#This Row],[LosID]],LEN(Lose[[#This Row],[LosID]]),1,"a"),Lose[LosID],Lose[Zufallszahl],"",0),RAND())</f>
        <v>0.70393638250130675</v>
      </c>
      <c r="V123" t="b" cm="1">
        <f t="array" aca="1" ref="V123" ca="1">Lose[[#This Row],[Zufallszahl]]&gt;=IFERROR(LARGE((LEFT(Lose[LosID],FIND("-",Lose[LosID])-1)=LEFT(Lose[[#This Row],[LosID]],FIND("-",Lose[[#This Row],[LosID]])-1))*Lose[Zufallszahl],_xlfn.XLOOKUP(LEFT(Lose[[#This Row],[LosID]],FIND("-",Lose[[#This Row],[LosID]])-1),Ziehungsanzahl[Kürzel],Ziehungsanzahl[Kontingent],FALSE,0)),9999)</f>
        <v>1</v>
      </c>
    </row>
    <row r="124" spans="1:22" ht="165">
      <c r="A1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4" t="s">
        <v>862</v>
      </c>
      <c r="C124" t="s">
        <v>226</v>
      </c>
      <c r="D124" s="1" t="s">
        <v>1191</v>
      </c>
      <c r="E124" t="s">
        <v>227</v>
      </c>
      <c r="F124" t="s">
        <v>1192</v>
      </c>
      <c r="G124">
        <v>2</v>
      </c>
      <c r="H124">
        <v>10</v>
      </c>
      <c r="I124">
        <v>0.1</v>
      </c>
      <c r="J124">
        <v>10</v>
      </c>
      <c r="K124" t="str" cm="1">
        <f t="array" ref="K1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Probstzella</v>
      </c>
      <c r="L124" t="str">
        <f>IFERROR(LEFT(TRIM(Lose[[#This Row],[Google Koordinaten]]),9),"")</f>
        <v>50.528208</v>
      </c>
      <c r="M124" t="str">
        <f>IFERROR(MID(TRIM(Lose[[#This Row],[Google Koordinaten]]),
FIND(",",TRIM(Lose[[#This Row],[Google Koordinaten]])) + 2,9),"")</f>
        <v>11.384679</v>
      </c>
      <c r="N124">
        <f>IF(Lose[[#This Row],[Bahn-hofs-zeit]]=0,0,MROUND(30*25^((Lose[[#This Row],[Bahn-hofs-zeit]]-_xlfn.MINIFS(Lose[Bahn-hofs-zeit],Lose[Bahn-hofs-zeit],"&gt;0"))/(MAX(Lose[Bahn-hofs-zeit])-_xlfn.MINIFS(Lose[Bahn-hofs-zeit],Lose[Bahn-hofs-zeit],"&gt;0"))),5))</f>
        <v>305</v>
      </c>
      <c r="O124">
        <f>IF(Lose[[#This Row],[Gehzeit (min)]]="",0,CEILING(3*(Lose[[#This Row],[Gehzeit (min)]]+Lose[[#This Row],[Aufgaben-zeit (min)]]),5))</f>
        <v>40</v>
      </c>
      <c r="P124">
        <v>10.25</v>
      </c>
      <c r="Q124">
        <f>IFERROR(ROUND(Lose[[#This Row],[Distanz (km)]]*60/Lose[[#This Row],[Gehzeit (min)]],1),"")</f>
        <v>3</v>
      </c>
      <c r="R1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0.08</v>
      </c>
      <c r="S124">
        <f>IFERROR(Lose[[#This Row],[Distanz (km)]]-Lose[[#This Row],[Check Distanz]],"")</f>
        <v>2.0000000000000004E-2</v>
      </c>
      <c r="T124" s="29">
        <f>IFERROR(Lose[[#This Row],[Check Umweg]]/Lose[[#This Row],[Check Distanz]],"")</f>
        <v>0.25000000000000006</v>
      </c>
      <c r="U124">
        <f ca="1">IF(RIGHT(Lose[[#This Row],[LosID]],1)="b",_xlfn.XLOOKUP(REPLACE(Lose[[#This Row],[LosID]],LEN(Lose[[#This Row],[LosID]]),1,"a"),Lose[LosID],Lose[Zufallszahl],"",0),RAND())</f>
        <v>0.5126336547689867</v>
      </c>
      <c r="V124" t="b" cm="1">
        <f t="array" aca="1" ref="V124" ca="1">Lose[[#This Row],[Zufallszahl]]&gt;=IFERROR(LARGE((LEFT(Lose[LosID],FIND("-",Lose[LosID])-1)=LEFT(Lose[[#This Row],[LosID]],FIND("-",Lose[[#This Row],[LosID]])-1))*Lose[Zufallszahl],_xlfn.XLOOKUP(LEFT(Lose[[#This Row],[LosID]],FIND("-",Lose[[#This Row],[LosID]])-1),Ziehungsanzahl[Kürzel],Ziehungsanzahl[Kontingent],FALSE,0)),9999)</f>
        <v>0</v>
      </c>
    </row>
    <row r="125" spans="1:22" ht="120">
      <c r="A1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5" t="s">
        <v>865</v>
      </c>
      <c r="C125" t="s">
        <v>1193</v>
      </c>
      <c r="D125" s="1" t="s">
        <v>1194</v>
      </c>
      <c r="E125" t="s">
        <v>1195</v>
      </c>
      <c r="F125" t="s">
        <v>1196</v>
      </c>
      <c r="G125">
        <v>7</v>
      </c>
      <c r="H125">
        <v>1</v>
      </c>
      <c r="I125">
        <v>0.55000000000000004</v>
      </c>
      <c r="K125" t="str" cm="1">
        <f t="array" ref="K1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Nordbahnhof</v>
      </c>
      <c r="L125" t="str">
        <f>IFERROR(LEFT(TRIM(Lose[[#This Row],[Google Koordinaten]]),9),"")</f>
        <v>52.535092</v>
      </c>
      <c r="M125" t="str">
        <f>IFERROR(MID(TRIM(Lose[[#This Row],[Google Koordinaten]]),
FIND(",",TRIM(Lose[[#This Row],[Google Koordinaten]])) + 2,9),"")</f>
        <v>13.390183</v>
      </c>
      <c r="N125">
        <f>IF(Lose[[#This Row],[Bahn-hofs-zeit]]=0,0,MROUND(30*25^((Lose[[#This Row],[Bahn-hofs-zeit]]-_xlfn.MINIFS(Lose[Bahn-hofs-zeit],Lose[Bahn-hofs-zeit],"&gt;0"))/(MAX(Lose[Bahn-hofs-zeit])-_xlfn.MINIFS(Lose[Bahn-hofs-zeit],Lose[Bahn-hofs-zeit],"&gt;0"))),5))</f>
        <v>170</v>
      </c>
      <c r="O125">
        <f>IF(Lose[[#This Row],[Gehzeit (min)]]="",0,CEILING(3*(Lose[[#This Row],[Gehzeit (min)]]+Lose[[#This Row],[Aufgaben-zeit (min)]]),5))</f>
        <v>25</v>
      </c>
      <c r="P125">
        <v>8.5</v>
      </c>
      <c r="Q125">
        <f>IFERROR(ROUND(Lose[[#This Row],[Distanz (km)]]*60/Lose[[#This Row],[Gehzeit (min)]],1),"")</f>
        <v>4.7</v>
      </c>
      <c r="R1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125">
        <f>IFERROR(Lose[[#This Row],[Distanz (km)]]-Lose[[#This Row],[Check Distanz]],"")</f>
        <v>0.19000000000000006</v>
      </c>
      <c r="T125" s="29">
        <f>IFERROR(Lose[[#This Row],[Check Umweg]]/Lose[[#This Row],[Check Distanz]],"")</f>
        <v>0.52777777777777801</v>
      </c>
      <c r="U125">
        <f ca="1">IF(RIGHT(Lose[[#This Row],[LosID]],1)="b",_xlfn.XLOOKUP(REPLACE(Lose[[#This Row],[LosID]],LEN(Lose[[#This Row],[LosID]]),1,"a"),Lose[LosID],Lose[Zufallszahl],"",0),RAND())</f>
        <v>0.47238361199544765</v>
      </c>
      <c r="V125" t="b" cm="1">
        <f t="array" aca="1" ref="V125" ca="1">Lose[[#This Row],[Zufallszahl]]&gt;=IFERROR(LARGE((LEFT(Lose[LosID],FIND("-",Lose[LosID])-1)=LEFT(Lose[[#This Row],[LosID]],FIND("-",Lose[[#This Row],[LosID]])-1))*Lose[Zufallszahl],_xlfn.XLOOKUP(LEFT(Lose[[#This Row],[LosID]],FIND("-",Lose[[#This Row],[LosID]])-1),Ziehungsanzahl[Kürzel],Ziehungsanzahl[Kontingent],FALSE,0)),9999)</f>
        <v>0</v>
      </c>
    </row>
    <row r="126" spans="1:22" ht="75">
      <c r="A1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6" t="s">
        <v>867</v>
      </c>
      <c r="C126" t="s">
        <v>1197</v>
      </c>
      <c r="D126" s="1" t="s">
        <v>1198</v>
      </c>
      <c r="E126" t="s">
        <v>1199</v>
      </c>
      <c r="F126" t="s">
        <v>1200</v>
      </c>
      <c r="G126">
        <v>15</v>
      </c>
      <c r="H126">
        <v>5</v>
      </c>
      <c r="I126">
        <v>0.95</v>
      </c>
      <c r="K126" t="str" cm="1">
        <f t="array" ref="K1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Altena(Westf)</v>
      </c>
      <c r="L126" t="str">
        <f>IFERROR(LEFT(TRIM(Lose[[#This Row],[Google Koordinaten]]),9),"")</f>
        <v>51.299060</v>
      </c>
      <c r="M126" t="str">
        <f>IFERROR(MID(TRIM(Lose[[#This Row],[Google Koordinaten]]),
FIND(",",TRIM(Lose[[#This Row],[Google Koordinaten]])) + 2,9),"")</f>
        <v>7.6756656</v>
      </c>
      <c r="N126">
        <f>IF(Lose[[#This Row],[Bahn-hofs-zeit]]=0,0,MROUND(30*25^((Lose[[#This Row],[Bahn-hofs-zeit]]-_xlfn.MINIFS(Lose[Bahn-hofs-zeit],Lose[Bahn-hofs-zeit],"&gt;0"))/(MAX(Lose[Bahn-hofs-zeit])-_xlfn.MINIFS(Lose[Bahn-hofs-zeit],Lose[Bahn-hofs-zeit],"&gt;0"))),5))</f>
        <v>55</v>
      </c>
      <c r="O126">
        <f>IF(Lose[[#This Row],[Gehzeit (min)]]="",0,CEILING(3*(Lose[[#This Row],[Gehzeit (min)]]+Lose[[#This Row],[Aufgaben-zeit (min)]]),5))</f>
        <v>60</v>
      </c>
      <c r="P126">
        <v>5</v>
      </c>
      <c r="Q126">
        <f>IFERROR(ROUND(Lose[[#This Row],[Distanz (km)]]*60/Lose[[#This Row],[Gehzeit (min)]],1),"")</f>
        <v>3.8</v>
      </c>
      <c r="R1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126">
        <f>IFERROR(Lose[[#This Row],[Distanz (km)]]-Lose[[#This Row],[Check Distanz]],"")</f>
        <v>0.37</v>
      </c>
      <c r="T126" s="29">
        <f>IFERROR(Lose[[#This Row],[Check Umweg]]/Lose[[#This Row],[Check Distanz]],"")</f>
        <v>0.63793103448275867</v>
      </c>
      <c r="U126">
        <f ca="1">IF(RIGHT(Lose[[#This Row],[LosID]],1)="b",_xlfn.XLOOKUP(REPLACE(Lose[[#This Row],[LosID]],LEN(Lose[[#This Row],[LosID]]),1,"a"),Lose[LosID],Lose[Zufallszahl],"",0),RAND())</f>
        <v>0.81169517429569049</v>
      </c>
      <c r="V126" t="b" cm="1">
        <f t="array" aca="1" ref="V126" ca="1">Lose[[#This Row],[Zufallszahl]]&gt;=IFERROR(LARGE((LEFT(Lose[LosID],FIND("-",Lose[LosID])-1)=LEFT(Lose[[#This Row],[LosID]],FIND("-",Lose[[#This Row],[LosID]])-1))*Lose[Zufallszahl],_xlfn.XLOOKUP(LEFT(Lose[[#This Row],[LosID]],FIND("-",Lose[[#This Row],[LosID]])-1),Ziehungsanzahl[Kürzel],Ziehungsanzahl[Kontingent],FALSE,0)),9999)</f>
        <v>1</v>
      </c>
    </row>
    <row r="127" spans="1:22" ht="90">
      <c r="A1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7" t="s">
        <v>870</v>
      </c>
      <c r="C127" t="s">
        <v>1201</v>
      </c>
      <c r="D127" s="1" t="s">
        <v>1202</v>
      </c>
      <c r="E127" t="s">
        <v>1203</v>
      </c>
      <c r="F127" t="s">
        <v>1204</v>
      </c>
      <c r="G127">
        <v>15</v>
      </c>
      <c r="H127">
        <v>3</v>
      </c>
      <c r="I127">
        <v>1.2</v>
      </c>
      <c r="K127" t="str" cm="1">
        <f t="array" ref="K12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Bevensen</v>
      </c>
      <c r="L127" t="str">
        <f>IFERROR(LEFT(TRIM(Lose[[#This Row],[Google Koordinaten]]),9),"")</f>
        <v>53.080046</v>
      </c>
      <c r="M127" t="str">
        <f>IFERROR(MID(TRIM(Lose[[#This Row],[Google Koordinaten]]),
FIND(",",TRIM(Lose[[#This Row],[Google Koordinaten]])) + 2,9),"")</f>
        <v>10.587806</v>
      </c>
      <c r="N127">
        <f>IF(Lose[[#This Row],[Bahn-hofs-zeit]]=0,0,MROUND(30*25^((Lose[[#This Row],[Bahn-hofs-zeit]]-_xlfn.MINIFS(Lose[Bahn-hofs-zeit],Lose[Bahn-hofs-zeit],"&gt;0"))/(MAX(Lose[Bahn-hofs-zeit])-_xlfn.MINIFS(Lose[Bahn-hofs-zeit],Lose[Bahn-hofs-zeit],"&gt;0"))),5))</f>
        <v>105</v>
      </c>
      <c r="O127">
        <f>IF(Lose[[#This Row],[Gehzeit (min)]]="",0,CEILING(3*(Lose[[#This Row],[Gehzeit (min)]]+Lose[[#This Row],[Aufgaben-zeit (min)]]),5))</f>
        <v>55</v>
      </c>
      <c r="P127">
        <v>7</v>
      </c>
      <c r="Q127">
        <f>IFERROR(ROUND(Lose[[#This Row],[Distanz (km)]]*60/Lose[[#This Row],[Gehzeit (min)]],1),"")</f>
        <v>4.8</v>
      </c>
      <c r="R1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0.93</v>
      </c>
      <c r="S127">
        <f>IFERROR(Lose[[#This Row],[Distanz (km)]]-Lose[[#This Row],[Check Distanz]],"")</f>
        <v>0.26999999999999991</v>
      </c>
      <c r="T127" s="29">
        <f>IFERROR(Lose[[#This Row],[Check Umweg]]/Lose[[#This Row],[Check Distanz]],"")</f>
        <v>0.2903225806451612</v>
      </c>
      <c r="U127">
        <f ca="1">IF(RIGHT(Lose[[#This Row],[LosID]],1)="b",_xlfn.XLOOKUP(REPLACE(Lose[[#This Row],[LosID]],LEN(Lose[[#This Row],[LosID]]),1,"a"),Lose[LosID],Lose[Zufallszahl],"",0),RAND())</f>
        <v>0.96318208733521526</v>
      </c>
      <c r="V127" t="b" cm="1">
        <f t="array" aca="1" ref="V127" ca="1">Lose[[#This Row],[Zufallszahl]]&gt;=IFERROR(LARGE((LEFT(Lose[LosID],FIND("-",Lose[LosID])-1)=LEFT(Lose[[#This Row],[LosID]],FIND("-",Lose[[#This Row],[LosID]])-1))*Lose[Zufallszahl],_xlfn.XLOOKUP(LEFT(Lose[[#This Row],[LosID]],FIND("-",Lose[[#This Row],[LosID]])-1),Ziehungsanzahl[Kürzel],Ziehungsanzahl[Kontingent],FALSE,0)),9999)</f>
        <v>1</v>
      </c>
    </row>
    <row r="128" spans="1:22" ht="150">
      <c r="A1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8" t="s">
        <v>872</v>
      </c>
      <c r="C128" t="s">
        <v>232</v>
      </c>
      <c r="D128" s="48" t="s">
        <v>1205</v>
      </c>
      <c r="E128" s="1" t="s">
        <v>233</v>
      </c>
      <c r="F128" t="s">
        <v>1206</v>
      </c>
      <c r="G128">
        <v>11</v>
      </c>
      <c r="H128">
        <v>2</v>
      </c>
      <c r="I128">
        <v>0.8</v>
      </c>
      <c r="J128">
        <v>20</v>
      </c>
      <c r="K128" t="str" cm="1">
        <f t="array" ref="K12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Langen-Flugsicherung</v>
      </c>
      <c r="L128" t="str">
        <f>IFERROR(LEFT(TRIM(Lose[[#This Row],[Google Koordinaten]]),9),"")</f>
        <v>50.005611</v>
      </c>
      <c r="M128" t="str">
        <f>IFERROR(MID(TRIM(Lose[[#This Row],[Google Koordinaten]]),
FIND(",",TRIM(Lose[[#This Row],[Google Koordinaten]])) + 2,9),"")</f>
        <v>8.6497783</v>
      </c>
      <c r="N128">
        <f>IF(Lose[[#This Row],[Bahn-hofs-zeit]]=0,0,MROUND(30*25^((Lose[[#This Row],[Bahn-hofs-zeit]]-_xlfn.MINIFS(Lose[Bahn-hofs-zeit],Lose[Bahn-hofs-zeit],"&gt;0"))/(MAX(Lose[Bahn-hofs-zeit])-_xlfn.MINIFS(Lose[Bahn-hofs-zeit],Lose[Bahn-hofs-zeit],"&gt;0"))),5))</f>
        <v>40</v>
      </c>
      <c r="O128">
        <f>IF(Lose[[#This Row],[Gehzeit (min)]]="",0,CEILING(3*(Lose[[#This Row],[Gehzeit (min)]]+Lose[[#This Row],[Aufgaben-zeit (min)]]),5))</f>
        <v>40</v>
      </c>
      <c r="P128">
        <v>4.25</v>
      </c>
      <c r="Q128">
        <f>IFERROR(ROUND(Lose[[#This Row],[Distanz (km)]]*60/Lose[[#This Row],[Gehzeit (min)]],1),"")</f>
        <v>4.4000000000000004</v>
      </c>
      <c r="R1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128">
        <f>IFERROR(Lose[[#This Row],[Distanz (km)]]-Lose[[#This Row],[Check Distanz]],"")</f>
        <v>0.17000000000000004</v>
      </c>
      <c r="T128" s="29">
        <f>IFERROR(Lose[[#This Row],[Check Umweg]]/Lose[[#This Row],[Check Distanz]],"")</f>
        <v>0.26984126984126988</v>
      </c>
      <c r="U128">
        <f ca="1">IF(RIGHT(Lose[[#This Row],[LosID]],1)="b",_xlfn.XLOOKUP(REPLACE(Lose[[#This Row],[LosID]],LEN(Lose[[#This Row],[LosID]]),1,"a"),Lose[LosID],Lose[Zufallszahl],"",0),RAND())</f>
        <v>7.5302221069447506E-2</v>
      </c>
      <c r="V128" t="b" cm="1">
        <f t="array" aca="1" ref="V128" ca="1">Lose[[#This Row],[Zufallszahl]]&gt;=IFERROR(LARGE((LEFT(Lose[LosID],FIND("-",Lose[LosID])-1)=LEFT(Lose[[#This Row],[LosID]],FIND("-",Lose[[#This Row],[LosID]])-1))*Lose[Zufallszahl],_xlfn.XLOOKUP(LEFT(Lose[[#This Row],[LosID]],FIND("-",Lose[[#This Row],[LosID]])-1),Ziehungsanzahl[Kürzel],Ziehungsanzahl[Kontingent],FALSE,0)),9999)</f>
        <v>0</v>
      </c>
    </row>
    <row r="129" spans="1:22" ht="60">
      <c r="A1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29" t="s">
        <v>830</v>
      </c>
      <c r="C129" t="s">
        <v>1207</v>
      </c>
      <c r="D129" s="1" t="s">
        <v>1208</v>
      </c>
      <c r="F129" t="s">
        <v>1209</v>
      </c>
      <c r="G129">
        <v>11</v>
      </c>
      <c r="H129">
        <v>5</v>
      </c>
      <c r="I129">
        <v>0.8</v>
      </c>
      <c r="K129" t="str" cm="1">
        <f t="array" ref="K1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Ludwigsburg</v>
      </c>
      <c r="L129" t="str">
        <f>IFERROR(LEFT(TRIM(Lose[[#This Row],[Google Koordinaten]]),9),"")</f>
        <v>48.897548</v>
      </c>
      <c r="M129" t="str">
        <f>IFERROR(MID(TRIM(Lose[[#This Row],[Google Koordinaten]]),
FIND(",",TRIM(Lose[[#This Row],[Google Koordinaten]])) + 2,9),"")</f>
        <v>9.191563</v>
      </c>
      <c r="N129">
        <f>IF(Lose[[#This Row],[Bahn-hofs-zeit]]=0,0,MROUND(30*25^((Lose[[#This Row],[Bahn-hofs-zeit]]-_xlfn.MINIFS(Lose[Bahn-hofs-zeit],Lose[Bahn-hofs-zeit],"&gt;0"))/(MAX(Lose[Bahn-hofs-zeit])-_xlfn.MINIFS(Lose[Bahn-hofs-zeit],Lose[Bahn-hofs-zeit],"&gt;0"))),5))</f>
        <v>80</v>
      </c>
      <c r="O129">
        <f>IF(Lose[[#This Row],[Gehzeit (min)]]="",0,CEILING(3*(Lose[[#This Row],[Gehzeit (min)]]+Lose[[#This Row],[Aufgaben-zeit (min)]]),5))</f>
        <v>50</v>
      </c>
      <c r="P129">
        <v>6.25</v>
      </c>
      <c r="Q129">
        <f>IFERROR(ROUND(Lose[[#This Row],[Distanz (km)]]*60/Lose[[#This Row],[Gehzeit (min)]],1),"")</f>
        <v>4.4000000000000004</v>
      </c>
      <c r="R1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129">
        <f>IFERROR(Lose[[#This Row],[Distanz (km)]]-Lose[[#This Row],[Check Distanz]],"")</f>
        <v>2.0000000000000018E-2</v>
      </c>
      <c r="T129" s="29">
        <f>IFERROR(Lose[[#This Row],[Check Umweg]]/Lose[[#This Row],[Check Distanz]],"")</f>
        <v>2.5641025641025664E-2</v>
      </c>
      <c r="U129">
        <f ca="1">IF(RIGHT(Lose[[#This Row],[LosID]],1)="b",_xlfn.XLOOKUP(REPLACE(Lose[[#This Row],[LosID]],LEN(Lose[[#This Row],[LosID]]),1,"a"),Lose[LosID],Lose[Zufallszahl],"",0),RAND())</f>
        <v>0.2578310975290744</v>
      </c>
      <c r="V129" t="b" cm="1">
        <f t="array" aca="1" ref="V129" ca="1">Lose[[#This Row],[Zufallszahl]]&gt;=IFERROR(LARGE((LEFT(Lose[LosID],FIND("-",Lose[LosID])-1)=LEFT(Lose[[#This Row],[LosID]],FIND("-",Lose[[#This Row],[LosID]])-1))*Lose[Zufallszahl],_xlfn.XLOOKUP(LEFT(Lose[[#This Row],[LosID]],FIND("-",Lose[[#This Row],[LosID]])-1),Ziehungsanzahl[Kürzel],Ziehungsanzahl[Kontingent],FALSE,0)),9999)</f>
        <v>0</v>
      </c>
    </row>
    <row r="130" spans="1:22" ht="75">
      <c r="A1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0" t="s">
        <v>835</v>
      </c>
      <c r="C130" t="s">
        <v>1210</v>
      </c>
      <c r="D130" s="1" t="s">
        <v>1211</v>
      </c>
      <c r="E130" t="s">
        <v>1212</v>
      </c>
      <c r="F130" t="s">
        <v>1213</v>
      </c>
      <c r="G130">
        <v>18</v>
      </c>
      <c r="H130">
        <v>2</v>
      </c>
      <c r="I130">
        <v>1.3</v>
      </c>
      <c r="K130" t="str" cm="1">
        <f t="array" ref="K1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Castrop-Rauxel Hbf</v>
      </c>
      <c r="L130" t="str">
        <f>IFERROR(LEFT(TRIM(Lose[[#This Row],[Google Koordinaten]]),9),"")</f>
        <v>51.564828</v>
      </c>
      <c r="M130" t="str">
        <f>IFERROR(MID(TRIM(Lose[[#This Row],[Google Koordinaten]]),
FIND(",",TRIM(Lose[[#This Row],[Google Koordinaten]])) + 2,9),"")</f>
        <v>7.3116708</v>
      </c>
      <c r="N130">
        <f>IF(Lose[[#This Row],[Bahn-hofs-zeit]]=0,0,MROUND(30*25^((Lose[[#This Row],[Bahn-hofs-zeit]]-_xlfn.MINIFS(Lose[Bahn-hofs-zeit],Lose[Bahn-hofs-zeit],"&gt;0"))/(MAX(Lose[Bahn-hofs-zeit])-_xlfn.MINIFS(Lose[Bahn-hofs-zeit],Lose[Bahn-hofs-zeit],"&gt;0"))),5))</f>
        <v>40</v>
      </c>
      <c r="O130">
        <f>IF(Lose[[#This Row],[Gehzeit (min)]]="",0,CEILING(3*(Lose[[#This Row],[Gehzeit (min)]]+Lose[[#This Row],[Aufgaben-zeit (min)]]),5))</f>
        <v>60</v>
      </c>
      <c r="P130">
        <v>4.25</v>
      </c>
      <c r="Q130">
        <f>IFERROR(ROUND(Lose[[#This Row],[Distanz (km)]]*60/Lose[[#This Row],[Gehzeit (min)]],1),"")</f>
        <v>4.3</v>
      </c>
      <c r="R1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1.1000000000000001</v>
      </c>
      <c r="S130">
        <f>IFERROR(Lose[[#This Row],[Distanz (km)]]-Lose[[#This Row],[Check Distanz]],"")</f>
        <v>0.19999999999999996</v>
      </c>
      <c r="T130" s="29">
        <f>IFERROR(Lose[[#This Row],[Check Umweg]]/Lose[[#This Row],[Check Distanz]],"")</f>
        <v>0.18181818181818177</v>
      </c>
      <c r="U130">
        <f ca="1">IF(RIGHT(Lose[[#This Row],[LosID]],1)="b",_xlfn.XLOOKUP(REPLACE(Lose[[#This Row],[LosID]],LEN(Lose[[#This Row],[LosID]]),1,"a"),Lose[LosID],Lose[Zufallszahl],"",0),RAND())</f>
        <v>0.24837028440721709</v>
      </c>
      <c r="V130" t="b" cm="1">
        <f t="array" aca="1" ref="V130" ca="1">Lose[[#This Row],[Zufallszahl]]&gt;=IFERROR(LARGE((LEFT(Lose[LosID],FIND("-",Lose[LosID])-1)=LEFT(Lose[[#This Row],[LosID]],FIND("-",Lose[[#This Row],[LosID]])-1))*Lose[Zufallszahl],_xlfn.XLOOKUP(LEFT(Lose[[#This Row],[LosID]],FIND("-",Lose[[#This Row],[LosID]])-1),Ziehungsanzahl[Kürzel],Ziehungsanzahl[Kontingent],FALSE,0)),9999)</f>
        <v>0</v>
      </c>
    </row>
    <row r="131" spans="1:22" ht="105">
      <c r="A1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1" t="s">
        <v>838</v>
      </c>
      <c r="C131" t="s">
        <v>1214</v>
      </c>
      <c r="D131" s="1" t="s">
        <v>1215</v>
      </c>
      <c r="E131" t="s">
        <v>1216</v>
      </c>
      <c r="F131" t="s">
        <v>1217</v>
      </c>
      <c r="G131">
        <v>9</v>
      </c>
      <c r="H131">
        <v>5</v>
      </c>
      <c r="I131">
        <v>0.65</v>
      </c>
      <c r="J131">
        <v>15</v>
      </c>
      <c r="K131" t="str" cm="1">
        <f t="array" ref="K1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Unna-Königsborn</v>
      </c>
      <c r="L131" t="str">
        <f>IFERROR(LEFT(TRIM(Lose[[#This Row],[Google Koordinaten]]),9),"")</f>
        <v>51.550914</v>
      </c>
      <c r="M131" t="str">
        <f>IFERROR(MID(TRIM(Lose[[#This Row],[Google Koordinaten]]),
FIND(",",TRIM(Lose[[#This Row],[Google Koordinaten]])) + 2,9),"")</f>
        <v>7.6826142</v>
      </c>
      <c r="N131">
        <f>IF(Lose[[#This Row],[Bahn-hofs-zeit]]=0,0,MROUND(30*25^((Lose[[#This Row],[Bahn-hofs-zeit]]-_xlfn.MINIFS(Lose[Bahn-hofs-zeit],Lose[Bahn-hofs-zeit],"&gt;0"))/(MAX(Lose[Bahn-hofs-zeit])-_xlfn.MINIFS(Lose[Bahn-hofs-zeit],Lose[Bahn-hofs-zeit],"&gt;0"))),5))</f>
        <v>50</v>
      </c>
      <c r="O131">
        <f>IF(Lose[[#This Row],[Gehzeit (min)]]="",0,CEILING(3*(Lose[[#This Row],[Gehzeit (min)]]+Lose[[#This Row],[Aufgaben-zeit (min)]]),5))</f>
        <v>45</v>
      </c>
      <c r="P131">
        <v>4.75</v>
      </c>
      <c r="Q131">
        <f>IFERROR(ROUND(Lose[[#This Row],[Distanz (km)]]*60/Lose[[#This Row],[Gehzeit (min)]],1),"")</f>
        <v>4.3</v>
      </c>
      <c r="R1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0.45</v>
      </c>
      <c r="S131">
        <f>IFERROR(Lose[[#This Row],[Distanz (km)]]-Lose[[#This Row],[Check Distanz]],"")</f>
        <v>0.2</v>
      </c>
      <c r="T131" s="29">
        <f>IFERROR(Lose[[#This Row],[Check Umweg]]/Lose[[#This Row],[Check Distanz]],"")</f>
        <v>0.44444444444444448</v>
      </c>
      <c r="U131">
        <f ca="1">IF(RIGHT(Lose[[#This Row],[LosID]],1)="b",_xlfn.XLOOKUP(REPLACE(Lose[[#This Row],[LosID]],LEN(Lose[[#This Row],[LosID]]),1,"a"),Lose[LosID],Lose[Zufallszahl],"",0),RAND())</f>
        <v>0.64370854344579564</v>
      </c>
      <c r="V131" t="b" cm="1">
        <f t="array" aca="1" ref="V131" ca="1">Lose[[#This Row],[Zufallszahl]]&gt;=IFERROR(LARGE((LEFT(Lose[LosID],FIND("-",Lose[LosID])-1)=LEFT(Lose[[#This Row],[LosID]],FIND("-",Lose[[#This Row],[LosID]])-1))*Lose[Zufallszahl],_xlfn.XLOOKUP(LEFT(Lose[[#This Row],[LosID]],FIND("-",Lose[[#This Row],[LosID]])-1),Ziehungsanzahl[Kürzel],Ziehungsanzahl[Kontingent],FALSE,0)),9999)</f>
        <v>0</v>
      </c>
    </row>
    <row r="132" spans="1:22" ht="75">
      <c r="A1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2" t="s">
        <v>843</v>
      </c>
      <c r="C132" t="s">
        <v>1218</v>
      </c>
      <c r="D132" s="1" t="s">
        <v>1219</v>
      </c>
      <c r="E132" t="s">
        <v>1220</v>
      </c>
      <c r="F132" t="s">
        <v>1221</v>
      </c>
      <c r="G132">
        <v>10</v>
      </c>
      <c r="H132">
        <v>2</v>
      </c>
      <c r="I132">
        <v>0.7</v>
      </c>
      <c r="K132" t="s">
        <v>1222</v>
      </c>
      <c r="L132" t="str">
        <f>IFERROR(LEFT(TRIM(Lose[[#This Row],[Google Koordinaten]]),9),"")</f>
        <v>51.983965</v>
      </c>
      <c r="M132" t="str">
        <f>IFERROR(MID(TRIM(Lose[[#This Row],[Google Koordinaten]]),
FIND(",",TRIM(Lose[[#This Row],[Google Koordinaten]])) + 2,9),"")</f>
        <v>9.8095970</v>
      </c>
      <c r="N132">
        <f>IF(Lose[[#This Row],[Bahn-hofs-zeit]]=0,0,MROUND(30*25^((Lose[[#This Row],[Bahn-hofs-zeit]]-_xlfn.MINIFS(Lose[Bahn-hofs-zeit],Lose[Bahn-hofs-zeit],"&gt;0"))/(MAX(Lose[Bahn-hofs-zeit])-_xlfn.MINIFS(Lose[Bahn-hofs-zeit],Lose[Bahn-hofs-zeit],"&gt;0"))),5))</f>
        <v>80</v>
      </c>
      <c r="O132">
        <f>IF(Lose[[#This Row],[Gehzeit (min)]]="",0,CEILING(3*(Lose[[#This Row],[Gehzeit (min)]]+Lose[[#This Row],[Aufgaben-zeit (min)]]),5))</f>
        <v>40</v>
      </c>
      <c r="P132">
        <v>6.25</v>
      </c>
      <c r="Q132">
        <f>IFERROR(ROUND(Lose[[#This Row],[Distanz (km)]]*60/Lose[[#This Row],[Gehzeit (min)]],1),"")</f>
        <v>4.2</v>
      </c>
      <c r="R1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132">
        <f>IFERROR(Lose[[#This Row],[Distanz (km)]]-Lose[[#This Row],[Check Distanz]],"")</f>
        <v>6.9999999999999951E-2</v>
      </c>
      <c r="T132" s="29">
        <f>IFERROR(Lose[[#This Row],[Check Umweg]]/Lose[[#This Row],[Check Distanz]],"")</f>
        <v>0.11111111111111104</v>
      </c>
      <c r="U132">
        <f ca="1">IF(RIGHT(Lose[[#This Row],[LosID]],1)="b",_xlfn.XLOOKUP(REPLACE(Lose[[#This Row],[LosID]],LEN(Lose[[#This Row],[LosID]]),1,"a"),Lose[LosID],Lose[Zufallszahl],"",0),RAND())</f>
        <v>0.65246920599957725</v>
      </c>
      <c r="V132" t="b" cm="1">
        <f t="array" aca="1" ref="V132" ca="1">Lose[[#This Row],[Zufallszahl]]&gt;=IFERROR(LARGE((LEFT(Lose[LosID],FIND("-",Lose[LosID])-1)=LEFT(Lose[[#This Row],[LosID]],FIND("-",Lose[[#This Row],[LosID]])-1))*Lose[Zufallszahl],_xlfn.XLOOKUP(LEFT(Lose[[#This Row],[LosID]],FIND("-",Lose[[#This Row],[LosID]])-1),Ziehungsanzahl[Kürzel],Ziehungsanzahl[Kontingent],FALSE,0)),9999)</f>
        <v>1</v>
      </c>
    </row>
    <row r="133" spans="1:22" ht="75">
      <c r="A1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3" t="s">
        <v>846</v>
      </c>
      <c r="C133" t="s">
        <v>235</v>
      </c>
      <c r="D133" s="1" t="s">
        <v>1223</v>
      </c>
      <c r="E133" t="s">
        <v>236</v>
      </c>
      <c r="F133" t="s">
        <v>1224</v>
      </c>
      <c r="G133">
        <v>18</v>
      </c>
      <c r="H133">
        <v>3</v>
      </c>
      <c r="I133">
        <v>1.2</v>
      </c>
      <c r="J133">
        <v>10</v>
      </c>
      <c r="K133" t="str" cm="1">
        <f t="array" ref="K13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Bayreuth Hbf</v>
      </c>
      <c r="L133" t="str">
        <f>IFERROR(LEFT(TRIM(Lose[[#This Row],[Google Koordinaten]]),9),"")</f>
        <v>49.959394</v>
      </c>
      <c r="M133" t="str">
        <f>IFERROR(MID(TRIM(Lose[[#This Row],[Google Koordinaten]]),
FIND(",",TRIM(Lose[[#This Row],[Google Koordinaten]])) + 2,9),"")</f>
        <v>11.579481</v>
      </c>
      <c r="N133">
        <f>IF(Lose[[#This Row],[Bahn-hofs-zeit]]=0,0,MROUND(30*25^((Lose[[#This Row],[Bahn-hofs-zeit]]-_xlfn.MINIFS(Lose[Bahn-hofs-zeit],Lose[Bahn-hofs-zeit],"&gt;0"))/(MAX(Lose[Bahn-hofs-zeit])-_xlfn.MINIFS(Lose[Bahn-hofs-zeit],Lose[Bahn-hofs-zeit],"&gt;0"))),5))</f>
        <v>330</v>
      </c>
      <c r="O133">
        <f>IF(Lose[[#This Row],[Gehzeit (min)]]="",0,CEILING(3*(Lose[[#This Row],[Gehzeit (min)]]+Lose[[#This Row],[Aufgaben-zeit (min)]]),5))</f>
        <v>65</v>
      </c>
      <c r="P133">
        <v>10.5</v>
      </c>
      <c r="Q133">
        <f>IFERROR(ROUND(Lose[[#This Row],[Distanz (km)]]*60/Lose[[#This Row],[Gehzeit (min)]],1),"")</f>
        <v>4</v>
      </c>
      <c r="R1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1.0900000000000001</v>
      </c>
      <c r="S133">
        <f>IFERROR(Lose[[#This Row],[Distanz (km)]]-Lose[[#This Row],[Check Distanz]],"")</f>
        <v>0.10999999999999988</v>
      </c>
      <c r="T133" s="29">
        <f>IFERROR(Lose[[#This Row],[Check Umweg]]/Lose[[#This Row],[Check Distanz]],"")</f>
        <v>0.10091743119266043</v>
      </c>
      <c r="U133">
        <f ca="1">IF(RIGHT(Lose[[#This Row],[LosID]],1)="b",_xlfn.XLOOKUP(REPLACE(Lose[[#This Row],[LosID]],LEN(Lose[[#This Row],[LosID]]),1,"a"),Lose[LosID],Lose[Zufallszahl],"",0),RAND())</f>
        <v>0.43029289751116795</v>
      </c>
      <c r="V133" t="b" cm="1">
        <f t="array" aca="1" ref="V133" ca="1">Lose[[#This Row],[Zufallszahl]]&gt;=IFERROR(LARGE((LEFT(Lose[LosID],FIND("-",Lose[LosID])-1)=LEFT(Lose[[#This Row],[LosID]],FIND("-",Lose[[#This Row],[LosID]])-1))*Lose[Zufallszahl],_xlfn.XLOOKUP(LEFT(Lose[[#This Row],[LosID]],FIND("-",Lose[[#This Row],[LosID]])-1),Ziehungsanzahl[Kürzel],Ziehungsanzahl[Kontingent],FALSE,0)),9999)</f>
        <v>0</v>
      </c>
    </row>
    <row r="134" spans="1:22" ht="120">
      <c r="A1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4" t="s">
        <v>851</v>
      </c>
      <c r="C134" t="s">
        <v>1225</v>
      </c>
      <c r="D134" s="1" t="s">
        <v>1226</v>
      </c>
      <c r="E134" t="s">
        <v>1227</v>
      </c>
      <c r="F134" t="s">
        <v>1228</v>
      </c>
      <c r="G134">
        <v>10</v>
      </c>
      <c r="H134">
        <v>5</v>
      </c>
      <c r="I134">
        <v>0.7</v>
      </c>
      <c r="J134">
        <v>10</v>
      </c>
      <c r="K134" t="str" cm="1">
        <f t="array" ref="K13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Anhalter Bf</v>
      </c>
      <c r="L134" t="str">
        <f>IFERROR(LEFT(TRIM(Lose[[#This Row],[Google Koordinaten]]),9),"")</f>
        <v>52.499363</v>
      </c>
      <c r="M134" t="str">
        <f>IFERROR(MID(TRIM(Lose[[#This Row],[Google Koordinaten]]),
FIND(",",TRIM(Lose[[#This Row],[Google Koordinaten]])) + 2,9),"")</f>
        <v>13.379230</v>
      </c>
      <c r="N134">
        <f>IF(Lose[[#This Row],[Bahn-hofs-zeit]]=0,0,MROUND(30*25^((Lose[[#This Row],[Bahn-hofs-zeit]]-_xlfn.MINIFS(Lose[Bahn-hofs-zeit],Lose[Bahn-hofs-zeit],"&gt;0"))/(MAX(Lose[Bahn-hofs-zeit])-_xlfn.MINIFS(Lose[Bahn-hofs-zeit],Lose[Bahn-hofs-zeit],"&gt;0"))),5))</f>
        <v>170</v>
      </c>
      <c r="O134">
        <f>IF(Lose[[#This Row],[Gehzeit (min)]]="",0,CEILING(3*(Lose[[#This Row],[Gehzeit (min)]]+Lose[[#This Row],[Aufgaben-zeit (min)]]),5))</f>
        <v>45</v>
      </c>
      <c r="P134">
        <v>8.5</v>
      </c>
      <c r="Q134">
        <f>IFERROR(ROUND(Lose[[#This Row],[Distanz (km)]]*60/Lose[[#This Row],[Gehzeit (min)]],1),"")</f>
        <v>4.2</v>
      </c>
      <c r="R1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134">
        <f>IFERROR(Lose[[#This Row],[Distanz (km)]]-Lose[[#This Row],[Check Distanz]],"")</f>
        <v>0.21999999999999997</v>
      </c>
      <c r="T134" s="29">
        <f>IFERROR(Lose[[#This Row],[Check Umweg]]/Lose[[#This Row],[Check Distanz]],"")</f>
        <v>0.45833333333333331</v>
      </c>
      <c r="U134">
        <f ca="1">IF(RIGHT(Lose[[#This Row],[LosID]],1)="b",_xlfn.XLOOKUP(REPLACE(Lose[[#This Row],[LosID]],LEN(Lose[[#This Row],[LosID]]),1,"a"),Lose[LosID],Lose[Zufallszahl],"",0),RAND())</f>
        <v>0.89094780469397428</v>
      </c>
      <c r="V134" t="b" cm="1">
        <f t="array" aca="1" ref="V134" ca="1">Lose[[#This Row],[Zufallszahl]]&gt;=IFERROR(LARGE((LEFT(Lose[LosID],FIND("-",Lose[LosID])-1)=LEFT(Lose[[#This Row],[LosID]],FIND("-",Lose[[#This Row],[LosID]])-1))*Lose[Zufallszahl],_xlfn.XLOOKUP(LEFT(Lose[[#This Row],[LosID]],FIND("-",Lose[[#This Row],[LosID]])-1),Ziehungsanzahl[Kürzel],Ziehungsanzahl[Kontingent],FALSE,0)),9999)</f>
        <v>1</v>
      </c>
    </row>
    <row r="135" spans="1:22" ht="30">
      <c r="A1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5" t="s">
        <v>854</v>
      </c>
      <c r="C135" t="s">
        <v>1229</v>
      </c>
      <c r="D135" s="1" t="s">
        <v>1230</v>
      </c>
      <c r="E135" t="s">
        <v>1231</v>
      </c>
      <c r="F135" t="s">
        <v>1232</v>
      </c>
      <c r="G135">
        <v>3</v>
      </c>
      <c r="H135">
        <v>5</v>
      </c>
      <c r="J135">
        <v>20</v>
      </c>
      <c r="K135" t="str" cm="1">
        <f t="array" ref="K1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Schwerte(Ruhr)</v>
      </c>
      <c r="L135" t="str">
        <f>IFERROR(LEFT(TRIM(Lose[[#This Row],[Google Koordinaten]]),9),"")</f>
        <v>51.442164</v>
      </c>
      <c r="M135" t="str">
        <f>IFERROR(MID(TRIM(Lose[[#This Row],[Google Koordinaten]]),
FIND(",",TRIM(Lose[[#This Row],[Google Koordinaten]])) + 2,9),"")</f>
        <v>7.5594617</v>
      </c>
      <c r="N135">
        <f>IF(Lose[[#This Row],[Bahn-hofs-zeit]]=0,0,MROUND(30*25^((Lose[[#This Row],[Bahn-hofs-zeit]]-_xlfn.MINIFS(Lose[Bahn-hofs-zeit],Lose[Bahn-hofs-zeit],"&gt;0"))/(MAX(Lose[Bahn-hofs-zeit])-_xlfn.MINIFS(Lose[Bahn-hofs-zeit],Lose[Bahn-hofs-zeit],"&gt;0"))),5))</f>
        <v>35</v>
      </c>
      <c r="O135">
        <f>IF(Lose[[#This Row],[Gehzeit (min)]]="",0,CEILING(3*(Lose[[#This Row],[Gehzeit (min)]]+Lose[[#This Row],[Aufgaben-zeit (min)]]),5))</f>
        <v>25</v>
      </c>
      <c r="P135">
        <v>3.75</v>
      </c>
      <c r="Q135">
        <f>IFERROR(ROUND(Lose[[#This Row],[Distanz (km)]]*60/Lose[[#This Row],[Gehzeit (min)]],1),"")</f>
        <v>0</v>
      </c>
      <c r="R1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135">
        <f>IFERROR(Lose[[#This Row],[Distanz (km)]]-Lose[[#This Row],[Check Distanz]],"")</f>
        <v>-0.04</v>
      </c>
      <c r="T135" s="29">
        <f>IFERROR(Lose[[#This Row],[Check Umweg]]/Lose[[#This Row],[Check Distanz]],"")</f>
        <v>-1</v>
      </c>
      <c r="U135">
        <f ca="1">IF(RIGHT(Lose[[#This Row],[LosID]],1)="b",_xlfn.XLOOKUP(REPLACE(Lose[[#This Row],[LosID]],LEN(Lose[[#This Row],[LosID]]),1,"a"),Lose[LosID],Lose[Zufallszahl],"",0),RAND())</f>
        <v>0.31558678254762751</v>
      </c>
      <c r="V135" t="b" cm="1">
        <f t="array" aca="1" ref="V135" ca="1">Lose[[#This Row],[Zufallszahl]]&gt;=IFERROR(LARGE((LEFT(Lose[LosID],FIND("-",Lose[LosID])-1)=LEFT(Lose[[#This Row],[LosID]],FIND("-",Lose[[#This Row],[LosID]])-1))*Lose[Zufallszahl],_xlfn.XLOOKUP(LEFT(Lose[[#This Row],[LosID]],FIND("-",Lose[[#This Row],[LosID]])-1),Ziehungsanzahl[Kürzel],Ziehungsanzahl[Kontingent],FALSE,0)),9999)</f>
        <v>0</v>
      </c>
    </row>
    <row r="136" spans="1:22" ht="135">
      <c r="A1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6" t="s">
        <v>859</v>
      </c>
      <c r="C136" t="s">
        <v>1233</v>
      </c>
      <c r="D136" s="1" t="s">
        <v>1234</v>
      </c>
      <c r="E136" t="s">
        <v>1235</v>
      </c>
      <c r="F136" t="s">
        <v>1236</v>
      </c>
      <c r="G136">
        <v>2</v>
      </c>
      <c r="H136">
        <v>18</v>
      </c>
      <c r="I136">
        <v>0.1</v>
      </c>
      <c r="J136">
        <v>20</v>
      </c>
      <c r="K136" t="str" cm="1">
        <f t="array" ref="K13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Trier Hbf</v>
      </c>
      <c r="L136" t="str">
        <f>IFERROR(LEFT(TRIM(Lose[[#This Row],[Google Koordinaten]]),9),"")</f>
        <v>49.757186</v>
      </c>
      <c r="M136" t="str">
        <f>IFERROR(MID(TRIM(Lose[[#This Row],[Google Koordinaten]]),
FIND(",",TRIM(Lose[[#This Row],[Google Koordinaten]])) + 2,9),"")</f>
        <v>6.6515170</v>
      </c>
      <c r="N136">
        <f>IF(Lose[[#This Row],[Bahn-hofs-zeit]]=0,0,MROUND(30*25^((Lose[[#This Row],[Bahn-hofs-zeit]]-_xlfn.MINIFS(Lose[Bahn-hofs-zeit],Lose[Bahn-hofs-zeit],"&gt;0"))/(MAX(Lose[Bahn-hofs-zeit])-_xlfn.MINIFS(Lose[Bahn-hofs-zeit],Lose[Bahn-hofs-zeit],"&gt;0"))),5))</f>
        <v>170</v>
      </c>
      <c r="O136">
        <f>IF(Lose[[#This Row],[Gehzeit (min)]]="",0,CEILING(3*(Lose[[#This Row],[Gehzeit (min)]]+Lose[[#This Row],[Aufgaben-zeit (min)]]),5))</f>
        <v>60</v>
      </c>
      <c r="P136">
        <v>8.5</v>
      </c>
      <c r="Q136">
        <f>IFERROR(ROUND(Lose[[#This Row],[Distanz (km)]]*60/Lose[[#This Row],[Gehzeit (min)]],1),"")</f>
        <v>3</v>
      </c>
      <c r="R1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0.08</v>
      </c>
      <c r="S136">
        <f>IFERROR(Lose[[#This Row],[Distanz (km)]]-Lose[[#This Row],[Check Distanz]],"")</f>
        <v>2.0000000000000004E-2</v>
      </c>
      <c r="T136" s="29">
        <f>IFERROR(Lose[[#This Row],[Check Umweg]]/Lose[[#This Row],[Check Distanz]],"")</f>
        <v>0.25000000000000006</v>
      </c>
      <c r="U136">
        <f ca="1">IF(RIGHT(Lose[[#This Row],[LosID]],1)="b",_xlfn.XLOOKUP(REPLACE(Lose[[#This Row],[LosID]],LEN(Lose[[#This Row],[LosID]]),1,"a"),Lose[LosID],Lose[Zufallszahl],"",0),RAND())</f>
        <v>0.73349146713035385</v>
      </c>
      <c r="V136" t="b" cm="1">
        <f t="array" aca="1" ref="V136" ca="1">Lose[[#This Row],[Zufallszahl]]&gt;=IFERROR(LARGE((LEFT(Lose[LosID],FIND("-",Lose[LosID])-1)=LEFT(Lose[[#This Row],[LosID]],FIND("-",Lose[[#This Row],[LosID]])-1))*Lose[Zufallszahl],_xlfn.XLOOKUP(LEFT(Lose[[#This Row],[LosID]],FIND("-",Lose[[#This Row],[LosID]])-1),Ziehungsanzahl[Kürzel],Ziehungsanzahl[Kontingent],FALSE,0)),9999)</f>
        <v>1</v>
      </c>
    </row>
    <row r="137" spans="1:22" ht="180">
      <c r="A1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7" t="s">
        <v>862</v>
      </c>
      <c r="C137" t="s">
        <v>238</v>
      </c>
      <c r="D137" s="1" t="s">
        <v>1237</v>
      </c>
      <c r="E137" t="s">
        <v>239</v>
      </c>
      <c r="F137" t="s">
        <v>1238</v>
      </c>
      <c r="G137">
        <v>12</v>
      </c>
      <c r="H137">
        <v>5</v>
      </c>
      <c r="I137">
        <v>0.9</v>
      </c>
      <c r="J137">
        <v>30</v>
      </c>
      <c r="K137" t="str" cm="1">
        <f t="array" ref="K1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Goslar</v>
      </c>
      <c r="L137" t="str">
        <f>IFERROR(LEFT(TRIM(Lose[[#This Row],[Google Koordinaten]]),9),"")</f>
        <v>51.906117</v>
      </c>
      <c r="M137" t="str">
        <f>IFERROR(MID(TRIM(Lose[[#This Row],[Google Koordinaten]]),
FIND(",",TRIM(Lose[[#This Row],[Google Koordinaten]])) + 2,9),"")</f>
        <v>10.429386</v>
      </c>
      <c r="N137">
        <f>IF(Lose[[#This Row],[Bahn-hofs-zeit]]=0,0,MROUND(30*25^((Lose[[#This Row],[Bahn-hofs-zeit]]-_xlfn.MINIFS(Lose[Bahn-hofs-zeit],Lose[Bahn-hofs-zeit],"&gt;0"))/(MAX(Lose[Bahn-hofs-zeit])-_xlfn.MINIFS(Lose[Bahn-hofs-zeit],Lose[Bahn-hofs-zeit],"&gt;0"))),5))</f>
        <v>95</v>
      </c>
      <c r="O137">
        <f>IF(Lose[[#This Row],[Gehzeit (min)]]="",0,CEILING(3*(Lose[[#This Row],[Gehzeit (min)]]+Lose[[#This Row],[Aufgaben-zeit (min)]]),5))</f>
        <v>55</v>
      </c>
      <c r="P137">
        <v>6.75</v>
      </c>
      <c r="Q137">
        <f>IFERROR(ROUND(Lose[[#This Row],[Distanz (km)]]*60/Lose[[#This Row],[Gehzeit (min)]],1),"")</f>
        <v>4.5</v>
      </c>
      <c r="R1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0.82</v>
      </c>
      <c r="S137">
        <f>IFERROR(Lose[[#This Row],[Distanz (km)]]-Lose[[#This Row],[Check Distanz]],"")</f>
        <v>8.0000000000000071E-2</v>
      </c>
      <c r="T137" s="29">
        <f>IFERROR(Lose[[#This Row],[Check Umweg]]/Lose[[#This Row],[Check Distanz]],"")</f>
        <v>9.7560975609756184E-2</v>
      </c>
      <c r="U137">
        <f ca="1">IF(RIGHT(Lose[[#This Row],[LosID]],1)="b",_xlfn.XLOOKUP(REPLACE(Lose[[#This Row],[LosID]],LEN(Lose[[#This Row],[LosID]]),1,"a"),Lose[LosID],Lose[Zufallszahl],"",0),RAND())</f>
        <v>0.77933524397087672</v>
      </c>
      <c r="V137" t="b" cm="1">
        <f t="array" aca="1" ref="V137" ca="1">Lose[[#This Row],[Zufallszahl]]&gt;=IFERROR(LARGE((LEFT(Lose[LosID],FIND("-",Lose[LosID])-1)=LEFT(Lose[[#This Row],[LosID]],FIND("-",Lose[[#This Row],[LosID]])-1))*Lose[Zufallszahl],_xlfn.XLOOKUP(LEFT(Lose[[#This Row],[LosID]],FIND("-",Lose[[#This Row],[LosID]])-1),Ziehungsanzahl[Kürzel],Ziehungsanzahl[Kontingent],FALSE,0)),9999)</f>
        <v>1</v>
      </c>
    </row>
    <row r="138" spans="1:22" ht="90">
      <c r="A1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8" t="s">
        <v>865</v>
      </c>
      <c r="C138" t="s">
        <v>241</v>
      </c>
      <c r="D138" s="1" t="s">
        <v>1239</v>
      </c>
      <c r="E138" t="s">
        <v>242</v>
      </c>
      <c r="F138" t="s">
        <v>1240</v>
      </c>
      <c r="G138">
        <v>5</v>
      </c>
      <c r="H138">
        <v>2</v>
      </c>
      <c r="I138">
        <v>0.35</v>
      </c>
      <c r="K138" t="str" cm="1">
        <f t="array" ref="K1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Lennestadt-Altenhundem</v>
      </c>
      <c r="L138" t="str">
        <f>IFERROR(LEFT(TRIM(Lose[[#This Row],[Google Koordinaten]]),9),"")</f>
        <v>51.101130</v>
      </c>
      <c r="M138" t="str">
        <f>IFERROR(MID(TRIM(Lose[[#This Row],[Google Koordinaten]]),
FIND(",",TRIM(Lose[[#This Row],[Google Koordinaten]])) + 2,9),"")</f>
        <v>8.0706520</v>
      </c>
      <c r="N138">
        <f>IF(Lose[[#This Row],[Bahn-hofs-zeit]]=0,0,MROUND(30*25^((Lose[[#This Row],[Bahn-hofs-zeit]]-_xlfn.MINIFS(Lose[Bahn-hofs-zeit],Lose[Bahn-hofs-zeit],"&gt;0"))/(MAX(Lose[Bahn-hofs-zeit])-_xlfn.MINIFS(Lose[Bahn-hofs-zeit],Lose[Bahn-hofs-zeit],"&gt;0"))),5))</f>
        <v>90</v>
      </c>
      <c r="O138">
        <f>IF(Lose[[#This Row],[Gehzeit (min)]]="",0,CEILING(3*(Lose[[#This Row],[Gehzeit (min)]]+Lose[[#This Row],[Aufgaben-zeit (min)]]),5))</f>
        <v>25</v>
      </c>
      <c r="P138">
        <v>6.5</v>
      </c>
      <c r="Q138">
        <f>IFERROR(ROUND(Lose[[#This Row],[Distanz (km)]]*60/Lose[[#This Row],[Gehzeit (min)]],1),"")</f>
        <v>4.2</v>
      </c>
      <c r="R1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138">
        <f>IFERROR(Lose[[#This Row],[Distanz (km)]]-Lose[[#This Row],[Check Distanz]],"")</f>
        <v>9.9999999999999534E-3</v>
      </c>
      <c r="T138" s="29">
        <f>IFERROR(Lose[[#This Row],[Check Umweg]]/Lose[[#This Row],[Check Distanz]],"")</f>
        <v>2.9411764705882214E-2</v>
      </c>
      <c r="U138">
        <f ca="1">IF(RIGHT(Lose[[#This Row],[LosID]],1)="b",_xlfn.XLOOKUP(REPLACE(Lose[[#This Row],[LosID]],LEN(Lose[[#This Row],[LosID]]),1,"a"),Lose[LosID],Lose[Zufallszahl],"",0),RAND())</f>
        <v>0.89470029530821027</v>
      </c>
      <c r="V138" t="b" cm="1">
        <f t="array" aca="1" ref="V138" ca="1">Lose[[#This Row],[Zufallszahl]]&gt;=IFERROR(LARGE((LEFT(Lose[LosID],FIND("-",Lose[LosID])-1)=LEFT(Lose[[#This Row],[LosID]],FIND("-",Lose[[#This Row],[LosID]])-1))*Lose[Zufallszahl],_xlfn.XLOOKUP(LEFT(Lose[[#This Row],[LosID]],FIND("-",Lose[[#This Row],[LosID]])-1),Ziehungsanzahl[Kürzel],Ziehungsanzahl[Kontingent],FALSE,0)),9999)</f>
        <v>1</v>
      </c>
    </row>
    <row r="139" spans="1:22" ht="90">
      <c r="A1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39" t="s">
        <v>867</v>
      </c>
      <c r="C139" t="s">
        <v>244</v>
      </c>
      <c r="D139" s="1" t="s">
        <v>1241</v>
      </c>
      <c r="E139" t="s">
        <v>245</v>
      </c>
      <c r="F139" t="s">
        <v>1242</v>
      </c>
      <c r="G139">
        <v>29</v>
      </c>
      <c r="H139">
        <v>2</v>
      </c>
      <c r="I139">
        <v>2.1</v>
      </c>
      <c r="J139">
        <v>10</v>
      </c>
      <c r="K139" t="str" cm="1">
        <f t="array" ref="K13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Forst(Lausitz)</v>
      </c>
      <c r="L139" t="str">
        <f>IFERROR(LEFT(TRIM(Lose[[#This Row],[Google Koordinaten]]),9),"")</f>
        <v>51.732534</v>
      </c>
      <c r="M139" t="str">
        <f>IFERROR(MID(TRIM(Lose[[#This Row],[Google Koordinaten]]),
FIND(",",TRIM(Lose[[#This Row],[Google Koordinaten]])) + 2,9),"")</f>
        <v>14.660665</v>
      </c>
      <c r="N139">
        <f>IF(Lose[[#This Row],[Bahn-hofs-zeit]]=0,0,MROUND(30*25^((Lose[[#This Row],[Bahn-hofs-zeit]]-_xlfn.MINIFS(Lose[Bahn-hofs-zeit],Lose[Bahn-hofs-zeit],"&gt;0"))/(MAX(Lose[Bahn-hofs-zeit])-_xlfn.MINIFS(Lose[Bahn-hofs-zeit],Lose[Bahn-hofs-zeit],"&gt;0"))),5))</f>
        <v>540</v>
      </c>
      <c r="O139">
        <f>IF(Lose[[#This Row],[Gehzeit (min)]]="",0,CEILING(3*(Lose[[#This Row],[Gehzeit (min)]]+Lose[[#This Row],[Aufgaben-zeit (min)]]),5))</f>
        <v>95</v>
      </c>
      <c r="P139">
        <v>12</v>
      </c>
      <c r="Q139">
        <f>IFERROR(ROUND(Lose[[#This Row],[Distanz (km)]]*60/Lose[[#This Row],[Gehzeit (min)]],1),"")</f>
        <v>4.3</v>
      </c>
      <c r="R1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1.74</v>
      </c>
      <c r="S139">
        <f>IFERROR(Lose[[#This Row],[Distanz (km)]]-Lose[[#This Row],[Check Distanz]],"")</f>
        <v>0.3600000000000001</v>
      </c>
      <c r="T139" s="73">
        <f>IFERROR(Lose[[#This Row],[Check Umweg]]/Lose[[#This Row],[Check Distanz]],"")</f>
        <v>0.20689655172413798</v>
      </c>
      <c r="U139">
        <f ca="1">IF(RIGHT(Lose[[#This Row],[LosID]],1)="b",_xlfn.XLOOKUP(REPLACE(Lose[[#This Row],[LosID]],LEN(Lose[[#This Row],[LosID]]),1,"a"),Lose[LosID],Lose[Zufallszahl],"",0),RAND())</f>
        <v>0.82068559310940103</v>
      </c>
      <c r="V139" t="b" cm="1">
        <f t="array" aca="1" ref="V139" ca="1">Lose[[#This Row],[Zufallszahl]]&gt;=IFERROR(LARGE((LEFT(Lose[LosID],FIND("-",Lose[LosID])-1)=LEFT(Lose[[#This Row],[LosID]],FIND("-",Lose[[#This Row],[LosID]])-1))*Lose[Zufallszahl],_xlfn.XLOOKUP(LEFT(Lose[[#This Row],[LosID]],FIND("-",Lose[[#This Row],[LosID]])-1),Ziehungsanzahl[Kürzel],Ziehungsanzahl[Kontingent],FALSE,0)),9999)</f>
        <v>1</v>
      </c>
    </row>
    <row r="140" spans="1:22" ht="45">
      <c r="A1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0" t="s">
        <v>870</v>
      </c>
      <c r="C140" t="s">
        <v>1243</v>
      </c>
      <c r="D140" s="1" t="s">
        <v>1244</v>
      </c>
      <c r="E140" t="s">
        <v>1245</v>
      </c>
      <c r="F140" t="s">
        <v>1246</v>
      </c>
      <c r="G140">
        <v>14</v>
      </c>
      <c r="H140">
        <v>2</v>
      </c>
      <c r="I140">
        <v>1</v>
      </c>
      <c r="K140" t="str" cm="1">
        <f t="array" ref="K14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Osterholz-Scharmbeck</v>
      </c>
      <c r="L140" t="str">
        <f>IFERROR(LEFT(TRIM(Lose[[#This Row],[Google Koordinaten]]),9),"")</f>
        <v>53.217213</v>
      </c>
      <c r="M140" t="str">
        <f>IFERROR(MID(TRIM(Lose[[#This Row],[Google Koordinaten]]),
FIND(",",TRIM(Lose[[#This Row],[Google Koordinaten]])) + 2,9),"")</f>
        <v>8.8087012</v>
      </c>
      <c r="N140">
        <f>IF(Lose[[#This Row],[Bahn-hofs-zeit]]=0,0,MROUND(30*25^((Lose[[#This Row],[Bahn-hofs-zeit]]-_xlfn.MINIFS(Lose[Bahn-hofs-zeit],Lose[Bahn-hofs-zeit],"&gt;0"))/(MAX(Lose[Bahn-hofs-zeit])-_xlfn.MINIFS(Lose[Bahn-hofs-zeit],Lose[Bahn-hofs-zeit],"&gt;0"))),5))</f>
        <v>95</v>
      </c>
      <c r="O140">
        <f>IF(Lose[[#This Row],[Gehzeit (min)]]="",0,CEILING(3*(Lose[[#This Row],[Gehzeit (min)]]+Lose[[#This Row],[Aufgaben-zeit (min)]]),5))</f>
        <v>50</v>
      </c>
      <c r="P140">
        <v>6.75</v>
      </c>
      <c r="Q140">
        <f>IFERROR(ROUND(Lose[[#This Row],[Distanz (km)]]*60/Lose[[#This Row],[Gehzeit (min)]],1),"")</f>
        <v>4.3</v>
      </c>
      <c r="R1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0.97</v>
      </c>
      <c r="S140">
        <f>IFERROR(Lose[[#This Row],[Distanz (km)]]-Lose[[#This Row],[Check Distanz]],"")</f>
        <v>3.0000000000000027E-2</v>
      </c>
      <c r="T140" s="29">
        <f>IFERROR(Lose[[#This Row],[Check Umweg]]/Lose[[#This Row],[Check Distanz]],"")</f>
        <v>3.0927835051546421E-2</v>
      </c>
      <c r="U140">
        <f ca="1">IF(RIGHT(Lose[[#This Row],[LosID]],1)="b",_xlfn.XLOOKUP(REPLACE(Lose[[#This Row],[LosID]],LEN(Lose[[#This Row],[LosID]]),1,"a"),Lose[LosID],Lose[Zufallszahl],"",0),RAND())</f>
        <v>0.65238838684491052</v>
      </c>
      <c r="V140" t="b" cm="1">
        <f t="array" aca="1" ref="V140" ca="1">Lose[[#This Row],[Zufallszahl]]&gt;=IFERROR(LARGE((LEFT(Lose[LosID],FIND("-",Lose[LosID])-1)=LEFT(Lose[[#This Row],[LosID]],FIND("-",Lose[[#This Row],[LosID]])-1))*Lose[Zufallszahl],_xlfn.XLOOKUP(LEFT(Lose[[#This Row],[LosID]],FIND("-",Lose[[#This Row],[LosID]])-1),Ziehungsanzahl[Kürzel],Ziehungsanzahl[Kontingent],FALSE,0)),9999)</f>
        <v>0</v>
      </c>
    </row>
    <row r="141" spans="1:22" ht="75">
      <c r="A1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1" t="s">
        <v>872</v>
      </c>
      <c r="C141" t="s">
        <v>247</v>
      </c>
      <c r="D141" s="48" t="s">
        <v>1247</v>
      </c>
      <c r="E141" t="s">
        <v>248</v>
      </c>
      <c r="F141" t="s">
        <v>1248</v>
      </c>
      <c r="G141">
        <v>12</v>
      </c>
      <c r="H141">
        <v>2</v>
      </c>
      <c r="I141">
        <v>0.85</v>
      </c>
      <c r="J141">
        <v>10</v>
      </c>
      <c r="K141" t="str" cm="1">
        <f t="array" ref="K1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Leverkusen Mitte</v>
      </c>
      <c r="L141" t="str">
        <f>IFERROR(LEFT(TRIM(Lose[[#This Row],[Google Koordinaten]]),9),"")</f>
        <v>51.032599</v>
      </c>
      <c r="M141" t="str">
        <f>IFERROR(MID(TRIM(Lose[[#This Row],[Google Koordinaten]]),
FIND(",",TRIM(Lose[[#This Row],[Google Koordinaten]])) + 2,9),"")</f>
        <v>6.9818382</v>
      </c>
      <c r="N141">
        <f>IF(Lose[[#This Row],[Bahn-hofs-zeit]]=0,0,MROUND(30*25^((Lose[[#This Row],[Bahn-hofs-zeit]]-_xlfn.MINIFS(Lose[Bahn-hofs-zeit],Lose[Bahn-hofs-zeit],"&gt;0"))/(MAX(Lose[Bahn-hofs-zeit])-_xlfn.MINIFS(Lose[Bahn-hofs-zeit],Lose[Bahn-hofs-zeit],"&gt;0"))),5))</f>
        <v>40</v>
      </c>
      <c r="O141">
        <f>IF(Lose[[#This Row],[Gehzeit (min)]]="",0,CEILING(3*(Lose[[#This Row],[Gehzeit (min)]]+Lose[[#This Row],[Aufgaben-zeit (min)]]),5))</f>
        <v>45</v>
      </c>
      <c r="P141">
        <v>4.25</v>
      </c>
      <c r="Q141">
        <f>IFERROR(ROUND(Lose[[#This Row],[Distanz (km)]]*60/Lose[[#This Row],[Gehzeit (min)]],1),"")</f>
        <v>4.3</v>
      </c>
      <c r="R1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v>
      </c>
      <c r="S141">
        <f>IFERROR(Lose[[#This Row],[Distanz (km)]]-Lose[[#This Row],[Check Distanz]],"")</f>
        <v>0.15000000000000002</v>
      </c>
      <c r="T141" s="29">
        <f>IFERROR(Lose[[#This Row],[Check Umweg]]/Lose[[#This Row],[Check Distanz]],"")</f>
        <v>0.21428571428571433</v>
      </c>
      <c r="U141">
        <f ca="1">IF(RIGHT(Lose[[#This Row],[LosID]],1)="b",_xlfn.XLOOKUP(REPLACE(Lose[[#This Row],[LosID]],LEN(Lose[[#This Row],[LosID]]),1,"a"),Lose[LosID],Lose[Zufallszahl],"",0),RAND())</f>
        <v>0.45780423531377168</v>
      </c>
      <c r="V141" t="b" cm="1">
        <f t="array" aca="1" ref="V141" ca="1">Lose[[#This Row],[Zufallszahl]]&gt;=IFERROR(LARGE((LEFT(Lose[LosID],FIND("-",Lose[LosID])-1)=LEFT(Lose[[#This Row],[LosID]],FIND("-",Lose[[#This Row],[LosID]])-1))*Lose[Zufallszahl],_xlfn.XLOOKUP(LEFT(Lose[[#This Row],[LosID]],FIND("-",Lose[[#This Row],[LosID]])-1),Ziehungsanzahl[Kürzel],Ziehungsanzahl[Kontingent],FALSE,0)),9999)</f>
        <v>0</v>
      </c>
    </row>
    <row r="142" spans="1:22" ht="105">
      <c r="A1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2" t="s">
        <v>877</v>
      </c>
      <c r="C142" t="s">
        <v>1249</v>
      </c>
      <c r="D142" s="46" t="s">
        <v>1250</v>
      </c>
      <c r="E142" t="s">
        <v>1251</v>
      </c>
      <c r="F142" t="s">
        <v>1252</v>
      </c>
      <c r="G142">
        <v>13</v>
      </c>
      <c r="H142">
        <v>10</v>
      </c>
      <c r="I142">
        <v>1</v>
      </c>
      <c r="K142" t="str" cm="1">
        <f t="array" ref="K1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Gemünden(Main)</v>
      </c>
      <c r="L142" t="str">
        <f>IFERROR(LEFT(TRIM(Lose[[#This Row],[Google Koordinaten]]),9),"")</f>
        <v>50.054862</v>
      </c>
      <c r="M142" t="str">
        <f>IFERROR(MID(TRIM(Lose[[#This Row],[Google Koordinaten]]),
FIND(",",TRIM(Lose[[#This Row],[Google Koordinaten]])) + 2,9),"")</f>
        <v>9.6900888</v>
      </c>
      <c r="N142">
        <f>IF(Lose[[#This Row],[Bahn-hofs-zeit]]=0,0,MROUND(30*25^((Lose[[#This Row],[Bahn-hofs-zeit]]-_xlfn.MINIFS(Lose[Bahn-hofs-zeit],Lose[Bahn-hofs-zeit],"&gt;0"))/(MAX(Lose[Bahn-hofs-zeit])-_xlfn.MINIFS(Lose[Bahn-hofs-zeit],Lose[Bahn-hofs-zeit],"&gt;0"))),5))</f>
        <v>90</v>
      </c>
      <c r="O142">
        <f>IF(Lose[[#This Row],[Gehzeit (min)]]="",0,CEILING(3*(Lose[[#This Row],[Gehzeit (min)]]+Lose[[#This Row],[Aufgaben-zeit (min)]]),5))</f>
        <v>70</v>
      </c>
      <c r="P142">
        <v>6.5</v>
      </c>
      <c r="Q142">
        <f>IFERROR(ROUND(Lose[[#This Row],[Distanz (km)]]*60/Lose[[#This Row],[Gehzeit (min)]],1),"")</f>
        <v>4.5999999999999996</v>
      </c>
      <c r="R1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0.88</v>
      </c>
      <c r="S142">
        <f>IFERROR(Lose[[#This Row],[Distanz (km)]]-Lose[[#This Row],[Check Distanz]],"")</f>
        <v>0.12</v>
      </c>
      <c r="T142" s="29">
        <f>IFERROR(Lose[[#This Row],[Check Umweg]]/Lose[[#This Row],[Check Distanz]],"")</f>
        <v>0.13636363636363635</v>
      </c>
      <c r="U142">
        <f ca="1">IF(RIGHT(Lose[[#This Row],[LosID]],1)="b",_xlfn.XLOOKUP(REPLACE(Lose[[#This Row],[LosID]],LEN(Lose[[#This Row],[LosID]]),1,"a"),Lose[LosID],Lose[Zufallszahl],"",0),RAND())</f>
        <v>0.58786815102496293</v>
      </c>
      <c r="V142" t="b" cm="1">
        <f t="array" aca="1" ref="V142" ca="1">Lose[[#This Row],[Zufallszahl]]&gt;=IFERROR(LARGE((LEFT(Lose[LosID],FIND("-",Lose[LosID])-1)=LEFT(Lose[[#This Row],[LosID]],FIND("-",Lose[[#This Row],[LosID]])-1))*Lose[Zufallszahl],_xlfn.XLOOKUP(LEFT(Lose[[#This Row],[LosID]],FIND("-",Lose[[#This Row],[LosID]])-1),Ziehungsanzahl[Kürzel],Ziehungsanzahl[Kontingent],FALSE,0)),9999)</f>
        <v>0</v>
      </c>
    </row>
    <row r="143" spans="1:22" ht="75">
      <c r="A1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3" t="s">
        <v>830</v>
      </c>
      <c r="C143" t="s">
        <v>250</v>
      </c>
      <c r="D143" s="1" t="s">
        <v>1253</v>
      </c>
      <c r="E143" t="s">
        <v>251</v>
      </c>
      <c r="F143" t="s">
        <v>1254</v>
      </c>
      <c r="G143">
        <v>5</v>
      </c>
      <c r="H143">
        <v>3</v>
      </c>
      <c r="I143">
        <v>0.2</v>
      </c>
      <c r="K143" t="str" cm="1">
        <f t="array" ref="K14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Werdohl</v>
      </c>
      <c r="L143" t="str">
        <f>IFERROR(LEFT(TRIM(Lose[[#This Row],[Google Koordinaten]]),9),"")</f>
        <v>51.259893</v>
      </c>
      <c r="M143" t="str">
        <f>IFERROR(MID(TRIM(Lose[[#This Row],[Google Koordinaten]]),
FIND(",",TRIM(Lose[[#This Row],[Google Koordinaten]])) + 2,9),"")</f>
        <v>7.7599610</v>
      </c>
      <c r="N143">
        <f>IF(Lose[[#This Row],[Bahn-hofs-zeit]]=0,0,MROUND(30*25^((Lose[[#This Row],[Bahn-hofs-zeit]]-_xlfn.MINIFS(Lose[Bahn-hofs-zeit],Lose[Bahn-hofs-zeit],"&gt;0"))/(MAX(Lose[Bahn-hofs-zeit])-_xlfn.MINIFS(Lose[Bahn-hofs-zeit],Lose[Bahn-hofs-zeit],"&gt;0"))),5))</f>
        <v>60</v>
      </c>
      <c r="O143">
        <f>IF(Lose[[#This Row],[Gehzeit (min)]]="",0,CEILING(3*(Lose[[#This Row],[Gehzeit (min)]]+Lose[[#This Row],[Aufgaben-zeit (min)]]),5))</f>
        <v>25</v>
      </c>
      <c r="P143">
        <v>5.25</v>
      </c>
      <c r="Q143">
        <f>IFERROR(ROUND(Lose[[#This Row],[Distanz (km)]]*60/Lose[[#This Row],[Gehzeit (min)]],1),"")</f>
        <v>2.4</v>
      </c>
      <c r="R1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0.17</v>
      </c>
      <c r="S143">
        <f>IFERROR(Lose[[#This Row],[Distanz (km)]]-Lose[[#This Row],[Check Distanz]],"")</f>
        <v>0.03</v>
      </c>
      <c r="T143" s="29">
        <f>IFERROR(Lose[[#This Row],[Check Umweg]]/Lose[[#This Row],[Check Distanz]],"")</f>
        <v>0.1764705882352941</v>
      </c>
      <c r="U143">
        <f ca="1">IF(RIGHT(Lose[[#This Row],[LosID]],1)="b",_xlfn.XLOOKUP(REPLACE(Lose[[#This Row],[LosID]],LEN(Lose[[#This Row],[LosID]]),1,"a"),Lose[LosID],Lose[Zufallszahl],"",0),RAND())</f>
        <v>0.50548735775437992</v>
      </c>
      <c r="V143" t="b" cm="1">
        <f t="array" aca="1" ref="V143" ca="1">Lose[[#This Row],[Zufallszahl]]&gt;=IFERROR(LARGE((LEFT(Lose[LosID],FIND("-",Lose[LosID])-1)=LEFT(Lose[[#This Row],[LosID]],FIND("-",Lose[[#This Row],[LosID]])-1))*Lose[Zufallszahl],_xlfn.XLOOKUP(LEFT(Lose[[#This Row],[LosID]],FIND("-",Lose[[#This Row],[LosID]])-1),Ziehungsanzahl[Kürzel],Ziehungsanzahl[Kontingent],FALSE,0)),9999)</f>
        <v>0</v>
      </c>
    </row>
    <row r="144" spans="1:22" ht="75">
      <c r="A1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4" t="s">
        <v>835</v>
      </c>
      <c r="C144" t="s">
        <v>1255</v>
      </c>
      <c r="D144" s="1" t="s">
        <v>1256</v>
      </c>
      <c r="E144" t="s">
        <v>1257</v>
      </c>
      <c r="F144" t="s">
        <v>1258</v>
      </c>
      <c r="G144">
        <v>5</v>
      </c>
      <c r="H144">
        <v>5</v>
      </c>
      <c r="I144">
        <v>0.4</v>
      </c>
      <c r="K144" t="str" cm="1">
        <f t="array" ref="K14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Siegen Hbf</v>
      </c>
      <c r="L144" t="str">
        <f>IFERROR(LEFT(TRIM(Lose[[#This Row],[Google Koordinaten]]),9),"")</f>
        <v>50.874102</v>
      </c>
      <c r="M144" t="str">
        <f>IFERROR(MID(TRIM(Lose[[#This Row],[Google Koordinaten]]),
FIND(",",TRIM(Lose[[#This Row],[Google Koordinaten]])) + 2,9),"")</f>
        <v>8.0176604</v>
      </c>
      <c r="N144">
        <f>IF(Lose[[#This Row],[Bahn-hofs-zeit]]=0,0,MROUND(30*25^((Lose[[#This Row],[Bahn-hofs-zeit]]-_xlfn.MINIFS(Lose[Bahn-hofs-zeit],Lose[Bahn-hofs-zeit],"&gt;0"))/(MAX(Lose[Bahn-hofs-zeit])-_xlfn.MINIFS(Lose[Bahn-hofs-zeit],Lose[Bahn-hofs-zeit],"&gt;0"))),5))</f>
        <v>65</v>
      </c>
      <c r="O144">
        <f>IF(Lose[[#This Row],[Gehzeit (min)]]="",0,CEILING(3*(Lose[[#This Row],[Gehzeit (min)]]+Lose[[#This Row],[Aufgaben-zeit (min)]]),5))</f>
        <v>30</v>
      </c>
      <c r="P144">
        <v>5.5</v>
      </c>
      <c r="Q144">
        <f>IFERROR(ROUND(Lose[[#This Row],[Distanz (km)]]*60/Lose[[#This Row],[Gehzeit (min)]],1),"")</f>
        <v>4.8</v>
      </c>
      <c r="R1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0.22</v>
      </c>
      <c r="S144">
        <f>IFERROR(Lose[[#This Row],[Distanz (km)]]-Lose[[#This Row],[Check Distanz]],"")</f>
        <v>0.18000000000000002</v>
      </c>
      <c r="T144" s="29">
        <f>IFERROR(Lose[[#This Row],[Check Umweg]]/Lose[[#This Row],[Check Distanz]],"")</f>
        <v>0.81818181818181823</v>
      </c>
      <c r="U144">
        <f ca="1">IF(RIGHT(Lose[[#This Row],[LosID]],1)="b",_xlfn.XLOOKUP(REPLACE(Lose[[#This Row],[LosID]],LEN(Lose[[#This Row],[LosID]]),1,"a"),Lose[LosID],Lose[Zufallszahl],"",0),RAND())</f>
        <v>0.86605819223140756</v>
      </c>
      <c r="V144" t="b" cm="1">
        <f t="array" aca="1" ref="V144" ca="1">Lose[[#This Row],[Zufallszahl]]&gt;=IFERROR(LARGE((LEFT(Lose[LosID],FIND("-",Lose[LosID])-1)=LEFT(Lose[[#This Row],[LosID]],FIND("-",Lose[[#This Row],[LosID]])-1))*Lose[Zufallszahl],_xlfn.XLOOKUP(LEFT(Lose[[#This Row],[LosID]],FIND("-",Lose[[#This Row],[LosID]])-1),Ziehungsanzahl[Kürzel],Ziehungsanzahl[Kontingent],FALSE,0)),9999)</f>
        <v>1</v>
      </c>
    </row>
    <row r="145" spans="1:22" ht="75">
      <c r="A1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5" t="s">
        <v>838</v>
      </c>
      <c r="C145" t="s">
        <v>1259</v>
      </c>
      <c r="D145" s="42" t="s">
        <v>1260</v>
      </c>
      <c r="E145" t="s">
        <v>1261</v>
      </c>
      <c r="F145" t="s">
        <v>1262</v>
      </c>
      <c r="G145">
        <v>19</v>
      </c>
      <c r="H145">
        <v>2</v>
      </c>
      <c r="I145">
        <v>1.3</v>
      </c>
      <c r="J145">
        <v>20</v>
      </c>
      <c r="K145" t="str" cm="1">
        <f t="array" ref="K1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Lübeck Hbf</v>
      </c>
      <c r="L145" t="str">
        <f>IFERROR(LEFT(TRIM(Lose[[#This Row],[Google Koordinaten]]),9),"")</f>
        <v>53.867037</v>
      </c>
      <c r="M145" t="str">
        <f>IFERROR(MID(TRIM(Lose[[#This Row],[Google Koordinaten]]),
FIND(",",TRIM(Lose[[#This Row],[Google Koordinaten]])) + 2,9),"")</f>
        <v>10.686108</v>
      </c>
      <c r="N145">
        <f>IF(Lose[[#This Row],[Bahn-hofs-zeit]]=0,0,MROUND(30*25^((Lose[[#This Row],[Bahn-hofs-zeit]]-_xlfn.MINIFS(Lose[Bahn-hofs-zeit],Lose[Bahn-hofs-zeit],"&gt;0"))/(MAX(Lose[Bahn-hofs-zeit])-_xlfn.MINIFS(Lose[Bahn-hofs-zeit],Lose[Bahn-hofs-zeit],"&gt;0"))),5))</f>
        <v>185</v>
      </c>
      <c r="O145">
        <f>IF(Lose[[#This Row],[Gehzeit (min)]]="",0,CEILING(3*(Lose[[#This Row],[Gehzeit (min)]]+Lose[[#This Row],[Aufgaben-zeit (min)]]),5))</f>
        <v>65</v>
      </c>
      <c r="P145">
        <v>8.75</v>
      </c>
      <c r="Q145">
        <f>IFERROR(ROUND(Lose[[#This Row],[Distanz (km)]]*60/Lose[[#This Row],[Gehzeit (min)]],1),"")</f>
        <v>4.0999999999999996</v>
      </c>
      <c r="R1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1.07</v>
      </c>
      <c r="S145">
        <f>IFERROR(Lose[[#This Row],[Distanz (km)]]-Lose[[#This Row],[Check Distanz]],"")</f>
        <v>0.22999999999999998</v>
      </c>
      <c r="T145" s="29">
        <f>IFERROR(Lose[[#This Row],[Check Umweg]]/Lose[[#This Row],[Check Distanz]],"")</f>
        <v>0.21495327102803735</v>
      </c>
      <c r="U145">
        <f ca="1">IF(RIGHT(Lose[[#This Row],[LosID]],1)="b",_xlfn.XLOOKUP(REPLACE(Lose[[#This Row],[LosID]],LEN(Lose[[#This Row],[LosID]]),1,"a"),Lose[LosID],Lose[Zufallszahl],"",0),RAND())</f>
        <v>0.58115288714376034</v>
      </c>
      <c r="V145" t="b" cm="1">
        <f t="array" aca="1" ref="V145" ca="1">Lose[[#This Row],[Zufallszahl]]&gt;=IFERROR(LARGE((LEFT(Lose[LosID],FIND("-",Lose[LosID])-1)=LEFT(Lose[[#This Row],[LosID]],FIND("-",Lose[[#This Row],[LosID]])-1))*Lose[Zufallszahl],_xlfn.XLOOKUP(LEFT(Lose[[#This Row],[LosID]],FIND("-",Lose[[#This Row],[LosID]])-1),Ziehungsanzahl[Kürzel],Ziehungsanzahl[Kontingent],FALSE,0)),9999)</f>
        <v>0</v>
      </c>
    </row>
    <row r="146" spans="1:22" ht="60">
      <c r="A1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6" t="s">
        <v>843</v>
      </c>
      <c r="C146" t="s">
        <v>256</v>
      </c>
      <c r="D146" s="1" t="s">
        <v>259</v>
      </c>
      <c r="E146" t="s">
        <v>257</v>
      </c>
      <c r="F146" t="s">
        <v>1263</v>
      </c>
      <c r="G146">
        <v>8</v>
      </c>
      <c r="H146">
        <v>5</v>
      </c>
      <c r="I146">
        <v>0.6</v>
      </c>
      <c r="J146">
        <v>20</v>
      </c>
      <c r="K146" t="str" cm="1">
        <f t="array" ref="K1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Oldesloe</v>
      </c>
      <c r="L146" t="str">
        <f>IFERROR(LEFT(TRIM(Lose[[#This Row],[Google Koordinaten]]),9),"")</f>
        <v>53.809475</v>
      </c>
      <c r="M146" t="str">
        <f>IFERROR(MID(TRIM(Lose[[#This Row],[Google Koordinaten]]),
FIND(",",TRIM(Lose[[#This Row],[Google Koordinaten]])) + 2,9),"")</f>
        <v>10.377370</v>
      </c>
      <c r="N146">
        <f>IF(Lose[[#This Row],[Bahn-hofs-zeit]]=0,0,MROUND(30*25^((Lose[[#This Row],[Bahn-hofs-zeit]]-_xlfn.MINIFS(Lose[Bahn-hofs-zeit],Lose[Bahn-hofs-zeit],"&gt;0"))/(MAX(Lose[Bahn-hofs-zeit])-_xlfn.MINIFS(Lose[Bahn-hofs-zeit],Lose[Bahn-hofs-zeit],"&gt;0"))),5))</f>
        <v>145</v>
      </c>
      <c r="O146">
        <f>IF(Lose[[#This Row],[Gehzeit (min)]]="",0,CEILING(3*(Lose[[#This Row],[Gehzeit (min)]]+Lose[[#This Row],[Aufgaben-zeit (min)]]),5))</f>
        <v>40</v>
      </c>
      <c r="P146">
        <v>8</v>
      </c>
      <c r="Q146">
        <f>IFERROR(ROUND(Lose[[#This Row],[Distanz (km)]]*60/Lose[[#This Row],[Gehzeit (min)]],1),"")</f>
        <v>4.5</v>
      </c>
      <c r="R1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0.56999999999999995</v>
      </c>
      <c r="S146">
        <f>IFERROR(Lose[[#This Row],[Distanz (km)]]-Lose[[#This Row],[Check Distanz]],"")</f>
        <v>3.0000000000000027E-2</v>
      </c>
      <c r="T146" s="29">
        <f>IFERROR(Lose[[#This Row],[Check Umweg]]/Lose[[#This Row],[Check Distanz]],"")</f>
        <v>5.2631578947368474E-2</v>
      </c>
      <c r="U146">
        <f ca="1">IF(RIGHT(Lose[[#This Row],[LosID]],1)="b",_xlfn.XLOOKUP(REPLACE(Lose[[#This Row],[LosID]],LEN(Lose[[#This Row],[LosID]]),1,"a"),Lose[LosID],Lose[Zufallszahl],"",0),RAND())</f>
        <v>0.31838026774418349</v>
      </c>
      <c r="V146" t="b" cm="1">
        <f t="array" aca="1" ref="V146" ca="1">Lose[[#This Row],[Zufallszahl]]&gt;=IFERROR(LARGE((LEFT(Lose[LosID],FIND("-",Lose[LosID])-1)=LEFT(Lose[[#This Row],[LosID]],FIND("-",Lose[[#This Row],[LosID]])-1))*Lose[Zufallszahl],_xlfn.XLOOKUP(LEFT(Lose[[#This Row],[LosID]],FIND("-",Lose[[#This Row],[LosID]])-1),Ziehungsanzahl[Kürzel],Ziehungsanzahl[Kontingent],FALSE,0)),9999)</f>
        <v>0</v>
      </c>
    </row>
    <row r="147" spans="1:22" ht="90">
      <c r="A1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47" t="s">
        <v>846</v>
      </c>
      <c r="C147" t="s">
        <v>1264</v>
      </c>
      <c r="D147" s="1" t="s">
        <v>1265</v>
      </c>
      <c r="E147" t="s">
        <v>1266</v>
      </c>
      <c r="F147" t="s">
        <v>1267</v>
      </c>
      <c r="G147">
        <v>7</v>
      </c>
      <c r="H147">
        <v>2</v>
      </c>
      <c r="I147">
        <v>0.5</v>
      </c>
      <c r="J147">
        <v>10</v>
      </c>
      <c r="K147" t="str" cm="1">
        <f t="array" ref="K14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Bestwig</v>
      </c>
      <c r="L147" t="str">
        <f>IFERROR(LEFT(TRIM(Lose[[#This Row],[Google Koordinaten]]),9),"")</f>
        <v>51.361725</v>
      </c>
      <c r="M147" t="str">
        <f>IFERROR(MID(TRIM(Lose[[#This Row],[Google Koordinaten]]),
FIND(",",TRIM(Lose[[#This Row],[Google Koordinaten]])) + 2,9),"")</f>
        <v>8.3980861</v>
      </c>
      <c r="N147">
        <f>IF(Lose[[#This Row],[Bahn-hofs-zeit]]=0,0,MROUND(30*25^((Lose[[#This Row],[Bahn-hofs-zeit]]-_xlfn.MINIFS(Lose[Bahn-hofs-zeit],Lose[Bahn-hofs-zeit],"&gt;0"))/(MAX(Lose[Bahn-hofs-zeit])-_xlfn.MINIFS(Lose[Bahn-hofs-zeit],Lose[Bahn-hofs-zeit],"&gt;0"))),5))</f>
        <v>65</v>
      </c>
      <c r="O147">
        <f>IF(Lose[[#This Row],[Gehzeit (min)]]="",0,CEILING(3*(Lose[[#This Row],[Gehzeit (min)]]+Lose[[#This Row],[Aufgaben-zeit (min)]]),5))</f>
        <v>30</v>
      </c>
      <c r="P147">
        <v>5.5</v>
      </c>
      <c r="Q147">
        <f>IFERROR(ROUND(Lose[[#This Row],[Distanz (km)]]*60/Lose[[#This Row],[Gehzeit (min)]],1),"")</f>
        <v>4.3</v>
      </c>
      <c r="R1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0.03</v>
      </c>
      <c r="S147">
        <f>IFERROR(Lose[[#This Row],[Distanz (km)]]-Lose[[#This Row],[Check Distanz]],"")</f>
        <v>0.47</v>
      </c>
      <c r="T147" s="29">
        <f>IFERROR(Lose[[#This Row],[Check Umweg]]/Lose[[#This Row],[Check Distanz]],"")</f>
        <v>15.666666666666666</v>
      </c>
      <c r="U147">
        <f ca="1">IF(RIGHT(Lose[[#This Row],[LosID]],1)="b",_xlfn.XLOOKUP(REPLACE(Lose[[#This Row],[LosID]],LEN(Lose[[#This Row],[LosID]]),1,"a"),Lose[LosID],Lose[Zufallszahl],"",0),RAND())</f>
        <v>0.51605976109547602</v>
      </c>
      <c r="V147" t="b" cm="1">
        <f t="array" aca="1" ref="V147" ca="1">Lose[[#This Row],[Zufallszahl]]&gt;=IFERROR(LARGE((LEFT(Lose[LosID],FIND("-",Lose[LosID])-1)=LEFT(Lose[[#This Row],[LosID]],FIND("-",Lose[[#This Row],[LosID]])-1))*Lose[Zufallszahl],_xlfn.XLOOKUP(LEFT(Lose[[#This Row],[LosID]],FIND("-",Lose[[#This Row],[LosID]])-1),Ziehungsanzahl[Kürzel],Ziehungsanzahl[Kontingent],FALSE,0)),9999)</f>
        <v>0</v>
      </c>
    </row>
    <row r="148" spans="1:22" ht="180">
      <c r="A1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8" t="s">
        <v>851</v>
      </c>
      <c r="C148" t="s">
        <v>1268</v>
      </c>
      <c r="D148" s="1" t="s">
        <v>1269</v>
      </c>
      <c r="E148" t="s">
        <v>1270</v>
      </c>
      <c r="F148" t="s">
        <v>1271</v>
      </c>
      <c r="G148">
        <v>15</v>
      </c>
      <c r="H148">
        <v>1</v>
      </c>
      <c r="I148">
        <v>1.1000000000000001</v>
      </c>
      <c r="J148">
        <v>20</v>
      </c>
      <c r="K148" t="str" cm="1">
        <f t="array" ref="K14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Dagebüll Mole</v>
      </c>
      <c r="L148" t="str">
        <f>IFERROR(LEFT(TRIM(Lose[[#This Row],[Google Koordinaten]]),9),"")</f>
        <v>54.725290</v>
      </c>
      <c r="M148" t="str">
        <f>IFERROR(MID(TRIM(Lose[[#This Row],[Google Koordinaten]]),
FIND(",",TRIM(Lose[[#This Row],[Google Koordinaten]])) + 2,9),"")</f>
        <v>8.6999042</v>
      </c>
      <c r="N148">
        <f>IF(Lose[[#This Row],[Bahn-hofs-zeit]]=0,0,MROUND(30*25^((Lose[[#This Row],[Bahn-hofs-zeit]]-_xlfn.MINIFS(Lose[Bahn-hofs-zeit],Lose[Bahn-hofs-zeit],"&gt;0"))/(MAX(Lose[Bahn-hofs-zeit])-_xlfn.MINIFS(Lose[Bahn-hofs-zeit],Lose[Bahn-hofs-zeit],"&gt;0"))),5))</f>
        <v>750</v>
      </c>
      <c r="O148">
        <f>IF(Lose[[#This Row],[Gehzeit (min)]]="",0,CEILING(3*(Lose[[#This Row],[Gehzeit (min)]]+Lose[[#This Row],[Aufgaben-zeit (min)]]),5))</f>
        <v>50</v>
      </c>
      <c r="P148">
        <v>13</v>
      </c>
      <c r="Q148">
        <f>IFERROR(ROUND(Lose[[#This Row],[Distanz (km)]]*60/Lose[[#This Row],[Gehzeit (min)]],1),"")</f>
        <v>4.4000000000000004</v>
      </c>
      <c r="R1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0.77</v>
      </c>
      <c r="S148">
        <f>IFERROR(Lose[[#This Row],[Distanz (km)]]-Lose[[#This Row],[Check Distanz]],"")</f>
        <v>0.33000000000000007</v>
      </c>
      <c r="T148" s="29">
        <f>IFERROR(Lose[[#This Row],[Check Umweg]]/Lose[[#This Row],[Check Distanz]],"")</f>
        <v>0.42857142857142866</v>
      </c>
      <c r="U148">
        <f ca="1">IF(RIGHT(Lose[[#This Row],[LosID]],1)="b",_xlfn.XLOOKUP(REPLACE(Lose[[#This Row],[LosID]],LEN(Lose[[#This Row],[LosID]]),1,"a"),Lose[LosID],Lose[Zufallszahl],"",0),RAND())</f>
        <v>0.3032725528087018</v>
      </c>
      <c r="V148" t="b" cm="1">
        <f t="array" aca="1" ref="V148" ca="1">Lose[[#This Row],[Zufallszahl]]&gt;=IFERROR(LARGE((LEFT(Lose[LosID],FIND("-",Lose[LosID])-1)=LEFT(Lose[[#This Row],[LosID]],FIND("-",Lose[[#This Row],[LosID]])-1))*Lose[Zufallszahl],_xlfn.XLOOKUP(LEFT(Lose[[#This Row],[LosID]],FIND("-",Lose[[#This Row],[LosID]])-1),Ziehungsanzahl[Kürzel],Ziehungsanzahl[Kontingent],FALSE,0)),9999)</f>
        <v>0</v>
      </c>
    </row>
    <row r="149" spans="1:22" ht="150">
      <c r="A1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49" t="s">
        <v>872</v>
      </c>
      <c r="C149" t="s">
        <v>1272</v>
      </c>
      <c r="D149" s="1" t="s">
        <v>1273</v>
      </c>
      <c r="E149" t="s">
        <v>1274</v>
      </c>
      <c r="F149" t="s">
        <v>1275</v>
      </c>
      <c r="G149">
        <v>6</v>
      </c>
      <c r="H149">
        <v>5</v>
      </c>
      <c r="I149">
        <v>0.45</v>
      </c>
      <c r="K149" t="str" cm="1">
        <f t="array" ref="K1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Lette(Kr Coesfeld)</v>
      </c>
      <c r="L149" t="str">
        <f>IFERROR(LEFT(TRIM(Lose[[#This Row],[Google Koordinaten]]),9),"")</f>
        <v>51.895696</v>
      </c>
      <c r="M149" t="str">
        <f>IFERROR(MID(TRIM(Lose[[#This Row],[Google Koordinaten]]),
FIND(",",TRIM(Lose[[#This Row],[Google Koordinaten]])) + 2,9),"")</f>
        <v>7.1900532</v>
      </c>
      <c r="N149">
        <f>IF(Lose[[#This Row],[Bahn-hofs-zeit]]=0,0,MROUND(30*25^((Lose[[#This Row],[Bahn-hofs-zeit]]-_xlfn.MINIFS(Lose[Bahn-hofs-zeit],Lose[Bahn-hofs-zeit],"&gt;0"))/(MAX(Lose[Bahn-hofs-zeit])-_xlfn.MINIFS(Lose[Bahn-hofs-zeit],Lose[Bahn-hofs-zeit],"&gt;0"))),5))</f>
        <v>70</v>
      </c>
      <c r="O149">
        <f>IF(Lose[[#This Row],[Gehzeit (min)]]="",0,CEILING(3*(Lose[[#This Row],[Gehzeit (min)]]+Lose[[#This Row],[Aufgaben-zeit (min)]]),5))</f>
        <v>35</v>
      </c>
      <c r="P149">
        <v>5.75</v>
      </c>
      <c r="Q149">
        <f>IFERROR(ROUND(Lose[[#This Row],[Distanz (km)]]*60/Lose[[#This Row],[Gehzeit (min)]],1),"")</f>
        <v>4.5</v>
      </c>
      <c r="R1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0.41</v>
      </c>
      <c r="S149">
        <f>IFERROR(Lose[[#This Row],[Distanz (km)]]-Lose[[#This Row],[Check Distanz]],"")</f>
        <v>4.0000000000000036E-2</v>
      </c>
      <c r="T149" s="29">
        <f>IFERROR(Lose[[#This Row],[Check Umweg]]/Lose[[#This Row],[Check Distanz]],"")</f>
        <v>9.7560975609756184E-2</v>
      </c>
      <c r="U149">
        <f ca="1">IF(RIGHT(Lose[[#This Row],[LosID]],1)="b",_xlfn.XLOOKUP(REPLACE(Lose[[#This Row],[LosID]],LEN(Lose[[#This Row],[LosID]]),1,"a"),Lose[LosID],Lose[Zufallszahl],"",0),RAND())</f>
        <v>7.9869682207335924E-2</v>
      </c>
      <c r="V149" t="b" cm="1">
        <f t="array" aca="1" ref="V149" ca="1">Lose[[#This Row],[Zufallszahl]]&gt;=IFERROR(LARGE((LEFT(Lose[LosID],FIND("-",Lose[LosID])-1)=LEFT(Lose[[#This Row],[LosID]],FIND("-",Lose[[#This Row],[LosID]])-1))*Lose[Zufallszahl],_xlfn.XLOOKUP(LEFT(Lose[[#This Row],[LosID]],FIND("-",Lose[[#This Row],[LosID]])-1),Ziehungsanzahl[Kürzel],Ziehungsanzahl[Kontingent],FALSE,0)),9999)</f>
        <v>0</v>
      </c>
    </row>
    <row r="150" spans="1:22" ht="195">
      <c r="A1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0" t="s">
        <v>877</v>
      </c>
      <c r="C150" t="s">
        <v>1276</v>
      </c>
      <c r="D150" s="1" t="s">
        <v>1277</v>
      </c>
      <c r="E150" t="s">
        <v>1278</v>
      </c>
      <c r="F150" t="s">
        <v>1279</v>
      </c>
      <c r="G150">
        <v>10</v>
      </c>
      <c r="H150">
        <v>10</v>
      </c>
      <c r="I150">
        <v>0.7</v>
      </c>
      <c r="J150">
        <v>20</v>
      </c>
      <c r="K150" t="s">
        <v>1280</v>
      </c>
      <c r="L150" t="str">
        <f>IFERROR(LEFT(TRIM(Lose[[#This Row],[Google Koordinaten]]),9),"")</f>
        <v>49.445447</v>
      </c>
      <c r="M150" t="str">
        <f>IFERROR(MID(TRIM(Lose[[#This Row],[Google Koordinaten]]),
FIND(",",TRIM(Lose[[#This Row],[Google Koordinaten]])) + 2,9),"")</f>
        <v>11.074542</v>
      </c>
      <c r="N150">
        <f>IF(Lose[[#This Row],[Bahn-hofs-zeit]]=0,0,MROUND(30*25^((Lose[[#This Row],[Bahn-hofs-zeit]]-_xlfn.MINIFS(Lose[Bahn-hofs-zeit],Lose[Bahn-hofs-zeit],"&gt;0"))/(MAX(Lose[Bahn-hofs-zeit])-_xlfn.MINIFS(Lose[Bahn-hofs-zeit],Lose[Bahn-hofs-zeit],"&gt;0"))),5))</f>
        <v>110</v>
      </c>
      <c r="O150">
        <f>IF(Lose[[#This Row],[Gehzeit (min)]]="",0,CEILING(3*(Lose[[#This Row],[Gehzeit (min)]]+Lose[[#This Row],[Aufgaben-zeit (min)]]),5))</f>
        <v>60</v>
      </c>
      <c r="P150">
        <v>7.25</v>
      </c>
      <c r="Q150">
        <f>IFERROR(ROUND(Lose[[#This Row],[Distanz (km)]]*60/Lose[[#This Row],[Gehzeit (min)]],1),"")</f>
        <v>4.2</v>
      </c>
      <c r="R1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0.61</v>
      </c>
      <c r="S150">
        <f>IFERROR(Lose[[#This Row],[Distanz (km)]]-Lose[[#This Row],[Check Distanz]],"")</f>
        <v>8.9999999999999969E-2</v>
      </c>
      <c r="T150" s="29">
        <f>IFERROR(Lose[[#This Row],[Check Umweg]]/Lose[[#This Row],[Check Distanz]],"")</f>
        <v>0.14754098360655732</v>
      </c>
      <c r="U150">
        <f ca="1">IF(RIGHT(Lose[[#This Row],[LosID]],1)="b",_xlfn.XLOOKUP(REPLACE(Lose[[#This Row],[LosID]],LEN(Lose[[#This Row],[LosID]]),1,"a"),Lose[LosID],Lose[Zufallszahl],"",0),RAND())</f>
        <v>1.7936486030828647E-2</v>
      </c>
      <c r="V150" t="b" cm="1">
        <f t="array" aca="1" ref="V150" ca="1">Lose[[#This Row],[Zufallszahl]]&gt;=IFERROR(LARGE((LEFT(Lose[LosID],FIND("-",Lose[LosID])-1)=LEFT(Lose[[#This Row],[LosID]],FIND("-",Lose[[#This Row],[LosID]])-1))*Lose[Zufallszahl],_xlfn.XLOOKUP(LEFT(Lose[[#This Row],[LosID]],FIND("-",Lose[[#This Row],[LosID]])-1),Ziehungsanzahl[Kürzel],Ziehungsanzahl[Kontingent],FALSE,0)),9999)</f>
        <v>0</v>
      </c>
    </row>
    <row r="151" spans="1:22" ht="105">
      <c r="A1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1" t="s">
        <v>830</v>
      </c>
      <c r="C151" t="s">
        <v>1281</v>
      </c>
      <c r="D151" s="1" t="s">
        <v>1282</v>
      </c>
      <c r="E151" t="s">
        <v>1283</v>
      </c>
      <c r="F151" t="s">
        <v>1284</v>
      </c>
      <c r="G151">
        <v>19</v>
      </c>
      <c r="H151">
        <v>5</v>
      </c>
      <c r="I151">
        <v>1.3</v>
      </c>
      <c r="K151" t="str" cm="1">
        <f t="array" ref="K1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Horb</v>
      </c>
      <c r="L151" t="str">
        <f>IFERROR(LEFT(TRIM(Lose[[#This Row],[Google Koordinaten]]),9),"")</f>
        <v>48.435514</v>
      </c>
      <c r="M151" t="str">
        <f>IFERROR(MID(TRIM(Lose[[#This Row],[Google Koordinaten]]),
FIND(",",TRIM(Lose[[#This Row],[Google Koordinaten]])) + 2,9),"")</f>
        <v>8.6766330</v>
      </c>
      <c r="N151">
        <f>IF(Lose[[#This Row],[Bahn-hofs-zeit]]=0,0,MROUND(30*25^((Lose[[#This Row],[Bahn-hofs-zeit]]-_xlfn.MINIFS(Lose[Bahn-hofs-zeit],Lose[Bahn-hofs-zeit],"&gt;0"))/(MAX(Lose[Bahn-hofs-zeit])-_xlfn.MINIFS(Lose[Bahn-hofs-zeit],Lose[Bahn-hofs-zeit],"&gt;0"))),5))</f>
        <v>185</v>
      </c>
      <c r="O151">
        <f>IF(Lose[[#This Row],[Gehzeit (min)]]="",0,CEILING(3*(Lose[[#This Row],[Gehzeit (min)]]+Lose[[#This Row],[Aufgaben-zeit (min)]]),5))</f>
        <v>75</v>
      </c>
      <c r="P151">
        <v>8.75</v>
      </c>
      <c r="Q151">
        <f>IFERROR(ROUND(Lose[[#This Row],[Distanz (km)]]*60/Lose[[#This Row],[Gehzeit (min)]],1),"")</f>
        <v>4.0999999999999996</v>
      </c>
      <c r="R1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1.1299999999999999</v>
      </c>
      <c r="S151">
        <f>IFERROR(Lose[[#This Row],[Distanz (km)]]-Lose[[#This Row],[Check Distanz]],"")</f>
        <v>0.17000000000000015</v>
      </c>
      <c r="T151" s="29">
        <f>IFERROR(Lose[[#This Row],[Check Umweg]]/Lose[[#This Row],[Check Distanz]],"")</f>
        <v>0.15044247787610635</v>
      </c>
      <c r="U151">
        <f ca="1">IF(RIGHT(Lose[[#This Row],[LosID]],1)="b",_xlfn.XLOOKUP(REPLACE(Lose[[#This Row],[LosID]],LEN(Lose[[#This Row],[LosID]]),1,"a"),Lose[LosID],Lose[Zufallszahl],"",0),RAND())</f>
        <v>0.80616660834347531</v>
      </c>
      <c r="V151" t="b" cm="1">
        <f t="array" aca="1" ref="V151" ca="1">Lose[[#This Row],[Zufallszahl]]&gt;=IFERROR(LARGE((LEFT(Lose[LosID],FIND("-",Lose[LosID])-1)=LEFT(Lose[[#This Row],[LosID]],FIND("-",Lose[[#This Row],[LosID]])-1))*Lose[Zufallszahl],_xlfn.XLOOKUP(LEFT(Lose[[#This Row],[LosID]],FIND("-",Lose[[#This Row],[LosID]])-1),Ziehungsanzahl[Kürzel],Ziehungsanzahl[Kontingent],FALSE,0)),9999)</f>
        <v>1</v>
      </c>
    </row>
    <row r="152" spans="1:22" ht="90">
      <c r="A1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2" t="s">
        <v>835</v>
      </c>
      <c r="C152" t="s">
        <v>260</v>
      </c>
      <c r="D152" s="33" t="s">
        <v>1285</v>
      </c>
      <c r="E152" t="s">
        <v>261</v>
      </c>
      <c r="F152" s="1" t="s">
        <v>1286</v>
      </c>
      <c r="G152">
        <v>26</v>
      </c>
      <c r="H152">
        <v>2</v>
      </c>
      <c r="I152">
        <v>1.9</v>
      </c>
      <c r="K152" t="str" cm="1">
        <f t="array" ref="K1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Dresden Freiberger Straße</v>
      </c>
      <c r="L152" t="str">
        <f>IFERROR(LEFT(TRIM(Lose[[#This Row],[Google Koordinaten]]),9),"")</f>
        <v>51.039595</v>
      </c>
      <c r="M152" t="str">
        <f>IFERROR(MID(TRIM(Lose[[#This Row],[Google Koordinaten]]),
FIND(",",TRIM(Lose[[#This Row],[Google Koordinaten]])) + 2,9),"")</f>
        <v>13.711675</v>
      </c>
      <c r="N152">
        <f>IF(Lose[[#This Row],[Bahn-hofs-zeit]]=0,0,MROUND(30*25^((Lose[[#This Row],[Bahn-hofs-zeit]]-_xlfn.MINIFS(Lose[Bahn-hofs-zeit],Lose[Bahn-hofs-zeit],"&gt;0"))/(MAX(Lose[Bahn-hofs-zeit])-_xlfn.MINIFS(Lose[Bahn-hofs-zeit],Lose[Bahn-hofs-zeit],"&gt;0"))),5))</f>
        <v>420</v>
      </c>
      <c r="O152">
        <f>IF(Lose[[#This Row],[Gehzeit (min)]]="",0,CEILING(3*(Lose[[#This Row],[Gehzeit (min)]]+Lose[[#This Row],[Aufgaben-zeit (min)]]),5))</f>
        <v>85</v>
      </c>
      <c r="P152">
        <v>11.25</v>
      </c>
      <c r="Q152">
        <f>IFERROR(ROUND(Lose[[#This Row],[Distanz (km)]]*60/Lose[[#This Row],[Gehzeit (min)]],1),"")</f>
        <v>4.4000000000000004</v>
      </c>
      <c r="R1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1.1000000000000001</v>
      </c>
      <c r="S152">
        <f>IFERROR(Lose[[#This Row],[Distanz (km)]]-Lose[[#This Row],[Check Distanz]],"")</f>
        <v>0.79999999999999982</v>
      </c>
      <c r="T152" s="29">
        <f>IFERROR(Lose[[#This Row],[Check Umweg]]/Lose[[#This Row],[Check Distanz]],"")</f>
        <v>0.72727272727272707</v>
      </c>
      <c r="U152">
        <f ca="1">IF(RIGHT(Lose[[#This Row],[LosID]],1)="b",_xlfn.XLOOKUP(REPLACE(Lose[[#This Row],[LosID]],LEN(Lose[[#This Row],[LosID]]),1,"a"),Lose[LosID],Lose[Zufallszahl],"",0),RAND())</f>
        <v>0.40249148112580446</v>
      </c>
      <c r="V152" t="b" cm="1">
        <f t="array" aca="1" ref="V152" ca="1">Lose[[#This Row],[Zufallszahl]]&gt;=IFERROR(LARGE((LEFT(Lose[LosID],FIND("-",Lose[LosID])-1)=LEFT(Lose[[#This Row],[LosID]],FIND("-",Lose[[#This Row],[LosID]])-1))*Lose[Zufallszahl],_xlfn.XLOOKUP(LEFT(Lose[[#This Row],[LosID]],FIND("-",Lose[[#This Row],[LosID]])-1),Ziehungsanzahl[Kürzel],Ziehungsanzahl[Kontingent],FALSE,0)),9999)</f>
        <v>0</v>
      </c>
    </row>
    <row r="153" spans="1:22" ht="120">
      <c r="A1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3" t="s">
        <v>838</v>
      </c>
      <c r="C153" t="s">
        <v>263</v>
      </c>
      <c r="D153" s="1" t="s">
        <v>1287</v>
      </c>
      <c r="E153" t="s">
        <v>264</v>
      </c>
      <c r="F153" t="s">
        <v>1288</v>
      </c>
      <c r="G153">
        <v>20</v>
      </c>
      <c r="H153">
        <v>10</v>
      </c>
      <c r="I153">
        <v>1.4</v>
      </c>
      <c r="J153">
        <v>30</v>
      </c>
      <c r="K153" t="str" cm="1">
        <f t="array" ref="K15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Hamm(Westf)Hbf</v>
      </c>
      <c r="L153" t="str">
        <f>IFERROR(LEFT(TRIM(Lose[[#This Row],[Google Koordinaten]]),9),"")</f>
        <v>51.670345</v>
      </c>
      <c r="M153" t="str">
        <f>IFERROR(MID(TRIM(Lose[[#This Row],[Google Koordinaten]]),
FIND(",",TRIM(Lose[[#This Row],[Google Koordinaten]])) + 2,9),"")</f>
        <v>7.8166902</v>
      </c>
      <c r="N153">
        <f>IF(Lose[[#This Row],[Bahn-hofs-zeit]]=0,0,MROUND(30*25^((Lose[[#This Row],[Bahn-hofs-zeit]]-_xlfn.MINIFS(Lose[Bahn-hofs-zeit],Lose[Bahn-hofs-zeit],"&gt;0"))/(MAX(Lose[Bahn-hofs-zeit])-_xlfn.MINIFS(Lose[Bahn-hofs-zeit],Lose[Bahn-hofs-zeit],"&gt;0"))),5))</f>
        <v>35</v>
      </c>
      <c r="O153">
        <f>IF(Lose[[#This Row],[Gehzeit (min)]]="",0,CEILING(3*(Lose[[#This Row],[Gehzeit (min)]]+Lose[[#This Row],[Aufgaben-zeit (min)]]),5))</f>
        <v>90</v>
      </c>
      <c r="P153">
        <v>3.75</v>
      </c>
      <c r="Q153">
        <f>IFERROR(ROUND(Lose[[#This Row],[Distanz (km)]]*60/Lose[[#This Row],[Gehzeit (min)]],1),"")</f>
        <v>4.2</v>
      </c>
      <c r="R1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1.06</v>
      </c>
      <c r="S153">
        <f>IFERROR(Lose[[#This Row],[Distanz (km)]]-Lose[[#This Row],[Check Distanz]],"")</f>
        <v>0.33999999999999986</v>
      </c>
      <c r="T153" s="29">
        <f>IFERROR(Lose[[#This Row],[Check Umweg]]/Lose[[#This Row],[Check Distanz]],"")</f>
        <v>0.32075471698113195</v>
      </c>
      <c r="U153">
        <f ca="1">IF(RIGHT(Lose[[#This Row],[LosID]],1)="b",_xlfn.XLOOKUP(REPLACE(Lose[[#This Row],[LosID]],LEN(Lose[[#This Row],[LosID]]),1,"a"),Lose[LosID],Lose[Zufallszahl],"",0),RAND())</f>
        <v>0.82212411813075659</v>
      </c>
      <c r="V153" t="b" cm="1">
        <f t="array" aca="1" ref="V153" ca="1">Lose[[#This Row],[Zufallszahl]]&gt;=IFERROR(LARGE((LEFT(Lose[LosID],FIND("-",Lose[LosID])-1)=LEFT(Lose[[#This Row],[LosID]],FIND("-",Lose[[#This Row],[LosID]])-1))*Lose[Zufallszahl],_xlfn.XLOOKUP(LEFT(Lose[[#This Row],[LosID]],FIND("-",Lose[[#This Row],[LosID]])-1),Ziehungsanzahl[Kürzel],Ziehungsanzahl[Kontingent],FALSE,0)),9999)</f>
        <v>1</v>
      </c>
    </row>
    <row r="154" spans="1:22" ht="60">
      <c r="A1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4" t="s">
        <v>843</v>
      </c>
      <c r="C154" t="s">
        <v>266</v>
      </c>
      <c r="D154" s="1" t="s">
        <v>269</v>
      </c>
      <c r="E154" t="s">
        <v>267</v>
      </c>
      <c r="F154" t="s">
        <v>1289</v>
      </c>
      <c r="G154">
        <v>3</v>
      </c>
      <c r="H154">
        <v>5</v>
      </c>
      <c r="I154">
        <v>0.2</v>
      </c>
      <c r="K154" t="str" cm="1">
        <f t="array" ref="K15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Wismar</v>
      </c>
      <c r="L154" t="str">
        <f>IFERROR(LEFT(TRIM(Lose[[#This Row],[Google Koordinaten]]),9),"")</f>
        <v>53.897772</v>
      </c>
      <c r="M154" t="str">
        <f>IFERROR(MID(TRIM(Lose[[#This Row],[Google Koordinaten]]),
FIND(",",TRIM(Lose[[#This Row],[Google Koordinaten]])) + 2,9),"")</f>
        <v>11.467907</v>
      </c>
      <c r="N154">
        <f>IF(Lose[[#This Row],[Bahn-hofs-zeit]]=0,0,MROUND(30*25^((Lose[[#This Row],[Bahn-hofs-zeit]]-_xlfn.MINIFS(Lose[Bahn-hofs-zeit],Lose[Bahn-hofs-zeit],"&gt;0"))/(MAX(Lose[Bahn-hofs-zeit])-_xlfn.MINIFS(Lose[Bahn-hofs-zeit],Lose[Bahn-hofs-zeit],"&gt;0"))),5))</f>
        <v>540</v>
      </c>
      <c r="O154">
        <f>IF(Lose[[#This Row],[Gehzeit (min)]]="",0,CEILING(3*(Lose[[#This Row],[Gehzeit (min)]]+Lose[[#This Row],[Aufgaben-zeit (min)]]),5))</f>
        <v>25</v>
      </c>
      <c r="P154">
        <v>12</v>
      </c>
      <c r="Q154">
        <f>IFERROR(ROUND(Lose[[#This Row],[Distanz (km)]]*60/Lose[[#This Row],[Gehzeit (min)]],1),"")</f>
        <v>4</v>
      </c>
      <c r="R1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0.14000000000000001</v>
      </c>
      <c r="S154">
        <f>IFERROR(Lose[[#This Row],[Distanz (km)]]-Lose[[#This Row],[Check Distanz]],"")</f>
        <v>0.06</v>
      </c>
      <c r="T154" s="29">
        <f>IFERROR(Lose[[#This Row],[Check Umweg]]/Lose[[#This Row],[Check Distanz]],"")</f>
        <v>0.42857142857142849</v>
      </c>
      <c r="U154">
        <f ca="1">IF(RIGHT(Lose[[#This Row],[LosID]],1)="b",_xlfn.XLOOKUP(REPLACE(Lose[[#This Row],[LosID]],LEN(Lose[[#This Row],[LosID]]),1,"a"),Lose[LosID],Lose[Zufallszahl],"",0),RAND())</f>
        <v>0.78034271621769835</v>
      </c>
      <c r="V154" t="b" cm="1">
        <f t="array" aca="1" ref="V154" ca="1">Lose[[#This Row],[Zufallszahl]]&gt;=IFERROR(LARGE((LEFT(Lose[LosID],FIND("-",Lose[LosID])-1)=LEFT(Lose[[#This Row],[LosID]],FIND("-",Lose[[#This Row],[LosID]])-1))*Lose[Zufallszahl],_xlfn.XLOOKUP(LEFT(Lose[[#This Row],[LosID]],FIND("-",Lose[[#This Row],[LosID]])-1),Ziehungsanzahl[Kürzel],Ziehungsanzahl[Kontingent],FALSE,0)),9999)</f>
        <v>0</v>
      </c>
    </row>
    <row r="155" spans="1:22" ht="105">
      <c r="A1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5" t="s">
        <v>846</v>
      </c>
      <c r="C155" t="s">
        <v>1290</v>
      </c>
      <c r="D155" s="1" t="s">
        <v>1291</v>
      </c>
      <c r="E155" t="s">
        <v>1292</v>
      </c>
      <c r="F155" t="s">
        <v>1293</v>
      </c>
      <c r="G155">
        <v>10</v>
      </c>
      <c r="H155">
        <v>5</v>
      </c>
      <c r="I155">
        <v>0.35</v>
      </c>
      <c r="J155">
        <v>20</v>
      </c>
      <c r="K155" t="str" cm="1">
        <f t="array" ref="K15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Hochdahl</v>
      </c>
      <c r="L155" t="str">
        <f>IFERROR(LEFT(TRIM(Lose[[#This Row],[Google Koordinaten]]),9),"")</f>
        <v>51.218077</v>
      </c>
      <c r="M155" t="str">
        <f>IFERROR(MID(TRIM(Lose[[#This Row],[Google Koordinaten]]),
FIND(",",TRIM(Lose[[#This Row],[Google Koordinaten]])) + 2,9),"")</f>
        <v>6.9478417</v>
      </c>
      <c r="N155">
        <f>IF(Lose[[#This Row],[Bahn-hofs-zeit]]=0,0,MROUND(30*25^((Lose[[#This Row],[Bahn-hofs-zeit]]-_xlfn.MINIFS(Lose[Bahn-hofs-zeit],Lose[Bahn-hofs-zeit],"&gt;0"))/(MAX(Lose[Bahn-hofs-zeit])-_xlfn.MINIFS(Lose[Bahn-hofs-zeit],Lose[Bahn-hofs-zeit],"&gt;0"))),5))</f>
        <v>50</v>
      </c>
      <c r="O155">
        <f>IF(Lose[[#This Row],[Gehzeit (min)]]="",0,CEILING(3*(Lose[[#This Row],[Gehzeit (min)]]+Lose[[#This Row],[Aufgaben-zeit (min)]]),5))</f>
        <v>45</v>
      </c>
      <c r="P155">
        <v>4.75</v>
      </c>
      <c r="Q155">
        <f>IFERROR(ROUND(Lose[[#This Row],[Distanz (km)]]*60/Lose[[#This Row],[Gehzeit (min)]],1),"")</f>
        <v>2.1</v>
      </c>
      <c r="R1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0.25</v>
      </c>
      <c r="S155">
        <f>IFERROR(Lose[[#This Row],[Distanz (km)]]-Lose[[#This Row],[Check Distanz]],"")</f>
        <v>9.9999999999999978E-2</v>
      </c>
      <c r="T155" s="29">
        <f>IFERROR(Lose[[#This Row],[Check Umweg]]/Lose[[#This Row],[Check Distanz]],"")</f>
        <v>0.39999999999999991</v>
      </c>
      <c r="U155">
        <f ca="1">IF(RIGHT(Lose[[#This Row],[LosID]],1)="b",_xlfn.XLOOKUP(REPLACE(Lose[[#This Row],[LosID]],LEN(Lose[[#This Row],[LosID]]),1,"a"),Lose[LosID],Lose[Zufallszahl],"",0),RAND())</f>
        <v>0.95652173004408259</v>
      </c>
      <c r="V155" t="b" cm="1">
        <f t="array" aca="1" ref="V155" ca="1">Lose[[#This Row],[Zufallszahl]]&gt;=IFERROR(LARGE((LEFT(Lose[LosID],FIND("-",Lose[LosID])-1)=LEFT(Lose[[#This Row],[LosID]],FIND("-",Lose[[#This Row],[LosID]])-1))*Lose[Zufallszahl],_xlfn.XLOOKUP(LEFT(Lose[[#This Row],[LosID]],FIND("-",Lose[[#This Row],[LosID]])-1),Ziehungsanzahl[Kürzel],Ziehungsanzahl[Kontingent],FALSE,0)),9999)</f>
        <v>1</v>
      </c>
    </row>
    <row r="156" spans="1:22" ht="90">
      <c r="A15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6" t="s">
        <v>851</v>
      </c>
      <c r="C156" t="s">
        <v>270</v>
      </c>
      <c r="D156" s="1" t="s">
        <v>1294</v>
      </c>
      <c r="E156" t="s">
        <v>271</v>
      </c>
      <c r="F156" t="s">
        <v>1295</v>
      </c>
      <c r="G156">
        <v>14</v>
      </c>
      <c r="H156">
        <v>1</v>
      </c>
      <c r="I156">
        <v>1.1000000000000001</v>
      </c>
      <c r="J156">
        <v>10</v>
      </c>
      <c r="K156" t="str" cm="1">
        <f t="array" ref="K15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Olympiastadion</v>
      </c>
      <c r="L156" t="str">
        <f>IFERROR(LEFT(TRIM(Lose[[#This Row],[Google Koordinaten]]),9),"")</f>
        <v>52.517375</v>
      </c>
      <c r="M156" t="str">
        <f>IFERROR(MID(TRIM(Lose[[#This Row],[Google Koordinaten]]),
FIND(",",TRIM(Lose[[#This Row],[Google Koordinaten]])) + 2,9),"")</f>
        <v>13.249982</v>
      </c>
      <c r="N156">
        <f>IF(Lose[[#This Row],[Bahn-hofs-zeit]]=0,0,MROUND(30*25^((Lose[[#This Row],[Bahn-hofs-zeit]]-_xlfn.MINIFS(Lose[Bahn-hofs-zeit],Lose[Bahn-hofs-zeit],"&gt;0"))/(MAX(Lose[Bahn-hofs-zeit])-_xlfn.MINIFS(Lose[Bahn-hofs-zeit],Lose[Bahn-hofs-zeit],"&gt;0"))),5))</f>
        <v>145</v>
      </c>
      <c r="O156">
        <f>IF(Lose[[#This Row],[Gehzeit (min)]]="",0,CEILING(3*(Lose[[#This Row],[Gehzeit (min)]]+Lose[[#This Row],[Aufgaben-zeit (min)]]),5))</f>
        <v>45</v>
      </c>
      <c r="P156">
        <v>8</v>
      </c>
      <c r="Q156">
        <f>IFERROR(ROUND(Lose[[#This Row],[Distanz (km)]]*60/Lose[[#This Row],[Gehzeit (min)]],1),"")</f>
        <v>4.7</v>
      </c>
      <c r="R15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0.86</v>
      </c>
      <c r="S156">
        <f>IFERROR(Lose[[#This Row],[Distanz (km)]]-Lose[[#This Row],[Check Distanz]],"")</f>
        <v>0.2400000000000001</v>
      </c>
      <c r="T156" s="29">
        <f>IFERROR(Lose[[#This Row],[Check Umweg]]/Lose[[#This Row],[Check Distanz]],"")</f>
        <v>0.27906976744186057</v>
      </c>
      <c r="U156">
        <f ca="1">IF(RIGHT(Lose[[#This Row],[LosID]],1)="b",_xlfn.XLOOKUP(REPLACE(Lose[[#This Row],[LosID]],LEN(Lose[[#This Row],[LosID]]),1,"a"),Lose[LosID],Lose[Zufallszahl],"",0),RAND())</f>
        <v>0.97346969153840313</v>
      </c>
      <c r="V156" t="b" cm="1">
        <f t="array" aca="1" ref="V156" ca="1">Lose[[#This Row],[Zufallszahl]]&gt;=IFERROR(LARGE((LEFT(Lose[LosID],FIND("-",Lose[LosID])-1)=LEFT(Lose[[#This Row],[LosID]],FIND("-",Lose[[#This Row],[LosID]])-1))*Lose[Zufallszahl],_xlfn.XLOOKUP(LEFT(Lose[[#This Row],[LosID]],FIND("-",Lose[[#This Row],[LosID]])-1),Ziehungsanzahl[Kürzel],Ziehungsanzahl[Kontingent],FALSE,0)),9999)</f>
        <v>1</v>
      </c>
    </row>
    <row r="157" spans="1:22" ht="105">
      <c r="A15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7" t="s">
        <v>854</v>
      </c>
      <c r="C157" t="s">
        <v>273</v>
      </c>
      <c r="D157" s="1" t="s">
        <v>1296</v>
      </c>
      <c r="E157" t="s">
        <v>274</v>
      </c>
      <c r="F157" t="s">
        <v>1297</v>
      </c>
      <c r="G157">
        <v>3</v>
      </c>
      <c r="H157">
        <v>5</v>
      </c>
      <c r="I157">
        <v>0.2</v>
      </c>
      <c r="K157" t="str" cm="1">
        <f t="array" ref="K15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Schwerin Hbf</v>
      </c>
      <c r="L157" t="str">
        <f>IFERROR(LEFT(TRIM(Lose[[#This Row],[Google Koordinaten]]),9),"")</f>
        <v>53.636112</v>
      </c>
      <c r="M157" t="str">
        <f>IFERROR(MID(TRIM(Lose[[#This Row],[Google Koordinaten]]),
FIND(",",TRIM(Lose[[#This Row],[Google Koordinaten]])) + 2,9),"")</f>
        <v>11.406135</v>
      </c>
      <c r="N157">
        <f>IF(Lose[[#This Row],[Bahn-hofs-zeit]]=0,0,MROUND(30*25^((Lose[[#This Row],[Bahn-hofs-zeit]]-_xlfn.MINIFS(Lose[Bahn-hofs-zeit],Lose[Bahn-hofs-zeit],"&gt;0"))/(MAX(Lose[Bahn-hofs-zeit])-_xlfn.MINIFS(Lose[Bahn-hofs-zeit],Lose[Bahn-hofs-zeit],"&gt;0"))),5))</f>
        <v>215</v>
      </c>
      <c r="O157">
        <f>IF(Lose[[#This Row],[Gehzeit (min)]]="",0,CEILING(3*(Lose[[#This Row],[Gehzeit (min)]]+Lose[[#This Row],[Aufgaben-zeit (min)]]),5))</f>
        <v>25</v>
      </c>
      <c r="P157">
        <v>9.25</v>
      </c>
      <c r="Q157">
        <f>IFERROR(ROUND(Lose[[#This Row],[Distanz (km)]]*60/Lose[[#This Row],[Gehzeit (min)]],1),"")</f>
        <v>4</v>
      </c>
      <c r="R15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0.18</v>
      </c>
      <c r="S157">
        <f>IFERROR(Lose[[#This Row],[Distanz (km)]]-Lose[[#This Row],[Check Distanz]],"")</f>
        <v>2.0000000000000018E-2</v>
      </c>
      <c r="T157" s="29">
        <f>IFERROR(Lose[[#This Row],[Check Umweg]]/Lose[[#This Row],[Check Distanz]],"")</f>
        <v>0.11111111111111122</v>
      </c>
      <c r="U157">
        <f ca="1">IF(RIGHT(Lose[[#This Row],[LosID]],1)="b",_xlfn.XLOOKUP(REPLACE(Lose[[#This Row],[LosID]],LEN(Lose[[#This Row],[LosID]]),1,"a"),Lose[LosID],Lose[Zufallszahl],"",0),RAND())</f>
        <v>0.36604699299045051</v>
      </c>
      <c r="V157" t="b" cm="1">
        <f t="array" aca="1" ref="V157" ca="1">Lose[[#This Row],[Zufallszahl]]&gt;=IFERROR(LARGE((LEFT(Lose[LosID],FIND("-",Lose[LosID])-1)=LEFT(Lose[[#This Row],[LosID]],FIND("-",Lose[[#This Row],[LosID]])-1))*Lose[Zufallszahl],_xlfn.XLOOKUP(LEFT(Lose[[#This Row],[LosID]],FIND("-",Lose[[#This Row],[LosID]])-1),Ziehungsanzahl[Kürzel],Ziehungsanzahl[Kontingent],FALSE,0)),9999)</f>
        <v>0</v>
      </c>
    </row>
    <row r="158" spans="1:22" ht="60">
      <c r="A15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8" t="s">
        <v>859</v>
      </c>
      <c r="C158" t="s">
        <v>1298</v>
      </c>
      <c r="D158" s="1" t="s">
        <v>1299</v>
      </c>
      <c r="E158" t="s">
        <v>1300</v>
      </c>
      <c r="F158" t="s">
        <v>1301</v>
      </c>
      <c r="G158">
        <v>22</v>
      </c>
      <c r="H158">
        <v>1</v>
      </c>
      <c r="I158">
        <v>1.6</v>
      </c>
      <c r="J158">
        <v>20</v>
      </c>
      <c r="K158" t="str" cm="1">
        <f t="array" ref="K15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Koblenz-Lützel</v>
      </c>
      <c r="L158" t="str">
        <f>IFERROR(LEFT(TRIM(Lose[[#This Row],[Google Koordinaten]]),9),"")</f>
        <v>50.377449</v>
      </c>
      <c r="M158" t="str">
        <f>IFERROR(MID(TRIM(Lose[[#This Row],[Google Koordinaten]]),
FIND(",",TRIM(Lose[[#This Row],[Google Koordinaten]])) + 2,9),"")</f>
        <v>7.5928573</v>
      </c>
      <c r="N158">
        <f>IF(Lose[[#This Row],[Bahn-hofs-zeit]]=0,0,MROUND(30*25^((Lose[[#This Row],[Bahn-hofs-zeit]]-_xlfn.MINIFS(Lose[Bahn-hofs-zeit],Lose[Bahn-hofs-zeit],"&gt;0"))/(MAX(Lose[Bahn-hofs-zeit])-_xlfn.MINIFS(Lose[Bahn-hofs-zeit],Lose[Bahn-hofs-zeit],"&gt;0"))),5))</f>
        <v>80</v>
      </c>
      <c r="O158">
        <f>IF(Lose[[#This Row],[Gehzeit (min)]]="",0,CEILING(3*(Lose[[#This Row],[Gehzeit (min)]]+Lose[[#This Row],[Aufgaben-zeit (min)]]),5))</f>
        <v>70</v>
      </c>
      <c r="P158">
        <v>6.25</v>
      </c>
      <c r="Q158">
        <f>IFERROR(ROUND(Lose[[#This Row],[Distanz (km)]]*60/Lose[[#This Row],[Gehzeit (min)]],1),"")</f>
        <v>4.4000000000000004</v>
      </c>
      <c r="R15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1.1100000000000001</v>
      </c>
      <c r="S158">
        <f>IFERROR(Lose[[#This Row],[Distanz (km)]]-Lose[[#This Row],[Check Distanz]],"")</f>
        <v>0.49</v>
      </c>
      <c r="T158" s="29">
        <f>IFERROR(Lose[[#This Row],[Check Umweg]]/Lose[[#This Row],[Check Distanz]],"")</f>
        <v>0.44144144144144137</v>
      </c>
      <c r="U158">
        <f ca="1">IF(RIGHT(Lose[[#This Row],[LosID]],1)="b",_xlfn.XLOOKUP(REPLACE(Lose[[#This Row],[LosID]],LEN(Lose[[#This Row],[LosID]]),1,"a"),Lose[LosID],Lose[Zufallszahl],"",0),RAND())</f>
        <v>0.46575838551878335</v>
      </c>
      <c r="V158" t="b" cm="1">
        <f t="array" aca="1" ref="V158" ca="1">Lose[[#This Row],[Zufallszahl]]&gt;=IFERROR(LARGE((LEFT(Lose[LosID],FIND("-",Lose[LosID])-1)=LEFT(Lose[[#This Row],[LosID]],FIND("-",Lose[[#This Row],[LosID]])-1))*Lose[Zufallszahl],_xlfn.XLOOKUP(LEFT(Lose[[#This Row],[LosID]],FIND("-",Lose[[#This Row],[LosID]])-1),Ziehungsanzahl[Kürzel],Ziehungsanzahl[Kontingent],FALSE,0)),9999)</f>
        <v>0</v>
      </c>
    </row>
    <row r="159" spans="1:22" ht="105">
      <c r="A15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59" t="s">
        <v>862</v>
      </c>
      <c r="C159" t="s">
        <v>276</v>
      </c>
      <c r="D159" s="1" t="s">
        <v>1302</v>
      </c>
      <c r="E159" t="s">
        <v>277</v>
      </c>
      <c r="F159" t="s">
        <v>1303</v>
      </c>
      <c r="G159">
        <v>2</v>
      </c>
      <c r="H159">
        <v>5</v>
      </c>
      <c r="I159">
        <v>0.15</v>
      </c>
      <c r="J159">
        <v>20</v>
      </c>
      <c r="K159" t="str" cm="1">
        <f t="array" ref="K15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Nördlingen</v>
      </c>
      <c r="L159" t="str">
        <f>IFERROR(LEFT(TRIM(Lose[[#This Row],[Google Koordinaten]]),9),"")</f>
        <v>48.850441</v>
      </c>
      <c r="M159" t="str">
        <f>IFERROR(MID(TRIM(Lose[[#This Row],[Google Koordinaten]]),
FIND(",",TRIM(Lose[[#This Row],[Google Koordinaten]])) + 2,9),"")</f>
        <v>10.499475</v>
      </c>
      <c r="N159">
        <f>IF(Lose[[#This Row],[Bahn-hofs-zeit]]=0,0,MROUND(30*25^((Lose[[#This Row],[Bahn-hofs-zeit]]-_xlfn.MINIFS(Lose[Bahn-hofs-zeit],Lose[Bahn-hofs-zeit],"&gt;0"))/(MAX(Lose[Bahn-hofs-zeit])-_xlfn.MINIFS(Lose[Bahn-hofs-zeit],Lose[Bahn-hofs-zeit],"&gt;0"))),5))</f>
        <v>305</v>
      </c>
      <c r="O159">
        <f>IF(Lose[[#This Row],[Gehzeit (min)]]="",0,CEILING(3*(Lose[[#This Row],[Gehzeit (min)]]+Lose[[#This Row],[Aufgaben-zeit (min)]]),5))</f>
        <v>25</v>
      </c>
      <c r="P159">
        <v>10.25</v>
      </c>
      <c r="Q159">
        <f>IFERROR(ROUND(Lose[[#This Row],[Distanz (km)]]*60/Lose[[#This Row],[Gehzeit (min)]],1),"")</f>
        <v>4.5</v>
      </c>
      <c r="R15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0.13</v>
      </c>
      <c r="S159">
        <f>IFERROR(Lose[[#This Row],[Distanz (km)]]-Lose[[#This Row],[Check Distanz]],"")</f>
        <v>1.999999999999999E-2</v>
      </c>
      <c r="T159" s="29">
        <f>IFERROR(Lose[[#This Row],[Check Umweg]]/Lose[[#This Row],[Check Distanz]],"")</f>
        <v>0.15384615384615377</v>
      </c>
      <c r="U159">
        <f ca="1">IF(RIGHT(Lose[[#This Row],[LosID]],1)="b",_xlfn.XLOOKUP(REPLACE(Lose[[#This Row],[LosID]],LEN(Lose[[#This Row],[LosID]]),1,"a"),Lose[LosID],Lose[Zufallszahl],"",0),RAND())</f>
        <v>0.97894280722955751</v>
      </c>
      <c r="V159" t="b" cm="1">
        <f t="array" aca="1" ref="V159" ca="1">Lose[[#This Row],[Zufallszahl]]&gt;=IFERROR(LARGE((LEFT(Lose[LosID],FIND("-",Lose[LosID])-1)=LEFT(Lose[[#This Row],[LosID]],FIND("-",Lose[[#This Row],[LosID]])-1))*Lose[Zufallszahl],_xlfn.XLOOKUP(LEFT(Lose[[#This Row],[LosID]],FIND("-",Lose[[#This Row],[LosID]])-1),Ziehungsanzahl[Kürzel],Ziehungsanzahl[Kontingent],FALSE,0)),9999)</f>
        <v>1</v>
      </c>
    </row>
    <row r="160" spans="1:22" ht="105">
      <c r="A16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60" t="s">
        <v>865</v>
      </c>
      <c r="C160" t="s">
        <v>1304</v>
      </c>
      <c r="D160" s="1" t="s">
        <v>1305</v>
      </c>
      <c r="E160" t="s">
        <v>1306</v>
      </c>
      <c r="F160" t="s">
        <v>1307</v>
      </c>
      <c r="G160">
        <v>5</v>
      </c>
      <c r="H160">
        <v>2</v>
      </c>
      <c r="I160">
        <v>0.35</v>
      </c>
      <c r="J160">
        <v>30</v>
      </c>
      <c r="K160" t="str" cm="1">
        <f t="array" ref="K16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Emden Hbf</v>
      </c>
      <c r="L160" t="str">
        <f>IFERROR(LEFT(TRIM(Lose[[#This Row],[Google Koordinaten]]),9),"")</f>
        <v>53.368415</v>
      </c>
      <c r="M160" t="str">
        <f>IFERROR(MID(TRIM(Lose[[#This Row],[Google Koordinaten]]),
FIND(",",TRIM(Lose[[#This Row],[Google Koordinaten]])) + 2,9),"")</f>
        <v>7.1961948</v>
      </c>
      <c r="N160">
        <f>IF(Lose[[#This Row],[Bahn-hofs-zeit]]=0,0,MROUND(30*25^((Lose[[#This Row],[Bahn-hofs-zeit]]-_xlfn.MINIFS(Lose[Bahn-hofs-zeit],Lose[Bahn-hofs-zeit],"&gt;0"))/(MAX(Lose[Bahn-hofs-zeit])-_xlfn.MINIFS(Lose[Bahn-hofs-zeit],Lose[Bahn-hofs-zeit],"&gt;0"))),5))</f>
        <v>135</v>
      </c>
      <c r="O160">
        <f>IF(Lose[[#This Row],[Gehzeit (min)]]="",0,CEILING(3*(Lose[[#This Row],[Gehzeit (min)]]+Lose[[#This Row],[Aufgaben-zeit (min)]]),5))</f>
        <v>25</v>
      </c>
      <c r="P160">
        <v>7.75</v>
      </c>
      <c r="Q160">
        <f>IFERROR(ROUND(Lose[[#This Row],[Distanz (km)]]*60/Lose[[#This Row],[Gehzeit (min)]],1),"")</f>
        <v>4.2</v>
      </c>
      <c r="R16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v>
      </c>
      <c r="S160">
        <f>IFERROR(Lose[[#This Row],[Distanz (km)]]-Lose[[#This Row],[Check Distanz]],"")</f>
        <v>0.24999999999999997</v>
      </c>
      <c r="T160" s="29">
        <f>IFERROR(Lose[[#This Row],[Check Umweg]]/Lose[[#This Row],[Check Distanz]],"")</f>
        <v>2.4999999999999996</v>
      </c>
      <c r="U160">
        <f ca="1">IF(RIGHT(Lose[[#This Row],[LosID]],1)="b",_xlfn.XLOOKUP(REPLACE(Lose[[#This Row],[LosID]],LEN(Lose[[#This Row],[LosID]]),1,"a"),Lose[LosID],Lose[Zufallszahl],"",0),RAND())</f>
        <v>0.85387184270079763</v>
      </c>
      <c r="V160" t="b" cm="1">
        <f t="array" aca="1" ref="V160" ca="1">Lose[[#This Row],[Zufallszahl]]&gt;=IFERROR(LARGE((LEFT(Lose[LosID],FIND("-",Lose[LosID])-1)=LEFT(Lose[[#This Row],[LosID]],FIND("-",Lose[[#This Row],[LosID]])-1))*Lose[Zufallszahl],_xlfn.XLOOKUP(LEFT(Lose[[#This Row],[LosID]],FIND("-",Lose[[#This Row],[LosID]])-1),Ziehungsanzahl[Kürzel],Ziehungsanzahl[Kontingent],FALSE,0)),9999)</f>
        <v>1</v>
      </c>
    </row>
    <row r="161" spans="1:22" ht="120">
      <c r="A16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1" t="s">
        <v>867</v>
      </c>
      <c r="C161" t="s">
        <v>1308</v>
      </c>
      <c r="D161" s="1" t="s">
        <v>1309</v>
      </c>
      <c r="E161" t="s">
        <v>1310</v>
      </c>
      <c r="F161" t="s">
        <v>1311</v>
      </c>
      <c r="G161">
        <v>2</v>
      </c>
      <c r="H161">
        <v>10</v>
      </c>
      <c r="I161">
        <v>0.1</v>
      </c>
      <c r="J161">
        <v>10</v>
      </c>
      <c r="K161" t="str" cm="1">
        <f t="array" ref="K16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Neustadt(Weinstr)Hbf</v>
      </c>
      <c r="L161" t="str">
        <f>IFERROR(LEFT(TRIM(Lose[[#This Row],[Google Koordinaten]]),9),"")</f>
        <v>49.349475</v>
      </c>
      <c r="M161" t="str">
        <f>IFERROR(MID(TRIM(Lose[[#This Row],[Google Koordinaten]]),
FIND(",",TRIM(Lose[[#This Row],[Google Koordinaten]])) + 2,9),"")</f>
        <v>8.1399207</v>
      </c>
      <c r="N161">
        <f>IF(Lose[[#This Row],[Bahn-hofs-zeit]]=0,0,MROUND(30*25^((Lose[[#This Row],[Bahn-hofs-zeit]]-_xlfn.MINIFS(Lose[Bahn-hofs-zeit],Lose[Bahn-hofs-zeit],"&gt;0"))/(MAX(Lose[Bahn-hofs-zeit])-_xlfn.MINIFS(Lose[Bahn-hofs-zeit],Lose[Bahn-hofs-zeit],"&gt;0"))),5))</f>
        <v>70</v>
      </c>
      <c r="O161">
        <f>IF(Lose[[#This Row],[Gehzeit (min)]]="",0,CEILING(3*(Lose[[#This Row],[Gehzeit (min)]]+Lose[[#This Row],[Aufgaben-zeit (min)]]),5))</f>
        <v>40</v>
      </c>
      <c r="P161">
        <v>5.75</v>
      </c>
      <c r="Q161">
        <f>IFERROR(ROUND(Lose[[#This Row],[Distanz (km)]]*60/Lose[[#This Row],[Gehzeit (min)]],1),"")</f>
        <v>3</v>
      </c>
      <c r="R16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0.06</v>
      </c>
      <c r="S161">
        <f>IFERROR(Lose[[#This Row],[Distanz (km)]]-Lose[[#This Row],[Check Distanz]],"")</f>
        <v>4.0000000000000008E-2</v>
      </c>
      <c r="T161" s="29">
        <f>IFERROR(Lose[[#This Row],[Check Umweg]]/Lose[[#This Row],[Check Distanz]],"")</f>
        <v>0.66666666666666685</v>
      </c>
      <c r="U161">
        <f ca="1">IF(RIGHT(Lose[[#This Row],[LosID]],1)="b",_xlfn.XLOOKUP(REPLACE(Lose[[#This Row],[LosID]],LEN(Lose[[#This Row],[LosID]]),1,"a"),Lose[LosID],Lose[Zufallszahl],"",0),RAND())</f>
        <v>0.91842576886102456</v>
      </c>
      <c r="V161" t="b" cm="1">
        <f t="array" aca="1" ref="V161" ca="1">Lose[[#This Row],[Zufallszahl]]&gt;=IFERROR(LARGE((LEFT(Lose[LosID],FIND("-",Lose[LosID])-1)=LEFT(Lose[[#This Row],[LosID]],FIND("-",Lose[[#This Row],[LosID]])-1))*Lose[Zufallszahl],_xlfn.XLOOKUP(LEFT(Lose[[#This Row],[LosID]],FIND("-",Lose[[#This Row],[LosID]])-1),Ziehungsanzahl[Kürzel],Ziehungsanzahl[Kontingent],FALSE,0)),9999)</f>
        <v>1</v>
      </c>
    </row>
    <row r="162" spans="1:22" ht="60">
      <c r="A16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2" t="s">
        <v>870</v>
      </c>
      <c r="C162" t="s">
        <v>1312</v>
      </c>
      <c r="D162" s="1" t="s">
        <v>1313</v>
      </c>
      <c r="E162" t="s">
        <v>1314</v>
      </c>
      <c r="F162" t="s">
        <v>1315</v>
      </c>
      <c r="G162">
        <v>9</v>
      </c>
      <c r="H162">
        <v>3</v>
      </c>
      <c r="I162">
        <v>0.65</v>
      </c>
      <c r="K162" t="str" cm="1">
        <f t="array" ref="K16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Letschin</v>
      </c>
      <c r="L162" t="str">
        <f>IFERROR(LEFT(TRIM(Lose[[#This Row],[Google Koordinaten]]),9),"")</f>
        <v>52.630176</v>
      </c>
      <c r="M162" t="str">
        <f>IFERROR(MID(TRIM(Lose[[#This Row],[Google Koordinaten]]),
FIND(",",TRIM(Lose[[#This Row],[Google Koordinaten]])) + 2,9),"")</f>
        <v>14.355144</v>
      </c>
      <c r="N162">
        <f>IF(Lose[[#This Row],[Bahn-hofs-zeit]]=0,0,MROUND(30*25^((Lose[[#This Row],[Bahn-hofs-zeit]]-_xlfn.MINIFS(Lose[Bahn-hofs-zeit],Lose[Bahn-hofs-zeit],"&gt;0"))/(MAX(Lose[Bahn-hofs-zeit])-_xlfn.MINIFS(Lose[Bahn-hofs-zeit],Lose[Bahn-hofs-zeit],"&gt;0"))),5))</f>
        <v>635</v>
      </c>
      <c r="O162">
        <f>IF(Lose[[#This Row],[Gehzeit (min)]]="",0,CEILING(3*(Lose[[#This Row],[Gehzeit (min)]]+Lose[[#This Row],[Aufgaben-zeit (min)]]),5))</f>
        <v>40</v>
      </c>
      <c r="P162">
        <v>12.5</v>
      </c>
      <c r="Q162">
        <f>IFERROR(ROUND(Lose[[#This Row],[Distanz (km)]]*60/Lose[[#This Row],[Gehzeit (min)]],1),"")</f>
        <v>4.3</v>
      </c>
      <c r="R16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162">
        <f>IFERROR(Lose[[#This Row],[Distanz (km)]]-Lose[[#This Row],[Check Distanz]],"")</f>
        <v>6.0000000000000053E-2</v>
      </c>
      <c r="T162" s="29">
        <f>IFERROR(Lose[[#This Row],[Check Umweg]]/Lose[[#This Row],[Check Distanz]],"")</f>
        <v>0.10169491525423738</v>
      </c>
      <c r="U162">
        <f ca="1">IF(RIGHT(Lose[[#This Row],[LosID]],1)="b",_xlfn.XLOOKUP(REPLACE(Lose[[#This Row],[LosID]],LEN(Lose[[#This Row],[LosID]]),1,"a"),Lose[LosID],Lose[Zufallszahl],"",0),RAND())</f>
        <v>0.33603957115767669</v>
      </c>
      <c r="V162" t="b" cm="1">
        <f t="array" aca="1" ref="V162" ca="1">Lose[[#This Row],[Zufallszahl]]&gt;=IFERROR(LARGE((LEFT(Lose[LosID],FIND("-",Lose[LosID])-1)=LEFT(Lose[[#This Row],[LosID]],FIND("-",Lose[[#This Row],[LosID]])-1))*Lose[Zufallszahl],_xlfn.XLOOKUP(LEFT(Lose[[#This Row],[LosID]],FIND("-",Lose[[#This Row],[LosID]])-1),Ziehungsanzahl[Kürzel],Ziehungsanzahl[Kontingent],FALSE,0)),9999)</f>
        <v>0</v>
      </c>
    </row>
    <row r="163" spans="1:22" ht="120">
      <c r="A16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3" t="s">
        <v>872</v>
      </c>
      <c r="C163" t="s">
        <v>1316</v>
      </c>
      <c r="D163" s="46" t="s">
        <v>1317</v>
      </c>
      <c r="E163" t="s">
        <v>1318</v>
      </c>
      <c r="F163" t="s">
        <v>1319</v>
      </c>
      <c r="G163">
        <v>27</v>
      </c>
      <c r="H163">
        <v>5</v>
      </c>
      <c r="I163">
        <v>2.1</v>
      </c>
      <c r="J163">
        <v>10</v>
      </c>
      <c r="K163" t="str" cm="1">
        <f t="array" ref="K16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Bielefeld Hbf</v>
      </c>
      <c r="L163" t="str">
        <f>IFERROR(LEFT(TRIM(Lose[[#This Row],[Google Koordinaten]]),9),"")</f>
        <v>52.036761</v>
      </c>
      <c r="M163" t="str">
        <f>IFERROR(MID(TRIM(Lose[[#This Row],[Google Koordinaten]]),
FIND(",",TRIM(Lose[[#This Row],[Google Koordinaten]])) + 2,9),"")</f>
        <v>8.5508759</v>
      </c>
      <c r="N163">
        <f>IF(Lose[[#This Row],[Bahn-hofs-zeit]]=0,0,MROUND(30*25^((Lose[[#This Row],[Bahn-hofs-zeit]]-_xlfn.MINIFS(Lose[Bahn-hofs-zeit],Lose[Bahn-hofs-zeit],"&gt;0"))/(MAX(Lose[Bahn-hofs-zeit])-_xlfn.MINIFS(Lose[Bahn-hofs-zeit],Lose[Bahn-hofs-zeit],"&gt;0"))),5))</f>
        <v>55</v>
      </c>
      <c r="O163">
        <f>IF(Lose[[#This Row],[Gehzeit (min)]]="",0,CEILING(3*(Lose[[#This Row],[Gehzeit (min)]]+Lose[[#This Row],[Aufgaben-zeit (min)]]),5))</f>
        <v>100</v>
      </c>
      <c r="P163">
        <v>5</v>
      </c>
      <c r="Q163">
        <f>IFERROR(ROUND(Lose[[#This Row],[Distanz (km)]]*60/Lose[[#This Row],[Gehzeit (min)]],1),"")</f>
        <v>4.7</v>
      </c>
      <c r="R16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v>
      </c>
      <c r="S163">
        <f>IFERROR(Lose[[#This Row],[Distanz (km)]]-Lose[[#This Row],[Check Distanz]],"")</f>
        <v>0.60000000000000009</v>
      </c>
      <c r="T163" s="29">
        <f>IFERROR(Lose[[#This Row],[Check Umweg]]/Lose[[#This Row],[Check Distanz]],"")</f>
        <v>0.40000000000000008</v>
      </c>
      <c r="U163">
        <f ca="1">IF(RIGHT(Lose[[#This Row],[LosID]],1)="b",_xlfn.XLOOKUP(REPLACE(Lose[[#This Row],[LosID]],LEN(Lose[[#This Row],[LosID]]),1,"a"),Lose[LosID],Lose[Zufallszahl],"",0),RAND())</f>
        <v>0.77598234562029456</v>
      </c>
      <c r="V163" t="b" cm="1">
        <f t="array" aca="1" ref="V163" ca="1">Lose[[#This Row],[Zufallszahl]]&gt;=IFERROR(LARGE((LEFT(Lose[LosID],FIND("-",Lose[LosID])-1)=LEFT(Lose[[#This Row],[LosID]],FIND("-",Lose[[#This Row],[LosID]])-1))*Lose[Zufallszahl],_xlfn.XLOOKUP(LEFT(Lose[[#This Row],[LosID]],FIND("-",Lose[[#This Row],[LosID]])-1),Ziehungsanzahl[Kürzel],Ziehungsanzahl[Kontingent],FALSE,0)),9999)</f>
        <v>0</v>
      </c>
    </row>
    <row r="164" spans="1:22" ht="150">
      <c r="A16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4" t="s">
        <v>877</v>
      </c>
      <c r="C164" t="s">
        <v>1320</v>
      </c>
      <c r="D164" s="1" t="s">
        <v>1321</v>
      </c>
      <c r="E164" t="s">
        <v>1322</v>
      </c>
      <c r="F164" t="s">
        <v>1323</v>
      </c>
      <c r="G164">
        <v>11</v>
      </c>
      <c r="H164">
        <v>5</v>
      </c>
      <c r="I164">
        <v>0.8</v>
      </c>
      <c r="J164">
        <v>20</v>
      </c>
      <c r="K164" t="str" cm="1">
        <f t="array" ref="K16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Falkenberg(Elster)</v>
      </c>
      <c r="L164" t="str">
        <f>IFERROR(LEFT(TRIM(Lose[[#This Row],[Google Koordinaten]]),9),"")</f>
        <v>51.588578</v>
      </c>
      <c r="M164" t="str">
        <f>IFERROR(MID(TRIM(Lose[[#This Row],[Google Koordinaten]]),
FIND(",",TRIM(Lose[[#This Row],[Google Koordinaten]])) + 2,9),"")</f>
        <v>13.245968</v>
      </c>
      <c r="N164">
        <f>IF(Lose[[#This Row],[Bahn-hofs-zeit]]=0,0,MROUND(30*25^((Lose[[#This Row],[Bahn-hofs-zeit]]-_xlfn.MINIFS(Lose[Bahn-hofs-zeit],Lose[Bahn-hofs-zeit],"&gt;0"))/(MAX(Lose[Bahn-hofs-zeit])-_xlfn.MINIFS(Lose[Bahn-hofs-zeit],Lose[Bahn-hofs-zeit],"&gt;0"))),5))</f>
        <v>420</v>
      </c>
      <c r="O164">
        <f>IF(Lose[[#This Row],[Gehzeit (min)]]="",0,CEILING(3*(Lose[[#This Row],[Gehzeit (min)]]+Lose[[#This Row],[Aufgaben-zeit (min)]]),5))</f>
        <v>50</v>
      </c>
      <c r="P164">
        <v>11.25</v>
      </c>
      <c r="Q164">
        <f>IFERROR(ROUND(Lose[[#This Row],[Distanz (km)]]*60/Lose[[#This Row],[Gehzeit (min)]],1),"")</f>
        <v>4.4000000000000004</v>
      </c>
      <c r="R16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0.56000000000000005</v>
      </c>
      <c r="S164">
        <f>IFERROR(Lose[[#This Row],[Distanz (km)]]-Lose[[#This Row],[Check Distanz]],"")</f>
        <v>0.24</v>
      </c>
      <c r="T164" s="29">
        <f>IFERROR(Lose[[#This Row],[Check Umweg]]/Lose[[#This Row],[Check Distanz]],"")</f>
        <v>0.42857142857142849</v>
      </c>
      <c r="U164">
        <f ca="1">IF(RIGHT(Lose[[#This Row],[LosID]],1)="b",_xlfn.XLOOKUP(REPLACE(Lose[[#This Row],[LosID]],LEN(Lose[[#This Row],[LosID]]),1,"a"),Lose[LosID],Lose[Zufallszahl],"",0),RAND())</f>
        <v>0.49975424049970019</v>
      </c>
      <c r="V164" t="b" cm="1">
        <f t="array" aca="1" ref="V164" ca="1">Lose[[#This Row],[Zufallszahl]]&gt;=IFERROR(LARGE((LEFT(Lose[LosID],FIND("-",Lose[LosID])-1)=LEFT(Lose[[#This Row],[LosID]],FIND("-",Lose[[#This Row],[LosID]])-1))*Lose[Zufallszahl],_xlfn.XLOOKUP(LEFT(Lose[[#This Row],[LosID]],FIND("-",Lose[[#This Row],[LosID]])-1),Ziehungsanzahl[Kürzel],Ziehungsanzahl[Kontingent],FALSE,0)),9999)</f>
        <v>0</v>
      </c>
    </row>
    <row r="165" spans="1:22" ht="90">
      <c r="A16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5" t="s">
        <v>830</v>
      </c>
      <c r="C165" t="s">
        <v>282</v>
      </c>
      <c r="D165" s="1" t="s">
        <v>1324</v>
      </c>
      <c r="E165" t="s">
        <v>283</v>
      </c>
      <c r="F165" t="s">
        <v>1325</v>
      </c>
      <c r="G165">
        <v>5</v>
      </c>
      <c r="H165">
        <v>15</v>
      </c>
      <c r="I165">
        <v>0.2</v>
      </c>
      <c r="K165" t="str" cm="1">
        <f t="array" ref="K16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Darmstadt-Kranichstein</v>
      </c>
      <c r="L165" t="str">
        <f>IFERROR(LEFT(TRIM(Lose[[#This Row],[Google Koordinaten]]),9),"")</f>
        <v>49.907909</v>
      </c>
      <c r="M165" t="str">
        <f>IFERROR(MID(TRIM(Lose[[#This Row],[Google Koordinaten]]),
FIND(",",TRIM(Lose[[#This Row],[Google Koordinaten]])) + 2,9),"")</f>
        <v>8.679794</v>
      </c>
      <c r="N165">
        <f>IF(Lose[[#This Row],[Bahn-hofs-zeit]]=0,0,MROUND(30*25^((Lose[[#This Row],[Bahn-hofs-zeit]]-_xlfn.MINIFS(Lose[Bahn-hofs-zeit],Lose[Bahn-hofs-zeit],"&gt;0"))/(MAX(Lose[Bahn-hofs-zeit])-_xlfn.MINIFS(Lose[Bahn-hofs-zeit],Lose[Bahn-hofs-zeit],"&gt;0"))),5))</f>
        <v>70</v>
      </c>
      <c r="O165">
        <f>IF(Lose[[#This Row],[Gehzeit (min)]]="",0,CEILING(3*(Lose[[#This Row],[Gehzeit (min)]]+Lose[[#This Row],[Aufgaben-zeit (min)]]),5))</f>
        <v>60</v>
      </c>
      <c r="P165">
        <v>5.75</v>
      </c>
      <c r="Q165">
        <f>IFERROR(ROUND(Lose[[#This Row],[Distanz (km)]]*60/Lose[[#This Row],[Gehzeit (min)]],1),"")</f>
        <v>2.4</v>
      </c>
      <c r="R16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165">
        <f>IFERROR(Lose[[#This Row],[Distanz (km)]]-Lose[[#This Row],[Check Distanz]],"")</f>
        <v>8.0000000000000016E-2</v>
      </c>
      <c r="T165" s="29">
        <f>IFERROR(Lose[[#This Row],[Check Umweg]]/Lose[[#This Row],[Check Distanz]],"")</f>
        <v>0.66666666666666685</v>
      </c>
      <c r="U165">
        <f ca="1">IF(RIGHT(Lose[[#This Row],[LosID]],1)="b",_xlfn.XLOOKUP(REPLACE(Lose[[#This Row],[LosID]],LEN(Lose[[#This Row],[LosID]]),1,"a"),Lose[LosID],Lose[Zufallszahl],"",0),RAND())</f>
        <v>0.57473924096223594</v>
      </c>
      <c r="V165" t="b" cm="1">
        <f t="array" aca="1" ref="V165" ca="1">Lose[[#This Row],[Zufallszahl]]&gt;=IFERROR(LARGE((LEFT(Lose[LosID],FIND("-",Lose[LosID])-1)=LEFT(Lose[[#This Row],[LosID]],FIND("-",Lose[[#This Row],[LosID]])-1))*Lose[Zufallszahl],_xlfn.XLOOKUP(LEFT(Lose[[#This Row],[LosID]],FIND("-",Lose[[#This Row],[LosID]])-1),Ziehungsanzahl[Kürzel],Ziehungsanzahl[Kontingent],FALSE,0)),9999)</f>
        <v>0</v>
      </c>
    </row>
    <row r="166" spans="1:22" ht="90">
      <c r="A16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66" t="s">
        <v>835</v>
      </c>
      <c r="C166" t="s">
        <v>1326</v>
      </c>
      <c r="D166" s="33" t="s">
        <v>1327</v>
      </c>
      <c r="E166" t="s">
        <v>1328</v>
      </c>
      <c r="F166" t="s">
        <v>1329</v>
      </c>
      <c r="G166">
        <v>8</v>
      </c>
      <c r="H166">
        <v>5</v>
      </c>
      <c r="I166">
        <v>0.3</v>
      </c>
      <c r="K166" t="str" cm="1">
        <f t="array" ref="K16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Neuenmarkt-Wirsberg</v>
      </c>
      <c r="L166" t="str">
        <f>IFERROR(LEFT(TRIM(Lose[[#This Row],[Google Koordinaten]]),9),"")</f>
        <v>50.094219</v>
      </c>
      <c r="M166" t="str">
        <f>IFERROR(MID(TRIM(Lose[[#This Row],[Google Koordinaten]]),
FIND(",",TRIM(Lose[[#This Row],[Google Koordinaten]])) + 2,9),"")</f>
        <v>11.581813</v>
      </c>
      <c r="N166">
        <f>IF(Lose[[#This Row],[Bahn-hofs-zeit]]=0,0,MROUND(30*25^((Lose[[#This Row],[Bahn-hofs-zeit]]-_xlfn.MINIFS(Lose[Bahn-hofs-zeit],Lose[Bahn-hofs-zeit],"&gt;0"))/(MAX(Lose[Bahn-hofs-zeit])-_xlfn.MINIFS(Lose[Bahn-hofs-zeit],Lose[Bahn-hofs-zeit],"&gt;0"))),5))</f>
        <v>305</v>
      </c>
      <c r="O166">
        <f>IF(Lose[[#This Row],[Gehzeit (min)]]="",0,CEILING(3*(Lose[[#This Row],[Gehzeit (min)]]+Lose[[#This Row],[Aufgaben-zeit (min)]]),5))</f>
        <v>40</v>
      </c>
      <c r="P166">
        <v>10.25</v>
      </c>
      <c r="Q166">
        <f>IFERROR(ROUND(Lose[[#This Row],[Distanz (km)]]*60/Lose[[#This Row],[Gehzeit (min)]],1),"")</f>
        <v>2.2999999999999998</v>
      </c>
      <c r="R16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0.08</v>
      </c>
      <c r="S166">
        <f>IFERROR(Lose[[#This Row],[Distanz (km)]]-Lose[[#This Row],[Check Distanz]],"")</f>
        <v>0.21999999999999997</v>
      </c>
      <c r="T166" s="29">
        <f>IFERROR(Lose[[#This Row],[Check Umweg]]/Lose[[#This Row],[Check Distanz]],"")</f>
        <v>2.7499999999999996</v>
      </c>
      <c r="U166">
        <f ca="1">IF(RIGHT(Lose[[#This Row],[LosID]],1)="b",_xlfn.XLOOKUP(REPLACE(Lose[[#This Row],[LosID]],LEN(Lose[[#This Row],[LosID]]),1,"a"),Lose[LosID],Lose[Zufallszahl],"",0),RAND())</f>
        <v>0.80666095202032162</v>
      </c>
      <c r="V166" t="b" cm="1">
        <f t="array" aca="1" ref="V166" ca="1">Lose[[#This Row],[Zufallszahl]]&gt;=IFERROR(LARGE((LEFT(Lose[LosID],FIND("-",Lose[LosID])-1)=LEFT(Lose[[#This Row],[LosID]],FIND("-",Lose[[#This Row],[LosID]])-1))*Lose[Zufallszahl],_xlfn.XLOOKUP(LEFT(Lose[[#This Row],[LosID]],FIND("-",Lose[[#This Row],[LosID]])-1),Ziehungsanzahl[Kürzel],Ziehungsanzahl[Kontingent],FALSE,0)),9999)</f>
        <v>1</v>
      </c>
    </row>
    <row r="167" spans="1:22" ht="150">
      <c r="A16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7" t="s">
        <v>838</v>
      </c>
      <c r="C167" t="s">
        <v>1330</v>
      </c>
      <c r="D167" s="1" t="s">
        <v>1331</v>
      </c>
      <c r="E167" t="s">
        <v>1332</v>
      </c>
      <c r="F167" t="s">
        <v>1333</v>
      </c>
      <c r="G167">
        <v>20</v>
      </c>
      <c r="H167">
        <v>20</v>
      </c>
      <c r="I167">
        <v>1.1000000000000001</v>
      </c>
      <c r="J167">
        <v>30</v>
      </c>
      <c r="K167" t="str" cm="1">
        <f t="array" ref="K16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Jünkerath</v>
      </c>
      <c r="L167" t="str">
        <f>IFERROR(LEFT(TRIM(Lose[[#This Row],[Google Koordinaten]]),9),"")</f>
        <v>50.350010</v>
      </c>
      <c r="M167" t="str">
        <f>IFERROR(MID(TRIM(Lose[[#This Row],[Google Koordinaten]]),
FIND(",",TRIM(Lose[[#This Row],[Google Koordinaten]])) + 2,9),"")</f>
        <v>6.5707629</v>
      </c>
      <c r="N167">
        <f>IF(Lose[[#This Row],[Bahn-hofs-zeit]]=0,0,MROUND(30*25^((Lose[[#This Row],[Bahn-hofs-zeit]]-_xlfn.MINIFS(Lose[Bahn-hofs-zeit],Lose[Bahn-hofs-zeit],"&gt;0"))/(MAX(Lose[Bahn-hofs-zeit])-_xlfn.MINIFS(Lose[Bahn-hofs-zeit],Lose[Bahn-hofs-zeit],"&gt;0"))),5))</f>
        <v>170</v>
      </c>
      <c r="O167">
        <f>IF(Lose[[#This Row],[Gehzeit (min)]]="",0,CEILING(3*(Lose[[#This Row],[Gehzeit (min)]]+Lose[[#This Row],[Aufgaben-zeit (min)]]),5))</f>
        <v>120</v>
      </c>
      <c r="P167">
        <v>8.5</v>
      </c>
      <c r="Q167">
        <f>IFERROR(ROUND(Lose[[#This Row],[Distanz (km)]]*60/Lose[[#This Row],[Gehzeit (min)]],1),"")</f>
        <v>3.3</v>
      </c>
      <c r="R16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0.93</v>
      </c>
      <c r="S167">
        <f>IFERROR(Lose[[#This Row],[Distanz (km)]]-Lose[[#This Row],[Check Distanz]],"")</f>
        <v>0.17000000000000004</v>
      </c>
      <c r="T167" s="29">
        <f>IFERROR(Lose[[#This Row],[Check Umweg]]/Lose[[#This Row],[Check Distanz]],"")</f>
        <v>0.18279569892473121</v>
      </c>
      <c r="U167">
        <f ca="1">IF(RIGHT(Lose[[#This Row],[LosID]],1)="b",_xlfn.XLOOKUP(REPLACE(Lose[[#This Row],[LosID]],LEN(Lose[[#This Row],[LosID]]),1,"a"),Lose[LosID],Lose[Zufallszahl],"",0),RAND())</f>
        <v>0.46106960251015294</v>
      </c>
      <c r="V167" t="b" cm="1">
        <f t="array" aca="1" ref="V167" ca="1">Lose[[#This Row],[Zufallszahl]]&gt;=IFERROR(LARGE((LEFT(Lose[LosID],FIND("-",Lose[LosID])-1)=LEFT(Lose[[#This Row],[LosID]],FIND("-",Lose[[#This Row],[LosID]])-1))*Lose[Zufallszahl],_xlfn.XLOOKUP(LEFT(Lose[[#This Row],[LosID]],FIND("-",Lose[[#This Row],[LosID]])-1),Ziehungsanzahl[Kürzel],Ziehungsanzahl[Kontingent],FALSE,0)),9999)</f>
        <v>0</v>
      </c>
    </row>
    <row r="168" spans="1:22" ht="30">
      <c r="A16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8" t="s">
        <v>843</v>
      </c>
      <c r="C168" t="s">
        <v>285</v>
      </c>
      <c r="D168" s="1" t="s">
        <v>288</v>
      </c>
      <c r="E168" t="s">
        <v>286</v>
      </c>
      <c r="F168" t="s">
        <v>1334</v>
      </c>
      <c r="G168">
        <v>1</v>
      </c>
      <c r="H168">
        <v>1</v>
      </c>
      <c r="I168">
        <v>0.05</v>
      </c>
      <c r="K168" t="str" cm="1">
        <f t="array" ref="K16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Schönberger Strand</v>
      </c>
      <c r="L168" t="str">
        <f>IFERROR(LEFT(TRIM(Lose[[#This Row],[Google Koordinaten]]),9),"")</f>
        <v>54.411103</v>
      </c>
      <c r="M168" t="str">
        <f>IFERROR(MID(TRIM(Lose[[#This Row],[Google Koordinaten]]),
FIND(",",TRIM(Lose[[#This Row],[Google Koordinaten]])) + 2,9),"")</f>
        <v>10.412848</v>
      </c>
      <c r="N168">
        <f>IF(Lose[[#This Row],[Bahn-hofs-zeit]]=0,0,MROUND(30*25^((Lose[[#This Row],[Bahn-hofs-zeit]]-_xlfn.MINIFS(Lose[Bahn-hofs-zeit],Lose[Bahn-hofs-zeit],"&gt;0"))/(MAX(Lose[Bahn-hofs-zeit])-_xlfn.MINIFS(Lose[Bahn-hofs-zeit],Lose[Bahn-hofs-zeit],"&gt;0"))),5))</f>
        <v>750</v>
      </c>
      <c r="O168">
        <f>IF(Lose[[#This Row],[Gehzeit (min)]]="",0,CEILING(3*(Lose[[#This Row],[Gehzeit (min)]]+Lose[[#This Row],[Aufgaben-zeit (min)]]),5))</f>
        <v>10</v>
      </c>
      <c r="P168">
        <v>13</v>
      </c>
      <c r="Q168">
        <f>IFERROR(ROUND(Lose[[#This Row],[Distanz (km)]]*60/Lose[[#This Row],[Gehzeit (min)]],1),"")</f>
        <v>3</v>
      </c>
      <c r="R16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168">
        <f>IFERROR(Lose[[#This Row],[Distanz (km)]]-Lose[[#This Row],[Check Distanz]],"")</f>
        <v>1.0000000000000002E-2</v>
      </c>
      <c r="T168" s="29">
        <f>IFERROR(Lose[[#This Row],[Check Umweg]]/Lose[[#This Row],[Check Distanz]],"")</f>
        <v>0.25000000000000006</v>
      </c>
      <c r="U168">
        <f ca="1">IF(RIGHT(Lose[[#This Row],[LosID]],1)="b",_xlfn.XLOOKUP(REPLACE(Lose[[#This Row],[LosID]],LEN(Lose[[#This Row],[LosID]]),1,"a"),Lose[LosID],Lose[Zufallszahl],"",0),RAND())</f>
        <v>0.28270529937766975</v>
      </c>
      <c r="V168" t="b" cm="1">
        <f t="array" aca="1" ref="V168" ca="1">Lose[[#This Row],[Zufallszahl]]&gt;=IFERROR(LARGE((LEFT(Lose[LosID],FIND("-",Lose[LosID])-1)=LEFT(Lose[[#This Row],[LosID]],FIND("-",Lose[[#This Row],[LosID]])-1))*Lose[Zufallszahl],_xlfn.XLOOKUP(LEFT(Lose[[#This Row],[LosID]],FIND("-",Lose[[#This Row],[LosID]])-1),Ziehungsanzahl[Kürzel],Ziehungsanzahl[Kontingent],FALSE,0)),9999)</f>
        <v>0</v>
      </c>
    </row>
    <row r="169" spans="1:22" ht="60">
      <c r="A16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69" t="s">
        <v>846</v>
      </c>
      <c r="C169" t="s">
        <v>1335</v>
      </c>
      <c r="D169" s="1" t="s">
        <v>1336</v>
      </c>
      <c r="E169" t="s">
        <v>1337</v>
      </c>
      <c r="F169" t="s">
        <v>1338</v>
      </c>
      <c r="G169">
        <v>2</v>
      </c>
      <c r="H169">
        <v>5</v>
      </c>
      <c r="I169">
        <v>0.1</v>
      </c>
      <c r="K169" t="str" cm="1">
        <f t="array" ref="K16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Halle Steintorbrücke</v>
      </c>
      <c r="L169" t="str">
        <f>IFERROR(LEFT(TRIM(Lose[[#This Row],[Google Koordinaten]]),9),"")</f>
        <v>51.490466</v>
      </c>
      <c r="M169" t="str">
        <f>IFERROR(MID(TRIM(Lose[[#This Row],[Google Koordinaten]]),
FIND(",",TRIM(Lose[[#This Row],[Google Koordinaten]])) + 2,9),"")</f>
        <v>11.987569</v>
      </c>
      <c r="N169">
        <f>IF(Lose[[#This Row],[Bahn-hofs-zeit]]=0,0,MROUND(30*25^((Lose[[#This Row],[Bahn-hofs-zeit]]-_xlfn.MINIFS(Lose[Bahn-hofs-zeit],Lose[Bahn-hofs-zeit],"&gt;0"))/(MAX(Lose[Bahn-hofs-zeit])-_xlfn.MINIFS(Lose[Bahn-hofs-zeit],Lose[Bahn-hofs-zeit],"&gt;0"))),5))</f>
        <v>200</v>
      </c>
      <c r="O169">
        <f>IF(Lose[[#This Row],[Gehzeit (min)]]="",0,CEILING(3*(Lose[[#This Row],[Gehzeit (min)]]+Lose[[#This Row],[Aufgaben-zeit (min)]]),5))</f>
        <v>25</v>
      </c>
      <c r="P169">
        <v>9</v>
      </c>
      <c r="Q169">
        <f>IFERROR(ROUND(Lose[[#This Row],[Distanz (km)]]*60/Lose[[#This Row],[Gehzeit (min)]],1),"")</f>
        <v>3</v>
      </c>
      <c r="R16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0.06</v>
      </c>
      <c r="S169">
        <f>IFERROR(Lose[[#This Row],[Distanz (km)]]-Lose[[#This Row],[Check Distanz]],"")</f>
        <v>4.0000000000000008E-2</v>
      </c>
      <c r="T169" s="29">
        <f>IFERROR(Lose[[#This Row],[Check Umweg]]/Lose[[#This Row],[Check Distanz]],"")</f>
        <v>0.66666666666666685</v>
      </c>
      <c r="U169">
        <f ca="1">IF(RIGHT(Lose[[#This Row],[LosID]],1)="b",_xlfn.XLOOKUP(REPLACE(Lose[[#This Row],[LosID]],LEN(Lose[[#This Row],[LosID]]),1,"a"),Lose[LosID],Lose[Zufallszahl],"",0),RAND())</f>
        <v>0.97875945686277077</v>
      </c>
      <c r="V169" t="b" cm="1">
        <f t="array" aca="1" ref="V169" ca="1">Lose[[#This Row],[Zufallszahl]]&gt;=IFERROR(LARGE((LEFT(Lose[LosID],FIND("-",Lose[LosID])-1)=LEFT(Lose[[#This Row],[LosID]],FIND("-",Lose[[#This Row],[LosID]])-1))*Lose[Zufallszahl],_xlfn.XLOOKUP(LEFT(Lose[[#This Row],[LosID]],FIND("-",Lose[[#This Row],[LosID]])-1),Ziehungsanzahl[Kürzel],Ziehungsanzahl[Kontingent],FALSE,0)),9999)</f>
        <v>1</v>
      </c>
    </row>
    <row r="170" spans="1:22" ht="270">
      <c r="A17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0" t="s">
        <v>851</v>
      </c>
      <c r="C170" t="s">
        <v>289</v>
      </c>
      <c r="D170" s="1" t="s">
        <v>1339</v>
      </c>
      <c r="E170" t="s">
        <v>290</v>
      </c>
      <c r="F170" t="s">
        <v>1340</v>
      </c>
      <c r="G170">
        <v>19</v>
      </c>
      <c r="H170">
        <v>5</v>
      </c>
      <c r="I170">
        <v>1.4</v>
      </c>
      <c r="J170">
        <v>10</v>
      </c>
      <c r="K170" t="str" cm="1">
        <f t="array" ref="K17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Großauheim(Kr Hanau)</v>
      </c>
      <c r="L170" t="str">
        <f>IFERROR(LEFT(TRIM(Lose[[#This Row],[Google Koordinaten]]),9),"")</f>
        <v>50.114992</v>
      </c>
      <c r="M170" t="str">
        <f>IFERROR(MID(TRIM(Lose[[#This Row],[Google Koordinaten]]),
FIND(",",TRIM(Lose[[#This Row],[Google Koordinaten]])) + 2,9),"")</f>
        <v>8.9419664</v>
      </c>
      <c r="N170">
        <f>IF(Lose[[#This Row],[Bahn-hofs-zeit]]=0,0,MROUND(30*25^((Lose[[#This Row],[Bahn-hofs-zeit]]-_xlfn.MINIFS(Lose[Bahn-hofs-zeit],Lose[Bahn-hofs-zeit],"&gt;0"))/(MAX(Lose[Bahn-hofs-zeit])-_xlfn.MINIFS(Lose[Bahn-hofs-zeit],Lose[Bahn-hofs-zeit],"&gt;0"))),5))</f>
        <v>55</v>
      </c>
      <c r="O170">
        <f>IF(Lose[[#This Row],[Gehzeit (min)]]="",0,CEILING(3*(Lose[[#This Row],[Gehzeit (min)]]+Lose[[#This Row],[Aufgaben-zeit (min)]]),5))</f>
        <v>75</v>
      </c>
      <c r="P170">
        <v>5</v>
      </c>
      <c r="Q170">
        <f>IFERROR(ROUND(Lose[[#This Row],[Distanz (km)]]*60/Lose[[#This Row],[Gehzeit (min)]],1),"")</f>
        <v>4.4000000000000004</v>
      </c>
      <c r="R17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170">
        <f>IFERROR(Lose[[#This Row],[Distanz (km)]]-Lose[[#This Row],[Check Distanz]],"")</f>
        <v>0.5099999999999999</v>
      </c>
      <c r="T170" s="29">
        <f>IFERROR(Lose[[#This Row],[Check Umweg]]/Lose[[#This Row],[Check Distanz]],"")</f>
        <v>0.57303370786516838</v>
      </c>
      <c r="U170">
        <f ca="1">IF(RIGHT(Lose[[#This Row],[LosID]],1)="b",_xlfn.XLOOKUP(REPLACE(Lose[[#This Row],[LosID]],LEN(Lose[[#This Row],[LosID]]),1,"a"),Lose[LosID],Lose[Zufallszahl],"",0),RAND())</f>
        <v>0.76343460912311922</v>
      </c>
      <c r="V170" t="b" cm="1">
        <f t="array" aca="1" ref="V170" ca="1">Lose[[#This Row],[Zufallszahl]]&gt;=IFERROR(LARGE((LEFT(Lose[LosID],FIND("-",Lose[LosID])-1)=LEFT(Lose[[#This Row],[LosID]],FIND("-",Lose[[#This Row],[LosID]])-1))*Lose[Zufallszahl],_xlfn.XLOOKUP(LEFT(Lose[[#This Row],[LosID]],FIND("-",Lose[[#This Row],[LosID]])-1),Ziehungsanzahl[Kürzel],Ziehungsanzahl[Kontingent],FALSE,0)),9999)</f>
        <v>0</v>
      </c>
    </row>
    <row r="171" spans="1:22" ht="30">
      <c r="A17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1" t="s">
        <v>854</v>
      </c>
      <c r="C171" t="s">
        <v>292</v>
      </c>
      <c r="D171" s="1" t="s">
        <v>295</v>
      </c>
      <c r="E171" t="s">
        <v>293</v>
      </c>
      <c r="F171" t="s">
        <v>1341</v>
      </c>
      <c r="G171">
        <v>20</v>
      </c>
      <c r="H171">
        <v>10</v>
      </c>
      <c r="I171">
        <v>1.5</v>
      </c>
      <c r="K171" t="str" cm="1">
        <f t="array" ref="K17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Bochum-Dahlhausen</v>
      </c>
      <c r="L171" t="str">
        <f>IFERROR(LEFT(TRIM(Lose[[#This Row],[Google Koordinaten]]),9),"")</f>
        <v>51.432873</v>
      </c>
      <c r="M171" t="str">
        <f>IFERROR(MID(TRIM(Lose[[#This Row],[Google Koordinaten]]),
FIND(",",TRIM(Lose[[#This Row],[Google Koordinaten]])) + 2,9),"")</f>
        <v>7.1264095</v>
      </c>
      <c r="N171">
        <f>IF(Lose[[#This Row],[Bahn-hofs-zeit]]=0,0,MROUND(30*25^((Lose[[#This Row],[Bahn-hofs-zeit]]-_xlfn.MINIFS(Lose[Bahn-hofs-zeit],Lose[Bahn-hofs-zeit],"&gt;0"))/(MAX(Lose[Bahn-hofs-zeit])-_xlfn.MINIFS(Lose[Bahn-hofs-zeit],Lose[Bahn-hofs-zeit],"&gt;0"))),5))</f>
        <v>50</v>
      </c>
      <c r="O171">
        <f>IF(Lose[[#This Row],[Gehzeit (min)]]="",0,CEILING(3*(Lose[[#This Row],[Gehzeit (min)]]+Lose[[#This Row],[Aufgaben-zeit (min)]]),5))</f>
        <v>90</v>
      </c>
      <c r="P171">
        <v>4.75</v>
      </c>
      <c r="Q171">
        <f>IFERROR(ROUND(Lose[[#This Row],[Distanz (km)]]*60/Lose[[#This Row],[Gehzeit (min)]],1),"")</f>
        <v>4.5</v>
      </c>
      <c r="R17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1.24</v>
      </c>
      <c r="S171">
        <f>IFERROR(Lose[[#This Row],[Distanz (km)]]-Lose[[#This Row],[Check Distanz]],"")</f>
        <v>0.26</v>
      </c>
      <c r="T171" s="29">
        <f>IFERROR(Lose[[#This Row],[Check Umweg]]/Lose[[#This Row],[Check Distanz]],"")</f>
        <v>0.20967741935483872</v>
      </c>
      <c r="U171">
        <f ca="1">IF(RIGHT(Lose[[#This Row],[LosID]],1)="b",_xlfn.XLOOKUP(REPLACE(Lose[[#This Row],[LosID]],LEN(Lose[[#This Row],[LosID]]),1,"a"),Lose[LosID],Lose[Zufallszahl],"",0),RAND())</f>
        <v>0.29090281466562506</v>
      </c>
      <c r="V171" t="b" cm="1">
        <f t="array" aca="1" ref="V171" ca="1">Lose[[#This Row],[Zufallszahl]]&gt;=IFERROR(LARGE((LEFT(Lose[LosID],FIND("-",Lose[LosID])-1)=LEFT(Lose[[#This Row],[LosID]],FIND("-",Lose[[#This Row],[LosID]])-1))*Lose[Zufallszahl],_xlfn.XLOOKUP(LEFT(Lose[[#This Row],[LosID]],FIND("-",Lose[[#This Row],[LosID]])-1),Ziehungsanzahl[Kürzel],Ziehungsanzahl[Kontingent],FALSE,0)),9999)</f>
        <v>0</v>
      </c>
    </row>
    <row r="172" spans="1:22" ht="180">
      <c r="A17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2" t="s">
        <v>859</v>
      </c>
      <c r="C172" t="s">
        <v>1342</v>
      </c>
      <c r="D172" s="1" t="s">
        <v>1343</v>
      </c>
      <c r="E172" t="s">
        <v>1344</v>
      </c>
      <c r="F172" s="1" t="s">
        <v>1345</v>
      </c>
      <c r="G172">
        <v>10</v>
      </c>
      <c r="H172">
        <v>5</v>
      </c>
      <c r="I172">
        <v>0.8</v>
      </c>
      <c r="J172">
        <v>30</v>
      </c>
      <c r="K172" t="str" cm="1">
        <f t="array" ref="K17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Rosenheim</v>
      </c>
      <c r="L172" t="str">
        <f>IFERROR(LEFT(TRIM(Lose[[#This Row],[Google Koordinaten]]),9),"")</f>
        <v>47.852735</v>
      </c>
      <c r="M172" t="str">
        <f>IFERROR(MID(TRIM(Lose[[#This Row],[Google Koordinaten]]),
FIND(",",TRIM(Lose[[#This Row],[Google Koordinaten]])) + 2,9),"")</f>
        <v>12.128282</v>
      </c>
      <c r="N172">
        <f>IF(Lose[[#This Row],[Bahn-hofs-zeit]]=0,0,MROUND(30*25^((Lose[[#This Row],[Bahn-hofs-zeit]]-_xlfn.MINIFS(Lose[Bahn-hofs-zeit],Lose[Bahn-hofs-zeit],"&gt;0"))/(MAX(Lose[Bahn-hofs-zeit])-_xlfn.MINIFS(Lose[Bahn-hofs-zeit],Lose[Bahn-hofs-zeit],"&gt;0"))),5))</f>
        <v>540</v>
      </c>
      <c r="O172">
        <f>IF(Lose[[#This Row],[Gehzeit (min)]]="",0,CEILING(3*(Lose[[#This Row],[Gehzeit (min)]]+Lose[[#This Row],[Aufgaben-zeit (min)]]),5))</f>
        <v>45</v>
      </c>
      <c r="P172">
        <v>12</v>
      </c>
      <c r="Q172">
        <f>IFERROR(ROUND(Lose[[#This Row],[Distanz (km)]]*60/Lose[[#This Row],[Gehzeit (min)]],1),"")</f>
        <v>4.8</v>
      </c>
      <c r="R17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0.74</v>
      </c>
      <c r="S172">
        <f>IFERROR(Lose[[#This Row],[Distanz (km)]]-Lose[[#This Row],[Check Distanz]],"")</f>
        <v>6.0000000000000053E-2</v>
      </c>
      <c r="T172" s="29">
        <f>IFERROR(Lose[[#This Row],[Check Umweg]]/Lose[[#This Row],[Check Distanz]],"")</f>
        <v>8.1081081081081155E-2</v>
      </c>
      <c r="U172">
        <f ca="1">IF(RIGHT(Lose[[#This Row],[LosID]],1)="b",_xlfn.XLOOKUP(REPLACE(Lose[[#This Row],[LosID]],LEN(Lose[[#This Row],[LosID]]),1,"a"),Lose[LosID],Lose[Zufallszahl],"",0),RAND())</f>
        <v>0.15591636769594674</v>
      </c>
      <c r="V172" t="b" cm="1">
        <f t="array" aca="1" ref="V172" ca="1">Lose[[#This Row],[Zufallszahl]]&gt;=IFERROR(LARGE((LEFT(Lose[LosID],FIND("-",Lose[LosID])-1)=LEFT(Lose[[#This Row],[LosID]],FIND("-",Lose[[#This Row],[LosID]])-1))*Lose[Zufallszahl],_xlfn.XLOOKUP(LEFT(Lose[[#This Row],[LosID]],FIND("-",Lose[[#This Row],[LosID]])-1),Ziehungsanzahl[Kürzel],Ziehungsanzahl[Kontingent],FALSE,0)),9999)</f>
        <v>0</v>
      </c>
    </row>
    <row r="173" spans="1:22" ht="180">
      <c r="A17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3" t="s">
        <v>862</v>
      </c>
      <c r="C173" t="s">
        <v>1346</v>
      </c>
      <c r="D173" s="1" t="s">
        <v>1347</v>
      </c>
      <c r="E173" t="s">
        <v>1348</v>
      </c>
      <c r="F173" t="s">
        <v>1349</v>
      </c>
      <c r="G173">
        <v>11</v>
      </c>
      <c r="H173">
        <v>10</v>
      </c>
      <c r="I173">
        <v>0.85</v>
      </c>
      <c r="J173">
        <v>10</v>
      </c>
      <c r="K173" t="str" cm="1">
        <f t="array" ref="K17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Gummersbach-Dieringhausen</v>
      </c>
      <c r="L173" t="str">
        <f>IFERROR(LEFT(TRIM(Lose[[#This Row],[Google Koordinaten]]),9),"")</f>
        <v>50.983683</v>
      </c>
      <c r="M173" t="str">
        <f>IFERROR(MID(TRIM(Lose[[#This Row],[Google Koordinaten]]),
FIND(",",TRIM(Lose[[#This Row],[Google Koordinaten]])) + 2,9),"")</f>
        <v>7.5327597</v>
      </c>
      <c r="N173">
        <f>IF(Lose[[#This Row],[Bahn-hofs-zeit]]=0,0,MROUND(30*25^((Lose[[#This Row],[Bahn-hofs-zeit]]-_xlfn.MINIFS(Lose[Bahn-hofs-zeit],Lose[Bahn-hofs-zeit],"&gt;0"))/(MAX(Lose[Bahn-hofs-zeit])-_xlfn.MINIFS(Lose[Bahn-hofs-zeit],Lose[Bahn-hofs-zeit],"&gt;0"))),5))</f>
        <v>90</v>
      </c>
      <c r="O173">
        <f>IF(Lose[[#This Row],[Gehzeit (min)]]="",0,CEILING(3*(Lose[[#This Row],[Gehzeit (min)]]+Lose[[#This Row],[Aufgaben-zeit (min)]]),5))</f>
        <v>65</v>
      </c>
      <c r="P173">
        <v>6.5</v>
      </c>
      <c r="Q173">
        <f>IFERROR(ROUND(Lose[[#This Row],[Distanz (km)]]*60/Lose[[#This Row],[Gehzeit (min)]],1),"")</f>
        <v>4.5999999999999996</v>
      </c>
      <c r="R17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0.71</v>
      </c>
      <c r="S173">
        <f>IFERROR(Lose[[#This Row],[Distanz (km)]]-Lose[[#This Row],[Check Distanz]],"")</f>
        <v>0.14000000000000001</v>
      </c>
      <c r="T173" s="29">
        <f>IFERROR(Lose[[#This Row],[Check Umweg]]/Lose[[#This Row],[Check Distanz]],"")</f>
        <v>0.19718309859154931</v>
      </c>
      <c r="U173">
        <f ca="1">IF(RIGHT(Lose[[#This Row],[LosID]],1)="b",_xlfn.XLOOKUP(REPLACE(Lose[[#This Row],[LosID]],LEN(Lose[[#This Row],[LosID]]),1,"a"),Lose[LosID],Lose[Zufallszahl],"",0),RAND())</f>
        <v>0.80068844288526408</v>
      </c>
      <c r="V173" t="b" cm="1">
        <f t="array" aca="1" ref="V173" ca="1">Lose[[#This Row],[Zufallszahl]]&gt;=IFERROR(LARGE((LEFT(Lose[LosID],FIND("-",Lose[LosID])-1)=LEFT(Lose[[#This Row],[LosID]],FIND("-",Lose[[#This Row],[LosID]])-1))*Lose[Zufallszahl],_xlfn.XLOOKUP(LEFT(Lose[[#This Row],[LosID]],FIND("-",Lose[[#This Row],[LosID]])-1),Ziehungsanzahl[Kürzel],Ziehungsanzahl[Kontingent],FALSE,0)),9999)</f>
        <v>1</v>
      </c>
    </row>
    <row r="174" spans="1:22" ht="180">
      <c r="A17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4" s="1" t="s">
        <v>1184</v>
      </c>
      <c r="C174" t="s">
        <v>1350</v>
      </c>
      <c r="D174" s="1" t="s">
        <v>1351</v>
      </c>
      <c r="E174" t="s">
        <v>1352</v>
      </c>
      <c r="F174" t="s">
        <v>1353</v>
      </c>
      <c r="G174">
        <v>20</v>
      </c>
      <c r="H174">
        <v>5</v>
      </c>
      <c r="I174">
        <v>1.5</v>
      </c>
      <c r="J174">
        <v>10</v>
      </c>
      <c r="K174" t="str" cm="1">
        <f t="array" ref="K17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Lengerich(Westf)</v>
      </c>
      <c r="L174" t="str">
        <f>IFERROR(LEFT(TRIM(Lose[[#This Row],[Google Koordinaten]]),9),"")</f>
        <v>52.168850</v>
      </c>
      <c r="M174" t="str">
        <f>IFERROR(MID(TRIM(Lose[[#This Row],[Google Koordinaten]]),
FIND(",",TRIM(Lose[[#This Row],[Google Koordinaten]])) + 2,9),"")</f>
        <v>7.8887638</v>
      </c>
      <c r="N174">
        <f>IF(Lose[[#This Row],[Bahn-hofs-zeit]]=0,0,MROUND(30*25^((Lose[[#This Row],[Bahn-hofs-zeit]]-_xlfn.MINIFS(Lose[Bahn-hofs-zeit],Lose[Bahn-hofs-zeit],"&gt;0"))/(MAX(Lose[Bahn-hofs-zeit])-_xlfn.MINIFS(Lose[Bahn-hofs-zeit],Lose[Bahn-hofs-zeit],"&gt;0"))),5))</f>
        <v>40</v>
      </c>
      <c r="O174">
        <f>IF(Lose[[#This Row],[Gehzeit (min)]]="",0,CEILING(3*(Lose[[#This Row],[Gehzeit (min)]]+Lose[[#This Row],[Aufgaben-zeit (min)]]),5))</f>
        <v>75</v>
      </c>
      <c r="P174">
        <v>4.25</v>
      </c>
      <c r="Q174">
        <f>IFERROR(ROUND(Lose[[#This Row],[Distanz (km)]]*60/Lose[[#This Row],[Gehzeit (min)]],1),"")</f>
        <v>4.5</v>
      </c>
      <c r="R17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1.04</v>
      </c>
      <c r="S174">
        <f>IFERROR(Lose[[#This Row],[Distanz (km)]]-Lose[[#This Row],[Check Distanz]],"")</f>
        <v>0.45999999999999996</v>
      </c>
      <c r="T174" s="29">
        <f>IFERROR(Lose[[#This Row],[Check Umweg]]/Lose[[#This Row],[Check Distanz]],"")</f>
        <v>0.44230769230769224</v>
      </c>
      <c r="U174">
        <f ca="1">IF(RIGHT(Lose[[#This Row],[LosID]],1)="b",_xlfn.XLOOKUP(REPLACE(Lose[[#This Row],[LosID]],LEN(Lose[[#This Row],[LosID]]),1,"a"),Lose[LosID],Lose[Zufallszahl],"",0),RAND())</f>
        <v>0.22066497732593349</v>
      </c>
      <c r="V174" t="b" cm="1">
        <f t="array" aca="1" ref="V174" ca="1">Lose[[#This Row],[Zufallszahl]]&gt;=IFERROR(LARGE((LEFT(Lose[LosID],FIND("-",Lose[LosID])-1)=LEFT(Lose[[#This Row],[LosID]],FIND("-",Lose[[#This Row],[LosID]])-1))*Lose[Zufallszahl],_xlfn.XLOOKUP(LEFT(Lose[[#This Row],[LosID]],FIND("-",Lose[[#This Row],[LosID]])-1),Ziehungsanzahl[Kürzel],Ziehungsanzahl[Kontingent],FALSE,0)),9999)</f>
        <v>0</v>
      </c>
    </row>
    <row r="175" spans="1:22" ht="30">
      <c r="A17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5"/>
      <c r="C175" t="s">
        <v>1354</v>
      </c>
      <c r="D175" s="1" t="s">
        <v>1355</v>
      </c>
      <c r="E175" t="s">
        <v>1356</v>
      </c>
      <c r="F175" t="s">
        <v>1357</v>
      </c>
      <c r="G175">
        <v>10</v>
      </c>
      <c r="H175">
        <v>5</v>
      </c>
      <c r="I175">
        <v>0.8</v>
      </c>
      <c r="J175" t="s">
        <v>89</v>
      </c>
      <c r="K175" t="str" cm="1">
        <f t="array" ref="K17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Homburg</v>
      </c>
      <c r="L175" t="str">
        <f>IFERROR(LEFT(TRIM(Lose[[#This Row],[Google Koordinaten]]),9),"")</f>
        <v>50.223555</v>
      </c>
      <c r="M175" t="str">
        <f>IFERROR(MID(TRIM(Lose[[#This Row],[Google Koordinaten]]),
FIND(",",TRIM(Lose[[#This Row],[Google Koordinaten]])) + 2,9),"")</f>
        <v>8.6217555</v>
      </c>
      <c r="N175">
        <f>IF(Lose[[#This Row],[Bahn-hofs-zeit]]=0,0,MROUND(30*25^((Lose[[#This Row],[Bahn-hofs-zeit]]-_xlfn.MINIFS(Lose[Bahn-hofs-zeit],Lose[Bahn-hofs-zeit],"&gt;0"))/(MAX(Lose[Bahn-hofs-zeit])-_xlfn.MINIFS(Lose[Bahn-hofs-zeit],Lose[Bahn-hofs-zeit],"&gt;0"))),5))</f>
        <v>70</v>
      </c>
      <c r="O175">
        <f>IF(Lose[[#This Row],[Gehzeit (min)]]="",0,CEILING(3*(Lose[[#This Row],[Gehzeit (min)]]+Lose[[#This Row],[Aufgaben-zeit (min)]]),5))</f>
        <v>45</v>
      </c>
      <c r="P175">
        <v>5.75</v>
      </c>
      <c r="Q175">
        <f>IFERROR(ROUND(Lose[[#This Row],[Distanz (km)]]*60/Lose[[#This Row],[Gehzeit (min)]],1),"")</f>
        <v>4.8</v>
      </c>
      <c r="R17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0.41</v>
      </c>
      <c r="S175">
        <f>IFERROR(Lose[[#This Row],[Distanz (km)]]-Lose[[#This Row],[Check Distanz]],"")</f>
        <v>0.39000000000000007</v>
      </c>
      <c r="T175" s="29">
        <f>IFERROR(Lose[[#This Row],[Check Umweg]]/Lose[[#This Row],[Check Distanz]],"")</f>
        <v>0.95121951219512213</v>
      </c>
      <c r="U175">
        <f ca="1">IF(RIGHT(Lose[[#This Row],[LosID]],1)="b",_xlfn.XLOOKUP(REPLACE(Lose[[#This Row],[LosID]],LEN(Lose[[#This Row],[LosID]]),1,"a"),Lose[LosID],Lose[Zufallszahl],"",0),RAND())</f>
        <v>0.22339690003048729</v>
      </c>
      <c r="V175" t="b" cm="1">
        <f t="array" aca="1" ref="V175" ca="1">Lose[[#This Row],[Zufallszahl]]&gt;=IFERROR(LARGE((LEFT(Lose[LosID],FIND("-",Lose[LosID])-1)=LEFT(Lose[[#This Row],[LosID]],FIND("-",Lose[[#This Row],[LosID]])-1))*Lose[Zufallszahl],_xlfn.XLOOKUP(LEFT(Lose[[#This Row],[LosID]],FIND("-",Lose[[#This Row],[LosID]])-1),Ziehungsanzahl[Kürzel],Ziehungsanzahl[Kontingent],FALSE,0)),9999)</f>
        <v>0</v>
      </c>
    </row>
    <row r="176" spans="1:22" ht="75">
      <c r="A17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6"/>
      <c r="C176" t="s">
        <v>298</v>
      </c>
      <c r="D176" s="1" t="s">
        <v>1358</v>
      </c>
      <c r="E176" t="s">
        <v>299</v>
      </c>
      <c r="F176" t="s">
        <v>1359</v>
      </c>
      <c r="G176">
        <v>12</v>
      </c>
      <c r="H176">
        <v>10</v>
      </c>
      <c r="I176">
        <v>0.8</v>
      </c>
      <c r="J176">
        <v>10</v>
      </c>
      <c r="K176" t="str" cm="1">
        <f t="array" ref="K17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Michelstadt</v>
      </c>
      <c r="L176" t="str">
        <f>IFERROR(LEFT(TRIM(Lose[[#This Row],[Google Koordinaten]]),9),"")</f>
        <v>49.678656</v>
      </c>
      <c r="M176" t="str">
        <f>IFERROR(MID(TRIM(Lose[[#This Row],[Google Koordinaten]]),
FIND(",",TRIM(Lose[[#This Row],[Google Koordinaten]])) + 2,9),"")</f>
        <v>9.0041491</v>
      </c>
      <c r="N176">
        <f>IF(Lose[[#This Row],[Bahn-hofs-zeit]]=0,0,MROUND(30*25^((Lose[[#This Row],[Bahn-hofs-zeit]]-_xlfn.MINIFS(Lose[Bahn-hofs-zeit],Lose[Bahn-hofs-zeit],"&gt;0"))/(MAX(Lose[Bahn-hofs-zeit])-_xlfn.MINIFS(Lose[Bahn-hofs-zeit],Lose[Bahn-hofs-zeit],"&gt;0"))),5))</f>
        <v>90</v>
      </c>
      <c r="O176">
        <f>IF(Lose[[#This Row],[Gehzeit (min)]]="",0,CEILING(3*(Lose[[#This Row],[Gehzeit (min)]]+Lose[[#This Row],[Aufgaben-zeit (min)]]),5))</f>
        <v>70</v>
      </c>
      <c r="P176">
        <v>6.5</v>
      </c>
      <c r="Q176">
        <f>IFERROR(ROUND(Lose[[#This Row],[Distanz (km)]]*60/Lose[[#This Row],[Gehzeit (min)]],1),"")</f>
        <v>4</v>
      </c>
      <c r="R17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0.72</v>
      </c>
      <c r="S176">
        <f>IFERROR(Lose[[#This Row],[Distanz (km)]]-Lose[[#This Row],[Check Distanz]],"")</f>
        <v>8.0000000000000071E-2</v>
      </c>
      <c r="T176" s="29">
        <f>IFERROR(Lose[[#This Row],[Check Umweg]]/Lose[[#This Row],[Check Distanz]],"")</f>
        <v>0.11111111111111122</v>
      </c>
      <c r="U176">
        <f ca="1">IF(RIGHT(Lose[[#This Row],[LosID]],1)="b",_xlfn.XLOOKUP(REPLACE(Lose[[#This Row],[LosID]],LEN(Lose[[#This Row],[LosID]]),1,"a"),Lose[LosID],Lose[Zufallszahl],"",0),RAND())</f>
        <v>0.51735906920197117</v>
      </c>
      <c r="V176" t="b" cm="1">
        <f t="array" aca="1" ref="V176" ca="1">Lose[[#This Row],[Zufallszahl]]&gt;=IFERROR(LARGE((LEFT(Lose[LosID],FIND("-",Lose[LosID])-1)=LEFT(Lose[[#This Row],[LosID]],FIND("-",Lose[[#This Row],[LosID]])-1))*Lose[Zufallszahl],_xlfn.XLOOKUP(LEFT(Lose[[#This Row],[LosID]],FIND("-",Lose[[#This Row],[LosID]])-1),Ziehungsanzahl[Kürzel],Ziehungsanzahl[Kontingent],FALSE,0)),9999)</f>
        <v>0</v>
      </c>
    </row>
    <row r="177" spans="1:22" ht="75">
      <c r="A17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7"/>
      <c r="C177" t="s">
        <v>301</v>
      </c>
      <c r="D177" s="1" t="s">
        <v>1360</v>
      </c>
      <c r="E177" t="s">
        <v>302</v>
      </c>
      <c r="F177" t="s">
        <v>1361</v>
      </c>
      <c r="G177">
        <v>13</v>
      </c>
      <c r="H177">
        <v>10</v>
      </c>
      <c r="I177">
        <v>0.8</v>
      </c>
      <c r="J177">
        <v>10</v>
      </c>
      <c r="K177" t="str" cm="1">
        <f t="array" ref="K17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Hbf</v>
      </c>
      <c r="L177" t="str">
        <f>IFERROR(LEFT(TRIM(Lose[[#This Row],[Google Koordinaten]]),9),"")</f>
        <v>49.998030</v>
      </c>
      <c r="M177" t="str">
        <f>IFERROR(MID(TRIM(Lose[[#This Row],[Google Koordinaten]]),
FIND(",",TRIM(Lose[[#This Row],[Google Koordinaten]])) + 2,9),"")</f>
        <v>8.2681166</v>
      </c>
      <c r="N177">
        <f>IF(Lose[[#This Row],[Bahn-hofs-zeit]]=0,0,MROUND(30*25^((Lose[[#This Row],[Bahn-hofs-zeit]]-_xlfn.MINIFS(Lose[Bahn-hofs-zeit],Lose[Bahn-hofs-zeit],"&gt;0"))/(MAX(Lose[Bahn-hofs-zeit])-_xlfn.MINIFS(Lose[Bahn-hofs-zeit],Lose[Bahn-hofs-zeit],"&gt;0"))),5))</f>
        <v>45</v>
      </c>
      <c r="O177">
        <f>IF(Lose[[#This Row],[Gehzeit (min)]]="",0,CEILING(3*(Lose[[#This Row],[Gehzeit (min)]]+Lose[[#This Row],[Aufgaben-zeit (min)]]),5))</f>
        <v>70</v>
      </c>
      <c r="P177">
        <v>4.5</v>
      </c>
      <c r="Q177">
        <f>IFERROR(ROUND(Lose[[#This Row],[Distanz (km)]]*60/Lose[[#This Row],[Gehzeit (min)]],1),"")</f>
        <v>3.7</v>
      </c>
      <c r="R17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0.75</v>
      </c>
      <c r="S177">
        <f>IFERROR(Lose[[#This Row],[Distanz (km)]]-Lose[[#This Row],[Check Distanz]],"")</f>
        <v>5.0000000000000044E-2</v>
      </c>
      <c r="T177" s="29">
        <f>IFERROR(Lose[[#This Row],[Check Umweg]]/Lose[[#This Row],[Check Distanz]],"")</f>
        <v>6.6666666666666721E-2</v>
      </c>
      <c r="U177">
        <f ca="1">IF(RIGHT(Lose[[#This Row],[LosID]],1)="b",_xlfn.XLOOKUP(REPLACE(Lose[[#This Row],[LosID]],LEN(Lose[[#This Row],[LosID]]),1,"a"),Lose[LosID],Lose[Zufallszahl],"",0),RAND())</f>
        <v>0.53387456420858537</v>
      </c>
      <c r="V177" t="b" cm="1">
        <f t="array" aca="1" ref="V177" ca="1">Lose[[#This Row],[Zufallszahl]]&gt;=IFERROR(LARGE((LEFT(Lose[LosID],FIND("-",Lose[LosID])-1)=LEFT(Lose[[#This Row],[LosID]],FIND("-",Lose[[#This Row],[LosID]])-1))*Lose[Zufallszahl],_xlfn.XLOOKUP(LEFT(Lose[[#This Row],[LosID]],FIND("-",Lose[[#This Row],[LosID]])-1),Ziehungsanzahl[Kürzel],Ziehungsanzahl[Kontingent],FALSE,0)),9999)</f>
        <v>0</v>
      </c>
    </row>
    <row r="178" spans="1:22" ht="90">
      <c r="A17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8"/>
      <c r="C178" t="s">
        <v>1362</v>
      </c>
      <c r="D178" s="1" t="s">
        <v>1363</v>
      </c>
      <c r="E178" t="s">
        <v>1364</v>
      </c>
      <c r="F178" t="s">
        <v>1365</v>
      </c>
      <c r="G178">
        <v>8</v>
      </c>
      <c r="H178">
        <v>2</v>
      </c>
      <c r="I178">
        <v>0.5</v>
      </c>
      <c r="J178" t="s">
        <v>89</v>
      </c>
      <c r="K178" t="str" cm="1">
        <f t="array" ref="K17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Nauheim</v>
      </c>
      <c r="L178" t="str">
        <f>IFERROR(LEFT(TRIM(Lose[[#This Row],[Google Koordinaten]]),9),"")</f>
        <v>50.367455</v>
      </c>
      <c r="M178" t="str">
        <f>IFERROR(MID(TRIM(Lose[[#This Row],[Google Koordinaten]]),
FIND(",",TRIM(Lose[[#This Row],[Google Koordinaten]])) + 2,9),"")</f>
        <v>8.7435555</v>
      </c>
      <c r="N178">
        <f>IF(Lose[[#This Row],[Bahn-hofs-zeit]]=0,0,MROUND(30*25^((Lose[[#This Row],[Bahn-hofs-zeit]]-_xlfn.MINIFS(Lose[Bahn-hofs-zeit],Lose[Bahn-hofs-zeit],"&gt;0"))/(MAX(Lose[Bahn-hofs-zeit])-_xlfn.MINIFS(Lose[Bahn-hofs-zeit],Lose[Bahn-hofs-zeit],"&gt;0"))),5))</f>
        <v>60</v>
      </c>
      <c r="O178">
        <f>IF(Lose[[#This Row],[Gehzeit (min)]]="",0,CEILING(3*(Lose[[#This Row],[Gehzeit (min)]]+Lose[[#This Row],[Aufgaben-zeit (min)]]),5))</f>
        <v>30</v>
      </c>
      <c r="P178">
        <v>5.25</v>
      </c>
      <c r="Q178">
        <f>IFERROR(ROUND(Lose[[#This Row],[Distanz (km)]]*60/Lose[[#This Row],[Gehzeit (min)]],1),"")</f>
        <v>3.8</v>
      </c>
      <c r="R17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0.41</v>
      </c>
      <c r="S178">
        <f>IFERROR(Lose[[#This Row],[Distanz (km)]]-Lose[[#This Row],[Check Distanz]],"")</f>
        <v>9.0000000000000024E-2</v>
      </c>
      <c r="T178" s="29">
        <f>IFERROR(Lose[[#This Row],[Check Umweg]]/Lose[[#This Row],[Check Distanz]],"")</f>
        <v>0.2195121951219513</v>
      </c>
      <c r="U178">
        <f ca="1">IF(RIGHT(Lose[[#This Row],[LosID]],1)="b",_xlfn.XLOOKUP(REPLACE(Lose[[#This Row],[LosID]],LEN(Lose[[#This Row],[LosID]]),1,"a"),Lose[LosID],Lose[Zufallszahl],"",0),RAND())</f>
        <v>0.90070327959516761</v>
      </c>
      <c r="V178" t="b" cm="1">
        <f t="array" aca="1" ref="V178" ca="1">Lose[[#This Row],[Zufallszahl]]&gt;=IFERROR(LARGE((LEFT(Lose[LosID],FIND("-",Lose[LosID])-1)=LEFT(Lose[[#This Row],[LosID]],FIND("-",Lose[[#This Row],[LosID]])-1))*Lose[Zufallszahl],_xlfn.XLOOKUP(LEFT(Lose[[#This Row],[LosID]],FIND("-",Lose[[#This Row],[LosID]])-1),Ziehungsanzahl[Kürzel],Ziehungsanzahl[Kontingent],FALSE,0)),9999)</f>
        <v>1</v>
      </c>
    </row>
    <row r="179" spans="1:22" ht="30">
      <c r="A17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79" t="s">
        <v>843</v>
      </c>
      <c r="C179" t="s">
        <v>307</v>
      </c>
      <c r="D179" s="1" t="s">
        <v>310</v>
      </c>
      <c r="E179" t="s">
        <v>308</v>
      </c>
      <c r="F179" t="s">
        <v>1366</v>
      </c>
      <c r="G179">
        <v>8</v>
      </c>
      <c r="H179">
        <v>1</v>
      </c>
      <c r="I179">
        <v>0.6</v>
      </c>
      <c r="J179" t="s">
        <v>89</v>
      </c>
      <c r="K179" t="str" cm="1">
        <f t="array" ref="K17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Dietzenbach Mitte</v>
      </c>
      <c r="L179" t="str">
        <f>IFERROR(LEFT(TRIM(Lose[[#This Row],[Google Koordinaten]]),9),"")</f>
        <v>50.019755</v>
      </c>
      <c r="M179" t="str">
        <f>IFERROR(MID(TRIM(Lose[[#This Row],[Google Koordinaten]]),
FIND(",",TRIM(Lose[[#This Row],[Google Koordinaten]])) + 2,9),"")</f>
        <v>8.7843555</v>
      </c>
      <c r="N179">
        <f>IF(Lose[[#This Row],[Bahn-hofs-zeit]]=0,0,MROUND(30*25^((Lose[[#This Row],[Bahn-hofs-zeit]]-_xlfn.MINIFS(Lose[Bahn-hofs-zeit],Lose[Bahn-hofs-zeit],"&gt;0"))/(MAX(Lose[Bahn-hofs-zeit])-_xlfn.MINIFS(Lose[Bahn-hofs-zeit],Lose[Bahn-hofs-zeit],"&gt;0"))),5))</f>
        <v>55</v>
      </c>
      <c r="O179">
        <f>IF(Lose[[#This Row],[Gehzeit (min)]]="",0,CEILING(3*(Lose[[#This Row],[Gehzeit (min)]]+Lose[[#This Row],[Aufgaben-zeit (min)]]),5))</f>
        <v>30</v>
      </c>
      <c r="P179">
        <v>5</v>
      </c>
      <c r="Q179">
        <f>IFERROR(ROUND(Lose[[#This Row],[Distanz (km)]]*60/Lose[[#This Row],[Gehzeit (min)]],1),"")</f>
        <v>4.5</v>
      </c>
      <c r="R17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0.42</v>
      </c>
      <c r="S179">
        <f>IFERROR(Lose[[#This Row],[Distanz (km)]]-Lose[[#This Row],[Check Distanz]],"")</f>
        <v>0.18</v>
      </c>
      <c r="T179" s="29">
        <f>IFERROR(Lose[[#This Row],[Check Umweg]]/Lose[[#This Row],[Check Distanz]],"")</f>
        <v>0.42857142857142855</v>
      </c>
      <c r="U179">
        <f ca="1">IF(RIGHT(Lose[[#This Row],[LosID]],1)="b",_xlfn.XLOOKUP(REPLACE(Lose[[#This Row],[LosID]],LEN(Lose[[#This Row],[LosID]]),1,"a"),Lose[LosID],Lose[Zufallszahl],"",0),RAND())</f>
        <v>0.60580995007560434</v>
      </c>
      <c r="V179" t="b" cm="1">
        <f t="array" aca="1" ref="V179" ca="1">Lose[[#This Row],[Zufallszahl]]&gt;=IFERROR(LARGE((LEFT(Lose[LosID],FIND("-",Lose[LosID])-1)=LEFT(Lose[[#This Row],[LosID]],FIND("-",Lose[[#This Row],[LosID]])-1))*Lose[Zufallszahl],_xlfn.XLOOKUP(LEFT(Lose[[#This Row],[LosID]],FIND("-",Lose[[#This Row],[LosID]])-1),Ziehungsanzahl[Kürzel],Ziehungsanzahl[Kontingent],FALSE,0)),9999)</f>
        <v>1</v>
      </c>
    </row>
    <row r="180" spans="1:22" ht="90">
      <c r="A18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180" t="s">
        <v>846</v>
      </c>
      <c r="C180" t="s">
        <v>1367</v>
      </c>
      <c r="D180" s="1" t="s">
        <v>1368</v>
      </c>
      <c r="E180" t="s">
        <v>1369</v>
      </c>
      <c r="F180" t="s">
        <v>1370</v>
      </c>
      <c r="G180">
        <v>3</v>
      </c>
      <c r="H180">
        <v>2</v>
      </c>
      <c r="I180">
        <v>0.2</v>
      </c>
      <c r="J180">
        <v>15</v>
      </c>
      <c r="K180" t="str" cm="1">
        <f t="array" ref="K18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Neu-Isenburg</v>
      </c>
      <c r="L180" t="str">
        <f>IFERROR(LEFT(TRIM(Lose[[#This Row],[Google Koordinaten]]),9),"")</f>
        <v>50.053028</v>
      </c>
      <c r="M180" t="str">
        <f>IFERROR(MID(TRIM(Lose[[#This Row],[Google Koordinaten]]),
FIND(",",TRIM(Lose[[#This Row],[Google Koordinaten]])) + 2,9),"")</f>
        <v>8.6661091</v>
      </c>
      <c r="N180">
        <f>IF(Lose[[#This Row],[Bahn-hofs-zeit]]=0,0,MROUND(30*25^((Lose[[#This Row],[Bahn-hofs-zeit]]-_xlfn.MINIFS(Lose[Bahn-hofs-zeit],Lose[Bahn-hofs-zeit],"&gt;0"))/(MAX(Lose[Bahn-hofs-zeit])-_xlfn.MINIFS(Lose[Bahn-hofs-zeit],Lose[Bahn-hofs-zeit],"&gt;0"))),5))</f>
        <v>40</v>
      </c>
      <c r="O180">
        <f>IF(Lose[[#This Row],[Gehzeit (min)]]="",0,CEILING(3*(Lose[[#This Row],[Gehzeit (min)]]+Lose[[#This Row],[Aufgaben-zeit (min)]]),5))</f>
        <v>15</v>
      </c>
      <c r="P180">
        <v>4</v>
      </c>
      <c r="Q180">
        <f>IFERROR(ROUND(Lose[[#This Row],[Distanz (km)]]*60/Lose[[#This Row],[Gehzeit (min)]],1),"")</f>
        <v>4</v>
      </c>
      <c r="R18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180">
        <f>IFERROR(Lose[[#This Row],[Distanz (km)]]-Lose[[#This Row],[Check Distanz]],"")</f>
        <v>0.16</v>
      </c>
      <c r="T180" s="29">
        <f>IFERROR(Lose[[#This Row],[Check Umweg]]/Lose[[#This Row],[Check Distanz]],"")</f>
        <v>4</v>
      </c>
      <c r="U180">
        <f ca="1">IF(RIGHT(Lose[[#This Row],[LosID]],1)="b",_xlfn.XLOOKUP(REPLACE(Lose[[#This Row],[LosID]],LEN(Lose[[#This Row],[LosID]]),1,"a"),Lose[LosID],Lose[Zufallszahl],"",0),RAND())</f>
        <v>0.3603732534270242</v>
      </c>
      <c r="V180" t="b" cm="1">
        <f t="array" aca="1" ref="V180" ca="1">Lose[[#This Row],[Zufallszahl]]&gt;=IFERROR(LARGE((LEFT(Lose[LosID],FIND("-",Lose[LosID])-1)=LEFT(Lose[[#This Row],[LosID]],FIND("-",Lose[[#This Row],[LosID]])-1))*Lose[Zufallszahl],_xlfn.XLOOKUP(LEFT(Lose[[#This Row],[LosID]],FIND("-",Lose[[#This Row],[LosID]])-1),Ziehungsanzahl[Kürzel],Ziehungsanzahl[Kontingent],FALSE,0)),9999)</f>
        <v>0</v>
      </c>
    </row>
    <row r="181" spans="1:22" ht="30">
      <c r="A18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1" t="s">
        <v>851</v>
      </c>
      <c r="C181" s="5" t="s">
        <v>1371</v>
      </c>
      <c r="D181" s="1" t="s">
        <v>1372</v>
      </c>
      <c r="E181" t="s">
        <v>1373</v>
      </c>
      <c r="F181" t="s">
        <v>1374</v>
      </c>
      <c r="G181">
        <v>25</v>
      </c>
      <c r="H181">
        <v>1</v>
      </c>
      <c r="I181">
        <v>1.7</v>
      </c>
      <c r="J181" t="s">
        <v>89</v>
      </c>
      <c r="K181" t="str" cm="1">
        <f t="array" ref="K18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Wiesbaden Hbf</v>
      </c>
      <c r="L181" t="str">
        <f>IFERROR(LEFT(TRIM(Lose[[#This Row],[Google Koordinaten]]),9),"")</f>
        <v>50.084855</v>
      </c>
      <c r="M181" t="str">
        <f>IFERROR(MID(TRIM(Lose[[#This Row],[Google Koordinaten]]),
FIND(",",TRIM(Lose[[#This Row],[Google Koordinaten]])) + 2,9),"")</f>
        <v>8.2469555</v>
      </c>
      <c r="N181">
        <f>IF(Lose[[#This Row],[Bahn-hofs-zeit]]=0,0,MROUND(30*25^((Lose[[#This Row],[Bahn-hofs-zeit]]-_xlfn.MINIFS(Lose[Bahn-hofs-zeit],Lose[Bahn-hofs-zeit],"&gt;0"))/(MAX(Lose[Bahn-hofs-zeit])-_xlfn.MINIFS(Lose[Bahn-hofs-zeit],Lose[Bahn-hofs-zeit],"&gt;0"))),5))</f>
        <v>45</v>
      </c>
      <c r="O181">
        <f>IF(Lose[[#This Row],[Gehzeit (min)]]="",0,CEILING(3*(Lose[[#This Row],[Gehzeit (min)]]+Lose[[#This Row],[Aufgaben-zeit (min)]]),5))</f>
        <v>80</v>
      </c>
      <c r="P181">
        <v>4.5</v>
      </c>
      <c r="Q181">
        <f>IFERROR(ROUND(Lose[[#This Row],[Distanz (km)]]*60/Lose[[#This Row],[Gehzeit (min)]],1),"")</f>
        <v>4.0999999999999996</v>
      </c>
      <c r="R18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1.58</v>
      </c>
      <c r="S181">
        <f>IFERROR(Lose[[#This Row],[Distanz (km)]]-Lose[[#This Row],[Check Distanz]],"")</f>
        <v>0.11999999999999988</v>
      </c>
      <c r="T181" s="29">
        <f>IFERROR(Lose[[#This Row],[Check Umweg]]/Lose[[#This Row],[Check Distanz]],"")</f>
        <v>7.5949367088607514E-2</v>
      </c>
      <c r="U181">
        <f ca="1">IF(RIGHT(Lose[[#This Row],[LosID]],1)="b",_xlfn.XLOOKUP(REPLACE(Lose[[#This Row],[LosID]],LEN(Lose[[#This Row],[LosID]]),1,"a"),Lose[LosID],Lose[Zufallszahl],"",0),RAND())</f>
        <v>0.26309929335095561</v>
      </c>
      <c r="V181" t="b" cm="1">
        <f t="array" aca="1" ref="V181" ca="1">Lose[[#This Row],[Zufallszahl]]&gt;=IFERROR(LARGE((LEFT(Lose[LosID],FIND("-",Lose[LosID])-1)=LEFT(Lose[[#This Row],[LosID]],FIND("-",Lose[[#This Row],[LosID]])-1))*Lose[Zufallszahl],_xlfn.XLOOKUP(LEFT(Lose[[#This Row],[LosID]],FIND("-",Lose[[#This Row],[LosID]])-1),Ziehungsanzahl[Kürzel],Ziehungsanzahl[Kontingent],FALSE,0)),9999)</f>
        <v>0</v>
      </c>
    </row>
    <row r="182" spans="1:22" ht="75">
      <c r="A18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2" t="s">
        <v>859</v>
      </c>
      <c r="C182" t="s">
        <v>1375</v>
      </c>
      <c r="D182" s="1" t="s">
        <v>1376</v>
      </c>
      <c r="E182" t="s">
        <v>1377</v>
      </c>
      <c r="F182" t="s">
        <v>1378</v>
      </c>
      <c r="G182">
        <v>18</v>
      </c>
      <c r="H182">
        <v>1</v>
      </c>
      <c r="I182">
        <v>1.2</v>
      </c>
      <c r="J182">
        <v>10</v>
      </c>
      <c r="K182" t="str" cm="1">
        <f t="array" ref="K18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Idstein(Taunus)</v>
      </c>
      <c r="L182" t="str">
        <f>IFERROR(LEFT(TRIM(Lose[[#This Row],[Google Koordinaten]]),9),"")</f>
        <v>50.222202</v>
      </c>
      <c r="M182" t="str">
        <f>IFERROR(MID(TRIM(Lose[[#This Row],[Google Koordinaten]]),
FIND(",",TRIM(Lose[[#This Row],[Google Koordinaten]])) + 2,9),"")</f>
        <v>8.2686039</v>
      </c>
      <c r="N182">
        <f>IF(Lose[[#This Row],[Bahn-hofs-zeit]]=0,0,MROUND(30*25^((Lose[[#This Row],[Bahn-hofs-zeit]]-_xlfn.MINIFS(Lose[Bahn-hofs-zeit],Lose[Bahn-hofs-zeit],"&gt;0"))/(MAX(Lose[Bahn-hofs-zeit])-_xlfn.MINIFS(Lose[Bahn-hofs-zeit],Lose[Bahn-hofs-zeit],"&gt;0"))),5))</f>
        <v>65</v>
      </c>
      <c r="O182">
        <f>IF(Lose[[#This Row],[Gehzeit (min)]]="",0,CEILING(3*(Lose[[#This Row],[Gehzeit (min)]]+Lose[[#This Row],[Aufgaben-zeit (min)]]),5))</f>
        <v>60</v>
      </c>
      <c r="P182">
        <v>5.5</v>
      </c>
      <c r="Q182">
        <f>IFERROR(ROUND(Lose[[#This Row],[Distanz (km)]]*60/Lose[[#This Row],[Gehzeit (min)]],1),"")</f>
        <v>4</v>
      </c>
      <c r="R18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1.06</v>
      </c>
      <c r="S182">
        <f>IFERROR(Lose[[#This Row],[Distanz (km)]]-Lose[[#This Row],[Check Distanz]],"")</f>
        <v>0.1399999999999999</v>
      </c>
      <c r="T182" s="29">
        <f>IFERROR(Lose[[#This Row],[Check Umweg]]/Lose[[#This Row],[Check Distanz]],"")</f>
        <v>0.13207547169811309</v>
      </c>
      <c r="U182">
        <f ca="1">IF(RIGHT(Lose[[#This Row],[LosID]],1)="b",_xlfn.XLOOKUP(REPLACE(Lose[[#This Row],[LosID]],LEN(Lose[[#This Row],[LosID]]),1,"a"),Lose[LosID],Lose[Zufallszahl],"",0),RAND())</f>
        <v>0.86665635406768238</v>
      </c>
      <c r="V182" t="b" cm="1">
        <f t="array" aca="1" ref="V182" ca="1">Lose[[#This Row],[Zufallszahl]]&gt;=IFERROR(LARGE((LEFT(Lose[LosID],FIND("-",Lose[LosID])-1)=LEFT(Lose[[#This Row],[LosID]],FIND("-",Lose[[#This Row],[LosID]])-1))*Lose[Zufallszahl],_xlfn.XLOOKUP(LEFT(Lose[[#This Row],[LosID]],FIND("-",Lose[[#This Row],[LosID]])-1),Ziehungsanzahl[Kürzel],Ziehungsanzahl[Kontingent],FALSE,0)),9999)</f>
        <v>1</v>
      </c>
    </row>
    <row r="183" spans="1:22" ht="30">
      <c r="A18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3" t="s">
        <v>865</v>
      </c>
      <c r="C183" t="s">
        <v>1379</v>
      </c>
      <c r="D183" s="1" t="s">
        <v>1380</v>
      </c>
      <c r="E183" t="s">
        <v>1381</v>
      </c>
      <c r="F183" t="s">
        <v>1382</v>
      </c>
      <c r="G183">
        <v>11</v>
      </c>
      <c r="H183">
        <v>1</v>
      </c>
      <c r="I183">
        <v>0.8</v>
      </c>
      <c r="J183" t="s">
        <v>89</v>
      </c>
      <c r="K183" t="str" cm="1">
        <f t="array" ref="K18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Aschaffenburg Hbf</v>
      </c>
      <c r="L183" t="str">
        <f>IFERROR(LEFT(TRIM(Lose[[#This Row],[Google Koordinaten]]),9),"")</f>
        <v>49.975607</v>
      </c>
      <c r="M183" t="str">
        <f>IFERROR(MID(TRIM(Lose[[#This Row],[Google Koordinaten]]),
FIND(",",TRIM(Lose[[#This Row],[Google Koordinaten]])) + 2,9),"")</f>
        <v>9.1421288</v>
      </c>
      <c r="N183">
        <f>IF(Lose[[#This Row],[Bahn-hofs-zeit]]=0,0,MROUND(30*25^((Lose[[#This Row],[Bahn-hofs-zeit]]-_xlfn.MINIFS(Lose[Bahn-hofs-zeit],Lose[Bahn-hofs-zeit],"&gt;0"))/(MAX(Lose[Bahn-hofs-zeit])-_xlfn.MINIFS(Lose[Bahn-hofs-zeit],Lose[Bahn-hofs-zeit],"&gt;0"))),5))</f>
        <v>45</v>
      </c>
      <c r="O183">
        <f>IF(Lose[[#This Row],[Gehzeit (min)]]="",0,CEILING(3*(Lose[[#This Row],[Gehzeit (min)]]+Lose[[#This Row],[Aufgaben-zeit (min)]]),5))</f>
        <v>40</v>
      </c>
      <c r="P183">
        <v>4.5</v>
      </c>
      <c r="Q183">
        <f>IFERROR(ROUND(Lose[[#This Row],[Distanz (km)]]*60/Lose[[#This Row],[Gehzeit (min)]],1),"")</f>
        <v>4.4000000000000004</v>
      </c>
      <c r="R18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0.56000000000000005</v>
      </c>
      <c r="S183">
        <f>IFERROR(Lose[[#This Row],[Distanz (km)]]-Lose[[#This Row],[Check Distanz]],"")</f>
        <v>0.24</v>
      </c>
      <c r="T183" s="29">
        <f>IFERROR(Lose[[#This Row],[Check Umweg]]/Lose[[#This Row],[Check Distanz]],"")</f>
        <v>0.42857142857142849</v>
      </c>
      <c r="U183">
        <f ca="1">IF(RIGHT(Lose[[#This Row],[LosID]],1)="b",_xlfn.XLOOKUP(REPLACE(Lose[[#This Row],[LosID]],LEN(Lose[[#This Row],[LosID]]),1,"a"),Lose[LosID],Lose[Zufallszahl],"",0),RAND())</f>
        <v>0.88854926900256426</v>
      </c>
      <c r="V183" t="b" cm="1">
        <f t="array" aca="1" ref="V183" ca="1">Lose[[#This Row],[Zufallszahl]]&gt;=IFERROR(LARGE((LEFT(Lose[LosID],FIND("-",Lose[LosID])-1)=LEFT(Lose[[#This Row],[LosID]],FIND("-",Lose[[#This Row],[LosID]])-1))*Lose[Zufallszahl],_xlfn.XLOOKUP(LEFT(Lose[[#This Row],[LosID]],FIND("-",Lose[[#This Row],[LosID]])-1),Ziehungsanzahl[Kürzel],Ziehungsanzahl[Kontingent],FALSE,0)),9999)</f>
        <v>1</v>
      </c>
    </row>
    <row r="184" spans="1:22" ht="60">
      <c r="A18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4" t="s">
        <v>867</v>
      </c>
      <c r="C184" t="s">
        <v>311</v>
      </c>
      <c r="D184" s="1" t="s">
        <v>1383</v>
      </c>
      <c r="E184" t="s">
        <v>312</v>
      </c>
      <c r="F184" t="s">
        <v>1384</v>
      </c>
      <c r="G184">
        <v>21</v>
      </c>
      <c r="H184">
        <v>1</v>
      </c>
      <c r="I184">
        <v>1.5</v>
      </c>
      <c r="J184">
        <v>20</v>
      </c>
      <c r="K184" t="str" cm="1">
        <f t="array" ref="K18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Seligenstadt(Hess)</v>
      </c>
      <c r="L184" t="str">
        <f>IFERROR(LEFT(TRIM(Lose[[#This Row],[Google Koordinaten]]),9),"")</f>
        <v>50.052843</v>
      </c>
      <c r="M184" t="str">
        <f>IFERROR(MID(TRIM(Lose[[#This Row],[Google Koordinaten]]),
FIND(",",TRIM(Lose[[#This Row],[Google Koordinaten]])) + 2,9),"")</f>
        <v>8.9689006</v>
      </c>
      <c r="N184">
        <f>IF(Lose[[#This Row],[Bahn-hofs-zeit]]=0,0,MROUND(30*25^((Lose[[#This Row],[Bahn-hofs-zeit]]-_xlfn.MINIFS(Lose[Bahn-hofs-zeit],Lose[Bahn-hofs-zeit],"&gt;0"))/(MAX(Lose[Bahn-hofs-zeit])-_xlfn.MINIFS(Lose[Bahn-hofs-zeit],Lose[Bahn-hofs-zeit],"&gt;0"))),5))</f>
        <v>60</v>
      </c>
      <c r="O184">
        <f>IF(Lose[[#This Row],[Gehzeit (min)]]="",0,CEILING(3*(Lose[[#This Row],[Gehzeit (min)]]+Lose[[#This Row],[Aufgaben-zeit (min)]]),5))</f>
        <v>70</v>
      </c>
      <c r="P184">
        <v>5.25</v>
      </c>
      <c r="Q184">
        <f>IFERROR(ROUND(Lose[[#This Row],[Distanz (km)]]*60/Lose[[#This Row],[Gehzeit (min)]],1),"")</f>
        <v>4.3</v>
      </c>
      <c r="R18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1.27</v>
      </c>
      <c r="S184">
        <f>IFERROR(Lose[[#This Row],[Distanz (km)]]-Lose[[#This Row],[Check Distanz]],"")</f>
        <v>0.22999999999999998</v>
      </c>
      <c r="T184" s="29">
        <f>IFERROR(Lose[[#This Row],[Check Umweg]]/Lose[[#This Row],[Check Distanz]],"")</f>
        <v>0.18110236220472439</v>
      </c>
      <c r="U184">
        <f ca="1">IF(RIGHT(Lose[[#This Row],[LosID]],1)="b",_xlfn.XLOOKUP(REPLACE(Lose[[#This Row],[LosID]],LEN(Lose[[#This Row],[LosID]]),1,"a"),Lose[LosID],Lose[Zufallszahl],"",0),RAND())</f>
        <v>0.59848008189055835</v>
      </c>
      <c r="V184" t="b" cm="1">
        <f t="array" aca="1" ref="V184" ca="1">Lose[[#This Row],[Zufallszahl]]&gt;=IFERROR(LARGE((LEFT(Lose[LosID],FIND("-",Lose[LosID])-1)=LEFT(Lose[[#This Row],[LosID]],FIND("-",Lose[[#This Row],[LosID]])-1))*Lose[Zufallszahl],_xlfn.XLOOKUP(LEFT(Lose[[#This Row],[LosID]],FIND("-",Lose[[#This Row],[LosID]])-1),Ziehungsanzahl[Kürzel],Ziehungsanzahl[Kontingent],FALSE,0)),9999)</f>
        <v>0</v>
      </c>
    </row>
    <row r="185" spans="1:22" ht="75">
      <c r="A18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5" t="s">
        <v>870</v>
      </c>
      <c r="C185" t="s">
        <v>1385</v>
      </c>
      <c r="D185" s="1" t="s">
        <v>1386</v>
      </c>
      <c r="E185" t="s">
        <v>1387</v>
      </c>
      <c r="F185" t="s">
        <v>1388</v>
      </c>
      <c r="G185">
        <v>11</v>
      </c>
      <c r="H185">
        <v>1</v>
      </c>
      <c r="I185">
        <v>0.7</v>
      </c>
      <c r="J185">
        <v>10</v>
      </c>
      <c r="K185" t="str" cm="1">
        <f t="array" ref="K18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Limburg(Lahn)</v>
      </c>
      <c r="L185" t="str">
        <f>IFERROR(LEFT(TRIM(Lose[[#This Row],[Google Koordinaten]]),9),"")</f>
        <v>50.389155</v>
      </c>
      <c r="M185" t="str">
        <f>IFERROR(MID(TRIM(Lose[[#This Row],[Google Koordinaten]]),
FIND(",",TRIM(Lose[[#This Row],[Google Koordinaten]])) + 2,9),"")</f>
        <v>8.067555</v>
      </c>
      <c r="N185">
        <f>IF(Lose[[#This Row],[Bahn-hofs-zeit]]=0,0,MROUND(30*25^((Lose[[#This Row],[Bahn-hofs-zeit]]-_xlfn.MINIFS(Lose[Bahn-hofs-zeit],Lose[Bahn-hofs-zeit],"&gt;0"))/(MAX(Lose[Bahn-hofs-zeit])-_xlfn.MINIFS(Lose[Bahn-hofs-zeit],Lose[Bahn-hofs-zeit],"&gt;0"))),5))</f>
        <v>55</v>
      </c>
      <c r="O185">
        <f>IF(Lose[[#This Row],[Gehzeit (min)]]="",0,CEILING(3*(Lose[[#This Row],[Gehzeit (min)]]+Lose[[#This Row],[Aufgaben-zeit (min)]]),5))</f>
        <v>40</v>
      </c>
      <c r="P185">
        <v>5</v>
      </c>
      <c r="Q185">
        <f>IFERROR(ROUND(Lose[[#This Row],[Distanz (km)]]*60/Lose[[#This Row],[Gehzeit (min)]],1),"")</f>
        <v>3.8</v>
      </c>
      <c r="R18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185">
        <f>IFERROR(Lose[[#This Row],[Distanz (km)]]-Lose[[#This Row],[Check Distanz]],"")</f>
        <v>2.9999999999999916E-2</v>
      </c>
      <c r="T185" s="29">
        <f>IFERROR(Lose[[#This Row],[Check Umweg]]/Lose[[#This Row],[Check Distanz]],"")</f>
        <v>4.4776119402984947E-2</v>
      </c>
      <c r="U185">
        <f ca="1">IF(RIGHT(Lose[[#This Row],[LosID]],1)="b",_xlfn.XLOOKUP(REPLACE(Lose[[#This Row],[LosID]],LEN(Lose[[#This Row],[LosID]]),1,"a"),Lose[LosID],Lose[Zufallszahl],"",0),RAND())</f>
        <v>0.19391760032116012</v>
      </c>
      <c r="V185" t="b" cm="1">
        <f t="array" aca="1" ref="V185" ca="1">Lose[[#This Row],[Zufallszahl]]&gt;=IFERROR(LARGE((LEFT(Lose[LosID],FIND("-",Lose[LosID])-1)=LEFT(Lose[[#This Row],[LosID]],FIND("-",Lose[[#This Row],[LosID]])-1))*Lose[Zufallszahl],_xlfn.XLOOKUP(LEFT(Lose[[#This Row],[LosID]],FIND("-",Lose[[#This Row],[LosID]])-1),Ziehungsanzahl[Kürzel],Ziehungsanzahl[Kontingent],FALSE,0)),9999)</f>
        <v>0</v>
      </c>
    </row>
    <row r="186" spans="1:22" ht="30">
      <c r="A18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6" t="s">
        <v>872</v>
      </c>
      <c r="C186" t="s">
        <v>314</v>
      </c>
      <c r="D186" s="1" t="s">
        <v>317</v>
      </c>
      <c r="E186" t="s">
        <v>315</v>
      </c>
      <c r="F186" t="s">
        <v>1389</v>
      </c>
      <c r="G186">
        <v>23</v>
      </c>
      <c r="H186">
        <v>1</v>
      </c>
      <c r="I186">
        <v>1.4</v>
      </c>
      <c r="J186" t="s">
        <v>89</v>
      </c>
      <c r="K186" t="str" cm="1">
        <f t="array" ref="K18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Osthofen</v>
      </c>
      <c r="L186" t="str">
        <f>IFERROR(LEFT(TRIM(Lose[[#This Row],[Google Koordinaten]]),9),"")</f>
        <v>49.699655</v>
      </c>
      <c r="M186" t="str">
        <f>IFERROR(MID(TRIM(Lose[[#This Row],[Google Koordinaten]]),
FIND(",",TRIM(Lose[[#This Row],[Google Koordinaten]])) + 2,9),"")</f>
        <v>8.3133555</v>
      </c>
      <c r="N186">
        <f>IF(Lose[[#This Row],[Bahn-hofs-zeit]]=0,0,MROUND(30*25^((Lose[[#This Row],[Bahn-hofs-zeit]]-_xlfn.MINIFS(Lose[Bahn-hofs-zeit],Lose[Bahn-hofs-zeit],"&gt;0"))/(MAX(Lose[Bahn-hofs-zeit])-_xlfn.MINIFS(Lose[Bahn-hofs-zeit],Lose[Bahn-hofs-zeit],"&gt;0"))),5))</f>
        <v>90</v>
      </c>
      <c r="O186">
        <f>IF(Lose[[#This Row],[Gehzeit (min)]]="",0,CEILING(3*(Lose[[#This Row],[Gehzeit (min)]]+Lose[[#This Row],[Aufgaben-zeit (min)]]),5))</f>
        <v>75</v>
      </c>
      <c r="P186">
        <v>6.5</v>
      </c>
      <c r="Q186">
        <f>IFERROR(ROUND(Lose[[#This Row],[Distanz (km)]]*60/Lose[[#This Row],[Gehzeit (min)]],1),"")</f>
        <v>3.7</v>
      </c>
      <c r="R18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1.1100000000000001</v>
      </c>
      <c r="S186">
        <f>IFERROR(Lose[[#This Row],[Distanz (km)]]-Lose[[#This Row],[Check Distanz]],"")</f>
        <v>0.28999999999999981</v>
      </c>
      <c r="T186" s="29">
        <f>IFERROR(Lose[[#This Row],[Check Umweg]]/Lose[[#This Row],[Check Distanz]],"")</f>
        <v>0.26126126126126109</v>
      </c>
      <c r="U186">
        <f ca="1">IF(RIGHT(Lose[[#This Row],[LosID]],1)="b",_xlfn.XLOOKUP(REPLACE(Lose[[#This Row],[LosID]],LEN(Lose[[#This Row],[LosID]]),1,"a"),Lose[LosID],Lose[Zufallszahl],"",0),RAND())</f>
        <v>0.20400491181765135</v>
      </c>
      <c r="V186" t="b" cm="1">
        <f t="array" aca="1" ref="V186" ca="1">Lose[[#This Row],[Zufallszahl]]&gt;=IFERROR(LARGE((LEFT(Lose[LosID],FIND("-",Lose[LosID])-1)=LEFT(Lose[[#This Row],[LosID]],FIND("-",Lose[[#This Row],[LosID]])-1))*Lose[Zufallszahl],_xlfn.XLOOKUP(LEFT(Lose[[#This Row],[LosID]],FIND("-",Lose[[#This Row],[LosID]])-1),Ziehungsanzahl[Kürzel],Ziehungsanzahl[Kontingent],FALSE,0)),9999)</f>
        <v>0</v>
      </c>
    </row>
    <row r="187" spans="1:22" ht="60">
      <c r="A18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7" t="s">
        <v>877</v>
      </c>
      <c r="C187" t="s">
        <v>318</v>
      </c>
      <c r="D187" s="1" t="s">
        <v>1390</v>
      </c>
      <c r="E187" t="s">
        <v>319</v>
      </c>
      <c r="F187" t="s">
        <v>1391</v>
      </c>
      <c r="G187">
        <v>19</v>
      </c>
      <c r="H187">
        <v>2</v>
      </c>
      <c r="I187">
        <v>1.4</v>
      </c>
      <c r="J187" t="s">
        <v>89</v>
      </c>
      <c r="K187" t="str" cm="1">
        <f t="array" ref="K18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Hanau West</v>
      </c>
      <c r="L187" t="str">
        <f>IFERROR(LEFT(TRIM(Lose[[#This Row],[Google Koordinaten]]),9),"")</f>
        <v>50.127865</v>
      </c>
      <c r="M187" t="str">
        <f>IFERROR(MID(TRIM(Lose[[#This Row],[Google Koordinaten]]),
FIND(",",TRIM(Lose[[#This Row],[Google Koordinaten]])) + 2,9),"")</f>
        <v>8.8938889</v>
      </c>
      <c r="N187">
        <f>IF(Lose[[#This Row],[Bahn-hofs-zeit]]=0,0,MROUND(30*25^((Lose[[#This Row],[Bahn-hofs-zeit]]-_xlfn.MINIFS(Lose[Bahn-hofs-zeit],Lose[Bahn-hofs-zeit],"&gt;0"))/(MAX(Lose[Bahn-hofs-zeit])-_xlfn.MINIFS(Lose[Bahn-hofs-zeit],Lose[Bahn-hofs-zeit],"&gt;0"))),5))</f>
        <v>45</v>
      </c>
      <c r="O187">
        <f>IF(Lose[[#This Row],[Gehzeit (min)]]="",0,CEILING(3*(Lose[[#This Row],[Gehzeit (min)]]+Lose[[#This Row],[Aufgaben-zeit (min)]]),5))</f>
        <v>65</v>
      </c>
      <c r="P187">
        <v>4.5</v>
      </c>
      <c r="Q187">
        <f>IFERROR(ROUND(Lose[[#This Row],[Distanz (km)]]*60/Lose[[#This Row],[Gehzeit (min)]],1),"")</f>
        <v>4.4000000000000004</v>
      </c>
      <c r="R18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1.1599999999999999</v>
      </c>
      <c r="S187">
        <f>IFERROR(Lose[[#This Row],[Distanz (km)]]-Lose[[#This Row],[Check Distanz]],"")</f>
        <v>0.24</v>
      </c>
      <c r="T187" s="29">
        <f>IFERROR(Lose[[#This Row],[Check Umweg]]/Lose[[#This Row],[Check Distanz]],"")</f>
        <v>0.20689655172413793</v>
      </c>
      <c r="U187">
        <f ca="1">IF(RIGHT(Lose[[#This Row],[LosID]],1)="b",_xlfn.XLOOKUP(REPLACE(Lose[[#This Row],[LosID]],LEN(Lose[[#This Row],[LosID]]),1,"a"),Lose[LosID],Lose[Zufallszahl],"",0),RAND())</f>
        <v>0.65813631821626239</v>
      </c>
      <c r="V187" t="b" cm="1">
        <f t="array" aca="1" ref="V187" ca="1">Lose[[#This Row],[Zufallszahl]]&gt;=IFERROR(LARGE((LEFT(Lose[LosID],FIND("-",Lose[LosID])-1)=LEFT(Lose[[#This Row],[LosID]],FIND("-",Lose[[#This Row],[LosID]])-1))*Lose[Zufallszahl],_xlfn.XLOOKUP(LEFT(Lose[[#This Row],[LosID]],FIND("-",Lose[[#This Row],[LosID]])-1),Ziehungsanzahl[Kürzel],Ziehungsanzahl[Kontingent],FALSE,0)),9999)</f>
        <v>1</v>
      </c>
    </row>
    <row r="188" spans="1:22" ht="90">
      <c r="A18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8" t="s">
        <v>830</v>
      </c>
      <c r="C188" t="s">
        <v>1392</v>
      </c>
      <c r="D188" s="1" t="s">
        <v>1393</v>
      </c>
      <c r="E188" t="s">
        <v>1394</v>
      </c>
      <c r="F188" t="s">
        <v>1395</v>
      </c>
      <c r="G188">
        <v>11</v>
      </c>
      <c r="H188">
        <v>10</v>
      </c>
      <c r="I188">
        <v>0.75</v>
      </c>
      <c r="J188">
        <v>10</v>
      </c>
      <c r="K188" t="str" cm="1">
        <f t="array" ref="K18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Zeppelinheim</v>
      </c>
      <c r="L188" t="str">
        <f>IFERROR(LEFT(TRIM(Lose[[#This Row],[Google Koordinaten]]),9),"")</f>
        <v>50.039564</v>
      </c>
      <c r="M188" t="str">
        <f>IFERROR(MID(TRIM(Lose[[#This Row],[Google Koordinaten]]),
FIND(",",TRIM(Lose[[#This Row],[Google Koordinaten]])) + 2,9),"")</f>
        <v>8.5969133</v>
      </c>
      <c r="N188">
        <f>IF(Lose[[#This Row],[Bahn-hofs-zeit]]=0,0,MROUND(30*25^((Lose[[#This Row],[Bahn-hofs-zeit]]-_xlfn.MINIFS(Lose[Bahn-hofs-zeit],Lose[Bahn-hofs-zeit],"&gt;0"))/(MAX(Lose[Bahn-hofs-zeit])-_xlfn.MINIFS(Lose[Bahn-hofs-zeit],Lose[Bahn-hofs-zeit],"&gt;0"))),5))</f>
        <v>40</v>
      </c>
      <c r="O188">
        <f>IF(Lose[[#This Row],[Gehzeit (min)]]="",0,CEILING(3*(Lose[[#This Row],[Gehzeit (min)]]+Lose[[#This Row],[Aufgaben-zeit (min)]]),5))</f>
        <v>65</v>
      </c>
      <c r="P188">
        <v>4</v>
      </c>
      <c r="Q188">
        <f>IFERROR(ROUND(Lose[[#This Row],[Distanz (km)]]*60/Lose[[#This Row],[Gehzeit (min)]],1),"")</f>
        <v>4.0999999999999996</v>
      </c>
      <c r="R18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0.68</v>
      </c>
      <c r="S188">
        <f>IFERROR(Lose[[#This Row],[Distanz (km)]]-Lose[[#This Row],[Check Distanz]],"")</f>
        <v>6.9999999999999951E-2</v>
      </c>
      <c r="T188" s="29">
        <f>IFERROR(Lose[[#This Row],[Check Umweg]]/Lose[[#This Row],[Check Distanz]],"")</f>
        <v>0.10294117647058816</v>
      </c>
      <c r="U188">
        <f ca="1">IF(RIGHT(Lose[[#This Row],[LosID]],1)="b",_xlfn.XLOOKUP(REPLACE(Lose[[#This Row],[LosID]],LEN(Lose[[#This Row],[LosID]]),1,"a"),Lose[LosID],Lose[Zufallszahl],"",0),RAND())</f>
        <v>0.83811144029504769</v>
      </c>
      <c r="V188" t="b" cm="1">
        <f t="array" aca="1" ref="V188" ca="1">Lose[[#This Row],[Zufallszahl]]&gt;=IFERROR(LARGE((LEFT(Lose[LosID],FIND("-",Lose[LosID])-1)=LEFT(Lose[[#This Row],[LosID]],FIND("-",Lose[[#This Row],[LosID]])-1))*Lose[Zufallszahl],_xlfn.XLOOKUP(LEFT(Lose[[#This Row],[LosID]],FIND("-",Lose[[#This Row],[LosID]])-1),Ziehungsanzahl[Kürzel],Ziehungsanzahl[Kontingent],FALSE,0)),9999)</f>
        <v>1</v>
      </c>
    </row>
    <row r="189" spans="1:22" ht="165">
      <c r="A18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89" t="s">
        <v>838</v>
      </c>
      <c r="C189" t="s">
        <v>1396</v>
      </c>
      <c r="D189" s="1" t="s">
        <v>1397</v>
      </c>
      <c r="E189" t="s">
        <v>1398</v>
      </c>
      <c r="F189" t="s">
        <v>1399</v>
      </c>
      <c r="G189">
        <v>8</v>
      </c>
      <c r="H189">
        <v>15</v>
      </c>
      <c r="I189">
        <v>0.6</v>
      </c>
      <c r="J189">
        <v>10</v>
      </c>
      <c r="K189" t="str" cm="1">
        <f t="array" ref="K18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Frankfurt(M)Ostendstraße</v>
      </c>
      <c r="L189" t="str">
        <f>IFERROR(LEFT(TRIM(Lose[[#This Row],[Google Koordinaten]]),9),"")</f>
        <v>50.109311</v>
      </c>
      <c r="M189" t="str">
        <f>IFERROR(MID(TRIM(Lose[[#This Row],[Google Koordinaten]]),
FIND(",",TRIM(Lose[[#This Row],[Google Koordinaten]])) + 2,9),"")</f>
        <v>8.6963827</v>
      </c>
      <c r="N189">
        <f>IF(Lose[[#This Row],[Bahn-hofs-zeit]]=0,0,MROUND(30*25^((Lose[[#This Row],[Bahn-hofs-zeit]]-_xlfn.MINIFS(Lose[Bahn-hofs-zeit],Lose[Bahn-hofs-zeit],"&gt;0"))/(MAX(Lose[Bahn-hofs-zeit])-_xlfn.MINIFS(Lose[Bahn-hofs-zeit],Lose[Bahn-hofs-zeit],"&gt;0"))),5))</f>
        <v>35</v>
      </c>
      <c r="O189">
        <f>IF(Lose[[#This Row],[Gehzeit (min)]]="",0,CEILING(3*(Lose[[#This Row],[Gehzeit (min)]]+Lose[[#This Row],[Aufgaben-zeit (min)]]),5))</f>
        <v>70</v>
      </c>
      <c r="P189">
        <v>3.75</v>
      </c>
      <c r="Q189">
        <f>IFERROR(ROUND(Lose[[#This Row],[Distanz (km)]]*60/Lose[[#This Row],[Gehzeit (min)]],1),"")</f>
        <v>4.5</v>
      </c>
      <c r="R18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189">
        <f>IFERROR(Lose[[#This Row],[Distanz (km)]]-Lose[[#This Row],[Check Distanz]],"")</f>
        <v>0.24</v>
      </c>
      <c r="T189" s="29">
        <f>IFERROR(Lose[[#This Row],[Check Umweg]]/Lose[[#This Row],[Check Distanz]],"")</f>
        <v>0.66666666666666663</v>
      </c>
      <c r="U189">
        <f ca="1">IF(RIGHT(Lose[[#This Row],[LosID]],1)="b",_xlfn.XLOOKUP(REPLACE(Lose[[#This Row],[LosID]],LEN(Lose[[#This Row],[LosID]]),1,"a"),Lose[LosID],Lose[Zufallszahl],"",0),RAND())</f>
        <v>0.71131052661238336</v>
      </c>
      <c r="V189" t="b" cm="1">
        <f t="array" aca="1" ref="V189" ca="1">Lose[[#This Row],[Zufallszahl]]&gt;=IFERROR(LARGE((LEFT(Lose[LosID],FIND("-",Lose[LosID])-1)=LEFT(Lose[[#This Row],[LosID]],FIND("-",Lose[[#This Row],[LosID]])-1))*Lose[Zufallszahl],_xlfn.XLOOKUP(LEFT(Lose[[#This Row],[LosID]],FIND("-",Lose[[#This Row],[LosID]])-1),Ziehungsanzahl[Kürzel],Ziehungsanzahl[Kontingent],FALSE,0)),9999)</f>
        <v>1</v>
      </c>
    </row>
    <row r="190" spans="1:22" ht="45">
      <c r="A19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0" t="s">
        <v>843</v>
      </c>
      <c r="C190" t="s">
        <v>1400</v>
      </c>
      <c r="D190" s="1" t="s">
        <v>1401</v>
      </c>
      <c r="E190" t="s">
        <v>1402</v>
      </c>
      <c r="F190" t="s">
        <v>1403</v>
      </c>
      <c r="G190">
        <v>11</v>
      </c>
      <c r="H190">
        <v>2</v>
      </c>
      <c r="I190">
        <v>0.8</v>
      </c>
      <c r="K190" t="str" cm="1">
        <f t="array" ref="K19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Vilbel</v>
      </c>
      <c r="L190" t="str">
        <f>IFERROR(LEFT(TRIM(Lose[[#This Row],[Google Koordinaten]]),9),"")</f>
        <v>50.185103</v>
      </c>
      <c r="M190" t="str">
        <f>IFERROR(MID(TRIM(Lose[[#This Row],[Google Koordinaten]]),
FIND(",",TRIM(Lose[[#This Row],[Google Koordinaten]])) + 2,9),"")</f>
        <v>8.7445438</v>
      </c>
      <c r="N190">
        <f>IF(Lose[[#This Row],[Bahn-hofs-zeit]]=0,0,MROUND(30*25^((Lose[[#This Row],[Bahn-hofs-zeit]]-_xlfn.MINIFS(Lose[Bahn-hofs-zeit],Lose[Bahn-hofs-zeit],"&gt;0"))/(MAX(Lose[Bahn-hofs-zeit])-_xlfn.MINIFS(Lose[Bahn-hofs-zeit],Lose[Bahn-hofs-zeit],"&gt;0"))),5))</f>
        <v>40</v>
      </c>
      <c r="O190">
        <f>IF(Lose[[#This Row],[Gehzeit (min)]]="",0,CEILING(3*(Lose[[#This Row],[Gehzeit (min)]]+Lose[[#This Row],[Aufgaben-zeit (min)]]),5))</f>
        <v>40</v>
      </c>
      <c r="P190">
        <v>4.25</v>
      </c>
      <c r="Q190">
        <f>IFERROR(ROUND(Lose[[#This Row],[Distanz (km)]]*60/Lose[[#This Row],[Gehzeit (min)]],1),"")</f>
        <v>4.4000000000000004</v>
      </c>
      <c r="R19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190">
        <f>IFERROR(Lose[[#This Row],[Distanz (km)]]-Lose[[#This Row],[Check Distanz]],"")</f>
        <v>0.27</v>
      </c>
      <c r="T190" s="29">
        <f>IFERROR(Lose[[#This Row],[Check Umweg]]/Lose[[#This Row],[Check Distanz]],"")</f>
        <v>0.50943396226415094</v>
      </c>
      <c r="U190">
        <f ca="1">IF(RIGHT(Lose[[#This Row],[LosID]],1)="b",_xlfn.XLOOKUP(REPLACE(Lose[[#This Row],[LosID]],LEN(Lose[[#This Row],[LosID]]),1,"a"),Lose[LosID],Lose[Zufallszahl],"",0),RAND())</f>
        <v>0.64244967136590525</v>
      </c>
      <c r="V190" t="b" cm="1">
        <f t="array" aca="1" ref="V190" ca="1">Lose[[#This Row],[Zufallszahl]]&gt;=IFERROR(LARGE((LEFT(Lose[LosID],FIND("-",Lose[LosID])-1)=LEFT(Lose[[#This Row],[LosID]],FIND("-",Lose[[#This Row],[LosID]])-1))*Lose[Zufallszahl],_xlfn.XLOOKUP(LEFT(Lose[[#This Row],[LosID]],FIND("-",Lose[[#This Row],[LosID]])-1),Ziehungsanzahl[Kürzel],Ziehungsanzahl[Kontingent],FALSE,0)),9999)</f>
        <v>1</v>
      </c>
    </row>
    <row r="191" spans="1:22" ht="60">
      <c r="A19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1" t="s">
        <v>846</v>
      </c>
      <c r="C191" t="s">
        <v>1404</v>
      </c>
      <c r="D191" s="1" t="s">
        <v>1405</v>
      </c>
      <c r="E191" t="s">
        <v>1406</v>
      </c>
      <c r="F191" t="s">
        <v>1407</v>
      </c>
      <c r="G191">
        <v>6</v>
      </c>
      <c r="H191">
        <v>5</v>
      </c>
      <c r="I191">
        <v>0.45</v>
      </c>
      <c r="J191">
        <v>20</v>
      </c>
      <c r="K191" t="str" cm="1">
        <f t="array" ref="K19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Frankfurt(Main)Süd</v>
      </c>
      <c r="L191" t="str">
        <f>IFERROR(LEFT(TRIM(Lose[[#This Row],[Google Koordinaten]]),9),"")</f>
        <v>50.103060</v>
      </c>
      <c r="M191" t="str">
        <f>IFERROR(MID(TRIM(Lose[[#This Row],[Google Koordinaten]]),
FIND(",",TRIM(Lose[[#This Row],[Google Koordinaten]])) + 2,9),"")</f>
        <v>8.6851612</v>
      </c>
      <c r="N191">
        <f>IF(Lose[[#This Row],[Bahn-hofs-zeit]]=0,0,MROUND(30*25^((Lose[[#This Row],[Bahn-hofs-zeit]]-_xlfn.MINIFS(Lose[Bahn-hofs-zeit],Lose[Bahn-hofs-zeit],"&gt;0"))/(MAX(Lose[Bahn-hofs-zeit])-_xlfn.MINIFS(Lose[Bahn-hofs-zeit],Lose[Bahn-hofs-zeit],"&gt;0"))),5))</f>
        <v>35</v>
      </c>
      <c r="O191">
        <f>IF(Lose[[#This Row],[Gehzeit (min)]]="",0,CEILING(3*(Lose[[#This Row],[Gehzeit (min)]]+Lose[[#This Row],[Aufgaben-zeit (min)]]),5))</f>
        <v>35</v>
      </c>
      <c r="P191">
        <v>3.5</v>
      </c>
      <c r="Q191">
        <f>IFERROR(ROUND(Lose[[#This Row],[Distanz (km)]]*60/Lose[[#This Row],[Gehzeit (min)]],1),"")</f>
        <v>4.5</v>
      </c>
      <c r="R19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0.42</v>
      </c>
      <c r="S191">
        <f>IFERROR(Lose[[#This Row],[Distanz (km)]]-Lose[[#This Row],[Check Distanz]],"")</f>
        <v>3.0000000000000027E-2</v>
      </c>
      <c r="T191" s="29">
        <f>IFERROR(Lose[[#This Row],[Check Umweg]]/Lose[[#This Row],[Check Distanz]],"")</f>
        <v>7.1428571428571494E-2</v>
      </c>
      <c r="U191">
        <f ca="1">IF(RIGHT(Lose[[#This Row],[LosID]],1)="b",_xlfn.XLOOKUP(REPLACE(Lose[[#This Row],[LosID]],LEN(Lose[[#This Row],[LosID]]),1,"a"),Lose[LosID],Lose[Zufallszahl],"",0),RAND())</f>
        <v>0.5050628775225795</v>
      </c>
      <c r="V191" t="b" cm="1">
        <f t="array" aca="1" ref="V191" ca="1">Lose[[#This Row],[Zufallszahl]]&gt;=IFERROR(LARGE((LEFT(Lose[LosID],FIND("-",Lose[LosID])-1)=LEFT(Lose[[#This Row],[LosID]],FIND("-",Lose[[#This Row],[LosID]])-1))*Lose[Zufallszahl],_xlfn.XLOOKUP(LEFT(Lose[[#This Row],[LosID]],FIND("-",Lose[[#This Row],[LosID]])-1),Ziehungsanzahl[Kürzel],Ziehungsanzahl[Kontingent],FALSE,0)),9999)</f>
        <v>0</v>
      </c>
    </row>
    <row r="192" spans="1:22" ht="105">
      <c r="A19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2" t="s">
        <v>851</v>
      </c>
      <c r="C192" t="s">
        <v>321</v>
      </c>
      <c r="D192" s="1" t="s">
        <v>1408</v>
      </c>
      <c r="E192" t="s">
        <v>322</v>
      </c>
      <c r="F192" t="s">
        <v>1409</v>
      </c>
      <c r="G192">
        <v>14</v>
      </c>
      <c r="H192">
        <v>5</v>
      </c>
      <c r="I192">
        <v>1</v>
      </c>
      <c r="J192">
        <v>15</v>
      </c>
      <c r="K192" t="str" cm="1">
        <f t="array" ref="K19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Frankfurt(Main)Hbf</v>
      </c>
      <c r="L192" t="str">
        <f>IFERROR(LEFT(TRIM(Lose[[#This Row],[Google Koordinaten]]),9),"")</f>
        <v>50.106955</v>
      </c>
      <c r="M192" t="str">
        <f>IFERROR(MID(TRIM(Lose[[#This Row],[Google Koordinaten]]),
FIND(",",TRIM(Lose[[#This Row],[Google Koordinaten]])) + 2,9),"")</f>
        <v>8.6749526</v>
      </c>
      <c r="N192">
        <f>IF(Lose[[#This Row],[Bahn-hofs-zeit]]=0,0,MROUND(30*25^((Lose[[#This Row],[Bahn-hofs-zeit]]-_xlfn.MINIFS(Lose[Bahn-hofs-zeit],Lose[Bahn-hofs-zeit],"&gt;0"))/(MAX(Lose[Bahn-hofs-zeit])-_xlfn.MINIFS(Lose[Bahn-hofs-zeit],Lose[Bahn-hofs-zeit],"&gt;0"))),5))</f>
        <v>0</v>
      </c>
      <c r="O192">
        <f>IF(Lose[[#This Row],[Gehzeit (min)]]="",0,CEILING(3*(Lose[[#This Row],[Gehzeit (min)]]+Lose[[#This Row],[Aufgaben-zeit (min)]]),5))</f>
        <v>60</v>
      </c>
      <c r="Q192">
        <f>IFERROR(ROUND(Lose[[#This Row],[Distanz (km)]]*60/Lose[[#This Row],[Gehzeit (min)]],1),"")</f>
        <v>4.3</v>
      </c>
      <c r="R19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v>
      </c>
      <c r="S192">
        <f>IFERROR(Lose[[#This Row],[Distanz (km)]]-Lose[[#This Row],[Check Distanz]],"")</f>
        <v>0.19999999999999996</v>
      </c>
      <c r="T192" s="29">
        <f>IFERROR(Lose[[#This Row],[Check Umweg]]/Lose[[#This Row],[Check Distanz]],"")</f>
        <v>0.24999999999999994</v>
      </c>
      <c r="U192">
        <f ca="1">IF(RIGHT(Lose[[#This Row],[LosID]],1)="b",_xlfn.XLOOKUP(REPLACE(Lose[[#This Row],[LosID]],LEN(Lose[[#This Row],[LosID]]),1,"a"),Lose[LosID],Lose[Zufallszahl],"",0),RAND())</f>
        <v>0.14131301741389868</v>
      </c>
      <c r="V192" t="b" cm="1">
        <f t="array" aca="1" ref="V192" ca="1">Lose[[#This Row],[Zufallszahl]]&gt;=IFERROR(LARGE((LEFT(Lose[LosID],FIND("-",Lose[LosID])-1)=LEFT(Lose[[#This Row],[LosID]],FIND("-",Lose[[#This Row],[LosID]])-1))*Lose[Zufallszahl],_xlfn.XLOOKUP(LEFT(Lose[[#This Row],[LosID]],FIND("-",Lose[[#This Row],[LosID]])-1),Ziehungsanzahl[Kürzel],Ziehungsanzahl[Kontingent],FALSE,0)),9999)</f>
        <v>0</v>
      </c>
    </row>
    <row r="193" spans="1:22" ht="30">
      <c r="A19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3" t="s">
        <v>854</v>
      </c>
      <c r="C193" t="s">
        <v>323</v>
      </c>
      <c r="D193" s="1" t="s">
        <v>326</v>
      </c>
      <c r="E193" t="s">
        <v>324</v>
      </c>
      <c r="F193" t="s">
        <v>1410</v>
      </c>
      <c r="G193">
        <v>23</v>
      </c>
      <c r="H193">
        <v>10</v>
      </c>
      <c r="I193">
        <v>1.6</v>
      </c>
      <c r="K193" t="str" cm="1">
        <f t="array" ref="K19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Frankfurt(Main)-Gateway Gardens</v>
      </c>
      <c r="L193" t="str">
        <f>IFERROR(LEFT(TRIM(Lose[[#This Row],[Google Koordinaten]]),9),"")</f>
        <v>50.051603</v>
      </c>
      <c r="M193" t="str">
        <f>IFERROR(MID(TRIM(Lose[[#This Row],[Google Koordinaten]]),
FIND(",",TRIM(Lose[[#This Row],[Google Koordinaten]])) + 2,9),"")</f>
        <v>8.5858537</v>
      </c>
      <c r="N193">
        <f>IF(Lose[[#This Row],[Bahn-hofs-zeit]]=0,0,MROUND(30*25^((Lose[[#This Row],[Bahn-hofs-zeit]]-_xlfn.MINIFS(Lose[Bahn-hofs-zeit],Lose[Bahn-hofs-zeit],"&gt;0"))/(MAX(Lose[Bahn-hofs-zeit])-_xlfn.MINIFS(Lose[Bahn-hofs-zeit],Lose[Bahn-hofs-zeit],"&gt;0"))),5))</f>
        <v>40</v>
      </c>
      <c r="O193">
        <f>IF(Lose[[#This Row],[Gehzeit (min)]]="",0,CEILING(3*(Lose[[#This Row],[Gehzeit (min)]]+Lose[[#This Row],[Aufgaben-zeit (min)]]),5))</f>
        <v>100</v>
      </c>
      <c r="P193">
        <v>4</v>
      </c>
      <c r="Q193">
        <f>IFERROR(ROUND(Lose[[#This Row],[Distanz (km)]]*60/Lose[[#This Row],[Gehzeit (min)]],1),"")</f>
        <v>4.2</v>
      </c>
      <c r="R19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0.83</v>
      </c>
      <c r="S193">
        <f>IFERROR(Lose[[#This Row],[Distanz (km)]]-Lose[[#This Row],[Check Distanz]],"")</f>
        <v>0.77000000000000013</v>
      </c>
      <c r="T193" s="29">
        <f>IFERROR(Lose[[#This Row],[Check Umweg]]/Lose[[#This Row],[Check Distanz]],"")</f>
        <v>0.92771084337349419</v>
      </c>
      <c r="U193">
        <f ca="1">IF(RIGHT(Lose[[#This Row],[LosID]],1)="b",_xlfn.XLOOKUP(REPLACE(Lose[[#This Row],[LosID]],LEN(Lose[[#This Row],[LosID]]),1,"a"),Lose[LosID],Lose[Zufallszahl],"",0),RAND())</f>
        <v>0.44115252277353512</v>
      </c>
      <c r="V193" t="b" cm="1">
        <f t="array" aca="1" ref="V193" ca="1">Lose[[#This Row],[Zufallszahl]]&gt;=IFERROR(LARGE((LEFT(Lose[LosID],FIND("-",Lose[LosID])-1)=LEFT(Lose[[#This Row],[LosID]],FIND("-",Lose[[#This Row],[LosID]])-1))*Lose[Zufallszahl],_xlfn.XLOOKUP(LEFT(Lose[[#This Row],[LosID]],FIND("-",Lose[[#This Row],[LosID]])-1),Ziehungsanzahl[Kürzel],Ziehungsanzahl[Kontingent],FALSE,0)),9999)</f>
        <v>0</v>
      </c>
    </row>
    <row r="194" spans="1:22" ht="90">
      <c r="A19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4" t="s">
        <v>859</v>
      </c>
      <c r="C194" t="s">
        <v>329</v>
      </c>
      <c r="D194" s="1" t="s">
        <v>1411</v>
      </c>
      <c r="E194" t="s">
        <v>330</v>
      </c>
      <c r="F194" t="s">
        <v>1412</v>
      </c>
      <c r="G194">
        <v>20</v>
      </c>
      <c r="H194">
        <v>5</v>
      </c>
      <c r="I194">
        <v>1.6</v>
      </c>
      <c r="J194">
        <v>30</v>
      </c>
      <c r="K194" t="str" cm="1">
        <f t="array" ref="K19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Frankfurt-Mainkur</v>
      </c>
      <c r="L194" t="str">
        <f>IFERROR(LEFT(TRIM(Lose[[#This Row],[Google Koordinaten]]),9),"")</f>
        <v>50.130842</v>
      </c>
      <c r="M194" t="str">
        <f>IFERROR(MID(TRIM(Lose[[#This Row],[Google Koordinaten]]),
FIND(",",TRIM(Lose[[#This Row],[Google Koordinaten]])) + 2,9),"")</f>
        <v>8.756596</v>
      </c>
      <c r="N194">
        <f>IF(Lose[[#This Row],[Bahn-hofs-zeit]]=0,0,MROUND(30*25^((Lose[[#This Row],[Bahn-hofs-zeit]]-_xlfn.MINIFS(Lose[Bahn-hofs-zeit],Lose[Bahn-hofs-zeit],"&gt;0"))/(MAX(Lose[Bahn-hofs-zeit])-_xlfn.MINIFS(Lose[Bahn-hofs-zeit],Lose[Bahn-hofs-zeit],"&gt;0"))),5))</f>
        <v>40</v>
      </c>
      <c r="O194">
        <f>IF(Lose[[#This Row],[Gehzeit (min)]]="",0,CEILING(3*(Lose[[#This Row],[Gehzeit (min)]]+Lose[[#This Row],[Aufgaben-zeit (min)]]),5))</f>
        <v>75</v>
      </c>
      <c r="P194">
        <v>4</v>
      </c>
      <c r="Q194">
        <f>IFERROR(ROUND(Lose[[#This Row],[Distanz (km)]]*60/Lose[[#This Row],[Gehzeit (min)]],1),"")</f>
        <v>4.8</v>
      </c>
      <c r="R19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0.88</v>
      </c>
      <c r="S194">
        <f>IFERROR(Lose[[#This Row],[Distanz (km)]]-Lose[[#This Row],[Check Distanz]],"")</f>
        <v>0.72000000000000008</v>
      </c>
      <c r="T194" s="29">
        <f>IFERROR(Lose[[#This Row],[Check Umweg]]/Lose[[#This Row],[Check Distanz]],"")</f>
        <v>0.81818181818181823</v>
      </c>
      <c r="U194">
        <f ca="1">IF(RIGHT(Lose[[#This Row],[LosID]],1)="b",_xlfn.XLOOKUP(REPLACE(Lose[[#This Row],[LosID]],LEN(Lose[[#This Row],[LosID]]),1,"a"),Lose[LosID],Lose[Zufallszahl],"",0),RAND())</f>
        <v>0.9485742377739389</v>
      </c>
      <c r="V194" t="b" cm="1">
        <f t="array" aca="1" ref="V194" ca="1">Lose[[#This Row],[Zufallszahl]]&gt;=IFERROR(LARGE((LEFT(Lose[LosID],FIND("-",Lose[LosID])-1)=LEFT(Lose[[#This Row],[LosID]],FIND("-",Lose[[#This Row],[LosID]])-1))*Lose[Zufallszahl],_xlfn.XLOOKUP(LEFT(Lose[[#This Row],[LosID]],FIND("-",Lose[[#This Row],[LosID]])-1),Ziehungsanzahl[Kürzel],Ziehungsanzahl[Kontingent],FALSE,0)),9999)</f>
        <v>1</v>
      </c>
    </row>
    <row r="195" spans="1:22" ht="105">
      <c r="A19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5" t="s">
        <v>862</v>
      </c>
      <c r="C195" t="s">
        <v>1413</v>
      </c>
      <c r="D195" s="1" t="s">
        <v>1414</v>
      </c>
      <c r="E195" t="s">
        <v>1415</v>
      </c>
      <c r="F195" t="s">
        <v>1416</v>
      </c>
      <c r="G195">
        <v>7</v>
      </c>
      <c r="H195">
        <v>10</v>
      </c>
      <c r="I195">
        <v>0.45</v>
      </c>
      <c r="J195">
        <v>15</v>
      </c>
      <c r="K195" t="str" cm="1">
        <f t="array" ref="K19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Frankfurt(M)Taunusanlage</v>
      </c>
      <c r="L195" t="str">
        <f>IFERROR(LEFT(TRIM(Lose[[#This Row],[Google Koordinaten]]),9),"")</f>
        <v>50.115830</v>
      </c>
      <c r="M195" t="str">
        <f>IFERROR(MID(TRIM(Lose[[#This Row],[Google Koordinaten]]),
FIND(",",TRIM(Lose[[#This Row],[Google Koordinaten]])) + 2,9),"")</f>
        <v>8.671390</v>
      </c>
      <c r="N195">
        <f>IF(Lose[[#This Row],[Bahn-hofs-zeit]]=0,0,MROUND(30*25^((Lose[[#This Row],[Bahn-hofs-zeit]]-_xlfn.MINIFS(Lose[Bahn-hofs-zeit],Lose[Bahn-hofs-zeit],"&gt;0"))/(MAX(Lose[Bahn-hofs-zeit])-_xlfn.MINIFS(Lose[Bahn-hofs-zeit],Lose[Bahn-hofs-zeit],"&gt;0"))),5))</f>
        <v>35</v>
      </c>
      <c r="O195">
        <f>IF(Lose[[#This Row],[Gehzeit (min)]]="",0,CEILING(3*(Lose[[#This Row],[Gehzeit (min)]]+Lose[[#This Row],[Aufgaben-zeit (min)]]),5))</f>
        <v>55</v>
      </c>
      <c r="P195">
        <v>3.75</v>
      </c>
      <c r="Q195">
        <f>IFERROR(ROUND(Lose[[#This Row],[Distanz (km)]]*60/Lose[[#This Row],[Gehzeit (min)]],1),"")</f>
        <v>3.9</v>
      </c>
      <c r="R19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0.31</v>
      </c>
      <c r="S195">
        <f>IFERROR(Lose[[#This Row],[Distanz (km)]]-Lose[[#This Row],[Check Distanz]],"")</f>
        <v>0.14000000000000001</v>
      </c>
      <c r="T195" s="29">
        <f>IFERROR(Lose[[#This Row],[Check Umweg]]/Lose[[#This Row],[Check Distanz]],"")</f>
        <v>0.45161290322580649</v>
      </c>
      <c r="U195">
        <f ca="1">IF(RIGHT(Lose[[#This Row],[LosID]],1)="b",_xlfn.XLOOKUP(REPLACE(Lose[[#This Row],[LosID]],LEN(Lose[[#This Row],[LosID]]),1,"a"),Lose[LosID],Lose[Zufallszahl],"",0),RAND())</f>
        <v>0.93453973970143767</v>
      </c>
      <c r="V195" t="b" cm="1">
        <f t="array" aca="1" ref="V195" ca="1">Lose[[#This Row],[Zufallszahl]]&gt;=IFERROR(LARGE((LEFT(Lose[LosID],FIND("-",Lose[LosID])-1)=LEFT(Lose[[#This Row],[LosID]],FIND("-",Lose[[#This Row],[LosID]])-1))*Lose[Zufallszahl],_xlfn.XLOOKUP(LEFT(Lose[[#This Row],[LosID]],FIND("-",Lose[[#This Row],[LosID]])-1),Ziehungsanzahl[Kürzel],Ziehungsanzahl[Kontingent],FALSE,0)),9999)</f>
        <v>1</v>
      </c>
    </row>
    <row r="196" spans="1:22" ht="60">
      <c r="A19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6" t="s">
        <v>865</v>
      </c>
      <c r="C196" t="s">
        <v>332</v>
      </c>
      <c r="D196" s="1" t="s">
        <v>1417</v>
      </c>
      <c r="E196" t="s">
        <v>333</v>
      </c>
      <c r="F196" t="s">
        <v>1418</v>
      </c>
      <c r="G196">
        <v>5</v>
      </c>
      <c r="H196">
        <v>2</v>
      </c>
      <c r="I196">
        <v>0.3</v>
      </c>
      <c r="K196" t="str" cm="1">
        <f t="array" ref="K19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Friedberg Süd</v>
      </c>
      <c r="L196" t="str">
        <f>IFERROR(LEFT(TRIM(Lose[[#This Row],[Google Koordinaten]]),9),"")</f>
        <v>50.322080</v>
      </c>
      <c r="M196" t="str">
        <f>IFERROR(MID(TRIM(Lose[[#This Row],[Google Koordinaten]]),
FIND(",",TRIM(Lose[[#This Row],[Google Koordinaten]])) + 2,9),"")</f>
        <v>8.7473134</v>
      </c>
      <c r="N196">
        <f>IF(Lose[[#This Row],[Bahn-hofs-zeit]]=0,0,MROUND(30*25^((Lose[[#This Row],[Bahn-hofs-zeit]]-_xlfn.MINIFS(Lose[Bahn-hofs-zeit],Lose[Bahn-hofs-zeit],"&gt;0"))/(MAX(Lose[Bahn-hofs-zeit])-_xlfn.MINIFS(Lose[Bahn-hofs-zeit],Lose[Bahn-hofs-zeit],"&gt;0"))),5))</f>
        <v>65</v>
      </c>
      <c r="O196">
        <f>IF(Lose[[#This Row],[Gehzeit (min)]]="",0,CEILING(3*(Lose[[#This Row],[Gehzeit (min)]]+Lose[[#This Row],[Aufgaben-zeit (min)]]),5))</f>
        <v>25</v>
      </c>
      <c r="P196">
        <v>5.5</v>
      </c>
      <c r="Q196">
        <f>IFERROR(ROUND(Lose[[#This Row],[Distanz (km)]]*60/Lose[[#This Row],[Gehzeit (min)]],1),"")</f>
        <v>3.6</v>
      </c>
      <c r="R19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v>
      </c>
      <c r="S196">
        <f>IFERROR(Lose[[#This Row],[Distanz (km)]]-Lose[[#This Row],[Check Distanz]],"")</f>
        <v>9.9999999999999978E-2</v>
      </c>
      <c r="T196" s="29">
        <f>IFERROR(Lose[[#This Row],[Check Umweg]]/Lose[[#This Row],[Check Distanz]],"")</f>
        <v>0.49999999999999989</v>
      </c>
      <c r="U196">
        <f ca="1">IF(RIGHT(Lose[[#This Row],[LosID]],1)="b",_xlfn.XLOOKUP(REPLACE(Lose[[#This Row],[LosID]],LEN(Lose[[#This Row],[LosID]]),1,"a"),Lose[LosID],Lose[Zufallszahl],"",0),RAND())</f>
        <v>4.4488542036251633E-2</v>
      </c>
      <c r="V196" t="b" cm="1">
        <f t="array" aca="1" ref="V196" ca="1">Lose[[#This Row],[Zufallszahl]]&gt;=IFERROR(LARGE((LEFT(Lose[LosID],FIND("-",Lose[LosID])-1)=LEFT(Lose[[#This Row],[LosID]],FIND("-",Lose[[#This Row],[LosID]])-1))*Lose[Zufallszahl],_xlfn.XLOOKUP(LEFT(Lose[[#This Row],[LosID]],FIND("-",Lose[[#This Row],[LosID]])-1),Ziehungsanzahl[Kürzel],Ziehungsanzahl[Kontingent],FALSE,0)),9999)</f>
        <v>0</v>
      </c>
    </row>
    <row r="197" spans="1:22" ht="120">
      <c r="A19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7" t="s">
        <v>867</v>
      </c>
      <c r="C197" t="s">
        <v>335</v>
      </c>
      <c r="D197" s="1" t="s">
        <v>1419</v>
      </c>
      <c r="E197" t="s">
        <v>336</v>
      </c>
      <c r="F197" t="s">
        <v>1420</v>
      </c>
      <c r="G197">
        <v>3</v>
      </c>
      <c r="H197">
        <v>1</v>
      </c>
      <c r="I197">
        <v>0.2</v>
      </c>
      <c r="J197">
        <v>10</v>
      </c>
      <c r="K197" t="str" cm="1">
        <f t="array" ref="K19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Salzgitter-Bad</v>
      </c>
      <c r="L197" t="str">
        <f>IFERROR(LEFT(TRIM(Lose[[#This Row],[Google Koordinaten]]),9),"")</f>
        <v>52.048221</v>
      </c>
      <c r="M197" t="str">
        <f>IFERROR(MID(TRIM(Lose[[#This Row],[Google Koordinaten]]),
FIND(",",TRIM(Lose[[#This Row],[Google Koordinaten]])) + 2,9),"")</f>
        <v>10.371587</v>
      </c>
      <c r="N197">
        <f>IF(Lose[[#This Row],[Bahn-hofs-zeit]]=0,0,MROUND(30*25^((Lose[[#This Row],[Bahn-hofs-zeit]]-_xlfn.MINIFS(Lose[Bahn-hofs-zeit],Lose[Bahn-hofs-zeit],"&gt;0"))/(MAX(Lose[Bahn-hofs-zeit])-_xlfn.MINIFS(Lose[Bahn-hofs-zeit],Lose[Bahn-hofs-zeit],"&gt;0"))),5))</f>
        <v>110</v>
      </c>
      <c r="O197">
        <f>IF(Lose[[#This Row],[Gehzeit (min)]]="",0,CEILING(3*(Lose[[#This Row],[Gehzeit (min)]]+Lose[[#This Row],[Aufgaben-zeit (min)]]),5))</f>
        <v>15</v>
      </c>
      <c r="P197">
        <v>7.25</v>
      </c>
      <c r="Q197">
        <f>IFERROR(ROUND(Lose[[#This Row],[Distanz (km)]]*60/Lose[[#This Row],[Gehzeit (min)]],1),"")</f>
        <v>4</v>
      </c>
      <c r="R19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0.19</v>
      </c>
      <c r="S197">
        <f>IFERROR(Lose[[#This Row],[Distanz (km)]]-Lose[[#This Row],[Check Distanz]],"")</f>
        <v>1.0000000000000009E-2</v>
      </c>
      <c r="T197" s="29">
        <f>IFERROR(Lose[[#This Row],[Check Umweg]]/Lose[[#This Row],[Check Distanz]],"")</f>
        <v>5.2631578947368467E-2</v>
      </c>
      <c r="U197">
        <f ca="1">IF(RIGHT(Lose[[#This Row],[LosID]],1)="b",_xlfn.XLOOKUP(REPLACE(Lose[[#This Row],[LosID]],LEN(Lose[[#This Row],[LosID]]),1,"a"),Lose[LosID],Lose[Zufallszahl],"",0),RAND())</f>
        <v>0.76270801449240755</v>
      </c>
      <c r="V197" t="b" cm="1">
        <f t="array" aca="1" ref="V197" ca="1">Lose[[#This Row],[Zufallszahl]]&gt;=IFERROR(LARGE((LEFT(Lose[LosID],FIND("-",Lose[LosID])-1)=LEFT(Lose[[#This Row],[LosID]],FIND("-",Lose[[#This Row],[LosID]])-1))*Lose[Zufallszahl],_xlfn.XLOOKUP(LEFT(Lose[[#This Row],[LosID]],FIND("-",Lose[[#This Row],[LosID]])-1),Ziehungsanzahl[Kürzel],Ziehungsanzahl[Kontingent],FALSE,0)),9999)</f>
        <v>1</v>
      </c>
    </row>
    <row r="198" spans="1:22" ht="60">
      <c r="A19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8" t="s">
        <v>870</v>
      </c>
      <c r="C198" t="s">
        <v>1421</v>
      </c>
      <c r="D198" s="1" t="s">
        <v>1422</v>
      </c>
      <c r="E198" t="s">
        <v>1423</v>
      </c>
      <c r="F198" t="s">
        <v>1424</v>
      </c>
      <c r="G198">
        <v>12</v>
      </c>
      <c r="H198">
        <v>2</v>
      </c>
      <c r="I198">
        <v>0.85</v>
      </c>
      <c r="K198" t="str" cm="1">
        <f t="array" ref="K19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Holzminden</v>
      </c>
      <c r="L198" t="str">
        <f>IFERROR(LEFT(TRIM(Lose[[#This Row],[Google Koordinaten]]),9),"")</f>
        <v>51.827210</v>
      </c>
      <c r="M198" t="str">
        <f>IFERROR(MID(TRIM(Lose[[#This Row],[Google Koordinaten]]),
FIND(",",TRIM(Lose[[#This Row],[Google Koordinaten]])) + 2,9),"")</f>
        <v>9.4509198</v>
      </c>
      <c r="N198">
        <f>IF(Lose[[#This Row],[Bahn-hofs-zeit]]=0,0,MROUND(30*25^((Lose[[#This Row],[Bahn-hofs-zeit]]-_xlfn.MINIFS(Lose[Bahn-hofs-zeit],Lose[Bahn-hofs-zeit],"&gt;0"))/(MAX(Lose[Bahn-hofs-zeit])-_xlfn.MINIFS(Lose[Bahn-hofs-zeit],Lose[Bahn-hofs-zeit],"&gt;0"))),5))</f>
        <v>70</v>
      </c>
      <c r="O198">
        <f>IF(Lose[[#This Row],[Gehzeit (min)]]="",0,CEILING(3*(Lose[[#This Row],[Gehzeit (min)]]+Lose[[#This Row],[Aufgaben-zeit (min)]]),5))</f>
        <v>45</v>
      </c>
      <c r="P198">
        <v>5.75</v>
      </c>
      <c r="Q198">
        <f>IFERROR(ROUND(Lose[[#This Row],[Distanz (km)]]*60/Lose[[#This Row],[Gehzeit (min)]],1),"")</f>
        <v>4.3</v>
      </c>
      <c r="R19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v>
      </c>
      <c r="S198">
        <f>IFERROR(Lose[[#This Row],[Distanz (km)]]-Lose[[#This Row],[Check Distanz]],"")</f>
        <v>4.9999999999999933E-2</v>
      </c>
      <c r="T198" s="29">
        <f>IFERROR(Lose[[#This Row],[Check Umweg]]/Lose[[#This Row],[Check Distanz]],"")</f>
        <v>6.2499999999999917E-2</v>
      </c>
      <c r="U198">
        <f ca="1">IF(RIGHT(Lose[[#This Row],[LosID]],1)="b",_xlfn.XLOOKUP(REPLACE(Lose[[#This Row],[LosID]],LEN(Lose[[#This Row],[LosID]]),1,"a"),Lose[LosID],Lose[Zufallszahl],"",0),RAND())</f>
        <v>1.9462258216702333E-2</v>
      </c>
      <c r="V198" t="b" cm="1">
        <f t="array" aca="1" ref="V198" ca="1">Lose[[#This Row],[Zufallszahl]]&gt;=IFERROR(LARGE((LEFT(Lose[LosID],FIND("-",Lose[LosID])-1)=LEFT(Lose[[#This Row],[LosID]],FIND("-",Lose[[#This Row],[LosID]])-1))*Lose[Zufallszahl],_xlfn.XLOOKUP(LEFT(Lose[[#This Row],[LosID]],FIND("-",Lose[[#This Row],[LosID]])-1),Ziehungsanzahl[Kürzel],Ziehungsanzahl[Kontingent],FALSE,0)),9999)</f>
        <v>0</v>
      </c>
    </row>
    <row r="199" spans="1:22" ht="75">
      <c r="A19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199" t="s">
        <v>872</v>
      </c>
      <c r="C199" t="s">
        <v>338</v>
      </c>
      <c r="D199" s="48" t="s">
        <v>1425</v>
      </c>
      <c r="E199" t="s">
        <v>339</v>
      </c>
      <c r="F199" t="s">
        <v>1426</v>
      </c>
      <c r="G199">
        <v>25</v>
      </c>
      <c r="H199">
        <v>1</v>
      </c>
      <c r="I199">
        <v>1.6</v>
      </c>
      <c r="K199" t="str" cm="1">
        <f t="array" ref="K19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Vallendar</v>
      </c>
      <c r="L199" t="str">
        <f>IFERROR(LEFT(TRIM(Lose[[#This Row],[Google Koordinaten]]),9),"")</f>
        <v>50.401625</v>
      </c>
      <c r="M199" t="str">
        <f>IFERROR(MID(TRIM(Lose[[#This Row],[Google Koordinaten]]),
FIND(",",TRIM(Lose[[#This Row],[Google Koordinaten]])) + 2,9),"")</f>
        <v>7.6267974</v>
      </c>
      <c r="N199">
        <f>IF(Lose[[#This Row],[Bahn-hofs-zeit]]=0,0,MROUND(30*25^((Lose[[#This Row],[Bahn-hofs-zeit]]-_xlfn.MINIFS(Lose[Bahn-hofs-zeit],Lose[Bahn-hofs-zeit],"&gt;0"))/(MAX(Lose[Bahn-hofs-zeit])-_xlfn.MINIFS(Lose[Bahn-hofs-zeit],Lose[Bahn-hofs-zeit],"&gt;0"))),5))</f>
        <v>90</v>
      </c>
      <c r="O199">
        <f>IF(Lose[[#This Row],[Gehzeit (min)]]="",0,CEILING(3*(Lose[[#This Row],[Gehzeit (min)]]+Lose[[#This Row],[Aufgaben-zeit (min)]]),5))</f>
        <v>80</v>
      </c>
      <c r="P199">
        <v>6.5</v>
      </c>
      <c r="Q199">
        <f>IFERROR(ROUND(Lose[[#This Row],[Distanz (km)]]*60/Lose[[#This Row],[Gehzeit (min)]],1),"")</f>
        <v>3.8</v>
      </c>
      <c r="R19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1.21</v>
      </c>
      <c r="S199">
        <f>IFERROR(Lose[[#This Row],[Distanz (km)]]-Lose[[#This Row],[Check Distanz]],"")</f>
        <v>0.39000000000000012</v>
      </c>
      <c r="T199" s="29">
        <f>IFERROR(Lose[[#This Row],[Check Umweg]]/Lose[[#This Row],[Check Distanz]],"")</f>
        <v>0.32231404958677695</v>
      </c>
      <c r="U199">
        <f ca="1">IF(RIGHT(Lose[[#This Row],[LosID]],1)="b",_xlfn.XLOOKUP(REPLACE(Lose[[#This Row],[LosID]],LEN(Lose[[#This Row],[LosID]]),1,"a"),Lose[LosID],Lose[Zufallszahl],"",0),RAND())</f>
        <v>0.69580383167737636</v>
      </c>
      <c r="V199" t="b" cm="1">
        <f t="array" aca="1" ref="V199" ca="1">Lose[[#This Row],[Zufallszahl]]&gt;=IFERROR(LARGE((LEFT(Lose[LosID],FIND("-",Lose[LosID])-1)=LEFT(Lose[[#This Row],[LosID]],FIND("-",Lose[[#This Row],[LosID]])-1))*Lose[Zufallszahl],_xlfn.XLOOKUP(LEFT(Lose[[#This Row],[LosID]],FIND("-",Lose[[#This Row],[LosID]])-1),Ziehungsanzahl[Kürzel],Ziehungsanzahl[Kontingent],FALSE,0)),9999)</f>
        <v>0</v>
      </c>
    </row>
    <row r="200" spans="1:22" ht="150">
      <c r="A20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200" t="s">
        <v>877</v>
      </c>
      <c r="C200" t="s">
        <v>341</v>
      </c>
      <c r="D200" s="1" t="s">
        <v>1427</v>
      </c>
      <c r="E200" t="s">
        <v>342</v>
      </c>
      <c r="F200" t="s">
        <v>1428</v>
      </c>
      <c r="G200">
        <v>2</v>
      </c>
      <c r="H200">
        <v>5</v>
      </c>
      <c r="I200">
        <v>0.15</v>
      </c>
      <c r="J200">
        <v>10</v>
      </c>
      <c r="K200" t="str" cm="1">
        <f t="array" ref="K20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Wildau</v>
      </c>
      <c r="L200" t="str">
        <f>IFERROR(LEFT(TRIM(Lose[[#This Row],[Google Koordinaten]]),9),"")</f>
        <v>52.318206</v>
      </c>
      <c r="M200" t="str">
        <f>IFERROR(MID(TRIM(Lose[[#This Row],[Google Koordinaten]]),
FIND(",",TRIM(Lose[[#This Row],[Google Koordinaten]])) + 2,9),"")</f>
        <v>13.632312</v>
      </c>
      <c r="N200">
        <f>IF(Lose[[#This Row],[Bahn-hofs-zeit]]=0,0,MROUND(30*25^((Lose[[#This Row],[Bahn-hofs-zeit]]-_xlfn.MINIFS(Lose[Bahn-hofs-zeit],Lose[Bahn-hofs-zeit],"&gt;0"))/(MAX(Lose[Bahn-hofs-zeit])-_xlfn.MINIFS(Lose[Bahn-hofs-zeit],Lose[Bahn-hofs-zeit],"&gt;0"))),5))</f>
        <v>280</v>
      </c>
      <c r="O200">
        <f>IF(Lose[[#This Row],[Gehzeit (min)]]="",0,CEILING(3*(Lose[[#This Row],[Gehzeit (min)]]+Lose[[#This Row],[Aufgaben-zeit (min)]]),5))</f>
        <v>25</v>
      </c>
      <c r="P200">
        <v>10</v>
      </c>
      <c r="Q200">
        <f>IFERROR(ROUND(Lose[[#This Row],[Distanz (km)]]*60/Lose[[#This Row],[Gehzeit (min)]],1),"")</f>
        <v>4.5</v>
      </c>
      <c r="R20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0.22</v>
      </c>
      <c r="S200">
        <f>IFERROR(Lose[[#This Row],[Distanz (km)]]-Lose[[#This Row],[Check Distanz]],"")</f>
        <v>-7.0000000000000007E-2</v>
      </c>
      <c r="T200" s="29">
        <f>IFERROR(Lose[[#This Row],[Check Umweg]]/Lose[[#This Row],[Check Distanz]],"")</f>
        <v>-0.31818181818181823</v>
      </c>
      <c r="U200">
        <f ca="1">IF(RIGHT(Lose[[#This Row],[LosID]],1)="b",_xlfn.XLOOKUP(REPLACE(Lose[[#This Row],[LosID]],LEN(Lose[[#This Row],[LosID]]),1,"a"),Lose[LosID],Lose[Zufallszahl],"",0),RAND())</f>
        <v>0.36928268693359301</v>
      </c>
      <c r="V200" t="b" cm="1">
        <f t="array" aca="1" ref="V200" ca="1">Lose[[#This Row],[Zufallszahl]]&gt;=IFERROR(LARGE((LEFT(Lose[LosID],FIND("-",Lose[LosID])-1)=LEFT(Lose[[#This Row],[LosID]],FIND("-",Lose[[#This Row],[LosID]])-1))*Lose[Zufallszahl],_xlfn.XLOOKUP(LEFT(Lose[[#This Row],[LosID]],FIND("-",Lose[[#This Row],[LosID]])-1),Ziehungsanzahl[Kürzel],Ziehungsanzahl[Kontingent],FALSE,0)),9999)</f>
        <v>0</v>
      </c>
    </row>
    <row r="201" spans="1:22" ht="45">
      <c r="A20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1" t="s">
        <v>830</v>
      </c>
      <c r="C201" t="s">
        <v>1429</v>
      </c>
      <c r="D201" s="1" t="s">
        <v>1430</v>
      </c>
      <c r="E201" t="s">
        <v>1431</v>
      </c>
      <c r="F201" t="s">
        <v>1432</v>
      </c>
      <c r="G201">
        <v>10</v>
      </c>
      <c r="H201">
        <v>5</v>
      </c>
      <c r="I201">
        <v>0.7</v>
      </c>
      <c r="K201" t="str" cm="1">
        <f t="array" ref="K20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Sigmaringen</v>
      </c>
      <c r="L201" t="str">
        <f>IFERROR(LEFT(TRIM(Lose[[#This Row],[Google Koordinaten]]),9),"")</f>
        <v>48.088923</v>
      </c>
      <c r="M201" t="str">
        <f>IFERROR(MID(TRIM(Lose[[#This Row],[Google Koordinaten]]),
FIND(",",TRIM(Lose[[#This Row],[Google Koordinaten]])) + 2,9),"")</f>
        <v>9.2144255</v>
      </c>
      <c r="N201">
        <f>IF(Lose[[#This Row],[Bahn-hofs-zeit]]=0,0,MROUND(30*25^((Lose[[#This Row],[Bahn-hofs-zeit]]-_xlfn.MINIFS(Lose[Bahn-hofs-zeit],Lose[Bahn-hofs-zeit],"&gt;0"))/(MAX(Lose[Bahn-hofs-zeit])-_xlfn.MINIFS(Lose[Bahn-hofs-zeit],Lose[Bahn-hofs-zeit],"&gt;0"))),5))</f>
        <v>420</v>
      </c>
      <c r="O201">
        <f>IF(Lose[[#This Row],[Gehzeit (min)]]="",0,CEILING(3*(Lose[[#This Row],[Gehzeit (min)]]+Lose[[#This Row],[Aufgaben-zeit (min)]]),5))</f>
        <v>45</v>
      </c>
      <c r="P201">
        <v>11.25</v>
      </c>
      <c r="Q201">
        <f>IFERROR(ROUND(Lose[[#This Row],[Distanz (km)]]*60/Lose[[#This Row],[Gehzeit (min)]],1),"")</f>
        <v>4.2</v>
      </c>
      <c r="R20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201">
        <f>IFERROR(Lose[[#This Row],[Distanz (km)]]-Lose[[#This Row],[Check Distanz]],"")</f>
        <v>0.10999999999999999</v>
      </c>
      <c r="T201" s="29">
        <f>IFERROR(Lose[[#This Row],[Check Umweg]]/Lose[[#This Row],[Check Distanz]],"")</f>
        <v>0.18644067796610167</v>
      </c>
      <c r="U201">
        <f ca="1">IF(RIGHT(Lose[[#This Row],[LosID]],1)="b",_xlfn.XLOOKUP(REPLACE(Lose[[#This Row],[LosID]],LEN(Lose[[#This Row],[LosID]]),1,"a"),Lose[LosID],Lose[Zufallszahl],"",0),RAND())</f>
        <v>0.94868812613423736</v>
      </c>
      <c r="V201" t="b" cm="1">
        <f t="array" aca="1" ref="V201" ca="1">Lose[[#This Row],[Zufallszahl]]&gt;=IFERROR(LARGE((LEFT(Lose[LosID],FIND("-",Lose[LosID])-1)=LEFT(Lose[[#This Row],[LosID]],FIND("-",Lose[[#This Row],[LosID]])-1))*Lose[Zufallszahl],_xlfn.XLOOKUP(LEFT(Lose[[#This Row],[LosID]],FIND("-",Lose[[#This Row],[LosID]])-1),Ziehungsanzahl[Kürzel],Ziehungsanzahl[Kontingent],FALSE,0)),9999)</f>
        <v>1</v>
      </c>
    </row>
    <row r="202" spans="1:22" ht="75">
      <c r="A20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202" t="s">
        <v>835</v>
      </c>
      <c r="C202" t="s">
        <v>1433</v>
      </c>
      <c r="D202" s="1" t="s">
        <v>1434</v>
      </c>
      <c r="E202" t="s">
        <v>1435</v>
      </c>
      <c r="F202" t="s">
        <v>1436</v>
      </c>
      <c r="G202">
        <v>11</v>
      </c>
      <c r="H202">
        <v>5</v>
      </c>
      <c r="I202">
        <v>0.45</v>
      </c>
      <c r="K202" t="str" cm="1">
        <f t="array" ref="K20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Witzenhausen Nord</v>
      </c>
      <c r="L202" t="str">
        <f>IFERROR(LEFT(TRIM(Lose[[#This Row],[Google Koordinaten]]),9),"")</f>
        <v>51.349949</v>
      </c>
      <c r="M202" t="str">
        <f>IFERROR(MID(TRIM(Lose[[#This Row],[Google Koordinaten]]),
FIND(",",TRIM(Lose[[#This Row],[Google Koordinaten]])) + 2,9),"")</f>
        <v>9.8551734</v>
      </c>
      <c r="N202">
        <f>IF(Lose[[#This Row],[Bahn-hofs-zeit]]=0,0,MROUND(30*25^((Lose[[#This Row],[Bahn-hofs-zeit]]-_xlfn.MINIFS(Lose[Bahn-hofs-zeit],Lose[Bahn-hofs-zeit],"&gt;0"))/(MAX(Lose[Bahn-hofs-zeit])-_xlfn.MINIFS(Lose[Bahn-hofs-zeit],Lose[Bahn-hofs-zeit],"&gt;0"))),5))</f>
        <v>80</v>
      </c>
      <c r="O202">
        <f>IF(Lose[[#This Row],[Gehzeit (min)]]="",0,CEILING(3*(Lose[[#This Row],[Gehzeit (min)]]+Lose[[#This Row],[Aufgaben-zeit (min)]]),5))</f>
        <v>50</v>
      </c>
      <c r="P202">
        <v>6.25</v>
      </c>
      <c r="Q202">
        <f>IFERROR(ROUND(Lose[[#This Row],[Distanz (km)]]*60/Lose[[#This Row],[Gehzeit (min)]],1),"")</f>
        <v>2.5</v>
      </c>
      <c r="R20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202">
        <f>IFERROR(Lose[[#This Row],[Distanz (km)]]-Lose[[#This Row],[Check Distanz]],"")</f>
        <v>-0.12999999999999995</v>
      </c>
      <c r="T202" s="29">
        <f>IFERROR(Lose[[#This Row],[Check Umweg]]/Lose[[#This Row],[Check Distanz]],"")</f>
        <v>-0.22413793103448268</v>
      </c>
      <c r="U202">
        <f ca="1">IF(RIGHT(Lose[[#This Row],[LosID]],1)="b",_xlfn.XLOOKUP(REPLACE(Lose[[#This Row],[LosID]],LEN(Lose[[#This Row],[LosID]]),1,"a"),Lose[LosID],Lose[Zufallszahl],"",0),RAND())</f>
        <v>0.81857716560896288</v>
      </c>
      <c r="V202" t="b" cm="1">
        <f t="array" aca="1" ref="V202" ca="1">Lose[[#This Row],[Zufallszahl]]&gt;=IFERROR(LARGE((LEFT(Lose[LosID],FIND("-",Lose[LosID])-1)=LEFT(Lose[[#This Row],[LosID]],FIND("-",Lose[[#This Row],[LosID]])-1))*Lose[Zufallszahl],_xlfn.XLOOKUP(LEFT(Lose[[#This Row],[LosID]],FIND("-",Lose[[#This Row],[LosID]])-1),Ziehungsanzahl[Kürzel],Ziehungsanzahl[Kontingent],FALSE,0)),9999)</f>
        <v>1</v>
      </c>
    </row>
    <row r="203" spans="1:22" ht="150">
      <c r="A20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3" t="s">
        <v>838</v>
      </c>
      <c r="C203" t="s">
        <v>1437</v>
      </c>
      <c r="D203" s="42" t="s">
        <v>1438</v>
      </c>
      <c r="E203" t="s">
        <v>1439</v>
      </c>
      <c r="F203" t="s">
        <v>1440</v>
      </c>
      <c r="G203">
        <v>4</v>
      </c>
      <c r="H203">
        <v>5</v>
      </c>
      <c r="I203">
        <v>0.3</v>
      </c>
      <c r="J203">
        <v>10</v>
      </c>
      <c r="K203" t="str" cm="1">
        <f t="array" ref="K20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Sooden-Allendorf</v>
      </c>
      <c r="L203" t="str">
        <f>IFERROR(LEFT(TRIM(Lose[[#This Row],[Google Koordinaten]]),9),"")</f>
        <v>51.269200</v>
      </c>
      <c r="M203" t="str">
        <f>IFERROR(MID(TRIM(Lose[[#This Row],[Google Koordinaten]]),
FIND(",",TRIM(Lose[[#This Row],[Google Koordinaten]])) + 2,9),"")</f>
        <v>9.9655719</v>
      </c>
      <c r="N203">
        <f>IF(Lose[[#This Row],[Bahn-hofs-zeit]]=0,0,MROUND(30*25^((Lose[[#This Row],[Bahn-hofs-zeit]]-_xlfn.MINIFS(Lose[Bahn-hofs-zeit],Lose[Bahn-hofs-zeit],"&gt;0"))/(MAX(Lose[Bahn-hofs-zeit])-_xlfn.MINIFS(Lose[Bahn-hofs-zeit],Lose[Bahn-hofs-zeit],"&gt;0"))),5))</f>
        <v>90</v>
      </c>
      <c r="O203">
        <f>IF(Lose[[#This Row],[Gehzeit (min)]]="",0,CEILING(3*(Lose[[#This Row],[Gehzeit (min)]]+Lose[[#This Row],[Aufgaben-zeit (min)]]),5))</f>
        <v>30</v>
      </c>
      <c r="P203">
        <v>6.5</v>
      </c>
      <c r="Q203">
        <f>IFERROR(ROUND(Lose[[#This Row],[Distanz (km)]]*60/Lose[[#This Row],[Gehzeit (min)]],1),"")</f>
        <v>4.5</v>
      </c>
      <c r="R20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0.26</v>
      </c>
      <c r="S203">
        <f>IFERROR(Lose[[#This Row],[Distanz (km)]]-Lose[[#This Row],[Check Distanz]],"")</f>
        <v>3.999999999999998E-2</v>
      </c>
      <c r="T203" s="29">
        <f>IFERROR(Lose[[#This Row],[Check Umweg]]/Lose[[#This Row],[Check Distanz]],"")</f>
        <v>0.15384615384615377</v>
      </c>
      <c r="U203">
        <f ca="1">IF(RIGHT(Lose[[#This Row],[LosID]],1)="b",_xlfn.XLOOKUP(REPLACE(Lose[[#This Row],[LosID]],LEN(Lose[[#This Row],[LosID]]),1,"a"),Lose[LosID],Lose[Zufallszahl],"",0),RAND())</f>
        <v>0.17371167398548837</v>
      </c>
      <c r="V203" t="b" cm="1">
        <f t="array" aca="1" ref="V203" ca="1">Lose[[#This Row],[Zufallszahl]]&gt;=IFERROR(LARGE((LEFT(Lose[LosID],FIND("-",Lose[LosID])-1)=LEFT(Lose[[#This Row],[LosID]],FIND("-",Lose[[#This Row],[LosID]])-1))*Lose[Zufallszahl],_xlfn.XLOOKUP(LEFT(Lose[[#This Row],[LosID]],FIND("-",Lose[[#This Row],[LosID]])-1),Ziehungsanzahl[Kürzel],Ziehungsanzahl[Kontingent],FALSE,0)),9999)</f>
        <v>0</v>
      </c>
    </row>
    <row r="204" spans="1:22" ht="45">
      <c r="A20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4" t="s">
        <v>843</v>
      </c>
      <c r="C204" t="s">
        <v>1441</v>
      </c>
      <c r="D204" s="1" t="s">
        <v>1442</v>
      </c>
      <c r="E204" t="s">
        <v>1443</v>
      </c>
      <c r="F204" t="s">
        <v>1444</v>
      </c>
      <c r="G204">
        <v>15</v>
      </c>
      <c r="H204">
        <v>2</v>
      </c>
      <c r="I204">
        <v>1.1000000000000001</v>
      </c>
      <c r="K204" t="str" cm="1">
        <f t="array" ref="K20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Riedlingen</v>
      </c>
      <c r="L204" t="str">
        <f>IFERROR(LEFT(TRIM(Lose[[#This Row],[Google Koordinaten]]),9),"")</f>
        <v>48.153451</v>
      </c>
      <c r="M204" t="str">
        <f>IFERROR(MID(TRIM(Lose[[#This Row],[Google Koordinaten]]),
FIND(",",TRIM(Lose[[#This Row],[Google Koordinaten]])) + 2,9),"")</f>
        <v>9.4750284</v>
      </c>
      <c r="N204">
        <f>IF(Lose[[#This Row],[Bahn-hofs-zeit]]=0,0,MROUND(30*25^((Lose[[#This Row],[Bahn-hofs-zeit]]-_xlfn.MINIFS(Lose[Bahn-hofs-zeit],Lose[Bahn-hofs-zeit],"&gt;0"))/(MAX(Lose[Bahn-hofs-zeit])-_xlfn.MINIFS(Lose[Bahn-hofs-zeit],Lose[Bahn-hofs-zeit],"&gt;0"))),5))</f>
        <v>420</v>
      </c>
      <c r="O204">
        <f>IF(Lose[[#This Row],[Gehzeit (min)]]="",0,CEILING(3*(Lose[[#This Row],[Gehzeit (min)]]+Lose[[#This Row],[Aufgaben-zeit (min)]]),5))</f>
        <v>55</v>
      </c>
      <c r="P204">
        <v>11.25</v>
      </c>
      <c r="Q204">
        <f>IFERROR(ROUND(Lose[[#This Row],[Distanz (km)]]*60/Lose[[#This Row],[Gehzeit (min)]],1),"")</f>
        <v>4.4000000000000004</v>
      </c>
      <c r="R20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0.85</v>
      </c>
      <c r="S204">
        <f>IFERROR(Lose[[#This Row],[Distanz (km)]]-Lose[[#This Row],[Check Distanz]],"")</f>
        <v>0.25000000000000011</v>
      </c>
      <c r="T204" s="29">
        <f>IFERROR(Lose[[#This Row],[Check Umweg]]/Lose[[#This Row],[Check Distanz]],"")</f>
        <v>0.29411764705882365</v>
      </c>
      <c r="U204">
        <f ca="1">IF(RIGHT(Lose[[#This Row],[LosID]],1)="b",_xlfn.XLOOKUP(REPLACE(Lose[[#This Row],[LosID]],LEN(Lose[[#This Row],[LosID]]),1,"a"),Lose[LosID],Lose[Zufallszahl],"",0),RAND())</f>
        <v>0.86953475285159787</v>
      </c>
      <c r="V204" t="b" cm="1">
        <f t="array" aca="1" ref="V204" ca="1">Lose[[#This Row],[Zufallszahl]]&gt;=IFERROR(LARGE((LEFT(Lose[LosID],FIND("-",Lose[LosID])-1)=LEFT(Lose[[#This Row],[LosID]],FIND("-",Lose[[#This Row],[LosID]])-1))*Lose[Zufallszahl],_xlfn.XLOOKUP(LEFT(Lose[[#This Row],[LosID]],FIND("-",Lose[[#This Row],[LosID]])-1),Ziehungsanzahl[Kürzel],Ziehungsanzahl[Kontingent],FALSE,0)),9999)</f>
        <v>1</v>
      </c>
    </row>
    <row r="205" spans="1:22" ht="75">
      <c r="A20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5" t="s">
        <v>846</v>
      </c>
      <c r="C205" t="s">
        <v>1445</v>
      </c>
      <c r="D205" s="1" t="s">
        <v>1446</v>
      </c>
      <c r="E205" t="s">
        <v>1447</v>
      </c>
      <c r="F205" t="s">
        <v>1448</v>
      </c>
      <c r="G205">
        <v>14</v>
      </c>
      <c r="H205">
        <v>2</v>
      </c>
      <c r="I205">
        <v>1.1000000000000001</v>
      </c>
      <c r="K205" t="str" cm="1">
        <f t="array" ref="K20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Elstal</v>
      </c>
      <c r="L205" t="str">
        <f>IFERROR(LEFT(TRIM(Lose[[#This Row],[Google Koordinaten]]),9),"")</f>
        <v>52.540705</v>
      </c>
      <c r="M205" t="str">
        <f>IFERROR(MID(TRIM(Lose[[#This Row],[Google Koordinaten]]),
FIND(",",TRIM(Lose[[#This Row],[Google Koordinaten]])) + 2,9),"")</f>
        <v>13.002413</v>
      </c>
      <c r="N205">
        <f>IF(Lose[[#This Row],[Bahn-hofs-zeit]]=0,0,MROUND(30*25^((Lose[[#This Row],[Bahn-hofs-zeit]]-_xlfn.MINIFS(Lose[Bahn-hofs-zeit],Lose[Bahn-hofs-zeit],"&gt;0"))/(MAX(Lose[Bahn-hofs-zeit])-_xlfn.MINIFS(Lose[Bahn-hofs-zeit],Lose[Bahn-hofs-zeit],"&gt;0"))),5))</f>
        <v>185</v>
      </c>
      <c r="O205">
        <f>IF(Lose[[#This Row],[Gehzeit (min)]]="",0,CEILING(3*(Lose[[#This Row],[Gehzeit (min)]]+Lose[[#This Row],[Aufgaben-zeit (min)]]),5))</f>
        <v>50</v>
      </c>
      <c r="P205">
        <v>8.75</v>
      </c>
      <c r="Q205">
        <f>IFERROR(ROUND(Lose[[#This Row],[Distanz (km)]]*60/Lose[[#This Row],[Gehzeit (min)]],1),"")</f>
        <v>4.7</v>
      </c>
      <c r="R20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0.77</v>
      </c>
      <c r="S205">
        <f>IFERROR(Lose[[#This Row],[Distanz (km)]]-Lose[[#This Row],[Check Distanz]],"")</f>
        <v>0.33000000000000007</v>
      </c>
      <c r="T205" s="29">
        <f>IFERROR(Lose[[#This Row],[Check Umweg]]/Lose[[#This Row],[Check Distanz]],"")</f>
        <v>0.42857142857142866</v>
      </c>
      <c r="U205">
        <f ca="1">IF(RIGHT(Lose[[#This Row],[LosID]],1)="b",_xlfn.XLOOKUP(REPLACE(Lose[[#This Row],[LosID]],LEN(Lose[[#This Row],[LosID]]),1,"a"),Lose[LosID],Lose[Zufallszahl],"",0),RAND())</f>
        <v>0.33379404165617876</v>
      </c>
      <c r="V205" t="b" cm="1">
        <f t="array" aca="1" ref="V205" ca="1">Lose[[#This Row],[Zufallszahl]]&gt;=IFERROR(LARGE((LEFT(Lose[LosID],FIND("-",Lose[LosID])-1)=LEFT(Lose[[#This Row],[LosID]],FIND("-",Lose[[#This Row],[LosID]])-1))*Lose[Zufallszahl],_xlfn.XLOOKUP(LEFT(Lose[[#This Row],[LosID]],FIND("-",Lose[[#This Row],[LosID]])-1),Ziehungsanzahl[Kürzel],Ziehungsanzahl[Kontingent],FALSE,0)),9999)</f>
        <v>0</v>
      </c>
    </row>
    <row r="206" spans="1:22" ht="45">
      <c r="A20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6" t="s">
        <v>851</v>
      </c>
      <c r="C206" t="s">
        <v>1449</v>
      </c>
      <c r="D206" s="1" t="s">
        <v>1450</v>
      </c>
      <c r="E206" t="s">
        <v>1451</v>
      </c>
      <c r="F206" t="s">
        <v>1452</v>
      </c>
      <c r="G206">
        <v>20</v>
      </c>
      <c r="H206">
        <v>1</v>
      </c>
      <c r="I206">
        <v>1.4</v>
      </c>
      <c r="K206" t="str" cm="1">
        <f t="array" ref="K20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Suderburg</v>
      </c>
      <c r="L206" t="str">
        <f>IFERROR(LEFT(TRIM(Lose[[#This Row],[Google Koordinaten]]),9),"")</f>
        <v>52.898570</v>
      </c>
      <c r="M206" t="str">
        <f>IFERROR(MID(TRIM(Lose[[#This Row],[Google Koordinaten]]),
FIND(",",TRIM(Lose[[#This Row],[Google Koordinaten]])) + 2,9),"")</f>
        <v>10.446428</v>
      </c>
      <c r="N206">
        <f>IF(Lose[[#This Row],[Bahn-hofs-zeit]]=0,0,MROUND(30*25^((Lose[[#This Row],[Bahn-hofs-zeit]]-_xlfn.MINIFS(Lose[Bahn-hofs-zeit],Lose[Bahn-hofs-zeit],"&gt;0"))/(MAX(Lose[Bahn-hofs-zeit])-_xlfn.MINIFS(Lose[Bahn-hofs-zeit],Lose[Bahn-hofs-zeit],"&gt;0"))),5))</f>
        <v>95</v>
      </c>
      <c r="O206">
        <f>IF(Lose[[#This Row],[Gehzeit (min)]]="",0,CEILING(3*(Lose[[#This Row],[Gehzeit (min)]]+Lose[[#This Row],[Aufgaben-zeit (min)]]),5))</f>
        <v>65</v>
      </c>
      <c r="P206">
        <v>6.75</v>
      </c>
      <c r="Q206">
        <f>IFERROR(ROUND(Lose[[#This Row],[Distanz (km)]]*60/Lose[[#This Row],[Gehzeit (min)]],1),"")</f>
        <v>4.2</v>
      </c>
      <c r="R20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1.1499999999999999</v>
      </c>
      <c r="S206">
        <f>IFERROR(Lose[[#This Row],[Distanz (km)]]-Lose[[#This Row],[Check Distanz]],"")</f>
        <v>0.25</v>
      </c>
      <c r="T206" s="29">
        <f>IFERROR(Lose[[#This Row],[Check Umweg]]/Lose[[#This Row],[Check Distanz]],"")</f>
        <v>0.21739130434782611</v>
      </c>
      <c r="U206">
        <f ca="1">IF(RIGHT(Lose[[#This Row],[LosID]],1)="b",_xlfn.XLOOKUP(REPLACE(Lose[[#This Row],[LosID]],LEN(Lose[[#This Row],[LosID]]),1,"a"),Lose[LosID],Lose[Zufallszahl],"",0),RAND())</f>
        <v>0.99426779347277583</v>
      </c>
      <c r="V206" t="b" cm="1">
        <f t="array" aca="1" ref="V206" ca="1">Lose[[#This Row],[Zufallszahl]]&gt;=IFERROR(LARGE((LEFT(Lose[LosID],FIND("-",Lose[LosID])-1)=LEFT(Lose[[#This Row],[LosID]],FIND("-",Lose[[#This Row],[LosID]])-1))*Lose[Zufallszahl],_xlfn.XLOOKUP(LEFT(Lose[[#This Row],[LosID]],FIND("-",Lose[[#This Row],[LosID]])-1),Ziehungsanzahl[Kürzel],Ziehungsanzahl[Kontingent],FALSE,0)),9999)</f>
        <v>1</v>
      </c>
    </row>
    <row r="207" spans="1:22" ht="90">
      <c r="A20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Zu hohe Gehgeschwindigkeit</v>
      </c>
      <c r="B207" t="s">
        <v>854</v>
      </c>
      <c r="C207" t="s">
        <v>344</v>
      </c>
      <c r="D207" s="1" t="s">
        <v>1453</v>
      </c>
      <c r="E207" t="s">
        <v>345</v>
      </c>
      <c r="F207" t="s">
        <v>1454</v>
      </c>
      <c r="G207">
        <v>3</v>
      </c>
      <c r="H207">
        <v>5</v>
      </c>
      <c r="I207">
        <v>0.3</v>
      </c>
      <c r="J207">
        <v>10</v>
      </c>
      <c r="K207" t="str" cm="1">
        <f t="array" ref="K20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Kronach</v>
      </c>
      <c r="L207" t="str">
        <f>IFERROR(LEFT(TRIM(Lose[[#This Row],[Google Koordinaten]]),9),"")</f>
        <v>50.241033</v>
      </c>
      <c r="M207" t="str">
        <f>IFERROR(MID(TRIM(Lose[[#This Row],[Google Koordinaten]]),
FIND(",",TRIM(Lose[[#This Row],[Google Koordinaten]])) + 2,9),"")</f>
        <v>11.320905</v>
      </c>
      <c r="N207">
        <f>IF(Lose[[#This Row],[Bahn-hofs-zeit]]=0,0,MROUND(30*25^((Lose[[#This Row],[Bahn-hofs-zeit]]-_xlfn.MINIFS(Lose[Bahn-hofs-zeit],Lose[Bahn-hofs-zeit],"&gt;0"))/(MAX(Lose[Bahn-hofs-zeit])-_xlfn.MINIFS(Lose[Bahn-hofs-zeit],Lose[Bahn-hofs-zeit],"&gt;0"))),5))</f>
        <v>305</v>
      </c>
      <c r="O207">
        <f>IF(Lose[[#This Row],[Gehzeit (min)]]="",0,CEILING(3*(Lose[[#This Row],[Gehzeit (min)]]+Lose[[#This Row],[Aufgaben-zeit (min)]]),5))</f>
        <v>25</v>
      </c>
      <c r="P207">
        <v>10.25</v>
      </c>
      <c r="Q207">
        <f>IFERROR(ROUND(Lose[[#This Row],[Distanz (km)]]*60/Lose[[#This Row],[Gehzeit (min)]],1),"")</f>
        <v>6</v>
      </c>
      <c r="R20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0.17</v>
      </c>
      <c r="S207">
        <f>IFERROR(Lose[[#This Row],[Distanz (km)]]-Lose[[#This Row],[Check Distanz]],"")</f>
        <v>0.12999999999999998</v>
      </c>
      <c r="T207" s="29">
        <f>IFERROR(Lose[[#This Row],[Check Umweg]]/Lose[[#This Row],[Check Distanz]],"")</f>
        <v>0.76470588235294101</v>
      </c>
      <c r="U207">
        <f ca="1">IF(RIGHT(Lose[[#This Row],[LosID]],1)="b",_xlfn.XLOOKUP(REPLACE(Lose[[#This Row],[LosID]],LEN(Lose[[#This Row],[LosID]]),1,"a"),Lose[LosID],Lose[Zufallszahl],"",0),RAND())</f>
        <v>0.23177782241239397</v>
      </c>
      <c r="V207" t="b" cm="1">
        <f t="array" aca="1" ref="V207" ca="1">Lose[[#This Row],[Zufallszahl]]&gt;=IFERROR(LARGE((LEFT(Lose[LosID],FIND("-",Lose[LosID])-1)=LEFT(Lose[[#This Row],[LosID]],FIND("-",Lose[[#This Row],[LosID]])-1))*Lose[Zufallszahl],_xlfn.XLOOKUP(LEFT(Lose[[#This Row],[LosID]],FIND("-",Lose[[#This Row],[LosID]])-1),Ziehungsanzahl[Kürzel],Ziehungsanzahl[Kontingent],FALSE,0)),9999)</f>
        <v>0</v>
      </c>
    </row>
    <row r="208" spans="1:22" ht="75">
      <c r="A20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8" t="s">
        <v>859</v>
      </c>
      <c r="C208" t="s">
        <v>1455</v>
      </c>
      <c r="D208" s="1" t="s">
        <v>1456</v>
      </c>
      <c r="E208" t="s">
        <v>1457</v>
      </c>
      <c r="F208" t="s">
        <v>1458</v>
      </c>
      <c r="G208">
        <v>4</v>
      </c>
      <c r="H208">
        <v>5</v>
      </c>
      <c r="I208">
        <v>0.3</v>
      </c>
      <c r="J208">
        <v>10</v>
      </c>
      <c r="K208" t="str" cm="1">
        <f t="array" ref="K20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Schmalkalden-Fachhochschule</v>
      </c>
      <c r="L208" t="str">
        <f>IFERROR(LEFT(TRIM(Lose[[#This Row],[Google Koordinaten]]),9),"")</f>
        <v>50.718517</v>
      </c>
      <c r="M208" t="str">
        <f>IFERROR(MID(TRIM(Lose[[#This Row],[Google Koordinaten]]),
FIND(",",TRIM(Lose[[#This Row],[Google Koordinaten]])) + 2,9),"")</f>
        <v>10.463216</v>
      </c>
      <c r="N208">
        <f>IF(Lose[[#This Row],[Bahn-hofs-zeit]]=0,0,MROUND(30*25^((Lose[[#This Row],[Bahn-hofs-zeit]]-_xlfn.MINIFS(Lose[Bahn-hofs-zeit],Lose[Bahn-hofs-zeit],"&gt;0"))/(MAX(Lose[Bahn-hofs-zeit])-_xlfn.MINIFS(Lose[Bahn-hofs-zeit],Lose[Bahn-hofs-zeit],"&gt;0"))),5))</f>
        <v>305</v>
      </c>
      <c r="O208">
        <f>IF(Lose[[#This Row],[Gehzeit (min)]]="",0,CEILING(3*(Lose[[#This Row],[Gehzeit (min)]]+Lose[[#This Row],[Aufgaben-zeit (min)]]),5))</f>
        <v>30</v>
      </c>
      <c r="P208">
        <v>10.25</v>
      </c>
      <c r="Q208">
        <f>IFERROR(ROUND(Lose[[#This Row],[Distanz (km)]]*60/Lose[[#This Row],[Gehzeit (min)]],1),"")</f>
        <v>4.5</v>
      </c>
      <c r="R20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0.23</v>
      </c>
      <c r="S208">
        <f>IFERROR(Lose[[#This Row],[Distanz (km)]]-Lose[[#This Row],[Check Distanz]],"")</f>
        <v>6.9999999999999979E-2</v>
      </c>
      <c r="T208" s="29">
        <f>IFERROR(Lose[[#This Row],[Check Umweg]]/Lose[[#This Row],[Check Distanz]],"")</f>
        <v>0.30434782608695643</v>
      </c>
      <c r="U208">
        <f ca="1">IF(RIGHT(Lose[[#This Row],[LosID]],1)="b",_xlfn.XLOOKUP(REPLACE(Lose[[#This Row],[LosID]],LEN(Lose[[#This Row],[LosID]]),1,"a"),Lose[LosID],Lose[Zufallszahl],"",0),RAND())</f>
        <v>0.84243315604051461</v>
      </c>
      <c r="V208" t="b" cm="1">
        <f t="array" aca="1" ref="V208" ca="1">Lose[[#This Row],[Zufallszahl]]&gt;=IFERROR(LARGE((LEFT(Lose[LosID],FIND("-",Lose[LosID])-1)=LEFT(Lose[[#This Row],[LosID]],FIND("-",Lose[[#This Row],[LosID]])-1))*Lose[Zufallszahl],_xlfn.XLOOKUP(LEFT(Lose[[#This Row],[LosID]],FIND("-",Lose[[#This Row],[LosID]])-1),Ziehungsanzahl[Kürzel],Ziehungsanzahl[Kontingent],FALSE,0)),9999)</f>
        <v>1</v>
      </c>
    </row>
    <row r="209" spans="1:22" ht="105">
      <c r="A20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09" t="s">
        <v>862</v>
      </c>
      <c r="C209" t="s">
        <v>347</v>
      </c>
      <c r="D209" s="1" t="s">
        <v>1459</v>
      </c>
      <c r="E209" t="s">
        <v>348</v>
      </c>
      <c r="F209" t="s">
        <v>1460</v>
      </c>
      <c r="G209">
        <v>12</v>
      </c>
      <c r="H209">
        <v>1</v>
      </c>
      <c r="I209">
        <v>0.75</v>
      </c>
      <c r="J209">
        <v>20</v>
      </c>
      <c r="K209" t="str" cm="1">
        <f t="array" ref="K20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Liebenzell</v>
      </c>
      <c r="L209" t="str">
        <f>IFERROR(LEFT(TRIM(Lose[[#This Row],[Google Koordinaten]]),9),"")</f>
        <v>48.773259</v>
      </c>
      <c r="M209" t="str">
        <f>IFERROR(MID(TRIM(Lose[[#This Row],[Google Koordinaten]]),
FIND(",",TRIM(Lose[[#This Row],[Google Koordinaten]])) + 2,9),"")</f>
        <v>8.7274528</v>
      </c>
      <c r="N209">
        <f>IF(Lose[[#This Row],[Bahn-hofs-zeit]]=0,0,MROUND(30*25^((Lose[[#This Row],[Bahn-hofs-zeit]]-_xlfn.MINIFS(Lose[Bahn-hofs-zeit],Lose[Bahn-hofs-zeit],"&gt;0"))/(MAX(Lose[Bahn-hofs-zeit])-_xlfn.MINIFS(Lose[Bahn-hofs-zeit],Lose[Bahn-hofs-zeit],"&gt;0"))),5))</f>
        <v>155</v>
      </c>
      <c r="O209">
        <f>IF(Lose[[#This Row],[Gehzeit (min)]]="",0,CEILING(3*(Lose[[#This Row],[Gehzeit (min)]]+Lose[[#This Row],[Aufgaben-zeit (min)]]),5))</f>
        <v>40</v>
      </c>
      <c r="P209">
        <v>8.25</v>
      </c>
      <c r="Q209">
        <f>IFERROR(ROUND(Lose[[#This Row],[Distanz (km)]]*60/Lose[[#This Row],[Gehzeit (min)]],1),"")</f>
        <v>3.8</v>
      </c>
      <c r="R20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0.49</v>
      </c>
      <c r="S209">
        <f>IFERROR(Lose[[#This Row],[Distanz (km)]]-Lose[[#This Row],[Check Distanz]],"")</f>
        <v>0.26</v>
      </c>
      <c r="T209" s="29">
        <f>IFERROR(Lose[[#This Row],[Check Umweg]]/Lose[[#This Row],[Check Distanz]],"")</f>
        <v>0.53061224489795922</v>
      </c>
      <c r="U209">
        <f ca="1">IF(RIGHT(Lose[[#This Row],[LosID]],1)="b",_xlfn.XLOOKUP(REPLACE(Lose[[#This Row],[LosID]],LEN(Lose[[#This Row],[LosID]]),1,"a"),Lose[LosID],Lose[Zufallszahl],"",0),RAND())</f>
        <v>0.95599141080450234</v>
      </c>
      <c r="V209" t="b" cm="1">
        <f t="array" aca="1" ref="V209" ca="1">Lose[[#This Row],[Zufallszahl]]&gt;=IFERROR(LARGE((LEFT(Lose[LosID],FIND("-",Lose[LosID])-1)=LEFT(Lose[[#This Row],[LosID]],FIND("-",Lose[[#This Row],[LosID]])-1))*Lose[Zufallszahl],_xlfn.XLOOKUP(LEFT(Lose[[#This Row],[LosID]],FIND("-",Lose[[#This Row],[LosID]])-1),Ziehungsanzahl[Kürzel],Ziehungsanzahl[Kontingent],FALSE,0)),9999)</f>
        <v>1</v>
      </c>
    </row>
    <row r="210" spans="1:22" ht="26.25">
      <c r="A2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0" t="s">
        <v>865</v>
      </c>
      <c r="C210" t="s">
        <v>1461</v>
      </c>
      <c r="D210" s="78" t="s">
        <v>1462</v>
      </c>
      <c r="E210" s="49" t="s">
        <v>1463</v>
      </c>
      <c r="F210" s="49" t="s">
        <v>1464</v>
      </c>
      <c r="G210" s="49">
        <v>24</v>
      </c>
      <c r="H210" s="49">
        <v>1</v>
      </c>
      <c r="I210" s="49">
        <v>1.6</v>
      </c>
      <c r="J210" s="49">
        <v>10</v>
      </c>
      <c r="K210" t="str" cm="1">
        <f t="array" ref="K21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Rotenburg a.d. Fulda</v>
      </c>
      <c r="L210" t="str">
        <f>IFERROR(LEFT(TRIM(Lose[[#This Row],[Google Koordinaten]]),9),"")</f>
        <v>51.005947</v>
      </c>
      <c r="M210" t="str">
        <f>IFERROR(MID(TRIM(Lose[[#This Row],[Google Koordinaten]]),
FIND(",",TRIM(Lose[[#This Row],[Google Koordinaten]])) + 2,9),"")</f>
        <v>9.7446365</v>
      </c>
      <c r="N210">
        <f>IF(Lose[[#This Row],[Bahn-hofs-zeit]]=0,0,MROUND(30*25^((Lose[[#This Row],[Bahn-hofs-zeit]]-_xlfn.MINIFS(Lose[Bahn-hofs-zeit],Lose[Bahn-hofs-zeit],"&gt;0"))/(MAX(Lose[Bahn-hofs-zeit])-_xlfn.MINIFS(Lose[Bahn-hofs-zeit],Lose[Bahn-hofs-zeit],"&gt;0"))),5))</f>
        <v>60</v>
      </c>
      <c r="O210">
        <f>IF(Lose[[#This Row],[Gehzeit (min)]]="",0,CEILING(3*(Lose[[#This Row],[Gehzeit (min)]]+Lose[[#This Row],[Aufgaben-zeit (min)]]),5))</f>
        <v>75</v>
      </c>
      <c r="P210">
        <v>5.25</v>
      </c>
      <c r="Q210">
        <f>IFERROR(ROUND(Lose[[#This Row],[Distanz (km)]]*60/Lose[[#This Row],[Gehzeit (min)]],1),"")</f>
        <v>4</v>
      </c>
      <c r="R2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v>
      </c>
      <c r="S210">
        <f>IFERROR(Lose[[#This Row],[Distanz (km)]]-Lose[[#This Row],[Check Distanz]],"")</f>
        <v>0.40000000000000013</v>
      </c>
      <c r="T210" s="29">
        <f>IFERROR(Lose[[#This Row],[Check Umweg]]/Lose[[#This Row],[Check Distanz]],"")</f>
        <v>0.33333333333333348</v>
      </c>
      <c r="U210">
        <f ca="1">IF(RIGHT(Lose[[#This Row],[LosID]],1)="b",_xlfn.XLOOKUP(REPLACE(Lose[[#This Row],[LosID]],LEN(Lose[[#This Row],[LosID]]),1,"a"),Lose[LosID],Lose[Zufallszahl],"",0),RAND())</f>
        <v>0.4243326941859783</v>
      </c>
      <c r="V210" t="b" cm="1">
        <f t="array" aca="1" ref="V210" ca="1">Lose[[#This Row],[Zufallszahl]]&gt;=IFERROR(LARGE((LEFT(Lose[LosID],FIND("-",Lose[LosID])-1)=LEFT(Lose[[#This Row],[LosID]],FIND("-",Lose[[#This Row],[LosID]])-1))*Lose[Zufallszahl],_xlfn.XLOOKUP(LEFT(Lose[[#This Row],[LosID]],FIND("-",Lose[[#This Row],[LosID]])-1),Ziehungsanzahl[Kürzel],Ziehungsanzahl[Kontingent],FALSE,0)),9999)</f>
        <v>0</v>
      </c>
    </row>
    <row r="211" spans="1:22" ht="105">
      <c r="A2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1" t="s">
        <v>867</v>
      </c>
      <c r="C211" t="s">
        <v>1465</v>
      </c>
      <c r="D211" s="1" t="s">
        <v>1466</v>
      </c>
      <c r="E211" t="s">
        <v>1467</v>
      </c>
      <c r="F211" t="s">
        <v>1468</v>
      </c>
      <c r="G211">
        <v>25</v>
      </c>
      <c r="H211">
        <v>2</v>
      </c>
      <c r="I211" s="2">
        <v>0.95</v>
      </c>
      <c r="J211">
        <v>10</v>
      </c>
      <c r="K211" t="str" cm="1">
        <f t="array" ref="K2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Geisenheim</v>
      </c>
      <c r="L211" t="str">
        <f>IFERROR(LEFT(TRIM(Lose[[#This Row],[Google Koordinaten]]),9),"")</f>
        <v>49.988460</v>
      </c>
      <c r="M211" t="str">
        <f>IFERROR(MID(TRIM(Lose[[#This Row],[Google Koordinaten]]),
FIND(",",TRIM(Lose[[#This Row],[Google Koordinaten]])) + 2,9),"")</f>
        <v>7.9624861</v>
      </c>
      <c r="N211">
        <f>IF(Lose[[#This Row],[Bahn-hofs-zeit]]=0,0,MROUND(30*25^((Lose[[#This Row],[Bahn-hofs-zeit]]-_xlfn.MINIFS(Lose[Bahn-hofs-zeit],Lose[Bahn-hofs-zeit],"&gt;0"))/(MAX(Lose[Bahn-hofs-zeit])-_xlfn.MINIFS(Lose[Bahn-hofs-zeit],Lose[Bahn-hofs-zeit],"&gt;0"))),5))</f>
        <v>95</v>
      </c>
      <c r="O211">
        <f>IF(Lose[[#This Row],[Gehzeit (min)]]="",0,CEILING(3*(Lose[[#This Row],[Gehzeit (min)]]+Lose[[#This Row],[Aufgaben-zeit (min)]]),5))</f>
        <v>85</v>
      </c>
      <c r="P211">
        <v>6.75</v>
      </c>
      <c r="Q211">
        <f>IFERROR(ROUND(Lose[[#This Row],[Distanz (km)]]*60/Lose[[#This Row],[Gehzeit (min)]],1),"")</f>
        <v>2.2999999999999998</v>
      </c>
      <c r="R2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211">
        <f>IFERROR(Lose[[#This Row],[Distanz (km)]]-Lose[[#This Row],[Check Distanz]],"")</f>
        <v>0.41999999999999993</v>
      </c>
      <c r="T211" s="29">
        <f>IFERROR(Lose[[#This Row],[Check Umweg]]/Lose[[#This Row],[Check Distanz]],"")</f>
        <v>0.79245283018867907</v>
      </c>
      <c r="U211">
        <f ca="1">IF(RIGHT(Lose[[#This Row],[LosID]],1)="b",_xlfn.XLOOKUP(REPLACE(Lose[[#This Row],[LosID]],LEN(Lose[[#This Row],[LosID]]),1,"a"),Lose[LosID],Lose[Zufallszahl],"",0),RAND())</f>
        <v>0.1419389373648603</v>
      </c>
      <c r="V211" t="b" cm="1">
        <f t="array" aca="1" ref="V211" ca="1">Lose[[#This Row],[Zufallszahl]]&gt;=IFERROR(LARGE((LEFT(Lose[LosID],FIND("-",Lose[LosID])-1)=LEFT(Lose[[#This Row],[LosID]],FIND("-",Lose[[#This Row],[LosID]])-1))*Lose[Zufallszahl],_xlfn.XLOOKUP(LEFT(Lose[[#This Row],[LosID]],FIND("-",Lose[[#This Row],[LosID]])-1),Ziehungsanzahl[Kürzel],Ziehungsanzahl[Kontingent],FALSE,0)),9999)</f>
        <v>0</v>
      </c>
    </row>
    <row r="212" spans="1:22" ht="75">
      <c r="A2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2" t="s">
        <v>870</v>
      </c>
      <c r="C212" t="s">
        <v>1469</v>
      </c>
      <c r="D212" s="1" t="s">
        <v>1470</v>
      </c>
      <c r="E212" t="s">
        <v>1471</v>
      </c>
      <c r="F212" t="s">
        <v>1472</v>
      </c>
      <c r="G212">
        <v>14</v>
      </c>
      <c r="H212">
        <v>2</v>
      </c>
      <c r="I212">
        <v>1</v>
      </c>
      <c r="K212" t="str" cm="1">
        <f t="array" ref="K2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Elsfleth</v>
      </c>
      <c r="L212" t="str">
        <f>IFERROR(LEFT(TRIM(Lose[[#This Row],[Google Koordinaten]]),9),"")</f>
        <v>53.242864</v>
      </c>
      <c r="M212" t="str">
        <f>IFERROR(MID(TRIM(Lose[[#This Row],[Google Koordinaten]]),
FIND(",",TRIM(Lose[[#This Row],[Google Koordinaten]])) + 2,9),"")</f>
        <v>8.4665088</v>
      </c>
      <c r="N212">
        <f>IF(Lose[[#This Row],[Bahn-hofs-zeit]]=0,0,MROUND(30*25^((Lose[[#This Row],[Bahn-hofs-zeit]]-_xlfn.MINIFS(Lose[Bahn-hofs-zeit],Lose[Bahn-hofs-zeit],"&gt;0"))/(MAX(Lose[Bahn-hofs-zeit])-_xlfn.MINIFS(Lose[Bahn-hofs-zeit],Lose[Bahn-hofs-zeit],"&gt;0"))),5))</f>
        <v>120</v>
      </c>
      <c r="O212">
        <f>IF(Lose[[#This Row],[Gehzeit (min)]]="",0,CEILING(3*(Lose[[#This Row],[Gehzeit (min)]]+Lose[[#This Row],[Aufgaben-zeit (min)]]),5))</f>
        <v>50</v>
      </c>
      <c r="P212">
        <v>7.5</v>
      </c>
      <c r="Q212">
        <f>IFERROR(ROUND(Lose[[#This Row],[Distanz (km)]]*60/Lose[[#This Row],[Gehzeit (min)]],1),"")</f>
        <v>4.3</v>
      </c>
      <c r="R2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0.99</v>
      </c>
      <c r="S212">
        <f>IFERROR(Lose[[#This Row],[Distanz (km)]]-Lose[[#This Row],[Check Distanz]],"")</f>
        <v>1.0000000000000009E-2</v>
      </c>
      <c r="T212" s="29">
        <f>IFERROR(Lose[[#This Row],[Check Umweg]]/Lose[[#This Row],[Check Distanz]],"")</f>
        <v>1.0101010101010111E-2</v>
      </c>
      <c r="U212">
        <f ca="1">IF(RIGHT(Lose[[#This Row],[LosID]],1)="b",_xlfn.XLOOKUP(REPLACE(Lose[[#This Row],[LosID]],LEN(Lose[[#This Row],[LosID]]),1,"a"),Lose[LosID],Lose[Zufallszahl],"",0),RAND())</f>
        <v>4.8765368827141886E-2</v>
      </c>
      <c r="V212" t="b" cm="1">
        <f t="array" aca="1" ref="V212" ca="1">Lose[[#This Row],[Zufallszahl]]&gt;=IFERROR(LARGE((LEFT(Lose[LosID],FIND("-",Lose[LosID])-1)=LEFT(Lose[[#This Row],[LosID]],FIND("-",Lose[[#This Row],[LosID]])-1))*Lose[Zufallszahl],_xlfn.XLOOKUP(LEFT(Lose[[#This Row],[LosID]],FIND("-",Lose[[#This Row],[LosID]])-1),Ziehungsanzahl[Kürzel],Ziehungsanzahl[Kontingent],FALSE,0)),9999)</f>
        <v>0</v>
      </c>
    </row>
    <row r="213" spans="1:22" ht="120">
      <c r="A2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3" t="s">
        <v>877</v>
      </c>
      <c r="C213" t="s">
        <v>350</v>
      </c>
      <c r="D213" s="1" t="s">
        <v>1473</v>
      </c>
      <c r="E213" t="s">
        <v>351</v>
      </c>
      <c r="F213" t="s">
        <v>1474</v>
      </c>
      <c r="G213">
        <v>16</v>
      </c>
      <c r="H213">
        <v>10</v>
      </c>
      <c r="I213">
        <v>1.2</v>
      </c>
      <c r="J213">
        <v>30</v>
      </c>
      <c r="K213" t="str" cm="1">
        <f t="array" ref="K2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Mittweida</v>
      </c>
      <c r="L213" t="str">
        <f>IFERROR(LEFT(TRIM(Lose[[#This Row],[Google Koordinaten]]),9),"")</f>
        <v>50.987156</v>
      </c>
      <c r="M213" t="str">
        <f>IFERROR(MID(TRIM(Lose[[#This Row],[Google Koordinaten]]),
FIND(",",TRIM(Lose[[#This Row],[Google Koordinaten]])) + 2,9),"")</f>
        <v>12.973060</v>
      </c>
      <c r="N213">
        <f>IF(Lose[[#This Row],[Bahn-hofs-zeit]]=0,0,MROUND(30*25^((Lose[[#This Row],[Bahn-hofs-zeit]]-_xlfn.MINIFS(Lose[Bahn-hofs-zeit],Lose[Bahn-hofs-zeit],"&gt;0"))/(MAX(Lose[Bahn-hofs-zeit])-_xlfn.MINIFS(Lose[Bahn-hofs-zeit],Lose[Bahn-hofs-zeit],"&gt;0"))),5))</f>
        <v>455</v>
      </c>
      <c r="O213">
        <f>IF(Lose[[#This Row],[Gehzeit (min)]]="",0,CEILING(3*(Lose[[#This Row],[Gehzeit (min)]]+Lose[[#This Row],[Aufgaben-zeit (min)]]),5))</f>
        <v>80</v>
      </c>
      <c r="P213">
        <v>11.5</v>
      </c>
      <c r="Q213">
        <f>IFERROR(ROUND(Lose[[#This Row],[Distanz (km)]]*60/Lose[[#This Row],[Gehzeit (min)]],1),"")</f>
        <v>4.5</v>
      </c>
      <c r="R2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0.92</v>
      </c>
      <c r="S213">
        <f>IFERROR(Lose[[#This Row],[Distanz (km)]]-Lose[[#This Row],[Check Distanz]],"")</f>
        <v>0.27999999999999992</v>
      </c>
      <c r="T213" s="29">
        <f>IFERROR(Lose[[#This Row],[Check Umweg]]/Lose[[#This Row],[Check Distanz]],"")</f>
        <v>0.30434782608695643</v>
      </c>
      <c r="U213">
        <f ca="1">IF(RIGHT(Lose[[#This Row],[LosID]],1)="b",_xlfn.XLOOKUP(REPLACE(Lose[[#This Row],[LosID]],LEN(Lose[[#This Row],[LosID]]),1,"a"),Lose[LosID],Lose[Zufallszahl],"",0),RAND())</f>
        <v>0.39432882738308039</v>
      </c>
      <c r="V213" t="b" cm="1">
        <f t="array" aca="1" ref="V213" ca="1">Lose[[#This Row],[Zufallszahl]]&gt;=IFERROR(LARGE((LEFT(Lose[LosID],FIND("-",Lose[LosID])-1)=LEFT(Lose[[#This Row],[LosID]],FIND("-",Lose[[#This Row],[LosID]])-1))*Lose[Zufallszahl],_xlfn.XLOOKUP(LEFT(Lose[[#This Row],[LosID]],FIND("-",Lose[[#This Row],[LosID]])-1),Ziehungsanzahl[Kürzel],Ziehungsanzahl[Kontingent],FALSE,0)),9999)</f>
        <v>0</v>
      </c>
    </row>
    <row r="214" spans="1:22" ht="135">
      <c r="A2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4" t="s">
        <v>830</v>
      </c>
      <c r="C214" t="s">
        <v>1475</v>
      </c>
      <c r="D214" s="1" t="s">
        <v>1476</v>
      </c>
      <c r="E214" t="s">
        <v>1477</v>
      </c>
      <c r="F214" t="s">
        <v>1478</v>
      </c>
      <c r="G214">
        <v>14</v>
      </c>
      <c r="H214">
        <v>5</v>
      </c>
      <c r="I214">
        <v>1</v>
      </c>
      <c r="K214" t="str" cm="1">
        <f t="array" ref="K2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Eichstätt Stadt</v>
      </c>
      <c r="L214" t="str">
        <f>IFERROR(LEFT(TRIM(Lose[[#This Row],[Google Koordinaten]]),9),"")</f>
        <v>48.887677</v>
      </c>
      <c r="M214" t="str">
        <f>IFERROR(MID(TRIM(Lose[[#This Row],[Google Koordinaten]]),
FIND(",",TRIM(Lose[[#This Row],[Google Koordinaten]])) + 2,9),"")</f>
        <v>11.188215</v>
      </c>
      <c r="N214">
        <f>IF(Lose[[#This Row],[Bahn-hofs-zeit]]=0,0,MROUND(30*25^((Lose[[#This Row],[Bahn-hofs-zeit]]-_xlfn.MINIFS(Lose[Bahn-hofs-zeit],Lose[Bahn-hofs-zeit],"&gt;0"))/(MAX(Lose[Bahn-hofs-zeit])-_xlfn.MINIFS(Lose[Bahn-hofs-zeit],Lose[Bahn-hofs-zeit],"&gt;0"))),5))</f>
        <v>420</v>
      </c>
      <c r="O214">
        <f>IF(Lose[[#This Row],[Gehzeit (min)]]="",0,CEILING(3*(Lose[[#This Row],[Gehzeit (min)]]+Lose[[#This Row],[Aufgaben-zeit (min)]]),5))</f>
        <v>60</v>
      </c>
      <c r="P214">
        <v>11.25</v>
      </c>
      <c r="Q214">
        <f>IFERROR(ROUND(Lose[[#This Row],[Distanz (km)]]*60/Lose[[#This Row],[Gehzeit (min)]],1),"")</f>
        <v>4.3</v>
      </c>
      <c r="R2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214">
        <f>IFERROR(Lose[[#This Row],[Distanz (km)]]-Lose[[#This Row],[Check Distanz]],"")</f>
        <v>0.10999999999999999</v>
      </c>
      <c r="T214" s="29">
        <f>IFERROR(Lose[[#This Row],[Check Umweg]]/Lose[[#This Row],[Check Distanz]],"")</f>
        <v>0.12359550561797751</v>
      </c>
      <c r="U214">
        <f ca="1">IF(RIGHT(Lose[[#This Row],[LosID]],1)="b",_xlfn.XLOOKUP(REPLACE(Lose[[#This Row],[LosID]],LEN(Lose[[#This Row],[LosID]]),1,"a"),Lose[LosID],Lose[Zufallszahl],"",0),RAND())</f>
        <v>0.96870256613395356</v>
      </c>
      <c r="V214" t="b" cm="1">
        <f t="array" aca="1" ref="V214" ca="1">Lose[[#This Row],[Zufallszahl]]&gt;=IFERROR(LARGE((LEFT(Lose[LosID],FIND("-",Lose[LosID])-1)=LEFT(Lose[[#This Row],[LosID]],FIND("-",Lose[[#This Row],[LosID]])-1))*Lose[Zufallszahl],_xlfn.XLOOKUP(LEFT(Lose[[#This Row],[LosID]],FIND("-",Lose[[#This Row],[LosID]])-1),Ziehungsanzahl[Kürzel],Ziehungsanzahl[Kontingent],FALSE,0)),9999)</f>
        <v>1</v>
      </c>
    </row>
    <row r="215" spans="1:22" ht="75">
      <c r="A2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5" t="s">
        <v>835</v>
      </c>
      <c r="C215" t="s">
        <v>353</v>
      </c>
      <c r="D215" s="33" t="s">
        <v>1479</v>
      </c>
      <c r="E215" t="s">
        <v>354</v>
      </c>
      <c r="F215" t="s">
        <v>1480</v>
      </c>
      <c r="G215">
        <v>6</v>
      </c>
      <c r="H215">
        <v>5</v>
      </c>
      <c r="I215">
        <v>0.35</v>
      </c>
      <c r="K215" t="str" cm="1">
        <f t="array" ref="K2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Neubrücke(Nahe)</v>
      </c>
      <c r="L215" t="str">
        <f>IFERROR(LEFT(TRIM(Lose[[#This Row],[Google Koordinaten]]),9),"")</f>
        <v>49.607640</v>
      </c>
      <c r="M215" t="str">
        <f>IFERROR(MID(TRIM(Lose[[#This Row],[Google Koordinaten]]),
FIND(",",TRIM(Lose[[#This Row],[Google Koordinaten]])) + 2,9),"")</f>
        <v>7.1687894</v>
      </c>
      <c r="N215">
        <f>IF(Lose[[#This Row],[Bahn-hofs-zeit]]=0,0,MROUND(30*25^((Lose[[#This Row],[Bahn-hofs-zeit]]-_xlfn.MINIFS(Lose[Bahn-hofs-zeit],Lose[Bahn-hofs-zeit],"&gt;0"))/(MAX(Lose[Bahn-hofs-zeit])-_xlfn.MINIFS(Lose[Bahn-hofs-zeit],Lose[Bahn-hofs-zeit],"&gt;0"))),5))</f>
        <v>135</v>
      </c>
      <c r="O215">
        <f>IF(Lose[[#This Row],[Gehzeit (min)]]="",0,CEILING(3*(Lose[[#This Row],[Gehzeit (min)]]+Lose[[#This Row],[Aufgaben-zeit (min)]]),5))</f>
        <v>35</v>
      </c>
      <c r="P215">
        <v>7.75</v>
      </c>
      <c r="Q215">
        <f>IFERROR(ROUND(Lose[[#This Row],[Distanz (km)]]*60/Lose[[#This Row],[Gehzeit (min)]],1),"")</f>
        <v>3.5</v>
      </c>
      <c r="R2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0.33</v>
      </c>
      <c r="S215">
        <f>IFERROR(Lose[[#This Row],[Distanz (km)]]-Lose[[#This Row],[Check Distanz]],"")</f>
        <v>1.9999999999999962E-2</v>
      </c>
      <c r="T215" s="29">
        <f>IFERROR(Lose[[#This Row],[Check Umweg]]/Lose[[#This Row],[Check Distanz]],"")</f>
        <v>6.060606060606049E-2</v>
      </c>
      <c r="U215">
        <f ca="1">IF(RIGHT(Lose[[#This Row],[LosID]],1)="b",_xlfn.XLOOKUP(REPLACE(Lose[[#This Row],[LosID]],LEN(Lose[[#This Row],[LosID]]),1,"a"),Lose[LosID],Lose[Zufallszahl],"",0),RAND())</f>
        <v>0.89129878011506103</v>
      </c>
      <c r="V215" t="b" cm="1">
        <f t="array" aca="1" ref="V215" ca="1">Lose[[#This Row],[Zufallszahl]]&gt;=IFERROR(LARGE((LEFT(Lose[LosID],FIND("-",Lose[LosID])-1)=LEFT(Lose[[#This Row],[LosID]],FIND("-",Lose[[#This Row],[LosID]])-1))*Lose[Zufallszahl],_xlfn.XLOOKUP(LEFT(Lose[[#This Row],[LosID]],FIND("-",Lose[[#This Row],[LosID]])-1),Ziehungsanzahl[Kürzel],Ziehungsanzahl[Kontingent],FALSE,0)),9999)</f>
        <v>1</v>
      </c>
    </row>
    <row r="216" spans="1:22" ht="90">
      <c r="A2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6" t="s">
        <v>838</v>
      </c>
      <c r="C216" t="s">
        <v>359</v>
      </c>
      <c r="D216" s="42" t="s">
        <v>1481</v>
      </c>
      <c r="E216" t="s">
        <v>360</v>
      </c>
      <c r="F216" t="s">
        <v>1482</v>
      </c>
      <c r="G216">
        <v>9</v>
      </c>
      <c r="H216">
        <v>5</v>
      </c>
      <c r="I216">
        <v>0.7</v>
      </c>
      <c r="J216">
        <v>20</v>
      </c>
      <c r="K216" t="str" cm="1">
        <f t="array" ref="K2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Hattenheim</v>
      </c>
      <c r="L216" t="str">
        <f>IFERROR(LEFT(TRIM(Lose[[#This Row],[Google Koordinaten]]),9),"")</f>
        <v>50.012315</v>
      </c>
      <c r="M216" t="str">
        <f>IFERROR(MID(TRIM(Lose[[#This Row],[Google Koordinaten]]),
FIND(",",TRIM(Lose[[#This Row],[Google Koordinaten]])) + 2,9),"")</f>
        <v>8.0482839</v>
      </c>
      <c r="N216">
        <f>IF(Lose[[#This Row],[Bahn-hofs-zeit]]=0,0,MROUND(30*25^((Lose[[#This Row],[Bahn-hofs-zeit]]-_xlfn.MINIFS(Lose[Bahn-hofs-zeit],Lose[Bahn-hofs-zeit],"&gt;0"))/(MAX(Lose[Bahn-hofs-zeit])-_xlfn.MINIFS(Lose[Bahn-hofs-zeit],Lose[Bahn-hofs-zeit],"&gt;0"))),5))</f>
        <v>80</v>
      </c>
      <c r="O216">
        <f>IF(Lose[[#This Row],[Gehzeit (min)]]="",0,CEILING(3*(Lose[[#This Row],[Gehzeit (min)]]+Lose[[#This Row],[Aufgaben-zeit (min)]]),5))</f>
        <v>45</v>
      </c>
      <c r="P216">
        <v>6.25</v>
      </c>
      <c r="Q216">
        <f>IFERROR(ROUND(Lose[[#This Row],[Distanz (km)]]*60/Lose[[#This Row],[Gehzeit (min)]],1),"")</f>
        <v>4.7</v>
      </c>
      <c r="R2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216">
        <f>IFERROR(Lose[[#This Row],[Distanz (km)]]-Lose[[#This Row],[Check Distanz]],"")</f>
        <v>6.9999999999999951E-2</v>
      </c>
      <c r="T216" s="29">
        <f>IFERROR(Lose[[#This Row],[Check Umweg]]/Lose[[#This Row],[Check Distanz]],"")</f>
        <v>0.11111111111111104</v>
      </c>
      <c r="U216">
        <f ca="1">IF(RIGHT(Lose[[#This Row],[LosID]],1)="b",_xlfn.XLOOKUP(REPLACE(Lose[[#This Row],[LosID]],LEN(Lose[[#This Row],[LosID]]),1,"a"),Lose[LosID],Lose[Zufallszahl],"",0),RAND())</f>
        <v>0.45661876272602542</v>
      </c>
      <c r="V216" t="b" cm="1">
        <f t="array" aca="1" ref="V216" ca="1">Lose[[#This Row],[Zufallszahl]]&gt;=IFERROR(LARGE((LEFT(Lose[LosID],FIND("-",Lose[LosID])-1)=LEFT(Lose[[#This Row],[LosID]],FIND("-",Lose[[#This Row],[LosID]])-1))*Lose[Zufallszahl],_xlfn.XLOOKUP(LEFT(Lose[[#This Row],[LosID]],FIND("-",Lose[[#This Row],[LosID]])-1),Ziehungsanzahl[Kürzel],Ziehungsanzahl[Kontingent],FALSE,0)),9999)</f>
        <v>0</v>
      </c>
    </row>
    <row r="217" spans="1:22" ht="45">
      <c r="A2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7" t="s">
        <v>843</v>
      </c>
      <c r="C217" t="s">
        <v>362</v>
      </c>
      <c r="D217" s="1" t="s">
        <v>365</v>
      </c>
      <c r="E217" t="s">
        <v>363</v>
      </c>
      <c r="F217" t="s">
        <v>1483</v>
      </c>
      <c r="G217">
        <v>8</v>
      </c>
      <c r="H217">
        <v>2</v>
      </c>
      <c r="I217">
        <v>0.6</v>
      </c>
      <c r="K217" t="str" cm="1">
        <f t="array" ref="K2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Gengenbach</v>
      </c>
      <c r="L217" t="str">
        <f>IFERROR(LEFT(TRIM(Lose[[#This Row],[Google Koordinaten]]),9),"")</f>
        <v>48.404205</v>
      </c>
      <c r="M217" t="str">
        <f>IFERROR(MID(TRIM(Lose[[#This Row],[Google Koordinaten]]),
FIND(",",TRIM(Lose[[#This Row],[Google Koordinaten]])) + 2,9),"")</f>
        <v>8.0168303</v>
      </c>
      <c r="N217">
        <f>IF(Lose[[#This Row],[Bahn-hofs-zeit]]=0,0,MROUND(30*25^((Lose[[#This Row],[Bahn-hofs-zeit]]-_xlfn.MINIFS(Lose[Bahn-hofs-zeit],Lose[Bahn-hofs-zeit],"&gt;0"))/(MAX(Lose[Bahn-hofs-zeit])-_xlfn.MINIFS(Lose[Bahn-hofs-zeit],Lose[Bahn-hofs-zeit],"&gt;0"))),5))</f>
        <v>110</v>
      </c>
      <c r="O217">
        <f>IF(Lose[[#This Row],[Gehzeit (min)]]="",0,CEILING(3*(Lose[[#This Row],[Gehzeit (min)]]+Lose[[#This Row],[Aufgaben-zeit (min)]]),5))</f>
        <v>30</v>
      </c>
      <c r="P217">
        <v>7.25</v>
      </c>
      <c r="Q217">
        <f>IFERROR(ROUND(Lose[[#This Row],[Distanz (km)]]*60/Lose[[#This Row],[Gehzeit (min)]],1),"")</f>
        <v>4.5</v>
      </c>
      <c r="R2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0.49</v>
      </c>
      <c r="S217">
        <f>IFERROR(Lose[[#This Row],[Distanz (km)]]-Lose[[#This Row],[Check Distanz]],"")</f>
        <v>0.10999999999999999</v>
      </c>
      <c r="T217" s="29">
        <f>IFERROR(Lose[[#This Row],[Check Umweg]]/Lose[[#This Row],[Check Distanz]],"")</f>
        <v>0.22448979591836732</v>
      </c>
      <c r="U217">
        <f ca="1">IF(RIGHT(Lose[[#This Row],[LosID]],1)="b",_xlfn.XLOOKUP(REPLACE(Lose[[#This Row],[LosID]],LEN(Lose[[#This Row],[LosID]]),1,"a"),Lose[LosID],Lose[Zufallszahl],"",0),RAND())</f>
        <v>0.36042048672096105</v>
      </c>
      <c r="V217" t="b" cm="1">
        <f t="array" aca="1" ref="V217" ca="1">Lose[[#This Row],[Zufallszahl]]&gt;=IFERROR(LARGE((LEFT(Lose[LosID],FIND("-",Lose[LosID])-1)=LEFT(Lose[[#This Row],[LosID]],FIND("-",Lose[[#This Row],[LosID]])-1))*Lose[Zufallszahl],_xlfn.XLOOKUP(LEFT(Lose[[#This Row],[LosID]],FIND("-",Lose[[#This Row],[LosID]])-1),Ziehungsanzahl[Kürzel],Ziehungsanzahl[Kontingent],FALSE,0)),9999)</f>
        <v>0</v>
      </c>
    </row>
    <row r="218" spans="1:22" ht="30">
      <c r="A2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8" t="s">
        <v>846</v>
      </c>
      <c r="C218" t="s">
        <v>366</v>
      </c>
      <c r="D218" s="1" t="s">
        <v>369</v>
      </c>
      <c r="E218" t="s">
        <v>367</v>
      </c>
      <c r="F218" t="s">
        <v>1484</v>
      </c>
      <c r="G218">
        <v>15</v>
      </c>
      <c r="H218">
        <v>1</v>
      </c>
      <c r="I218">
        <v>1</v>
      </c>
      <c r="K218" t="str" cm="1">
        <f t="array" ref="K2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Münchberg</v>
      </c>
      <c r="L218" t="str">
        <f>IFERROR(LEFT(TRIM(Lose[[#This Row],[Google Koordinaten]]),9),"")</f>
        <v>50.192412</v>
      </c>
      <c r="M218" t="str">
        <f>IFERROR(MID(TRIM(Lose[[#This Row],[Google Koordinaten]]),
FIND(",",TRIM(Lose[[#This Row],[Google Koordinaten]])) + 2,9),"")</f>
        <v>11.780712</v>
      </c>
      <c r="N218">
        <f>IF(Lose[[#This Row],[Bahn-hofs-zeit]]=0,0,MROUND(30*25^((Lose[[#This Row],[Bahn-hofs-zeit]]-_xlfn.MINIFS(Lose[Bahn-hofs-zeit],Lose[Bahn-hofs-zeit],"&gt;0"))/(MAX(Lose[Bahn-hofs-zeit])-_xlfn.MINIFS(Lose[Bahn-hofs-zeit],Lose[Bahn-hofs-zeit],"&gt;0"))),5))</f>
        <v>420</v>
      </c>
      <c r="O218">
        <f>IF(Lose[[#This Row],[Gehzeit (min)]]="",0,CEILING(3*(Lose[[#This Row],[Gehzeit (min)]]+Lose[[#This Row],[Aufgaben-zeit (min)]]),5))</f>
        <v>50</v>
      </c>
      <c r="P218">
        <v>11.25</v>
      </c>
      <c r="Q218">
        <f>IFERROR(ROUND(Lose[[#This Row],[Distanz (km)]]*60/Lose[[#This Row],[Gehzeit (min)]],1),"")</f>
        <v>4</v>
      </c>
      <c r="R2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v>
      </c>
      <c r="S218">
        <f>IFERROR(Lose[[#This Row],[Distanz (km)]]-Lose[[#This Row],[Check Distanz]],"")</f>
        <v>0.19999999999999996</v>
      </c>
      <c r="T218" s="29">
        <f>IFERROR(Lose[[#This Row],[Check Umweg]]/Lose[[#This Row],[Check Distanz]],"")</f>
        <v>0.24999999999999994</v>
      </c>
      <c r="U218">
        <f ca="1">IF(RIGHT(Lose[[#This Row],[LosID]],1)="b",_xlfn.XLOOKUP(REPLACE(Lose[[#This Row],[LosID]],LEN(Lose[[#This Row],[LosID]]),1,"a"),Lose[LosID],Lose[Zufallszahl],"",0),RAND())</f>
        <v>5.9277459309631242E-2</v>
      </c>
      <c r="V218" t="b" cm="1">
        <f t="array" aca="1" ref="V218" ca="1">Lose[[#This Row],[Zufallszahl]]&gt;=IFERROR(LARGE((LEFT(Lose[LosID],FIND("-",Lose[LosID])-1)=LEFT(Lose[[#This Row],[LosID]],FIND("-",Lose[[#This Row],[LosID]])-1))*Lose[Zufallszahl],_xlfn.XLOOKUP(LEFT(Lose[[#This Row],[LosID]],FIND("-",Lose[[#This Row],[LosID]])-1),Ziehungsanzahl[Kürzel],Ziehungsanzahl[Kontingent],FALSE,0)),9999)</f>
        <v>0</v>
      </c>
    </row>
    <row r="219" spans="1:22" ht="240">
      <c r="A2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19" t="s">
        <v>851</v>
      </c>
      <c r="C219" t="s">
        <v>1485</v>
      </c>
      <c r="D219" s="33" t="s">
        <v>1486</v>
      </c>
      <c r="E219" t="s">
        <v>1487</v>
      </c>
      <c r="F219" t="s">
        <v>1488</v>
      </c>
      <c r="G219">
        <v>7</v>
      </c>
      <c r="H219">
        <v>5</v>
      </c>
      <c r="I219">
        <v>0.5</v>
      </c>
      <c r="J219">
        <v>10</v>
      </c>
      <c r="K219" t="str" cm="1">
        <f t="array" ref="K2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Benediktbeuern</v>
      </c>
      <c r="L219" t="str">
        <f>IFERROR(LEFT(TRIM(Lose[[#This Row],[Google Koordinaten]]),9),"")</f>
        <v>47.708241</v>
      </c>
      <c r="M219" t="str">
        <f>IFERROR(MID(TRIM(Lose[[#This Row],[Google Koordinaten]]),
FIND(",",TRIM(Lose[[#This Row],[Google Koordinaten]])) + 2,9),"")</f>
        <v>11.398178</v>
      </c>
      <c r="N219">
        <f>IF(Lose[[#This Row],[Bahn-hofs-zeit]]=0,0,MROUND(30*25^((Lose[[#This Row],[Bahn-hofs-zeit]]-_xlfn.MINIFS(Lose[Bahn-hofs-zeit],Lose[Bahn-hofs-zeit],"&gt;0"))/(MAX(Lose[Bahn-hofs-zeit])-_xlfn.MINIFS(Lose[Bahn-hofs-zeit],Lose[Bahn-hofs-zeit],"&gt;0"))),5))</f>
        <v>750</v>
      </c>
      <c r="O219">
        <f>IF(Lose[[#This Row],[Gehzeit (min)]]="",0,CEILING(3*(Lose[[#This Row],[Gehzeit (min)]]+Lose[[#This Row],[Aufgaben-zeit (min)]]),5))</f>
        <v>40</v>
      </c>
      <c r="P219">
        <v>13</v>
      </c>
      <c r="Q219">
        <f>IFERROR(ROUND(Lose[[#This Row],[Distanz (km)]]*60/Lose[[#This Row],[Gehzeit (min)]],1),"")</f>
        <v>4.3</v>
      </c>
      <c r="R2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0.38</v>
      </c>
      <c r="S219">
        <f>IFERROR(Lose[[#This Row],[Distanz (km)]]-Lose[[#This Row],[Check Distanz]],"")</f>
        <v>0.12</v>
      </c>
      <c r="T219" s="73">
        <f>IFERROR(Lose[[#This Row],[Check Umweg]]/Lose[[#This Row],[Check Distanz]],"")</f>
        <v>0.31578947368421051</v>
      </c>
      <c r="U219">
        <f ca="1">IF(RIGHT(Lose[[#This Row],[LosID]],1)="b",_xlfn.XLOOKUP(REPLACE(Lose[[#This Row],[LosID]],LEN(Lose[[#This Row],[LosID]]),1,"a"),Lose[LosID],Lose[Zufallszahl],"",0),RAND())</f>
        <v>0.56067938541732754</v>
      </c>
      <c r="V219" t="b" cm="1">
        <f t="array" aca="1" ref="V219" ca="1">Lose[[#This Row],[Zufallszahl]]&gt;=IFERROR(LARGE((LEFT(Lose[LosID],FIND("-",Lose[LosID])-1)=LEFT(Lose[[#This Row],[LosID]],FIND("-",Lose[[#This Row],[LosID]])-1))*Lose[Zufallszahl],_xlfn.XLOOKUP(LEFT(Lose[[#This Row],[LosID]],FIND("-",Lose[[#This Row],[LosID]])-1),Ziehungsanzahl[Kürzel],Ziehungsanzahl[Kontingent],FALSE,0)),9999)</f>
        <v>0</v>
      </c>
    </row>
    <row r="220" spans="1:22" ht="120">
      <c r="A2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0" t="s">
        <v>854</v>
      </c>
      <c r="C220" t="s">
        <v>1489</v>
      </c>
      <c r="D220" s="1" t="s">
        <v>1490</v>
      </c>
      <c r="E220" t="s">
        <v>1491</v>
      </c>
      <c r="F220" t="s">
        <v>1492</v>
      </c>
      <c r="G220">
        <v>9</v>
      </c>
      <c r="H220">
        <v>2</v>
      </c>
      <c r="I220">
        <v>0.65</v>
      </c>
      <c r="J220">
        <v>10</v>
      </c>
      <c r="K220" t="str" cm="1">
        <f t="array" ref="K2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Neuendettelsau</v>
      </c>
      <c r="L220" t="str">
        <f>IFERROR(LEFT(TRIM(Lose[[#This Row],[Google Koordinaten]]),9),"")</f>
        <v>49.283301</v>
      </c>
      <c r="M220" t="str">
        <f>IFERROR(MID(TRIM(Lose[[#This Row],[Google Koordinaten]]),
FIND(",",TRIM(Lose[[#This Row],[Google Koordinaten]])) + 2,9),"")</f>
        <v>10.775864</v>
      </c>
      <c r="N220">
        <f>IF(Lose[[#This Row],[Bahn-hofs-zeit]]=0,0,MROUND(30*25^((Lose[[#This Row],[Bahn-hofs-zeit]]-_xlfn.MINIFS(Lose[Bahn-hofs-zeit],Lose[Bahn-hofs-zeit],"&gt;0"))/(MAX(Lose[Bahn-hofs-zeit])-_xlfn.MINIFS(Lose[Bahn-hofs-zeit],Lose[Bahn-hofs-zeit],"&gt;0"))),5))</f>
        <v>215</v>
      </c>
      <c r="O220">
        <f>IF(Lose[[#This Row],[Gehzeit (min)]]="",0,CEILING(3*(Lose[[#This Row],[Gehzeit (min)]]+Lose[[#This Row],[Aufgaben-zeit (min)]]),5))</f>
        <v>35</v>
      </c>
      <c r="P220">
        <v>9.25</v>
      </c>
      <c r="Q220">
        <f>IFERROR(ROUND(Lose[[#This Row],[Distanz (km)]]*60/Lose[[#This Row],[Gehzeit (min)]],1),"")</f>
        <v>4.3</v>
      </c>
      <c r="R2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220">
        <f>IFERROR(Lose[[#This Row],[Distanz (km)]]-Lose[[#This Row],[Check Distanz]],"")</f>
        <v>0.17000000000000004</v>
      </c>
      <c r="T220" s="29">
        <f>IFERROR(Lose[[#This Row],[Check Umweg]]/Lose[[#This Row],[Check Distanz]],"")</f>
        <v>0.35416666666666674</v>
      </c>
      <c r="U220">
        <f ca="1">IF(RIGHT(Lose[[#This Row],[LosID]],1)="b",_xlfn.XLOOKUP(REPLACE(Lose[[#This Row],[LosID]],LEN(Lose[[#This Row],[LosID]]),1,"a"),Lose[LosID],Lose[Zufallszahl],"",0),RAND())</f>
        <v>0.88732550896933859</v>
      </c>
      <c r="V220" t="b" cm="1">
        <f t="array" aca="1" ref="V220" ca="1">Lose[[#This Row],[Zufallszahl]]&gt;=IFERROR(LARGE((LEFT(Lose[LosID],FIND("-",Lose[LosID])-1)=LEFT(Lose[[#This Row],[LosID]],FIND("-",Lose[[#This Row],[LosID]])-1))*Lose[Zufallszahl],_xlfn.XLOOKUP(LEFT(Lose[[#This Row],[LosID]],FIND("-",Lose[[#This Row],[LosID]])-1),Ziehungsanzahl[Kürzel],Ziehungsanzahl[Kontingent],FALSE,0)),9999)</f>
        <v>1</v>
      </c>
    </row>
    <row r="221" spans="1:22" ht="75">
      <c r="A2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1" t="s">
        <v>859</v>
      </c>
      <c r="C221" t="s">
        <v>1493</v>
      </c>
      <c r="D221" s="1" t="s">
        <v>1494</v>
      </c>
      <c r="E221" t="s">
        <v>1495</v>
      </c>
      <c r="F221" t="s">
        <v>1496</v>
      </c>
      <c r="G221">
        <v>9</v>
      </c>
      <c r="H221">
        <v>1</v>
      </c>
      <c r="I221">
        <v>0.7</v>
      </c>
      <c r="K221" t="str" cm="1">
        <f t="array" ref="K2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Wismar</v>
      </c>
      <c r="L221" t="str">
        <f>IFERROR(LEFT(TRIM(Lose[[#This Row],[Google Koordinaten]]),9),"")</f>
        <v>53.892441</v>
      </c>
      <c r="M221" t="str">
        <f>IFERROR(MID(TRIM(Lose[[#This Row],[Google Koordinaten]]),
FIND(",",TRIM(Lose[[#This Row],[Google Koordinaten]])) + 2,9),"")</f>
        <v>11.462035</v>
      </c>
      <c r="N221">
        <f>IF(Lose[[#This Row],[Bahn-hofs-zeit]]=0,0,MROUND(30*25^((Lose[[#This Row],[Bahn-hofs-zeit]]-_xlfn.MINIFS(Lose[Bahn-hofs-zeit],Lose[Bahn-hofs-zeit],"&gt;0"))/(MAX(Lose[Bahn-hofs-zeit])-_xlfn.MINIFS(Lose[Bahn-hofs-zeit],Lose[Bahn-hofs-zeit],"&gt;0"))),5))</f>
        <v>540</v>
      </c>
      <c r="O221">
        <f>IF(Lose[[#This Row],[Gehzeit (min)]]="",0,CEILING(3*(Lose[[#This Row],[Gehzeit (min)]]+Lose[[#This Row],[Aufgaben-zeit (min)]]),5))</f>
        <v>30</v>
      </c>
      <c r="P221">
        <v>12</v>
      </c>
      <c r="Q221">
        <f>IFERROR(ROUND(Lose[[#This Row],[Distanz (km)]]*60/Lose[[#This Row],[Gehzeit (min)]],1),"")</f>
        <v>4.7</v>
      </c>
      <c r="R2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221">
        <f>IFERROR(Lose[[#This Row],[Distanz (km)]]-Lose[[#This Row],[Check Distanz]],"")</f>
        <v>1.0000000000000009E-2</v>
      </c>
      <c r="T221" s="29">
        <f>IFERROR(Lose[[#This Row],[Check Umweg]]/Lose[[#This Row],[Check Distanz]],"")</f>
        <v>1.449275362318842E-2</v>
      </c>
      <c r="U221">
        <f ca="1">IF(RIGHT(Lose[[#This Row],[LosID]],1)="b",_xlfn.XLOOKUP(REPLACE(Lose[[#This Row],[LosID]],LEN(Lose[[#This Row],[LosID]]),1,"a"),Lose[LosID],Lose[Zufallszahl],"",0),RAND())</f>
        <v>0.18852885299687028</v>
      </c>
      <c r="V221" t="b" cm="1">
        <f t="array" aca="1" ref="V221" ca="1">Lose[[#This Row],[Zufallszahl]]&gt;=IFERROR(LARGE((LEFT(Lose[LosID],FIND("-",Lose[LosID])-1)=LEFT(Lose[[#This Row],[LosID]],FIND("-",Lose[[#This Row],[LosID]])-1))*Lose[Zufallszahl],_xlfn.XLOOKUP(LEFT(Lose[[#This Row],[LosID]],FIND("-",Lose[[#This Row],[LosID]])-1),Ziehungsanzahl[Kürzel],Ziehungsanzahl[Kontingent],FALSE,0)),9999)</f>
        <v>0</v>
      </c>
    </row>
    <row r="222" spans="1:22" ht="135">
      <c r="A2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2" t="s">
        <v>862</v>
      </c>
      <c r="C222" t="s">
        <v>370</v>
      </c>
      <c r="D222" s="1" t="s">
        <v>1497</v>
      </c>
      <c r="E222" t="s">
        <v>371</v>
      </c>
      <c r="F222" t="s">
        <v>1498</v>
      </c>
      <c r="G222">
        <v>8</v>
      </c>
      <c r="H222">
        <v>12</v>
      </c>
      <c r="I222">
        <v>0.65</v>
      </c>
      <c r="J222">
        <v>20</v>
      </c>
      <c r="K222" t="str" cm="1">
        <f t="array" ref="K2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Cuxhaven(Alte Liebe)</v>
      </c>
      <c r="L222" t="str">
        <f>IFERROR(LEFT(TRIM(Lose[[#This Row],[Google Koordinaten]]),9),"")</f>
        <v>53.870560</v>
      </c>
      <c r="M222" t="str">
        <f>IFERROR(MID(TRIM(Lose[[#This Row],[Google Koordinaten]]),
FIND(",",TRIM(Lose[[#This Row],[Google Koordinaten]])) + 2,9),"")</f>
        <v>8.717500</v>
      </c>
      <c r="N222">
        <f>IF(Lose[[#This Row],[Bahn-hofs-zeit]]=0,0,MROUND(30*25^((Lose[[#This Row],[Bahn-hofs-zeit]]-_xlfn.MINIFS(Lose[Bahn-hofs-zeit],Lose[Bahn-hofs-zeit],"&gt;0"))/(MAX(Lose[Bahn-hofs-zeit])-_xlfn.MINIFS(Lose[Bahn-hofs-zeit],Lose[Bahn-hofs-zeit],"&gt;0"))),5))</f>
        <v>305</v>
      </c>
      <c r="O222">
        <f>IF(Lose[[#This Row],[Gehzeit (min)]]="",0,CEILING(3*(Lose[[#This Row],[Gehzeit (min)]]+Lose[[#This Row],[Aufgaben-zeit (min)]]),5))</f>
        <v>60</v>
      </c>
      <c r="P222">
        <v>10.25</v>
      </c>
      <c r="Q222">
        <f>IFERROR(ROUND(Lose[[#This Row],[Distanz (km)]]*60/Lose[[#This Row],[Gehzeit (min)]],1),"")</f>
        <v>4.9000000000000004</v>
      </c>
      <c r="R2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222">
        <f>IFERROR(Lose[[#This Row],[Distanz (km)]]-Lose[[#This Row],[Check Distanz]],"")</f>
        <v>0.12</v>
      </c>
      <c r="T222" s="29">
        <f>IFERROR(Lose[[#This Row],[Check Umweg]]/Lose[[#This Row],[Check Distanz]],"")</f>
        <v>0.22641509433962262</v>
      </c>
      <c r="U222">
        <f ca="1">IF(RIGHT(Lose[[#This Row],[LosID]],1)="b",_xlfn.XLOOKUP(REPLACE(Lose[[#This Row],[LosID]],LEN(Lose[[#This Row],[LosID]]),1,"a"),Lose[LosID],Lose[Zufallszahl],"",0),RAND())</f>
        <v>0.71889317531308172</v>
      </c>
      <c r="V222" t="b" cm="1">
        <f t="array" aca="1" ref="V222" ca="1">Lose[[#This Row],[Zufallszahl]]&gt;=IFERROR(LARGE((LEFT(Lose[LosID],FIND("-",Lose[LosID])-1)=LEFT(Lose[[#This Row],[LosID]],FIND("-",Lose[[#This Row],[LosID]])-1))*Lose[Zufallszahl],_xlfn.XLOOKUP(LEFT(Lose[[#This Row],[LosID]],FIND("-",Lose[[#This Row],[LosID]])-1),Ziehungsanzahl[Kürzel],Ziehungsanzahl[Kontingent],FALSE,0)),9999)</f>
        <v>1</v>
      </c>
    </row>
    <row r="223" spans="1:22" ht="90">
      <c r="A2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3" t="s">
        <v>865</v>
      </c>
      <c r="C223" t="s">
        <v>1499</v>
      </c>
      <c r="D223" s="1" t="s">
        <v>1500</v>
      </c>
      <c r="E223" t="s">
        <v>1501</v>
      </c>
      <c r="F223" t="s">
        <v>1502</v>
      </c>
      <c r="G223">
        <v>24</v>
      </c>
      <c r="H223">
        <v>2</v>
      </c>
      <c r="I223">
        <v>0.85</v>
      </c>
      <c r="J223">
        <v>20</v>
      </c>
      <c r="K223" t="str" cm="1">
        <f t="array" ref="K2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Soest</v>
      </c>
      <c r="L223" t="str">
        <f>IFERROR(LEFT(TRIM(Lose[[#This Row],[Google Koordinaten]]),9),"")</f>
        <v>51.571930</v>
      </c>
      <c r="M223" t="str">
        <f>IFERROR(MID(TRIM(Lose[[#This Row],[Google Koordinaten]]),
FIND(",",TRIM(Lose[[#This Row],[Google Koordinaten]])) + 2,9),"")</f>
        <v>8.1067542</v>
      </c>
      <c r="N223">
        <f>IF(Lose[[#This Row],[Bahn-hofs-zeit]]=0,0,MROUND(30*25^((Lose[[#This Row],[Bahn-hofs-zeit]]-_xlfn.MINIFS(Lose[Bahn-hofs-zeit],Lose[Bahn-hofs-zeit],"&gt;0"))/(MAX(Lose[Bahn-hofs-zeit])-_xlfn.MINIFS(Lose[Bahn-hofs-zeit],Lose[Bahn-hofs-zeit],"&gt;0"))),5))</f>
        <v>40</v>
      </c>
      <c r="O223">
        <f>IF(Lose[[#This Row],[Gehzeit (min)]]="",0,CEILING(3*(Lose[[#This Row],[Gehzeit (min)]]+Lose[[#This Row],[Aufgaben-zeit (min)]]),5))</f>
        <v>80</v>
      </c>
      <c r="P223">
        <v>4.25</v>
      </c>
      <c r="Q223">
        <f>IFERROR(ROUND(Lose[[#This Row],[Distanz (km)]]*60/Lose[[#This Row],[Gehzeit (min)]],1),"")</f>
        <v>2.1</v>
      </c>
      <c r="R2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0.74</v>
      </c>
      <c r="S223">
        <f>IFERROR(Lose[[#This Row],[Distanz (km)]]-Lose[[#This Row],[Check Distanz]],"")</f>
        <v>0.10999999999999999</v>
      </c>
      <c r="T223" s="29">
        <f>IFERROR(Lose[[#This Row],[Check Umweg]]/Lose[[#This Row],[Check Distanz]],"")</f>
        <v>0.14864864864864863</v>
      </c>
      <c r="U223">
        <f ca="1">IF(RIGHT(Lose[[#This Row],[LosID]],1)="b",_xlfn.XLOOKUP(REPLACE(Lose[[#This Row],[LosID]],LEN(Lose[[#This Row],[LosID]]),1,"a"),Lose[LosID],Lose[Zufallszahl],"",0),RAND())</f>
        <v>0.36668585226683548</v>
      </c>
      <c r="V223" t="b" cm="1">
        <f t="array" aca="1" ref="V223" ca="1">Lose[[#This Row],[Zufallszahl]]&gt;=IFERROR(LARGE((LEFT(Lose[LosID],FIND("-",Lose[LosID])-1)=LEFT(Lose[[#This Row],[LosID]],FIND("-",Lose[[#This Row],[LosID]])-1))*Lose[Zufallszahl],_xlfn.XLOOKUP(LEFT(Lose[[#This Row],[LosID]],FIND("-",Lose[[#This Row],[LosID]])-1),Ziehungsanzahl[Kürzel],Ziehungsanzahl[Kontingent],FALSE,0)),9999)</f>
        <v>0</v>
      </c>
    </row>
    <row r="224" spans="1:22" ht="105">
      <c r="A2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4" t="s">
        <v>867</v>
      </c>
      <c r="C224" t="s">
        <v>373</v>
      </c>
      <c r="D224" s="1" t="s">
        <v>1503</v>
      </c>
      <c r="E224" t="s">
        <v>374</v>
      </c>
      <c r="F224" t="s">
        <v>1504</v>
      </c>
      <c r="G224">
        <v>23</v>
      </c>
      <c r="H224">
        <v>1</v>
      </c>
      <c r="I224">
        <v>1.6</v>
      </c>
      <c r="J224">
        <v>20</v>
      </c>
      <c r="K224" t="str" cm="1">
        <f t="array" ref="K2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Scharbeutz</v>
      </c>
      <c r="L224" t="str">
        <f>IFERROR(LEFT(TRIM(Lose[[#This Row],[Google Koordinaten]]),9),"")</f>
        <v>54.028223</v>
      </c>
      <c r="M224" t="str">
        <f>IFERROR(MID(TRIM(Lose[[#This Row],[Google Koordinaten]]),
FIND(",",TRIM(Lose[[#This Row],[Google Koordinaten]])) + 2,9),"")</f>
        <v>10.759687</v>
      </c>
      <c r="N224">
        <f>IF(Lose[[#This Row],[Bahn-hofs-zeit]]=0,0,MROUND(30*25^((Lose[[#This Row],[Bahn-hofs-zeit]]-_xlfn.MINIFS(Lose[Bahn-hofs-zeit],Lose[Bahn-hofs-zeit],"&gt;0"))/(MAX(Lose[Bahn-hofs-zeit])-_xlfn.MINIFS(Lose[Bahn-hofs-zeit],Lose[Bahn-hofs-zeit],"&gt;0"))),5))</f>
        <v>280</v>
      </c>
      <c r="O224">
        <f>IF(Lose[[#This Row],[Gehzeit (min)]]="",0,CEILING(3*(Lose[[#This Row],[Gehzeit (min)]]+Lose[[#This Row],[Aufgaben-zeit (min)]]),5))</f>
        <v>75</v>
      </c>
      <c r="P224">
        <v>10</v>
      </c>
      <c r="Q224">
        <f>IFERROR(ROUND(Lose[[#This Row],[Distanz (km)]]*60/Lose[[#This Row],[Gehzeit (min)]],1),"")</f>
        <v>4.2</v>
      </c>
      <c r="R2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1.39</v>
      </c>
      <c r="S224">
        <f>IFERROR(Lose[[#This Row],[Distanz (km)]]-Lose[[#This Row],[Check Distanz]],"")</f>
        <v>0.21000000000000019</v>
      </c>
      <c r="T224" s="29">
        <f>IFERROR(Lose[[#This Row],[Check Umweg]]/Lose[[#This Row],[Check Distanz]],"")</f>
        <v>0.15107913669064763</v>
      </c>
      <c r="U224">
        <f ca="1">IF(RIGHT(Lose[[#This Row],[LosID]],1)="b",_xlfn.XLOOKUP(REPLACE(Lose[[#This Row],[LosID]],LEN(Lose[[#This Row],[LosID]]),1,"a"),Lose[LosID],Lose[Zufallszahl],"",0),RAND())</f>
        <v>0.46439268494093722</v>
      </c>
      <c r="V224" t="b" cm="1">
        <f t="array" aca="1" ref="V224" ca="1">Lose[[#This Row],[Zufallszahl]]&gt;=IFERROR(LARGE((LEFT(Lose[LosID],FIND("-",Lose[LosID])-1)=LEFT(Lose[[#This Row],[LosID]],FIND("-",Lose[[#This Row],[LosID]])-1))*Lose[Zufallszahl],_xlfn.XLOOKUP(LEFT(Lose[[#This Row],[LosID]],FIND("-",Lose[[#This Row],[LosID]])-1),Ziehungsanzahl[Kürzel],Ziehungsanzahl[Kontingent],FALSE,0)),9999)</f>
        <v>1</v>
      </c>
    </row>
    <row r="225" spans="1:22" ht="90">
      <c r="A2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5" t="s">
        <v>870</v>
      </c>
      <c r="C225" t="s">
        <v>376</v>
      </c>
      <c r="D225" s="1" t="s">
        <v>379</v>
      </c>
      <c r="E225" t="s">
        <v>377</v>
      </c>
      <c r="F225" t="s">
        <v>1505</v>
      </c>
      <c r="G225">
        <v>11</v>
      </c>
      <c r="H225">
        <v>2</v>
      </c>
      <c r="I225">
        <v>0.8</v>
      </c>
      <c r="J225">
        <v>20</v>
      </c>
      <c r="K225" t="str" cm="1">
        <f t="array" ref="K2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Eckernförde</v>
      </c>
      <c r="L225" t="str">
        <f>IFERROR(LEFT(TRIM(Lose[[#This Row],[Google Koordinaten]]),9),"")</f>
        <v>54.474035</v>
      </c>
      <c r="M225" t="str">
        <f>IFERROR(MID(TRIM(Lose[[#This Row],[Google Koordinaten]]),
FIND(",",TRIM(Lose[[#This Row],[Google Koordinaten]])) + 2,9),"")</f>
        <v>9.8367713</v>
      </c>
      <c r="N225">
        <f>IF(Lose[[#This Row],[Bahn-hofs-zeit]]=0,0,MROUND(30*25^((Lose[[#This Row],[Bahn-hofs-zeit]]-_xlfn.MINIFS(Lose[Bahn-hofs-zeit],Lose[Bahn-hofs-zeit],"&gt;0"))/(MAX(Lose[Bahn-hofs-zeit])-_xlfn.MINIFS(Lose[Bahn-hofs-zeit],Lose[Bahn-hofs-zeit],"&gt;0"))),5))</f>
        <v>390</v>
      </c>
      <c r="O225">
        <f>IF(Lose[[#This Row],[Gehzeit (min)]]="",0,CEILING(3*(Lose[[#This Row],[Gehzeit (min)]]+Lose[[#This Row],[Aufgaben-zeit (min)]]),5))</f>
        <v>40</v>
      </c>
      <c r="P225">
        <v>11</v>
      </c>
      <c r="Q225">
        <f>IFERROR(ROUND(Lose[[#This Row],[Distanz (km)]]*60/Lose[[#This Row],[Gehzeit (min)]],1),"")</f>
        <v>4.4000000000000004</v>
      </c>
      <c r="R2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0.72</v>
      </c>
      <c r="S225">
        <f>IFERROR(Lose[[#This Row],[Distanz (km)]]-Lose[[#This Row],[Check Distanz]],"")</f>
        <v>8.0000000000000071E-2</v>
      </c>
      <c r="T225" s="29">
        <f>IFERROR(Lose[[#This Row],[Check Umweg]]/Lose[[#This Row],[Check Distanz]],"")</f>
        <v>0.11111111111111122</v>
      </c>
      <c r="U225">
        <f ca="1">IF(RIGHT(Lose[[#This Row],[LosID]],1)="b",_xlfn.XLOOKUP(REPLACE(Lose[[#This Row],[LosID]],LEN(Lose[[#This Row],[LosID]]),1,"a"),Lose[LosID],Lose[Zufallszahl],"",0),RAND())</f>
        <v>0.13753811649972469</v>
      </c>
      <c r="V225" t="b" cm="1">
        <f t="array" aca="1" ref="V225" ca="1">Lose[[#This Row],[Zufallszahl]]&gt;=IFERROR(LARGE((LEFT(Lose[LosID],FIND("-",Lose[LosID])-1)=LEFT(Lose[[#This Row],[LosID]],FIND("-",Lose[[#This Row],[LosID]])-1))*Lose[Zufallszahl],_xlfn.XLOOKUP(LEFT(Lose[[#This Row],[LosID]],FIND("-",Lose[[#This Row],[LosID]])-1),Ziehungsanzahl[Kürzel],Ziehungsanzahl[Kontingent],FALSE,0)),9999)</f>
        <v>0</v>
      </c>
    </row>
    <row r="226" spans="1:22" ht="45">
      <c r="A2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6" t="s">
        <v>872</v>
      </c>
      <c r="C226" t="s">
        <v>382</v>
      </c>
      <c r="D226" s="48" t="s">
        <v>1506</v>
      </c>
      <c r="E226" t="s">
        <v>383</v>
      </c>
      <c r="F226" t="s">
        <v>1507</v>
      </c>
      <c r="G226">
        <v>13</v>
      </c>
      <c r="H226">
        <v>1</v>
      </c>
      <c r="I226">
        <v>0.9</v>
      </c>
      <c r="K226" t="str" cm="1">
        <f t="array" ref="K2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Magdeburg Hbf</v>
      </c>
      <c r="L226" t="str">
        <f>IFERROR(LEFT(TRIM(Lose[[#This Row],[Google Koordinaten]]),9),"")</f>
        <v>52.124803</v>
      </c>
      <c r="M226" t="str">
        <f>IFERROR(MID(TRIM(Lose[[#This Row],[Google Koordinaten]]),
FIND(",",TRIM(Lose[[#This Row],[Google Koordinaten]])) + 2,9),"")</f>
        <v>11.633467</v>
      </c>
      <c r="N226">
        <f>IF(Lose[[#This Row],[Bahn-hofs-zeit]]=0,0,MROUND(30*25^((Lose[[#This Row],[Bahn-hofs-zeit]]-_xlfn.MINIFS(Lose[Bahn-hofs-zeit],Lose[Bahn-hofs-zeit],"&gt;0"))/(MAX(Lose[Bahn-hofs-zeit])-_xlfn.MINIFS(Lose[Bahn-hofs-zeit],Lose[Bahn-hofs-zeit],"&gt;0"))),5))</f>
        <v>185</v>
      </c>
      <c r="O226">
        <f>IF(Lose[[#This Row],[Gehzeit (min)]]="",0,CEILING(3*(Lose[[#This Row],[Gehzeit (min)]]+Lose[[#This Row],[Aufgaben-zeit (min)]]),5))</f>
        <v>45</v>
      </c>
      <c r="P226">
        <v>8.75</v>
      </c>
      <c r="Q226">
        <f>IFERROR(ROUND(Lose[[#This Row],[Distanz (km)]]*60/Lose[[#This Row],[Gehzeit (min)]],1),"")</f>
        <v>4.2</v>
      </c>
      <c r="R2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0.77</v>
      </c>
      <c r="S226">
        <f>IFERROR(Lose[[#This Row],[Distanz (km)]]-Lose[[#This Row],[Check Distanz]],"")</f>
        <v>0.13</v>
      </c>
      <c r="T226" s="29">
        <f>IFERROR(Lose[[#This Row],[Check Umweg]]/Lose[[#This Row],[Check Distanz]],"")</f>
        <v>0.16883116883116883</v>
      </c>
      <c r="U226">
        <f ca="1">IF(RIGHT(Lose[[#This Row],[LosID]],1)="b",_xlfn.XLOOKUP(REPLACE(Lose[[#This Row],[LosID]],LEN(Lose[[#This Row],[LosID]]),1,"a"),Lose[LosID],Lose[Zufallszahl],"",0),RAND())</f>
        <v>0.56326866060142478</v>
      </c>
      <c r="V226" t="b" cm="1">
        <f t="array" aca="1" ref="V226" ca="1">Lose[[#This Row],[Zufallszahl]]&gt;=IFERROR(LARGE((LEFT(Lose[LosID],FIND("-",Lose[LosID])-1)=LEFT(Lose[[#This Row],[LosID]],FIND("-",Lose[[#This Row],[LosID]])-1))*Lose[Zufallszahl],_xlfn.XLOOKUP(LEFT(Lose[[#This Row],[LosID]],FIND("-",Lose[[#This Row],[LosID]])-1),Ziehungsanzahl[Kürzel],Ziehungsanzahl[Kontingent],FALSE,0)),9999)</f>
        <v>1</v>
      </c>
    </row>
    <row r="227" spans="1:22" ht="105">
      <c r="A2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7" t="s">
        <v>877</v>
      </c>
      <c r="C227" t="s">
        <v>1508</v>
      </c>
      <c r="D227" s="1" t="s">
        <v>1509</v>
      </c>
      <c r="E227" t="s">
        <v>1510</v>
      </c>
      <c r="F227" t="s">
        <v>1511</v>
      </c>
      <c r="G227">
        <v>17</v>
      </c>
      <c r="H227">
        <v>7</v>
      </c>
      <c r="I227">
        <v>1.2</v>
      </c>
      <c r="J227">
        <v>10</v>
      </c>
      <c r="K227" t="s">
        <v>1512</v>
      </c>
      <c r="L227" t="str">
        <f>IFERROR(LEFT(TRIM(Lose[[#This Row],[Google Koordinaten]]),9),"")</f>
        <v>53.618376</v>
      </c>
      <c r="M227" t="str">
        <f>IFERROR(MID(TRIM(Lose[[#This Row],[Google Koordinaten]]),
FIND(",",TRIM(Lose[[#This Row],[Google Koordinaten]])) + 2,9),"")</f>
        <v>7.1496872</v>
      </c>
      <c r="N227">
        <f>IF(Lose[[#This Row],[Bahn-hofs-zeit]]=0,0,MROUND(30*25^((Lose[[#This Row],[Bahn-hofs-zeit]]-_xlfn.MINIFS(Lose[Bahn-hofs-zeit],Lose[Bahn-hofs-zeit],"&gt;0"))/(MAX(Lose[Bahn-hofs-zeit])-_xlfn.MINIFS(Lose[Bahn-hofs-zeit],Lose[Bahn-hofs-zeit],"&gt;0"))),5))</f>
        <v>255</v>
      </c>
      <c r="O227">
        <f>IF(Lose[[#This Row],[Gehzeit (min)]]="",0,CEILING(3*(Lose[[#This Row],[Gehzeit (min)]]+Lose[[#This Row],[Aufgaben-zeit (min)]]),5))</f>
        <v>75</v>
      </c>
      <c r="P227">
        <v>9.75</v>
      </c>
      <c r="Q227">
        <f>IFERROR(ROUND(Lose[[#This Row],[Distanz (km)]]*60/Lose[[#This Row],[Gehzeit (min)]],1),"")</f>
        <v>4.2</v>
      </c>
      <c r="R2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227">
        <f>IFERROR(Lose[[#This Row],[Distanz (km)]]-Lose[[#This Row],[Check Distanz]],"")</f>
        <v>0.30999999999999994</v>
      </c>
      <c r="T227" s="29">
        <f>IFERROR(Lose[[#This Row],[Check Umweg]]/Lose[[#This Row],[Check Distanz]],"")</f>
        <v>0.34831460674157294</v>
      </c>
      <c r="U227">
        <f ca="1">IF(RIGHT(Lose[[#This Row],[LosID]],1)="b",_xlfn.XLOOKUP(REPLACE(Lose[[#This Row],[LosID]],LEN(Lose[[#This Row],[LosID]]),1,"a"),Lose[LosID],Lose[Zufallszahl],"",0),RAND())</f>
        <v>0.27306655087827969</v>
      </c>
      <c r="V227" t="b" cm="1">
        <f t="array" aca="1" ref="V227" ca="1">Lose[[#This Row],[Zufallszahl]]&gt;=IFERROR(LARGE((LEFT(Lose[LosID],FIND("-",Lose[LosID])-1)=LEFT(Lose[[#This Row],[LosID]],FIND("-",Lose[[#This Row],[LosID]])-1))*Lose[Zufallszahl],_xlfn.XLOOKUP(LEFT(Lose[[#This Row],[LosID]],FIND("-",Lose[[#This Row],[LosID]])-1),Ziehungsanzahl[Kürzel],Ziehungsanzahl[Kontingent],FALSE,0)),9999)</f>
        <v>0</v>
      </c>
    </row>
    <row r="228" spans="1:22" ht="105">
      <c r="A2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8" t="s">
        <v>830</v>
      </c>
      <c r="C228" t="s">
        <v>1513</v>
      </c>
      <c r="D228" s="1" t="s">
        <v>1514</v>
      </c>
      <c r="E228" t="s">
        <v>1515</v>
      </c>
      <c r="F228" t="s">
        <v>1516</v>
      </c>
      <c r="G228">
        <v>10</v>
      </c>
      <c r="H228">
        <v>3</v>
      </c>
      <c r="I228">
        <v>0.75</v>
      </c>
      <c r="K228" t="str" cm="1">
        <f t="array" ref="K22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Stade</v>
      </c>
      <c r="L228" t="str">
        <f>IFERROR(LEFT(TRIM(Lose[[#This Row],[Google Koordinaten]]),9),"")</f>
        <v>53.601201</v>
      </c>
      <c r="M228" t="str">
        <f>IFERROR(MID(TRIM(Lose[[#This Row],[Google Koordinaten]]),
FIND(",",TRIM(Lose[[#This Row],[Google Koordinaten]])) + 2,9),"")</f>
        <v>9.4768345</v>
      </c>
      <c r="N228">
        <f>IF(Lose[[#This Row],[Bahn-hofs-zeit]]=0,0,MROUND(30*25^((Lose[[#This Row],[Bahn-hofs-zeit]]-_xlfn.MINIFS(Lose[Bahn-hofs-zeit],Lose[Bahn-hofs-zeit],"&gt;0"))/(MAX(Lose[Bahn-hofs-zeit])-_xlfn.MINIFS(Lose[Bahn-hofs-zeit],Lose[Bahn-hofs-zeit],"&gt;0"))),5))</f>
        <v>145</v>
      </c>
      <c r="O228">
        <f>IF(Lose[[#This Row],[Gehzeit (min)]]="",0,CEILING(3*(Lose[[#This Row],[Gehzeit (min)]]+Lose[[#This Row],[Aufgaben-zeit (min)]]),5))</f>
        <v>40</v>
      </c>
      <c r="P228">
        <v>8</v>
      </c>
      <c r="Q228">
        <f>IFERROR(ROUND(Lose[[#This Row],[Distanz (km)]]*60/Lose[[#This Row],[Gehzeit (min)]],1),"")</f>
        <v>4.5</v>
      </c>
      <c r="R2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0.56000000000000005</v>
      </c>
      <c r="S228">
        <f>IFERROR(Lose[[#This Row],[Distanz (km)]]-Lose[[#This Row],[Check Distanz]],"")</f>
        <v>0.18999999999999995</v>
      </c>
      <c r="T228" s="29">
        <f>IFERROR(Lose[[#This Row],[Check Umweg]]/Lose[[#This Row],[Check Distanz]],"")</f>
        <v>0.33928571428571414</v>
      </c>
      <c r="U228">
        <f ca="1">IF(RIGHT(Lose[[#This Row],[LosID]],1)="b",_xlfn.XLOOKUP(REPLACE(Lose[[#This Row],[LosID]],LEN(Lose[[#This Row],[LosID]]),1,"a"),Lose[LosID],Lose[Zufallszahl],"",0),RAND())</f>
        <v>0.70521130630702744</v>
      </c>
      <c r="V228" t="b" cm="1">
        <f t="array" aca="1" ref="V228" ca="1">Lose[[#This Row],[Zufallszahl]]&gt;=IFERROR(LARGE((LEFT(Lose[LosID],FIND("-",Lose[LosID])-1)=LEFT(Lose[[#This Row],[LosID]],FIND("-",Lose[[#This Row],[LosID]])-1))*Lose[Zufallszahl],_xlfn.XLOOKUP(LEFT(Lose[[#This Row],[LosID]],FIND("-",Lose[[#This Row],[LosID]])-1),Ziehungsanzahl[Kürzel],Ziehungsanzahl[Kontingent],FALSE,0)),9999)</f>
        <v>1</v>
      </c>
    </row>
    <row r="229" spans="1:22" ht="75">
      <c r="A2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29" t="s">
        <v>835</v>
      </c>
      <c r="C229" t="s">
        <v>1517</v>
      </c>
      <c r="D229" s="6" t="s">
        <v>1518</v>
      </c>
      <c r="E229" t="s">
        <v>1519</v>
      </c>
      <c r="F229" t="s">
        <v>1520</v>
      </c>
      <c r="G229">
        <v>13</v>
      </c>
      <c r="H229">
        <v>5</v>
      </c>
      <c r="I229">
        <v>1</v>
      </c>
      <c r="J229">
        <v>25</v>
      </c>
      <c r="K229" t="str" cm="1">
        <f t="array" ref="K2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Warnemünde</v>
      </c>
      <c r="L229" t="str">
        <f>IFERROR(LEFT(TRIM(Lose[[#This Row],[Google Koordinaten]]),9),"")</f>
        <v>54.183270</v>
      </c>
      <c r="M229" t="str">
        <f>IFERROR(MID(TRIM(Lose[[#This Row],[Google Koordinaten]]),
FIND(",",TRIM(Lose[[#This Row],[Google Koordinaten]])) + 2,9),"")</f>
        <v>12.084485</v>
      </c>
      <c r="N229">
        <f>IF(Lose[[#This Row],[Bahn-hofs-zeit]]=0,0,MROUND(30*25^((Lose[[#This Row],[Bahn-hofs-zeit]]-_xlfn.MINIFS(Lose[Bahn-hofs-zeit],Lose[Bahn-hofs-zeit],"&gt;0"))/(MAX(Lose[Bahn-hofs-zeit])-_xlfn.MINIFS(Lose[Bahn-hofs-zeit],Lose[Bahn-hofs-zeit],"&gt;0"))),5))</f>
        <v>585</v>
      </c>
      <c r="O229">
        <f>IF(Lose[[#This Row],[Gehzeit (min)]]="",0,CEILING(3*(Lose[[#This Row],[Gehzeit (min)]]+Lose[[#This Row],[Aufgaben-zeit (min)]]),5))</f>
        <v>55</v>
      </c>
      <c r="P229">
        <v>12.25</v>
      </c>
      <c r="Q229">
        <f>IFERROR(ROUND(Lose[[#This Row],[Distanz (km)]]*60/Lose[[#This Row],[Gehzeit (min)]],1),"")</f>
        <v>4.5999999999999996</v>
      </c>
      <c r="R2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0.84</v>
      </c>
      <c r="S229">
        <f>IFERROR(Lose[[#This Row],[Distanz (km)]]-Lose[[#This Row],[Check Distanz]],"")</f>
        <v>0.16000000000000003</v>
      </c>
      <c r="T229" s="29">
        <f>IFERROR(Lose[[#This Row],[Check Umweg]]/Lose[[#This Row],[Check Distanz]],"")</f>
        <v>0.19047619047619052</v>
      </c>
      <c r="U229">
        <f ca="1">IF(RIGHT(Lose[[#This Row],[LosID]],1)="b",_xlfn.XLOOKUP(REPLACE(Lose[[#This Row],[LosID]],LEN(Lose[[#This Row],[LosID]]),1,"a"),Lose[LosID],Lose[Zufallszahl],"",0),RAND())</f>
        <v>0.22304063242472305</v>
      </c>
      <c r="V229" t="b" cm="1">
        <f t="array" aca="1" ref="V229" ca="1">Lose[[#This Row],[Zufallszahl]]&gt;=IFERROR(LARGE((LEFT(Lose[LosID],FIND("-",Lose[LosID])-1)=LEFT(Lose[[#This Row],[LosID]],FIND("-",Lose[[#This Row],[LosID]])-1))*Lose[Zufallszahl],_xlfn.XLOOKUP(LEFT(Lose[[#This Row],[LosID]],FIND("-",Lose[[#This Row],[LosID]])-1),Ziehungsanzahl[Kürzel],Ziehungsanzahl[Kontingent],FALSE,0)),9999)</f>
        <v>0</v>
      </c>
    </row>
    <row r="230" spans="1:22" ht="90">
      <c r="A2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0" t="s">
        <v>838</v>
      </c>
      <c r="C230" t="s">
        <v>388</v>
      </c>
      <c r="D230" s="1" t="s">
        <v>1521</v>
      </c>
      <c r="E230" t="s">
        <v>389</v>
      </c>
      <c r="F230" t="s">
        <v>1522</v>
      </c>
      <c r="G230">
        <v>19</v>
      </c>
      <c r="H230">
        <v>5</v>
      </c>
      <c r="I230">
        <v>1.4</v>
      </c>
      <c r="J230">
        <v>20</v>
      </c>
      <c r="K230" t="str" cm="1">
        <f t="array" ref="K2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Bremen Hbf</v>
      </c>
      <c r="L230" t="str">
        <f>IFERROR(LEFT(TRIM(Lose[[#This Row],[Google Koordinaten]]),9),"")</f>
        <v>53.072508</v>
      </c>
      <c r="M230" t="str">
        <f>IFERROR(MID(TRIM(Lose[[#This Row],[Google Koordinaten]]),
FIND(",",TRIM(Lose[[#This Row],[Google Koordinaten]])) + 2,9),"")</f>
        <v>8.8096275</v>
      </c>
      <c r="N230">
        <f>IF(Lose[[#This Row],[Bahn-hofs-zeit]]=0,0,MROUND(30*25^((Lose[[#This Row],[Bahn-hofs-zeit]]-_xlfn.MINIFS(Lose[Bahn-hofs-zeit],Lose[Bahn-hofs-zeit],"&gt;0"))/(MAX(Lose[Bahn-hofs-zeit])-_xlfn.MINIFS(Lose[Bahn-hofs-zeit],Lose[Bahn-hofs-zeit],"&gt;0"))),5))</f>
        <v>65</v>
      </c>
      <c r="O230">
        <f>IF(Lose[[#This Row],[Gehzeit (min)]]="",0,CEILING(3*(Lose[[#This Row],[Gehzeit (min)]]+Lose[[#This Row],[Aufgaben-zeit (min)]]),5))</f>
        <v>75</v>
      </c>
      <c r="P230">
        <v>5.5</v>
      </c>
      <c r="Q230">
        <f>IFERROR(ROUND(Lose[[#This Row],[Distanz (km)]]*60/Lose[[#This Row],[Gehzeit (min)]],1),"")</f>
        <v>4.4000000000000004</v>
      </c>
      <c r="R2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1.25</v>
      </c>
      <c r="S230">
        <f>IFERROR(Lose[[#This Row],[Distanz (km)]]-Lose[[#This Row],[Check Distanz]],"")</f>
        <v>0.14999999999999991</v>
      </c>
      <c r="T230" s="29">
        <f>IFERROR(Lose[[#This Row],[Check Umweg]]/Lose[[#This Row],[Check Distanz]],"")</f>
        <v>0.11999999999999993</v>
      </c>
      <c r="U230">
        <f ca="1">IF(RIGHT(Lose[[#This Row],[LosID]],1)="b",_xlfn.XLOOKUP(REPLACE(Lose[[#This Row],[LosID]],LEN(Lose[[#This Row],[LosID]]),1,"a"),Lose[LosID],Lose[Zufallszahl],"",0),RAND())</f>
        <v>0.71831638990489721</v>
      </c>
      <c r="V230" t="b" cm="1">
        <f t="array" aca="1" ref="V230" ca="1">Lose[[#This Row],[Zufallszahl]]&gt;=IFERROR(LARGE((LEFT(Lose[LosID],FIND("-",Lose[LosID])-1)=LEFT(Lose[[#This Row],[LosID]],FIND("-",Lose[[#This Row],[LosID]])-1))*Lose[Zufallszahl],_xlfn.XLOOKUP(LEFT(Lose[[#This Row],[LosID]],FIND("-",Lose[[#This Row],[LosID]])-1),Ziehungsanzahl[Kürzel],Ziehungsanzahl[Kontingent],FALSE,0)),9999)</f>
        <v>1</v>
      </c>
    </row>
    <row r="231" spans="1:22" ht="45">
      <c r="A2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1" t="s">
        <v>843</v>
      </c>
      <c r="C231" t="s">
        <v>391</v>
      </c>
      <c r="D231" s="1" t="s">
        <v>394</v>
      </c>
      <c r="E231" t="s">
        <v>392</v>
      </c>
      <c r="F231" t="s">
        <v>1523</v>
      </c>
      <c r="G231">
        <v>15</v>
      </c>
      <c r="H231">
        <v>2</v>
      </c>
      <c r="I231">
        <v>1.1000000000000001</v>
      </c>
      <c r="K231" t="str" cm="1">
        <f t="array" ref="K2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Büsum</v>
      </c>
      <c r="L231" t="str">
        <f>IFERROR(LEFT(TRIM(Lose[[#This Row],[Google Koordinaten]]),9),"")</f>
        <v>54.126998</v>
      </c>
      <c r="M231" t="str">
        <f>IFERROR(MID(TRIM(Lose[[#This Row],[Google Koordinaten]]),
FIND(",",TRIM(Lose[[#This Row],[Google Koordinaten]])) + 2,9),"")</f>
        <v>8.8582646</v>
      </c>
      <c r="N231">
        <f>IF(Lose[[#This Row],[Bahn-hofs-zeit]]=0,0,MROUND(30*25^((Lose[[#This Row],[Bahn-hofs-zeit]]-_xlfn.MINIFS(Lose[Bahn-hofs-zeit],Lose[Bahn-hofs-zeit],"&gt;0"))/(MAX(Lose[Bahn-hofs-zeit])-_xlfn.MINIFS(Lose[Bahn-hofs-zeit],Lose[Bahn-hofs-zeit],"&gt;0"))),5))</f>
        <v>635</v>
      </c>
      <c r="O231">
        <f>IF(Lose[[#This Row],[Gehzeit (min)]]="",0,CEILING(3*(Lose[[#This Row],[Gehzeit (min)]]+Lose[[#This Row],[Aufgaben-zeit (min)]]),5))</f>
        <v>55</v>
      </c>
      <c r="P231">
        <v>12.5</v>
      </c>
      <c r="Q231">
        <f>IFERROR(ROUND(Lose[[#This Row],[Distanz (km)]]*60/Lose[[#This Row],[Gehzeit (min)]],1),"")</f>
        <v>4.4000000000000004</v>
      </c>
      <c r="R2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0.95</v>
      </c>
      <c r="S231">
        <f>IFERROR(Lose[[#This Row],[Distanz (km)]]-Lose[[#This Row],[Check Distanz]],"")</f>
        <v>0.15000000000000013</v>
      </c>
      <c r="T231" s="29">
        <f>IFERROR(Lose[[#This Row],[Check Umweg]]/Lose[[#This Row],[Check Distanz]],"")</f>
        <v>0.15789473684210542</v>
      </c>
      <c r="U231">
        <f ca="1">IF(RIGHT(Lose[[#This Row],[LosID]],1)="b",_xlfn.XLOOKUP(REPLACE(Lose[[#This Row],[LosID]],LEN(Lose[[#This Row],[LosID]]),1,"a"),Lose[LosID],Lose[Zufallszahl],"",0),RAND())</f>
        <v>0.60784060198445578</v>
      </c>
      <c r="V231" t="b" cm="1">
        <f t="array" aca="1" ref="V231" ca="1">Lose[[#This Row],[Zufallszahl]]&gt;=IFERROR(LARGE((LEFT(Lose[LosID],FIND("-",Lose[LosID])-1)=LEFT(Lose[[#This Row],[LosID]],FIND("-",Lose[[#This Row],[LosID]])-1))*Lose[Zufallszahl],_xlfn.XLOOKUP(LEFT(Lose[[#This Row],[LosID]],FIND("-",Lose[[#This Row],[LosID]])-1),Ziehungsanzahl[Kürzel],Ziehungsanzahl[Kontingent],FALSE,0)),9999)</f>
        <v>1</v>
      </c>
    </row>
    <row r="232" spans="1:22" ht="45">
      <c r="A2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2" t="s">
        <v>854</v>
      </c>
      <c r="C232" t="s">
        <v>1524</v>
      </c>
      <c r="D232" s="1" t="s">
        <v>1525</v>
      </c>
      <c r="E232" t="s">
        <v>1526</v>
      </c>
      <c r="F232" t="s">
        <v>1527</v>
      </c>
      <c r="G232">
        <v>12</v>
      </c>
      <c r="H232">
        <v>10</v>
      </c>
      <c r="I232">
        <v>0.9</v>
      </c>
      <c r="J232">
        <v>10</v>
      </c>
      <c r="K232" t="str" cm="1">
        <f t="array" ref="K23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Haffkrug</v>
      </c>
      <c r="L232" t="str">
        <f>IFERROR(LEFT(TRIM(Lose[[#This Row],[Google Koordinaten]]),9),"")</f>
        <v>54.051919</v>
      </c>
      <c r="M232" t="str">
        <f>IFERROR(MID(TRIM(Lose[[#This Row],[Google Koordinaten]]),
FIND(",",TRIM(Lose[[#This Row],[Google Koordinaten]])) + 2,9),"")</f>
        <v>10.753891</v>
      </c>
      <c r="N232">
        <f>IF(Lose[[#This Row],[Bahn-hofs-zeit]]=0,0,MROUND(30*25^((Lose[[#This Row],[Bahn-hofs-zeit]]-_xlfn.MINIFS(Lose[Bahn-hofs-zeit],Lose[Bahn-hofs-zeit],"&gt;0"))/(MAX(Lose[Bahn-hofs-zeit])-_xlfn.MINIFS(Lose[Bahn-hofs-zeit],Lose[Bahn-hofs-zeit],"&gt;0"))),5))</f>
        <v>280</v>
      </c>
      <c r="O232">
        <f>IF(Lose[[#This Row],[Gehzeit (min)]]="",0,CEILING(3*(Lose[[#This Row],[Gehzeit (min)]]+Lose[[#This Row],[Aufgaben-zeit (min)]]),5))</f>
        <v>70</v>
      </c>
      <c r="P232">
        <v>10</v>
      </c>
      <c r="Q232">
        <f>IFERROR(ROUND(Lose[[#This Row],[Distanz (km)]]*60/Lose[[#This Row],[Gehzeit (min)]],1),"")</f>
        <v>4.5</v>
      </c>
      <c r="R2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0.77</v>
      </c>
      <c r="S232">
        <f>IFERROR(Lose[[#This Row],[Distanz (km)]]-Lose[[#This Row],[Check Distanz]],"")</f>
        <v>0.13</v>
      </c>
      <c r="T232" s="29">
        <f>IFERROR(Lose[[#This Row],[Check Umweg]]/Lose[[#This Row],[Check Distanz]],"")</f>
        <v>0.16883116883116883</v>
      </c>
      <c r="U232">
        <f ca="1">IF(RIGHT(Lose[[#This Row],[LosID]],1)="b",_xlfn.XLOOKUP(REPLACE(Lose[[#This Row],[LosID]],LEN(Lose[[#This Row],[LosID]]),1,"a"),Lose[LosID],Lose[Zufallszahl],"",0),RAND())</f>
        <v>0.35637008378057433</v>
      </c>
      <c r="V232" t="b" cm="1">
        <f t="array" aca="1" ref="V232" ca="1">Lose[[#This Row],[Zufallszahl]]&gt;=IFERROR(LARGE((LEFT(Lose[LosID],FIND("-",Lose[LosID])-1)=LEFT(Lose[[#This Row],[LosID]],FIND("-",Lose[[#This Row],[LosID]])-1))*Lose[Zufallszahl],_xlfn.XLOOKUP(LEFT(Lose[[#This Row],[LosID]],FIND("-",Lose[[#This Row],[LosID]])-1),Ziehungsanzahl[Kürzel],Ziehungsanzahl[Kontingent],FALSE,0)),9999)</f>
        <v>0</v>
      </c>
    </row>
    <row r="233" spans="1:22" ht="60">
      <c r="A2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3" t="s">
        <v>859</v>
      </c>
      <c r="C233" t="s">
        <v>1528</v>
      </c>
      <c r="D233" s="1" t="s">
        <v>1529</v>
      </c>
      <c r="E233" t="s">
        <v>1530</v>
      </c>
      <c r="F233" t="s">
        <v>1531</v>
      </c>
      <c r="G233">
        <v>21</v>
      </c>
      <c r="H233">
        <v>5</v>
      </c>
      <c r="I233">
        <v>1.5</v>
      </c>
      <c r="J233">
        <v>10</v>
      </c>
      <c r="K233" t="str" cm="1">
        <f t="array" ref="K23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Elbbrücken</v>
      </c>
      <c r="L233" t="str">
        <f>IFERROR(LEFT(TRIM(Lose[[#This Row],[Google Koordinaten]]),9),"")</f>
        <v>53.538671</v>
      </c>
      <c r="M233" t="str">
        <f>IFERROR(MID(TRIM(Lose[[#This Row],[Google Koordinaten]]),
FIND(",",TRIM(Lose[[#This Row],[Google Koordinaten]])) + 2,9),"")</f>
        <v>10.008004</v>
      </c>
      <c r="N233">
        <f>IF(Lose[[#This Row],[Bahn-hofs-zeit]]=0,0,MROUND(30*25^((Lose[[#This Row],[Bahn-hofs-zeit]]-_xlfn.MINIFS(Lose[Bahn-hofs-zeit],Lose[Bahn-hofs-zeit],"&gt;0"))/(MAX(Lose[Bahn-hofs-zeit])-_xlfn.MINIFS(Lose[Bahn-hofs-zeit],Lose[Bahn-hofs-zeit],"&gt;0"))),5))</f>
        <v>95</v>
      </c>
      <c r="O233">
        <f>IF(Lose[[#This Row],[Gehzeit (min)]]="",0,CEILING(3*(Lose[[#This Row],[Gehzeit (min)]]+Lose[[#This Row],[Aufgaben-zeit (min)]]),5))</f>
        <v>80</v>
      </c>
      <c r="P233">
        <v>6.75</v>
      </c>
      <c r="Q233">
        <f>IFERROR(ROUND(Lose[[#This Row],[Distanz (km)]]*60/Lose[[#This Row],[Gehzeit (min)]],1),"")</f>
        <v>4.3</v>
      </c>
      <c r="R2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1.18</v>
      </c>
      <c r="S233">
        <f>IFERROR(Lose[[#This Row],[Distanz (km)]]-Lose[[#This Row],[Check Distanz]],"")</f>
        <v>0.32000000000000006</v>
      </c>
      <c r="T233" s="29">
        <f>IFERROR(Lose[[#This Row],[Check Umweg]]/Lose[[#This Row],[Check Distanz]],"")</f>
        <v>0.27118644067796616</v>
      </c>
      <c r="U233">
        <f ca="1">IF(RIGHT(Lose[[#This Row],[LosID]],1)="b",_xlfn.XLOOKUP(REPLACE(Lose[[#This Row],[LosID]],LEN(Lose[[#This Row],[LosID]]),1,"a"),Lose[LosID],Lose[Zufallszahl],"",0),RAND())</f>
        <v>0.41570371138448381</v>
      </c>
      <c r="V233" t="b" cm="1">
        <f t="array" aca="1" ref="V233" ca="1">Lose[[#This Row],[Zufallszahl]]&gt;=IFERROR(LARGE((LEFT(Lose[LosID],FIND("-",Lose[LosID])-1)=LEFT(Lose[[#This Row],[LosID]],FIND("-",Lose[[#This Row],[LosID]])-1))*Lose[Zufallszahl],_xlfn.XLOOKUP(LEFT(Lose[[#This Row],[LosID]],FIND("-",Lose[[#This Row],[LosID]])-1),Ziehungsanzahl[Kürzel],Ziehungsanzahl[Kontingent],FALSE,0)),9999)</f>
        <v>0</v>
      </c>
    </row>
    <row r="234" spans="1:22" ht="120">
      <c r="A2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4" t="s">
        <v>862</v>
      </c>
      <c r="C234" t="s">
        <v>397</v>
      </c>
      <c r="D234" s="1" t="s">
        <v>1532</v>
      </c>
      <c r="E234" t="s">
        <v>398</v>
      </c>
      <c r="F234" t="s">
        <v>1533</v>
      </c>
      <c r="G234">
        <v>6</v>
      </c>
      <c r="H234">
        <v>12</v>
      </c>
      <c r="I234">
        <v>0.48</v>
      </c>
      <c r="J234">
        <v>15</v>
      </c>
      <c r="K234" t="str" cm="1">
        <f t="array" ref="K23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Lüneburg</v>
      </c>
      <c r="L234" t="str">
        <f>IFERROR(LEFT(TRIM(Lose[[#This Row],[Google Koordinaten]]),9),"")</f>
        <v>53.249170</v>
      </c>
      <c r="M234" t="str">
        <f>IFERROR(MID(TRIM(Lose[[#This Row],[Google Koordinaten]]),
FIND(",",TRIM(Lose[[#This Row],[Google Koordinaten]])) + 2,9),"")</f>
        <v>10.414170</v>
      </c>
      <c r="N234">
        <f>IF(Lose[[#This Row],[Bahn-hofs-zeit]]=0,0,MROUND(30*25^((Lose[[#This Row],[Bahn-hofs-zeit]]-_xlfn.MINIFS(Lose[Bahn-hofs-zeit],Lose[Bahn-hofs-zeit],"&gt;0"))/(MAX(Lose[Bahn-hofs-zeit])-_xlfn.MINIFS(Lose[Bahn-hofs-zeit],Lose[Bahn-hofs-zeit],"&gt;0"))),5))</f>
        <v>90</v>
      </c>
      <c r="O234">
        <f>IF(Lose[[#This Row],[Gehzeit (min)]]="",0,CEILING(3*(Lose[[#This Row],[Gehzeit (min)]]+Lose[[#This Row],[Aufgaben-zeit (min)]]),5))</f>
        <v>55</v>
      </c>
      <c r="P234">
        <v>6.5</v>
      </c>
      <c r="Q234">
        <f>IFERROR(ROUND(Lose[[#This Row],[Distanz (km)]]*60/Lose[[#This Row],[Gehzeit (min)]],1),"")</f>
        <v>4.8</v>
      </c>
      <c r="R2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0.38</v>
      </c>
      <c r="S234">
        <f>IFERROR(Lose[[#This Row],[Distanz (km)]]-Lose[[#This Row],[Check Distanz]],"")</f>
        <v>9.9999999999999978E-2</v>
      </c>
      <c r="T234" s="29">
        <f>IFERROR(Lose[[#This Row],[Check Umweg]]/Lose[[#This Row],[Check Distanz]],"")</f>
        <v>0.26315789473684204</v>
      </c>
      <c r="U234">
        <f ca="1">IF(RIGHT(Lose[[#This Row],[LosID]],1)="b",_xlfn.XLOOKUP(REPLACE(Lose[[#This Row],[LosID]],LEN(Lose[[#This Row],[LosID]]),1,"a"),Lose[LosID],Lose[Zufallszahl],"",0),RAND())</f>
        <v>0.43114192998158996</v>
      </c>
      <c r="V234" t="b" cm="1">
        <f t="array" aca="1" ref="V234" ca="1">Lose[[#This Row],[Zufallszahl]]&gt;=IFERROR(LARGE((LEFT(Lose[LosID],FIND("-",Lose[LosID])-1)=LEFT(Lose[[#This Row],[LosID]],FIND("-",Lose[[#This Row],[LosID]])-1))*Lose[Zufallszahl],_xlfn.XLOOKUP(LEFT(Lose[[#This Row],[LosID]],FIND("-",Lose[[#This Row],[LosID]])-1),Ziehungsanzahl[Kürzel],Ziehungsanzahl[Kontingent],FALSE,0)),9999)</f>
        <v>0</v>
      </c>
    </row>
    <row r="235" spans="1:22" ht="60">
      <c r="A2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5" t="s">
        <v>865</v>
      </c>
      <c r="C235" t="s">
        <v>1534</v>
      </c>
      <c r="D235" s="1" t="s">
        <v>1535</v>
      </c>
      <c r="E235" t="s">
        <v>1536</v>
      </c>
      <c r="F235" t="s">
        <v>1537</v>
      </c>
      <c r="G235">
        <v>20</v>
      </c>
      <c r="H235">
        <v>1</v>
      </c>
      <c r="I235">
        <v>1.4</v>
      </c>
      <c r="K235" t="str" cm="1">
        <f t="array" ref="K2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Buxtehude</v>
      </c>
      <c r="L235" t="str">
        <f>IFERROR(LEFT(TRIM(Lose[[#This Row],[Google Koordinaten]]),9),"")</f>
        <v>53.478811</v>
      </c>
      <c r="M235" t="str">
        <f>IFERROR(MID(TRIM(Lose[[#This Row],[Google Koordinaten]]),
FIND(",",TRIM(Lose[[#This Row],[Google Koordinaten]])) + 2,9),"")</f>
        <v>9.7005098</v>
      </c>
      <c r="N235">
        <f>IF(Lose[[#This Row],[Bahn-hofs-zeit]]=0,0,MROUND(30*25^((Lose[[#This Row],[Bahn-hofs-zeit]]-_xlfn.MINIFS(Lose[Bahn-hofs-zeit],Lose[Bahn-hofs-zeit],"&gt;0"))/(MAX(Lose[Bahn-hofs-zeit])-_xlfn.MINIFS(Lose[Bahn-hofs-zeit],Lose[Bahn-hofs-zeit],"&gt;0"))),5))</f>
        <v>120</v>
      </c>
      <c r="O235">
        <f>IF(Lose[[#This Row],[Gehzeit (min)]]="",0,CEILING(3*(Lose[[#This Row],[Gehzeit (min)]]+Lose[[#This Row],[Aufgaben-zeit (min)]]),5))</f>
        <v>65</v>
      </c>
      <c r="P235">
        <v>7.5</v>
      </c>
      <c r="Q235">
        <f>IFERROR(ROUND(Lose[[#This Row],[Distanz (km)]]*60/Lose[[#This Row],[Gehzeit (min)]],1),"")</f>
        <v>4.2</v>
      </c>
      <c r="R2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1.23</v>
      </c>
      <c r="S235">
        <f>IFERROR(Lose[[#This Row],[Distanz (km)]]-Lose[[#This Row],[Check Distanz]],"")</f>
        <v>0.16999999999999993</v>
      </c>
      <c r="T235" s="29">
        <f>IFERROR(Lose[[#This Row],[Check Umweg]]/Lose[[#This Row],[Check Distanz]],"")</f>
        <v>0.13821138211382109</v>
      </c>
      <c r="U235">
        <f ca="1">IF(RIGHT(Lose[[#This Row],[LosID]],1)="b",_xlfn.XLOOKUP(REPLACE(Lose[[#This Row],[LosID]],LEN(Lose[[#This Row],[LosID]]),1,"a"),Lose[LosID],Lose[Zufallszahl],"",0),RAND())</f>
        <v>0.97248362365624885</v>
      </c>
      <c r="V235" t="b" cm="1">
        <f t="array" aca="1" ref="V235" ca="1">Lose[[#This Row],[Zufallszahl]]&gt;=IFERROR(LARGE((LEFT(Lose[LosID],FIND("-",Lose[LosID])-1)=LEFT(Lose[[#This Row],[LosID]],FIND("-",Lose[[#This Row],[LosID]])-1))*Lose[Zufallszahl],_xlfn.XLOOKUP(LEFT(Lose[[#This Row],[LosID]],FIND("-",Lose[[#This Row],[LosID]])-1),Ziehungsanzahl[Kürzel],Ziehungsanzahl[Kontingent],FALSE,0)),9999)</f>
        <v>1</v>
      </c>
    </row>
    <row r="236" spans="1:22" ht="45">
      <c r="A2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6" t="s">
        <v>870</v>
      </c>
      <c r="C236" t="s">
        <v>400</v>
      </c>
      <c r="D236" s="1" t="s">
        <v>403</v>
      </c>
      <c r="E236" t="s">
        <v>401</v>
      </c>
      <c r="F236" t="s">
        <v>1538</v>
      </c>
      <c r="G236">
        <v>25</v>
      </c>
      <c r="H236">
        <v>2</v>
      </c>
      <c r="I236">
        <v>1.7</v>
      </c>
      <c r="K236" t="str" cm="1">
        <f t="array" ref="K23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Bremerhaven Hbf</v>
      </c>
      <c r="L236" t="str">
        <f>IFERROR(LEFT(TRIM(Lose[[#This Row],[Google Koordinaten]]),9),"")</f>
        <v>53.539493</v>
      </c>
      <c r="M236" t="str">
        <f>IFERROR(MID(TRIM(Lose[[#This Row],[Google Koordinaten]]),
FIND(",",TRIM(Lose[[#This Row],[Google Koordinaten]])) + 2,9),"")</f>
        <v>8.5795119</v>
      </c>
      <c r="N236">
        <f>IF(Lose[[#This Row],[Bahn-hofs-zeit]]=0,0,MROUND(30*25^((Lose[[#This Row],[Bahn-hofs-zeit]]-_xlfn.MINIFS(Lose[Bahn-hofs-zeit],Lose[Bahn-hofs-zeit],"&gt;0"))/(MAX(Lose[Bahn-hofs-zeit])-_xlfn.MINIFS(Lose[Bahn-hofs-zeit],Lose[Bahn-hofs-zeit],"&gt;0"))),5))</f>
        <v>110</v>
      </c>
      <c r="O236">
        <f>IF(Lose[[#This Row],[Gehzeit (min)]]="",0,CEILING(3*(Lose[[#This Row],[Gehzeit (min)]]+Lose[[#This Row],[Aufgaben-zeit (min)]]),5))</f>
        <v>85</v>
      </c>
      <c r="P236">
        <v>7.25</v>
      </c>
      <c r="Q236">
        <f>IFERROR(ROUND(Lose[[#This Row],[Distanz (km)]]*60/Lose[[#This Row],[Gehzeit (min)]],1),"")</f>
        <v>4.0999999999999996</v>
      </c>
      <c r="R2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1.42</v>
      </c>
      <c r="S236">
        <f>IFERROR(Lose[[#This Row],[Distanz (km)]]-Lose[[#This Row],[Check Distanz]],"")</f>
        <v>0.28000000000000003</v>
      </c>
      <c r="T236" s="29">
        <f>IFERROR(Lose[[#This Row],[Check Umweg]]/Lose[[#This Row],[Check Distanz]],"")</f>
        <v>0.19718309859154931</v>
      </c>
      <c r="U236">
        <f ca="1">IF(RIGHT(Lose[[#This Row],[LosID]],1)="b",_xlfn.XLOOKUP(REPLACE(Lose[[#This Row],[LosID]],LEN(Lose[[#This Row],[LosID]]),1,"a"),Lose[LosID],Lose[Zufallszahl],"",0),RAND())</f>
        <v>6.5700047004669249E-2</v>
      </c>
      <c r="V236" t="b" cm="1">
        <f t="array" aca="1" ref="V236" ca="1">Lose[[#This Row],[Zufallszahl]]&gt;=IFERROR(LARGE((LEFT(Lose[LosID],FIND("-",Lose[LosID])-1)=LEFT(Lose[[#This Row],[LosID]],FIND("-",Lose[[#This Row],[LosID]])-1))*Lose[Zufallszahl],_xlfn.XLOOKUP(LEFT(Lose[[#This Row],[LosID]],FIND("-",Lose[[#This Row],[LosID]])-1),Ziehungsanzahl[Kürzel],Ziehungsanzahl[Kontingent],FALSE,0)),9999)</f>
        <v>0</v>
      </c>
    </row>
    <row r="237" spans="1:22" ht="90">
      <c r="A2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7" t="s">
        <v>872</v>
      </c>
      <c r="C237" t="s">
        <v>1539</v>
      </c>
      <c r="D237" s="48" t="s">
        <v>1540</v>
      </c>
      <c r="E237" s="1" t="s">
        <v>1541</v>
      </c>
      <c r="F237" t="s">
        <v>1542</v>
      </c>
      <c r="G237">
        <v>8</v>
      </c>
      <c r="H237">
        <v>1</v>
      </c>
      <c r="I237">
        <v>0.55000000000000004</v>
      </c>
      <c r="J237">
        <v>10</v>
      </c>
      <c r="K237" t="str" cm="1">
        <f t="array" ref="K2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Lünen Hbf</v>
      </c>
      <c r="L237" t="str">
        <f>IFERROR(LEFT(TRIM(Lose[[#This Row],[Google Koordinaten]]),9),"")</f>
        <v>51.615628</v>
      </c>
      <c r="M237" t="str">
        <f>IFERROR(MID(TRIM(Lose[[#This Row],[Google Koordinaten]]),
FIND(",",TRIM(Lose[[#This Row],[Google Koordinaten]])) + 2,9),"")</f>
        <v>7.5230435</v>
      </c>
      <c r="N237">
        <f>IF(Lose[[#This Row],[Bahn-hofs-zeit]]=0,0,MROUND(30*25^((Lose[[#This Row],[Bahn-hofs-zeit]]-_xlfn.MINIFS(Lose[Bahn-hofs-zeit],Lose[Bahn-hofs-zeit],"&gt;0"))/(MAX(Lose[Bahn-hofs-zeit])-_xlfn.MINIFS(Lose[Bahn-hofs-zeit],Lose[Bahn-hofs-zeit],"&gt;0"))),5))</f>
        <v>50</v>
      </c>
      <c r="O237">
        <f>IF(Lose[[#This Row],[Gehzeit (min)]]="",0,CEILING(3*(Lose[[#This Row],[Gehzeit (min)]]+Lose[[#This Row],[Aufgaben-zeit (min)]]),5))</f>
        <v>30</v>
      </c>
      <c r="P237">
        <v>4.75</v>
      </c>
      <c r="Q237">
        <f>IFERROR(ROUND(Lose[[#This Row],[Distanz (km)]]*60/Lose[[#This Row],[Gehzeit (min)]],1),"")</f>
        <v>4.0999999999999996</v>
      </c>
      <c r="R2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237">
        <f>IFERROR(Lose[[#This Row],[Distanz (km)]]-Lose[[#This Row],[Check Distanz]],"")</f>
        <v>7.0000000000000062E-2</v>
      </c>
      <c r="T237" s="29">
        <f>IFERROR(Lose[[#This Row],[Check Umweg]]/Lose[[#This Row],[Check Distanz]],"")</f>
        <v>0.14583333333333348</v>
      </c>
      <c r="U237">
        <f ca="1">IF(RIGHT(Lose[[#This Row],[LosID]],1)="b",_xlfn.XLOOKUP(REPLACE(Lose[[#This Row],[LosID]],LEN(Lose[[#This Row],[LosID]]),1,"a"),Lose[LosID],Lose[Zufallszahl],"",0),RAND())</f>
        <v>0.43986749058693675</v>
      </c>
      <c r="V237" t="b" cm="1">
        <f t="array" aca="1" ref="V237" ca="1">Lose[[#This Row],[Zufallszahl]]&gt;=IFERROR(LARGE((LEFT(Lose[LosID],FIND("-",Lose[LosID])-1)=LEFT(Lose[[#This Row],[LosID]],FIND("-",Lose[[#This Row],[LosID]])-1))*Lose[Zufallszahl],_xlfn.XLOOKUP(LEFT(Lose[[#This Row],[LosID]],FIND("-",Lose[[#This Row],[LosID]])-1),Ziehungsanzahl[Kürzel],Ziehungsanzahl[Kontingent],FALSE,0)),9999)</f>
        <v>1</v>
      </c>
    </row>
    <row r="238" spans="1:22" ht="60">
      <c r="A2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8" t="s">
        <v>877</v>
      </c>
      <c r="C238" t="s">
        <v>1543</v>
      </c>
      <c r="D238" s="1" t="s">
        <v>1544</v>
      </c>
      <c r="E238" t="s">
        <v>1545</v>
      </c>
      <c r="F238" t="s">
        <v>1546</v>
      </c>
      <c r="G238">
        <v>8</v>
      </c>
      <c r="H238">
        <v>5</v>
      </c>
      <c r="I238">
        <v>0.55000000000000004</v>
      </c>
      <c r="K238" t="str" cm="1">
        <f t="array" ref="K2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Korbach Süd</v>
      </c>
      <c r="L238" t="str">
        <f>IFERROR(LEFT(TRIM(Lose[[#This Row],[Google Koordinaten]]),9),"")</f>
        <v>51.271363</v>
      </c>
      <c r="M238" t="str">
        <f>IFERROR(MID(TRIM(Lose[[#This Row],[Google Koordinaten]]),
FIND(",",TRIM(Lose[[#This Row],[Google Koordinaten]])) + 2,9),"")</f>
        <v>8.8726230</v>
      </c>
      <c r="N238">
        <f>IF(Lose[[#This Row],[Bahn-hofs-zeit]]=0,0,MROUND(30*25^((Lose[[#This Row],[Bahn-hofs-zeit]]-_xlfn.MINIFS(Lose[Bahn-hofs-zeit],Lose[Bahn-hofs-zeit],"&gt;0"))/(MAX(Lose[Bahn-hofs-zeit])-_xlfn.MINIFS(Lose[Bahn-hofs-zeit],Lose[Bahn-hofs-zeit],"&gt;0"))),5))</f>
        <v>90</v>
      </c>
      <c r="O238">
        <f>IF(Lose[[#This Row],[Gehzeit (min)]]="",0,CEILING(3*(Lose[[#This Row],[Gehzeit (min)]]+Lose[[#This Row],[Aufgaben-zeit (min)]]),5))</f>
        <v>40</v>
      </c>
      <c r="P238">
        <v>6.5</v>
      </c>
      <c r="Q238">
        <f>IFERROR(ROUND(Lose[[#This Row],[Distanz (km)]]*60/Lose[[#This Row],[Gehzeit (min)]],1),"")</f>
        <v>4.0999999999999996</v>
      </c>
      <c r="R2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0.45</v>
      </c>
      <c r="S238">
        <f>IFERROR(Lose[[#This Row],[Distanz (km)]]-Lose[[#This Row],[Check Distanz]],"")</f>
        <v>0.10000000000000003</v>
      </c>
      <c r="T238" s="29">
        <f>IFERROR(Lose[[#This Row],[Check Umweg]]/Lose[[#This Row],[Check Distanz]],"")</f>
        <v>0.22222222222222229</v>
      </c>
      <c r="U238">
        <f ca="1">IF(RIGHT(Lose[[#This Row],[LosID]],1)="b",_xlfn.XLOOKUP(REPLACE(Lose[[#This Row],[LosID]],LEN(Lose[[#This Row],[LosID]]),1,"a"),Lose[LosID],Lose[Zufallszahl],"",0),RAND())</f>
        <v>0.28927789325456443</v>
      </c>
      <c r="V238" t="b" cm="1">
        <f t="array" aca="1" ref="V238" ca="1">Lose[[#This Row],[Zufallszahl]]&gt;=IFERROR(LARGE((LEFT(Lose[LosID],FIND("-",Lose[LosID])-1)=LEFT(Lose[[#This Row],[LosID]],FIND("-",Lose[[#This Row],[LosID]])-1))*Lose[Zufallszahl],_xlfn.XLOOKUP(LEFT(Lose[[#This Row],[LosID]],FIND("-",Lose[[#This Row],[LosID]])-1),Ziehungsanzahl[Kürzel],Ziehungsanzahl[Kontingent],FALSE,0)),9999)</f>
        <v>0</v>
      </c>
    </row>
    <row r="239" spans="1:22" ht="60">
      <c r="A2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39" t="s">
        <v>835</v>
      </c>
      <c r="C239" t="s">
        <v>1547</v>
      </c>
      <c r="D239" s="1" t="s">
        <v>1548</v>
      </c>
      <c r="E239" t="s">
        <v>1549</v>
      </c>
      <c r="F239" t="s">
        <v>1550</v>
      </c>
      <c r="G239">
        <v>15</v>
      </c>
      <c r="H239">
        <v>10</v>
      </c>
      <c r="I239">
        <v>1.1000000000000001</v>
      </c>
      <c r="J239">
        <v>20</v>
      </c>
      <c r="K239" t="str" cm="1">
        <f t="array" ref="K23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Lübeck-Travemünde Strand</v>
      </c>
      <c r="L239" t="str">
        <f>IFERROR(LEFT(TRIM(Lose[[#This Row],[Google Koordinaten]]),9),"")</f>
        <v>53.961989</v>
      </c>
      <c r="M239" t="str">
        <f>IFERROR(MID(TRIM(Lose[[#This Row],[Google Koordinaten]]),
FIND(",",TRIM(Lose[[#This Row],[Google Koordinaten]])) + 2,9),"")</f>
        <v>10.889111</v>
      </c>
      <c r="N239">
        <f>IF(Lose[[#This Row],[Bahn-hofs-zeit]]=0,0,MROUND(30*25^((Lose[[#This Row],[Bahn-hofs-zeit]]-_xlfn.MINIFS(Lose[Bahn-hofs-zeit],Lose[Bahn-hofs-zeit],"&gt;0"))/(MAX(Lose[Bahn-hofs-zeit])-_xlfn.MINIFS(Lose[Bahn-hofs-zeit],Lose[Bahn-hofs-zeit],"&gt;0"))),5))</f>
        <v>235</v>
      </c>
      <c r="O239">
        <f>IF(Lose[[#This Row],[Gehzeit (min)]]="",0,CEILING(3*(Lose[[#This Row],[Gehzeit (min)]]+Lose[[#This Row],[Aufgaben-zeit (min)]]),5))</f>
        <v>75</v>
      </c>
      <c r="P239">
        <v>9.5</v>
      </c>
      <c r="Q239">
        <f>IFERROR(ROUND(Lose[[#This Row],[Distanz (km)]]*60/Lose[[#This Row],[Gehzeit (min)]],1),"")</f>
        <v>4.4000000000000004</v>
      </c>
      <c r="R2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0.94</v>
      </c>
      <c r="S239">
        <f>IFERROR(Lose[[#This Row],[Distanz (km)]]-Lose[[#This Row],[Check Distanz]],"")</f>
        <v>0.16000000000000014</v>
      </c>
      <c r="T239" s="29">
        <f>IFERROR(Lose[[#This Row],[Check Umweg]]/Lose[[#This Row],[Check Distanz]],"")</f>
        <v>0.17021276595744697</v>
      </c>
      <c r="U239">
        <f ca="1">IF(RIGHT(Lose[[#This Row],[LosID]],1)="b",_xlfn.XLOOKUP(REPLACE(Lose[[#This Row],[LosID]],LEN(Lose[[#This Row],[LosID]]),1,"a"),Lose[LosID],Lose[Zufallszahl],"",0),RAND())</f>
        <v>0.45696385409147455</v>
      </c>
      <c r="V239" t="b" cm="1">
        <f t="array" aca="1" ref="V239" ca="1">Lose[[#This Row],[Zufallszahl]]&gt;=IFERROR(LARGE((LEFT(Lose[LosID],FIND("-",Lose[LosID])-1)=LEFT(Lose[[#This Row],[LosID]],FIND("-",Lose[[#This Row],[LosID]])-1))*Lose[Zufallszahl],_xlfn.XLOOKUP(LEFT(Lose[[#This Row],[LosID]],FIND("-",Lose[[#This Row],[LosID]])-1),Ziehungsanzahl[Kürzel],Ziehungsanzahl[Kontingent],FALSE,0)),9999)</f>
        <v>1</v>
      </c>
    </row>
    <row r="240" spans="1:22" ht="150">
      <c r="A2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0" t="s">
        <v>838</v>
      </c>
      <c r="C240" t="s">
        <v>404</v>
      </c>
      <c r="D240" s="1" t="s">
        <v>1551</v>
      </c>
      <c r="E240" t="s">
        <v>405</v>
      </c>
      <c r="F240" t="s">
        <v>1552</v>
      </c>
      <c r="G240">
        <v>18</v>
      </c>
      <c r="H240">
        <v>10</v>
      </c>
      <c r="I240">
        <v>1.3</v>
      </c>
      <c r="J240">
        <v>20</v>
      </c>
      <c r="K240" t="str" cm="1">
        <f t="array" ref="K24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Hamburg-Blankenese</v>
      </c>
      <c r="L240" t="str">
        <f>IFERROR(LEFT(TRIM(Lose[[#This Row],[Google Koordinaten]]),9),"")</f>
        <v>53.556258</v>
      </c>
      <c r="M240" t="str">
        <f>IFERROR(MID(TRIM(Lose[[#This Row],[Google Koordinaten]]),
FIND(",",TRIM(Lose[[#This Row],[Google Koordinaten]])) + 2,9),"")</f>
        <v>9.8048477</v>
      </c>
      <c r="N240">
        <f>IF(Lose[[#This Row],[Bahn-hofs-zeit]]=0,0,MROUND(30*25^((Lose[[#This Row],[Bahn-hofs-zeit]]-_xlfn.MINIFS(Lose[Bahn-hofs-zeit],Lose[Bahn-hofs-zeit],"&gt;0"))/(MAX(Lose[Bahn-hofs-zeit])-_xlfn.MINIFS(Lose[Bahn-hofs-zeit],Lose[Bahn-hofs-zeit],"&gt;0"))),5))</f>
        <v>110</v>
      </c>
      <c r="O240">
        <f>IF(Lose[[#This Row],[Gehzeit (min)]]="",0,CEILING(3*(Lose[[#This Row],[Gehzeit (min)]]+Lose[[#This Row],[Aufgaben-zeit (min)]]),5))</f>
        <v>85</v>
      </c>
      <c r="P240">
        <v>7.25</v>
      </c>
      <c r="Q240">
        <f>IFERROR(ROUND(Lose[[#This Row],[Distanz (km)]]*60/Lose[[#This Row],[Gehzeit (min)]],1),"")</f>
        <v>4.3</v>
      </c>
      <c r="R2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1.1100000000000001</v>
      </c>
      <c r="S240">
        <f>IFERROR(Lose[[#This Row],[Distanz (km)]]-Lose[[#This Row],[Check Distanz]],"")</f>
        <v>0.18999999999999995</v>
      </c>
      <c r="T240" s="29">
        <f>IFERROR(Lose[[#This Row],[Check Umweg]]/Lose[[#This Row],[Check Distanz]],"")</f>
        <v>0.17117117117117112</v>
      </c>
      <c r="U240">
        <f ca="1">IF(RIGHT(Lose[[#This Row],[LosID]],1)="b",_xlfn.XLOOKUP(REPLACE(Lose[[#This Row],[LosID]],LEN(Lose[[#This Row],[LosID]]),1,"a"),Lose[LosID],Lose[Zufallszahl],"",0),RAND())</f>
        <v>0.863829587130856</v>
      </c>
      <c r="V240" t="b" cm="1">
        <f t="array" aca="1" ref="V240" ca="1">Lose[[#This Row],[Zufallszahl]]&gt;=IFERROR(LARGE((LEFT(Lose[LosID],FIND("-",Lose[LosID])-1)=LEFT(Lose[[#This Row],[LosID]],FIND("-",Lose[[#This Row],[LosID]])-1))*Lose[Zufallszahl],_xlfn.XLOOKUP(LEFT(Lose[[#This Row],[LosID]],FIND("-",Lose[[#This Row],[LosID]])-1),Ziehungsanzahl[Kürzel],Ziehungsanzahl[Kontingent],FALSE,0)),9999)</f>
        <v>1</v>
      </c>
    </row>
    <row r="241" spans="1:22" ht="90">
      <c r="A2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241" t="s">
        <v>843</v>
      </c>
      <c r="C241" t="s">
        <v>1553</v>
      </c>
      <c r="D241" s="1" t="s">
        <v>1554</v>
      </c>
      <c r="E241" t="s">
        <v>1555</v>
      </c>
      <c r="F241" t="s">
        <v>1556</v>
      </c>
      <c r="G241">
        <v>6</v>
      </c>
      <c r="H241">
        <v>5</v>
      </c>
      <c r="I241">
        <v>0.45</v>
      </c>
      <c r="K241" t="str" cm="1">
        <f t="array" ref="K2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Nordenham</v>
      </c>
      <c r="L241" t="str">
        <f>IFERROR(LEFT(TRIM(Lose[[#This Row],[Google Koordinaten]]),9),"")</f>
        <v>53.481878</v>
      </c>
      <c r="M241" t="str">
        <f>IFERROR(MID(TRIM(Lose[[#This Row],[Google Koordinaten]]),
FIND(",",TRIM(Lose[[#This Row],[Google Koordinaten]])) + 2,9),"")</f>
        <v>8.4880516</v>
      </c>
      <c r="N241">
        <f>IF(Lose[[#This Row],[Bahn-hofs-zeit]]=0,0,MROUND(30*25^((Lose[[#This Row],[Bahn-hofs-zeit]]-_xlfn.MINIFS(Lose[Bahn-hofs-zeit],Lose[Bahn-hofs-zeit],"&gt;0"))/(MAX(Lose[Bahn-hofs-zeit])-_xlfn.MINIFS(Lose[Bahn-hofs-zeit],Lose[Bahn-hofs-zeit],"&gt;0"))),5))</f>
        <v>185</v>
      </c>
      <c r="O241">
        <f>IF(Lose[[#This Row],[Gehzeit (min)]]="",0,CEILING(3*(Lose[[#This Row],[Gehzeit (min)]]+Lose[[#This Row],[Aufgaben-zeit (min)]]),5))</f>
        <v>35</v>
      </c>
      <c r="P241">
        <v>8.75</v>
      </c>
      <c r="Q241">
        <f>IFERROR(ROUND(Lose[[#This Row],[Distanz (km)]]*60/Lose[[#This Row],[Gehzeit (min)]],1),"")</f>
        <v>4.5</v>
      </c>
      <c r="R2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0.22</v>
      </c>
      <c r="S241">
        <f>IFERROR(Lose[[#This Row],[Distanz (km)]]-Lose[[#This Row],[Check Distanz]],"")</f>
        <v>0.23</v>
      </c>
      <c r="T241" s="29">
        <f>IFERROR(Lose[[#This Row],[Check Umweg]]/Lose[[#This Row],[Check Distanz]],"")</f>
        <v>1.0454545454545454</v>
      </c>
      <c r="U241">
        <f ca="1">IF(RIGHT(Lose[[#This Row],[LosID]],1)="b",_xlfn.XLOOKUP(REPLACE(Lose[[#This Row],[LosID]],LEN(Lose[[#This Row],[LosID]]),1,"a"),Lose[LosID],Lose[Zufallszahl],"",0),RAND())</f>
        <v>0.25335705509067918</v>
      </c>
      <c r="V241" t="b" cm="1">
        <f t="array" aca="1" ref="V241" ca="1">Lose[[#This Row],[Zufallszahl]]&gt;=IFERROR(LARGE((LEFT(Lose[LosID],FIND("-",Lose[LosID])-1)=LEFT(Lose[[#This Row],[LosID]],FIND("-",Lose[[#This Row],[LosID]])-1))*Lose[Zufallszahl],_xlfn.XLOOKUP(LEFT(Lose[[#This Row],[LosID]],FIND("-",Lose[[#This Row],[LosID]])-1),Ziehungsanzahl[Kürzel],Ziehungsanzahl[Kontingent],FALSE,0)),9999)</f>
        <v>0</v>
      </c>
    </row>
    <row r="242" spans="1:22" ht="105">
      <c r="A2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2" s="1" t="s">
        <v>1184</v>
      </c>
      <c r="C242" t="s">
        <v>407</v>
      </c>
      <c r="D242" s="1" t="s">
        <v>410</v>
      </c>
      <c r="E242" t="s">
        <v>408</v>
      </c>
      <c r="F242" t="s">
        <v>1557</v>
      </c>
      <c r="G242">
        <v>9</v>
      </c>
      <c r="H242">
        <v>2</v>
      </c>
      <c r="I242">
        <v>0.6</v>
      </c>
      <c r="K242" t="str" cm="1">
        <f t="array" ref="K2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Warendorf</v>
      </c>
      <c r="L242" t="str">
        <f>IFERROR(LEFT(TRIM(Lose[[#This Row],[Google Koordinaten]]),9),"")</f>
        <v>51.951514</v>
      </c>
      <c r="M242" t="str">
        <f>IFERROR(MID(TRIM(Lose[[#This Row],[Google Koordinaten]]),
FIND(",",TRIM(Lose[[#This Row],[Google Koordinaten]])) + 2,9),"")</f>
        <v>7.9909829</v>
      </c>
      <c r="N242">
        <f>IF(Lose[[#This Row],[Bahn-hofs-zeit]]=0,0,MROUND(30*25^((Lose[[#This Row],[Bahn-hofs-zeit]]-_xlfn.MINIFS(Lose[Bahn-hofs-zeit],Lose[Bahn-hofs-zeit],"&gt;0"))/(MAX(Lose[Bahn-hofs-zeit])-_xlfn.MINIFS(Lose[Bahn-hofs-zeit],Lose[Bahn-hofs-zeit],"&gt;0"))),5))</f>
        <v>60</v>
      </c>
      <c r="O242">
        <f>IF(Lose[[#This Row],[Gehzeit (min)]]="",0,CEILING(3*(Lose[[#This Row],[Gehzeit (min)]]+Lose[[#This Row],[Aufgaben-zeit (min)]]),5))</f>
        <v>35</v>
      </c>
      <c r="P242">
        <v>5.25</v>
      </c>
      <c r="Q242">
        <f>IFERROR(ROUND(Lose[[#This Row],[Distanz (km)]]*60/Lose[[#This Row],[Gehzeit (min)]],1),"")</f>
        <v>4</v>
      </c>
      <c r="R2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0.47</v>
      </c>
      <c r="S242">
        <f>IFERROR(Lose[[#This Row],[Distanz (km)]]-Lose[[#This Row],[Check Distanz]],"")</f>
        <v>0.13</v>
      </c>
      <c r="T242" s="29">
        <f>IFERROR(Lose[[#This Row],[Check Umweg]]/Lose[[#This Row],[Check Distanz]],"")</f>
        <v>0.27659574468085107</v>
      </c>
      <c r="U242">
        <f ca="1">IF(RIGHT(Lose[[#This Row],[LosID]],1)="b",_xlfn.XLOOKUP(REPLACE(Lose[[#This Row],[LosID]],LEN(Lose[[#This Row],[LosID]]),1,"a"),Lose[LosID],Lose[Zufallszahl],"",0),RAND())</f>
        <v>0.34151836236825472</v>
      </c>
      <c r="V242" t="b" cm="1">
        <f t="array" aca="1" ref="V242" ca="1">Lose[[#This Row],[Zufallszahl]]&gt;=IFERROR(LARGE((LEFT(Lose[LosID],FIND("-",Lose[LosID])-1)=LEFT(Lose[[#This Row],[LosID]],FIND("-",Lose[[#This Row],[LosID]])-1))*Lose[Zufallszahl],_xlfn.XLOOKUP(LEFT(Lose[[#This Row],[LosID]],FIND("-",Lose[[#This Row],[LosID]])-1),Ziehungsanzahl[Kürzel],Ziehungsanzahl[Kontingent],FALSE,0)),9999)</f>
        <v>0</v>
      </c>
    </row>
    <row r="243" spans="1:22" ht="135">
      <c r="A2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243" t="s">
        <v>851</v>
      </c>
      <c r="C243" s="5" t="s">
        <v>1558</v>
      </c>
      <c r="D243" s="1" t="s">
        <v>1559</v>
      </c>
      <c r="E243" t="s">
        <v>1560</v>
      </c>
      <c r="F243" t="s">
        <v>1561</v>
      </c>
      <c r="G243">
        <v>4</v>
      </c>
      <c r="H243">
        <v>1</v>
      </c>
      <c r="I243">
        <v>0.3</v>
      </c>
      <c r="J243" t="s">
        <v>89</v>
      </c>
      <c r="K243" t="str" cm="1">
        <f t="array" ref="K24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Aha</v>
      </c>
      <c r="L243" t="str">
        <f>IFERROR(LEFT(TRIM(Lose[[#This Row],[Google Koordinaten]]),9),"")</f>
        <v>47.833079</v>
      </c>
      <c r="M243" t="str">
        <f>IFERROR(MID(TRIM(Lose[[#This Row],[Google Koordinaten]]),
FIND(",",TRIM(Lose[[#This Row],[Google Koordinaten]])) + 2,9),"")</f>
        <v>8.1326053</v>
      </c>
      <c r="N243">
        <f>IF(Lose[[#This Row],[Bahn-hofs-zeit]]=0,0,MROUND(30*25^((Lose[[#This Row],[Bahn-hofs-zeit]]-_xlfn.MINIFS(Lose[Bahn-hofs-zeit],Lose[Bahn-hofs-zeit],"&gt;0"))/(MAX(Lose[Bahn-hofs-zeit])-_xlfn.MINIFS(Lose[Bahn-hofs-zeit],Lose[Bahn-hofs-zeit],"&gt;0"))),5))</f>
        <v>355</v>
      </c>
      <c r="O243">
        <f>IF(Lose[[#This Row],[Gehzeit (min)]]="",0,CEILING(3*(Lose[[#This Row],[Gehzeit (min)]]+Lose[[#This Row],[Aufgaben-zeit (min)]]),5))</f>
        <v>15</v>
      </c>
      <c r="P243">
        <v>10.75</v>
      </c>
      <c r="Q243">
        <f>IFERROR(ROUND(Lose[[#This Row],[Distanz (km)]]*60/Lose[[#This Row],[Gehzeit (min)]],1),"")</f>
        <v>4.5</v>
      </c>
      <c r="R2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0.13</v>
      </c>
      <c r="S243">
        <f>IFERROR(Lose[[#This Row],[Distanz (km)]]-Lose[[#This Row],[Check Distanz]],"")</f>
        <v>0.16999999999999998</v>
      </c>
      <c r="T243" s="29">
        <f>IFERROR(Lose[[#This Row],[Check Umweg]]/Lose[[#This Row],[Check Distanz]],"")</f>
        <v>1.3076923076923075</v>
      </c>
      <c r="U243">
        <f ca="1">IF(RIGHT(Lose[[#This Row],[LosID]],1)="b",_xlfn.XLOOKUP(REPLACE(Lose[[#This Row],[LosID]],LEN(Lose[[#This Row],[LosID]]),1,"a"),Lose[LosID],Lose[Zufallszahl],"",0),RAND())</f>
        <v>0.64079017618157763</v>
      </c>
      <c r="V243" t="b" cm="1">
        <f t="array" aca="1" ref="V243" ca="1">Lose[[#This Row],[Zufallszahl]]&gt;=IFERROR(LARGE((LEFT(Lose[LosID],FIND("-",Lose[LosID])-1)=LEFT(Lose[[#This Row],[LosID]],FIND("-",Lose[[#This Row],[LosID]])-1))*Lose[Zufallszahl],_xlfn.XLOOKUP(LEFT(Lose[[#This Row],[LosID]],FIND("-",Lose[[#This Row],[LosID]])-1),Ziehungsanzahl[Kürzel],Ziehungsanzahl[Kontingent],FALSE,0)),9999)</f>
        <v>0</v>
      </c>
    </row>
    <row r="244" spans="1:22" ht="30">
      <c r="A2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4" t="s">
        <v>854</v>
      </c>
      <c r="C244" t="s">
        <v>411</v>
      </c>
      <c r="D244" s="1" t="s">
        <v>414</v>
      </c>
      <c r="E244" t="s">
        <v>412</v>
      </c>
      <c r="F244" t="s">
        <v>1562</v>
      </c>
      <c r="G244">
        <v>13</v>
      </c>
      <c r="H244">
        <v>1</v>
      </c>
      <c r="I244">
        <v>0.9</v>
      </c>
      <c r="J244" t="s">
        <v>89</v>
      </c>
      <c r="K244" t="str" cm="1">
        <f t="array" ref="K24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Alpen</v>
      </c>
      <c r="L244" t="str">
        <f>IFERROR(LEFT(TRIM(Lose[[#This Row],[Google Koordinaten]]),9),"")</f>
        <v>51.578496</v>
      </c>
      <c r="M244" t="str">
        <f>IFERROR(MID(TRIM(Lose[[#This Row],[Google Koordinaten]]),
FIND(",",TRIM(Lose[[#This Row],[Google Koordinaten]])) + 2,9),"")</f>
        <v>6.5179640</v>
      </c>
      <c r="N244">
        <f>IF(Lose[[#This Row],[Bahn-hofs-zeit]]=0,0,MROUND(30*25^((Lose[[#This Row],[Bahn-hofs-zeit]]-_xlfn.MINIFS(Lose[Bahn-hofs-zeit],Lose[Bahn-hofs-zeit],"&gt;0"))/(MAX(Lose[Bahn-hofs-zeit])-_xlfn.MINIFS(Lose[Bahn-hofs-zeit],Lose[Bahn-hofs-zeit],"&gt;0"))),5))</f>
        <v>95</v>
      </c>
      <c r="O244">
        <f>IF(Lose[[#This Row],[Gehzeit (min)]]="",0,CEILING(3*(Lose[[#This Row],[Gehzeit (min)]]+Lose[[#This Row],[Aufgaben-zeit (min)]]),5))</f>
        <v>45</v>
      </c>
      <c r="P244">
        <v>6.75</v>
      </c>
      <c r="Q244">
        <f>IFERROR(ROUND(Lose[[#This Row],[Distanz (km)]]*60/Lose[[#This Row],[Gehzeit (min)]],1),"")</f>
        <v>4.2</v>
      </c>
      <c r="R2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0.54</v>
      </c>
      <c r="S244">
        <f>IFERROR(Lose[[#This Row],[Distanz (km)]]-Lose[[#This Row],[Check Distanz]],"")</f>
        <v>0.36</v>
      </c>
      <c r="T244" s="29">
        <f>IFERROR(Lose[[#This Row],[Check Umweg]]/Lose[[#This Row],[Check Distanz]],"")</f>
        <v>0.66666666666666663</v>
      </c>
      <c r="U244">
        <f ca="1">IF(RIGHT(Lose[[#This Row],[LosID]],1)="b",_xlfn.XLOOKUP(REPLACE(Lose[[#This Row],[LosID]],LEN(Lose[[#This Row],[LosID]]),1,"a"),Lose[LosID],Lose[Zufallszahl],"",0),RAND())</f>
        <v>0.70529273128951342</v>
      </c>
      <c r="V244" t="b" cm="1">
        <f t="array" aca="1" ref="V244" ca="1">Lose[[#This Row],[Zufallszahl]]&gt;=IFERROR(LARGE((LEFT(Lose[LosID],FIND("-",Lose[LosID])-1)=LEFT(Lose[[#This Row],[LosID]],FIND("-",Lose[[#This Row],[LosID]])-1))*Lose[Zufallszahl],_xlfn.XLOOKUP(LEFT(Lose[[#This Row],[LosID]],FIND("-",Lose[[#This Row],[LosID]])-1),Ziehungsanzahl[Kürzel],Ziehungsanzahl[Kontingent],FALSE,0)),9999)</f>
        <v>0</v>
      </c>
    </row>
    <row r="245" spans="1:22" ht="30">
      <c r="A2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5" t="s">
        <v>859</v>
      </c>
      <c r="C245" t="s">
        <v>1563</v>
      </c>
      <c r="D245" s="1" t="s">
        <v>1564</v>
      </c>
      <c r="E245" t="s">
        <v>1565</v>
      </c>
      <c r="F245" t="s">
        <v>1566</v>
      </c>
      <c r="G245">
        <v>10</v>
      </c>
      <c r="H245">
        <v>1</v>
      </c>
      <c r="I245">
        <v>0.75</v>
      </c>
      <c r="J245" t="s">
        <v>89</v>
      </c>
      <c r="K245" t="str" cm="1">
        <f t="array" ref="K2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Kork</v>
      </c>
      <c r="L245" t="str">
        <f>IFERROR(LEFT(TRIM(Lose[[#This Row],[Google Koordinaten]]),9),"")</f>
        <v>48.566578</v>
      </c>
      <c r="M245" t="str">
        <f>IFERROR(MID(TRIM(Lose[[#This Row],[Google Koordinaten]]),
FIND(",",TRIM(Lose[[#This Row],[Google Koordinaten]])) + 2,9),"")</f>
        <v>7.8687584</v>
      </c>
      <c r="N245">
        <f>IF(Lose[[#This Row],[Bahn-hofs-zeit]]=0,0,MROUND(30*25^((Lose[[#This Row],[Bahn-hofs-zeit]]-_xlfn.MINIFS(Lose[Bahn-hofs-zeit],Lose[Bahn-hofs-zeit],"&gt;0"))/(MAX(Lose[Bahn-hofs-zeit])-_xlfn.MINIFS(Lose[Bahn-hofs-zeit],Lose[Bahn-hofs-zeit],"&gt;0"))),5))</f>
        <v>110</v>
      </c>
      <c r="O245">
        <f>IF(Lose[[#This Row],[Gehzeit (min)]]="",0,CEILING(3*(Lose[[#This Row],[Gehzeit (min)]]+Lose[[#This Row],[Aufgaben-zeit (min)]]),5))</f>
        <v>35</v>
      </c>
      <c r="P245">
        <v>7.25</v>
      </c>
      <c r="Q245">
        <f>IFERROR(ROUND(Lose[[#This Row],[Distanz (km)]]*60/Lose[[#This Row],[Gehzeit (min)]],1),"")</f>
        <v>4.5</v>
      </c>
      <c r="R2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245">
        <f>IFERROR(Lose[[#This Row],[Distanz (km)]]-Lose[[#This Row],[Check Distanz]],"")</f>
        <v>0.16000000000000003</v>
      </c>
      <c r="T245" s="29">
        <f>IFERROR(Lose[[#This Row],[Check Umweg]]/Lose[[#This Row],[Check Distanz]],"")</f>
        <v>0.27118644067796616</v>
      </c>
      <c r="U245">
        <f ca="1">IF(RIGHT(Lose[[#This Row],[LosID]],1)="b",_xlfn.XLOOKUP(REPLACE(Lose[[#This Row],[LosID]],LEN(Lose[[#This Row],[LosID]]),1,"a"),Lose[LosID],Lose[Zufallszahl],"",0),RAND())</f>
        <v>0.72878783891559284</v>
      </c>
      <c r="V245" t="b" cm="1">
        <f t="array" aca="1" ref="V245" ca="1">Lose[[#This Row],[Zufallszahl]]&gt;=IFERROR(LARGE((LEFT(Lose[LosID],FIND("-",Lose[LosID])-1)=LEFT(Lose[[#This Row],[LosID]],FIND("-",Lose[[#This Row],[LosID]])-1))*Lose[Zufallszahl],_xlfn.XLOOKUP(LEFT(Lose[[#This Row],[LosID]],FIND("-",Lose[[#This Row],[LosID]])-1),Ziehungsanzahl[Kürzel],Ziehungsanzahl[Kontingent],FALSE,0)),9999)</f>
        <v>1</v>
      </c>
    </row>
    <row r="246" spans="1:22" ht="75">
      <c r="A2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6" t="s">
        <v>862</v>
      </c>
      <c r="C246" t="s">
        <v>415</v>
      </c>
      <c r="D246" s="1" t="s">
        <v>1567</v>
      </c>
      <c r="E246" t="s">
        <v>416</v>
      </c>
      <c r="F246" t="s">
        <v>1568</v>
      </c>
      <c r="G246">
        <v>5</v>
      </c>
      <c r="H246">
        <v>10</v>
      </c>
      <c r="I246">
        <v>0.32</v>
      </c>
      <c r="K246" t="str" cm="1">
        <f t="array" ref="K2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Busenberg-Schindhard</v>
      </c>
      <c r="L246" t="str">
        <f>IFERROR(LEFT(TRIM(Lose[[#This Row],[Google Koordinaten]]),9),"")</f>
        <v>49.140500</v>
      </c>
      <c r="M246" t="str">
        <f>IFERROR(MID(TRIM(Lose[[#This Row],[Google Koordinaten]]),
FIND(",",TRIM(Lose[[#This Row],[Google Koordinaten]])) + 2,9),"")</f>
        <v>7.802500</v>
      </c>
      <c r="N246">
        <f>IF(Lose[[#This Row],[Bahn-hofs-zeit]]=0,0,MROUND(30*25^((Lose[[#This Row],[Bahn-hofs-zeit]]-_xlfn.MINIFS(Lose[Bahn-hofs-zeit],Lose[Bahn-hofs-zeit],"&gt;0"))/(MAX(Lose[Bahn-hofs-zeit])-_xlfn.MINIFS(Lose[Bahn-hofs-zeit],Lose[Bahn-hofs-zeit],"&gt;0"))),5))</f>
        <v>255</v>
      </c>
      <c r="O246">
        <f>IF(Lose[[#This Row],[Gehzeit (min)]]="",0,CEILING(3*(Lose[[#This Row],[Gehzeit (min)]]+Lose[[#This Row],[Aufgaben-zeit (min)]]),5))</f>
        <v>45</v>
      </c>
      <c r="P246">
        <v>9.75</v>
      </c>
      <c r="Q246">
        <f>IFERROR(ROUND(Lose[[#This Row],[Distanz (km)]]*60/Lose[[#This Row],[Gehzeit (min)]],1),"")</f>
        <v>3.8</v>
      </c>
      <c r="R2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0.27</v>
      </c>
      <c r="S246">
        <f>IFERROR(Lose[[#This Row],[Distanz (km)]]-Lose[[#This Row],[Check Distanz]],"")</f>
        <v>4.9999999999999989E-2</v>
      </c>
      <c r="T246" s="29">
        <f>IFERROR(Lose[[#This Row],[Check Umweg]]/Lose[[#This Row],[Check Distanz]],"")</f>
        <v>0.18518518518518512</v>
      </c>
      <c r="U246">
        <f ca="1">IF(RIGHT(Lose[[#This Row],[LosID]],1)="b",_xlfn.XLOOKUP(REPLACE(Lose[[#This Row],[LosID]],LEN(Lose[[#This Row],[LosID]]),1,"a"),Lose[LosID],Lose[Zufallszahl],"",0),RAND())</f>
        <v>0.6090987530211539</v>
      </c>
      <c r="V246" t="b" cm="1">
        <f t="array" aca="1" ref="V246" ca="1">Lose[[#This Row],[Zufallszahl]]&gt;=IFERROR(LARGE((LEFT(Lose[LosID],FIND("-",Lose[LosID])-1)=LEFT(Lose[[#This Row],[LosID]],FIND("-",Lose[[#This Row],[LosID]])-1))*Lose[Zufallszahl],_xlfn.XLOOKUP(LEFT(Lose[[#This Row],[LosID]],FIND("-",Lose[[#This Row],[LosID]])-1),Ziehungsanzahl[Kürzel],Ziehungsanzahl[Kontingent],FALSE,0)),9999)</f>
        <v>0</v>
      </c>
    </row>
    <row r="247" spans="1:22" ht="30">
      <c r="A2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7" t="s">
        <v>865</v>
      </c>
      <c r="C247" t="s">
        <v>1569</v>
      </c>
      <c r="D247" s="1" t="s">
        <v>1570</v>
      </c>
      <c r="E247" t="s">
        <v>1571</v>
      </c>
      <c r="F247" t="s">
        <v>1572</v>
      </c>
      <c r="G247">
        <v>2</v>
      </c>
      <c r="H247">
        <v>1</v>
      </c>
      <c r="I247">
        <v>0.1</v>
      </c>
      <c r="J247" t="s">
        <v>89</v>
      </c>
      <c r="K247" t="str" cm="1">
        <f t="array" ref="K24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Oschatz</v>
      </c>
      <c r="L247" t="str">
        <f>IFERROR(LEFT(TRIM(Lose[[#This Row],[Google Koordinaten]]),9),"")</f>
        <v>51.311298</v>
      </c>
      <c r="M247" t="str">
        <f>IFERROR(MID(TRIM(Lose[[#This Row],[Google Koordinaten]]),
FIND(",",TRIM(Lose[[#This Row],[Google Koordinaten]])) + 2,9),"")</f>
        <v>13.105080</v>
      </c>
      <c r="N247">
        <f>IF(Lose[[#This Row],[Bahn-hofs-zeit]]=0,0,MROUND(30*25^((Lose[[#This Row],[Bahn-hofs-zeit]]-_xlfn.MINIFS(Lose[Bahn-hofs-zeit],Lose[Bahn-hofs-zeit],"&gt;0"))/(MAX(Lose[Bahn-hofs-zeit])-_xlfn.MINIFS(Lose[Bahn-hofs-zeit],Lose[Bahn-hofs-zeit],"&gt;0"))),5))</f>
        <v>420</v>
      </c>
      <c r="O247">
        <f>IF(Lose[[#This Row],[Gehzeit (min)]]="",0,CEILING(3*(Lose[[#This Row],[Gehzeit (min)]]+Lose[[#This Row],[Aufgaben-zeit (min)]]),5))</f>
        <v>10</v>
      </c>
      <c r="P247">
        <v>11.25</v>
      </c>
      <c r="Q247">
        <f>IFERROR(ROUND(Lose[[#This Row],[Distanz (km)]]*60/Lose[[#This Row],[Gehzeit (min)]],1),"")</f>
        <v>3</v>
      </c>
      <c r="R2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0.09</v>
      </c>
      <c r="S247">
        <f>IFERROR(Lose[[#This Row],[Distanz (km)]]-Lose[[#This Row],[Check Distanz]],"")</f>
        <v>1.0000000000000009E-2</v>
      </c>
      <c r="T247" s="29">
        <f>IFERROR(Lose[[#This Row],[Check Umweg]]/Lose[[#This Row],[Check Distanz]],"")</f>
        <v>0.11111111111111122</v>
      </c>
      <c r="U247">
        <f ca="1">IF(RIGHT(Lose[[#This Row],[LosID]],1)="b",_xlfn.XLOOKUP(REPLACE(Lose[[#This Row],[LosID]],LEN(Lose[[#This Row],[LosID]]),1,"a"),Lose[LosID],Lose[Zufallszahl],"",0),RAND())</f>
        <v>0.93391886085664499</v>
      </c>
      <c r="V247" t="b" cm="1">
        <f t="array" aca="1" ref="V247" ca="1">Lose[[#This Row],[Zufallszahl]]&gt;=IFERROR(LARGE((LEFT(Lose[LosID],FIND("-",Lose[LosID])-1)=LEFT(Lose[[#This Row],[LosID]],FIND("-",Lose[[#This Row],[LosID]])-1))*Lose[Zufallszahl],_xlfn.XLOOKUP(LEFT(Lose[[#This Row],[LosID]],FIND("-",Lose[[#This Row],[LosID]])-1),Ziehungsanzahl[Kürzel],Ziehungsanzahl[Kontingent],FALSE,0)),9999)</f>
        <v>1</v>
      </c>
    </row>
    <row r="248" spans="1:22" ht="105">
      <c r="A2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8" t="s">
        <v>867</v>
      </c>
      <c r="C248" t="s">
        <v>418</v>
      </c>
      <c r="D248" s="1" t="s">
        <v>1573</v>
      </c>
      <c r="E248" t="s">
        <v>419</v>
      </c>
      <c r="F248" t="s">
        <v>1574</v>
      </c>
      <c r="G248">
        <v>13</v>
      </c>
      <c r="H248">
        <v>1</v>
      </c>
      <c r="I248">
        <v>1</v>
      </c>
      <c r="J248">
        <v>10</v>
      </c>
      <c r="K248" t="str" cm="1">
        <f t="array" ref="K24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Kuchen</v>
      </c>
      <c r="L248" t="str">
        <f>IFERROR(LEFT(TRIM(Lose[[#This Row],[Google Koordinaten]]),9),"")</f>
        <v>48.635032</v>
      </c>
      <c r="M248" t="str">
        <f>IFERROR(MID(TRIM(Lose[[#This Row],[Google Koordinaten]]),
FIND(",",TRIM(Lose[[#This Row],[Google Koordinaten]])) + 2,9),"")</f>
        <v>9.8019237</v>
      </c>
      <c r="N248">
        <f>IF(Lose[[#This Row],[Bahn-hofs-zeit]]=0,0,MROUND(30*25^((Lose[[#This Row],[Bahn-hofs-zeit]]-_xlfn.MINIFS(Lose[Bahn-hofs-zeit],Lose[Bahn-hofs-zeit],"&gt;0"))/(MAX(Lose[Bahn-hofs-zeit])-_xlfn.MINIFS(Lose[Bahn-hofs-zeit],Lose[Bahn-hofs-zeit],"&gt;0"))),5))</f>
        <v>185</v>
      </c>
      <c r="O248">
        <f>IF(Lose[[#This Row],[Gehzeit (min)]]="",0,CEILING(3*(Lose[[#This Row],[Gehzeit (min)]]+Lose[[#This Row],[Aufgaben-zeit (min)]]),5))</f>
        <v>45</v>
      </c>
      <c r="P248">
        <v>8.75</v>
      </c>
      <c r="Q248">
        <f>IFERROR(ROUND(Lose[[#This Row],[Distanz (km)]]*60/Lose[[#This Row],[Gehzeit (min)]],1),"")</f>
        <v>4.5999999999999996</v>
      </c>
      <c r="R2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0.62</v>
      </c>
      <c r="S248">
        <f>IFERROR(Lose[[#This Row],[Distanz (km)]]-Lose[[#This Row],[Check Distanz]],"")</f>
        <v>0.38</v>
      </c>
      <c r="T248" s="29">
        <f>IFERROR(Lose[[#This Row],[Check Umweg]]/Lose[[#This Row],[Check Distanz]],"")</f>
        <v>0.61290322580645162</v>
      </c>
      <c r="U248">
        <f ca="1">IF(RIGHT(Lose[[#This Row],[LosID]],1)="b",_xlfn.XLOOKUP(REPLACE(Lose[[#This Row],[LosID]],LEN(Lose[[#This Row],[LosID]]),1,"a"),Lose[LosID],Lose[Zufallszahl],"",0),RAND())</f>
        <v>0.31260278589425294</v>
      </c>
      <c r="V248" t="b" cm="1">
        <f t="array" aca="1" ref="V248" ca="1">Lose[[#This Row],[Zufallszahl]]&gt;=IFERROR(LARGE((LEFT(Lose[LosID],FIND("-",Lose[LosID])-1)=LEFT(Lose[[#This Row],[LosID]],FIND("-",Lose[[#This Row],[LosID]])-1))*Lose[Zufallszahl],_xlfn.XLOOKUP(LEFT(Lose[[#This Row],[LosID]],FIND("-",Lose[[#This Row],[LosID]])-1),Ziehungsanzahl[Kürzel],Ziehungsanzahl[Kontingent],FALSE,0)),9999)</f>
        <v>0</v>
      </c>
    </row>
    <row r="249" spans="1:22" ht="45">
      <c r="A2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49" t="s">
        <v>870</v>
      </c>
      <c r="C249" t="s">
        <v>1575</v>
      </c>
      <c r="D249" s="1" t="s">
        <v>1576</v>
      </c>
      <c r="E249" t="s">
        <v>1577</v>
      </c>
      <c r="F249" t="s">
        <v>1578</v>
      </c>
      <c r="G249">
        <v>4</v>
      </c>
      <c r="H249">
        <v>1</v>
      </c>
      <c r="I249">
        <v>0.3</v>
      </c>
      <c r="J249">
        <v>15</v>
      </c>
      <c r="K249" t="str" cm="1">
        <f t="array" ref="K2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Simmelsdorf-Hüttenbach</v>
      </c>
      <c r="L249" t="str">
        <f>IFERROR(LEFT(TRIM(Lose[[#This Row],[Google Koordinaten]]),9),"")</f>
        <v>49.600780</v>
      </c>
      <c r="M249" t="str">
        <f>IFERROR(MID(TRIM(Lose[[#This Row],[Google Koordinaten]]),
FIND(",",TRIM(Lose[[#This Row],[Google Koordinaten]])) + 2,9),"")</f>
        <v>11.343457</v>
      </c>
      <c r="N249">
        <f>IF(Lose[[#This Row],[Bahn-hofs-zeit]]=0,0,MROUND(30*25^((Lose[[#This Row],[Bahn-hofs-zeit]]-_xlfn.MINIFS(Lose[Bahn-hofs-zeit],Lose[Bahn-hofs-zeit],"&gt;0"))/(MAX(Lose[Bahn-hofs-zeit])-_xlfn.MINIFS(Lose[Bahn-hofs-zeit],Lose[Bahn-hofs-zeit],"&gt;0"))),5))</f>
        <v>120</v>
      </c>
      <c r="O249">
        <f>IF(Lose[[#This Row],[Gehzeit (min)]]="",0,CEILING(3*(Lose[[#This Row],[Gehzeit (min)]]+Lose[[#This Row],[Aufgaben-zeit (min)]]),5))</f>
        <v>15</v>
      </c>
      <c r="P249">
        <v>7.5</v>
      </c>
      <c r="Q249">
        <f>IFERROR(ROUND(Lose[[#This Row],[Distanz (km)]]*60/Lose[[#This Row],[Gehzeit (min)]],1),"")</f>
        <v>4.5</v>
      </c>
      <c r="R2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0.28999999999999998</v>
      </c>
      <c r="S249">
        <f>IFERROR(Lose[[#This Row],[Distanz (km)]]-Lose[[#This Row],[Check Distanz]],"")</f>
        <v>1.0000000000000009E-2</v>
      </c>
      <c r="T249" s="29">
        <f>IFERROR(Lose[[#This Row],[Check Umweg]]/Lose[[#This Row],[Check Distanz]],"")</f>
        <v>3.4482758620689689E-2</v>
      </c>
      <c r="U249">
        <f ca="1">IF(RIGHT(Lose[[#This Row],[LosID]],1)="b",_xlfn.XLOOKUP(REPLACE(Lose[[#This Row],[LosID]],LEN(Lose[[#This Row],[LosID]]),1,"a"),Lose[LosID],Lose[Zufallszahl],"",0),RAND())</f>
        <v>0.89138450087156929</v>
      </c>
      <c r="V249" t="b" cm="1">
        <f t="array" aca="1" ref="V249" ca="1">Lose[[#This Row],[Zufallszahl]]&gt;=IFERROR(LARGE((LEFT(Lose[LosID],FIND("-",Lose[LosID])-1)=LEFT(Lose[[#This Row],[LosID]],FIND("-",Lose[[#This Row],[LosID]])-1))*Lose[Zufallszahl],_xlfn.XLOOKUP(LEFT(Lose[[#This Row],[LosID]],FIND("-",Lose[[#This Row],[LosID]])-1),Ziehungsanzahl[Kürzel],Ziehungsanzahl[Kontingent],FALSE,0)),9999)</f>
        <v>1</v>
      </c>
    </row>
    <row r="250" spans="1:22" ht="30">
      <c r="A2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0" t="s">
        <v>872</v>
      </c>
      <c r="C250" t="s">
        <v>421</v>
      </c>
      <c r="D250" s="1" t="s">
        <v>424</v>
      </c>
      <c r="E250" t="s">
        <v>422</v>
      </c>
      <c r="F250" t="s">
        <v>1579</v>
      </c>
      <c r="G250">
        <v>15</v>
      </c>
      <c r="H250">
        <v>1</v>
      </c>
      <c r="I250">
        <v>0.95</v>
      </c>
      <c r="J250" t="s">
        <v>89</v>
      </c>
      <c r="K250" t="str" cm="1">
        <f t="array" ref="K25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Sulzbach-Rosenberg</v>
      </c>
      <c r="L250" t="str">
        <f>IFERROR(LEFT(TRIM(Lose[[#This Row],[Google Koordinaten]]),9),"")</f>
        <v>49.505299</v>
      </c>
      <c r="M250" t="str">
        <f>IFERROR(MID(TRIM(Lose[[#This Row],[Google Koordinaten]]),
FIND(",",TRIM(Lose[[#This Row],[Google Koordinaten]])) + 2,9),"")</f>
        <v>11.736050</v>
      </c>
      <c r="N250">
        <f>IF(Lose[[#This Row],[Bahn-hofs-zeit]]=0,0,MROUND(30*25^((Lose[[#This Row],[Bahn-hofs-zeit]]-_xlfn.MINIFS(Lose[Bahn-hofs-zeit],Lose[Bahn-hofs-zeit],"&gt;0"))/(MAX(Lose[Bahn-hofs-zeit])-_xlfn.MINIFS(Lose[Bahn-hofs-zeit],Lose[Bahn-hofs-zeit],"&gt;0"))),5))</f>
        <v>215</v>
      </c>
      <c r="O250">
        <f>IF(Lose[[#This Row],[Gehzeit (min)]]="",0,CEILING(3*(Lose[[#This Row],[Gehzeit (min)]]+Lose[[#This Row],[Aufgaben-zeit (min)]]),5))</f>
        <v>50</v>
      </c>
      <c r="P250">
        <v>9.25</v>
      </c>
      <c r="Q250">
        <f>IFERROR(ROUND(Lose[[#This Row],[Distanz (km)]]*60/Lose[[#This Row],[Gehzeit (min)]],1),"")</f>
        <v>3.8</v>
      </c>
      <c r="R2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250">
        <f>IFERROR(Lose[[#This Row],[Distanz (km)]]-Lose[[#This Row],[Check Distanz]],"")</f>
        <v>0.26</v>
      </c>
      <c r="T250" s="29">
        <f>IFERROR(Lose[[#This Row],[Check Umweg]]/Lose[[#This Row],[Check Distanz]],"")</f>
        <v>0.37681159420289861</v>
      </c>
      <c r="U250">
        <f ca="1">IF(RIGHT(Lose[[#This Row],[LosID]],1)="b",_xlfn.XLOOKUP(REPLACE(Lose[[#This Row],[LosID]],LEN(Lose[[#This Row],[LosID]]),1,"a"),Lose[LosID],Lose[Zufallszahl],"",0),RAND())</f>
        <v>0.74341963710935599</v>
      </c>
      <c r="V250" t="b" cm="1">
        <f t="array" aca="1" ref="V250" ca="1">Lose[[#This Row],[Zufallszahl]]&gt;=IFERROR(LARGE((LEFT(Lose[LosID],FIND("-",Lose[LosID])-1)=LEFT(Lose[[#This Row],[LosID]],FIND("-",Lose[[#This Row],[LosID]])-1))*Lose[Zufallszahl],_xlfn.XLOOKUP(LEFT(Lose[[#This Row],[LosID]],FIND("-",Lose[[#This Row],[LosID]])-1),Ziehungsanzahl[Kürzel],Ziehungsanzahl[Kontingent],FALSE,0)),9999)</f>
        <v>1</v>
      </c>
    </row>
    <row r="251" spans="1:22" ht="30">
      <c r="A2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1" t="s">
        <v>877</v>
      </c>
      <c r="C251" t="s">
        <v>1580</v>
      </c>
      <c r="D251" s="1" t="s">
        <v>1581</v>
      </c>
      <c r="E251" t="s">
        <v>1582</v>
      </c>
      <c r="F251" t="s">
        <v>1583</v>
      </c>
      <c r="G251">
        <v>9</v>
      </c>
      <c r="H251">
        <v>1</v>
      </c>
      <c r="I251">
        <v>0.65</v>
      </c>
      <c r="J251" t="s">
        <v>89</v>
      </c>
      <c r="K251" t="str" cm="1">
        <f t="array" ref="K2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Feucht Ost</v>
      </c>
      <c r="L251" t="str">
        <f>IFERROR(LEFT(TRIM(Lose[[#This Row],[Google Koordinaten]]),9),"")</f>
        <v>49.376790</v>
      </c>
      <c r="M251" t="str">
        <f>IFERROR(MID(TRIM(Lose[[#This Row],[Google Koordinaten]]),
FIND(",",TRIM(Lose[[#This Row],[Google Koordinaten]])) + 2,9),"")</f>
        <v>11.213893</v>
      </c>
      <c r="N251">
        <f>IF(Lose[[#This Row],[Bahn-hofs-zeit]]=0,0,MROUND(30*25^((Lose[[#This Row],[Bahn-hofs-zeit]]-_xlfn.MINIFS(Lose[Bahn-hofs-zeit],Lose[Bahn-hofs-zeit],"&gt;0"))/(MAX(Lose[Bahn-hofs-zeit])-_xlfn.MINIFS(Lose[Bahn-hofs-zeit],Lose[Bahn-hofs-zeit],"&gt;0"))),5))</f>
        <v>170</v>
      </c>
      <c r="O251">
        <f>IF(Lose[[#This Row],[Gehzeit (min)]]="",0,CEILING(3*(Lose[[#This Row],[Gehzeit (min)]]+Lose[[#This Row],[Aufgaben-zeit (min)]]),5))</f>
        <v>30</v>
      </c>
      <c r="P251">
        <v>8.5</v>
      </c>
      <c r="Q251">
        <f>IFERROR(ROUND(Lose[[#This Row],[Distanz (km)]]*60/Lose[[#This Row],[Gehzeit (min)]],1),"")</f>
        <v>4.3</v>
      </c>
      <c r="R2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0.49</v>
      </c>
      <c r="S251">
        <f>IFERROR(Lose[[#This Row],[Distanz (km)]]-Lose[[#This Row],[Check Distanz]],"")</f>
        <v>0.16000000000000003</v>
      </c>
      <c r="T251" s="29">
        <f>IFERROR(Lose[[#This Row],[Check Umweg]]/Lose[[#This Row],[Check Distanz]],"")</f>
        <v>0.32653061224489804</v>
      </c>
      <c r="U251">
        <f ca="1">IF(RIGHT(Lose[[#This Row],[LosID]],1)="b",_xlfn.XLOOKUP(REPLACE(Lose[[#This Row],[LosID]],LEN(Lose[[#This Row],[LosID]]),1,"a"),Lose[LosID],Lose[Zufallszahl],"",0),RAND())</f>
        <v>0.18512965009617932</v>
      </c>
      <c r="V251" t="b" cm="1">
        <f t="array" aca="1" ref="V251" ca="1">Lose[[#This Row],[Zufallszahl]]&gt;=IFERROR(LARGE((LEFT(Lose[LosID],FIND("-",Lose[LosID])-1)=LEFT(Lose[[#This Row],[LosID]],FIND("-",Lose[[#This Row],[LosID]])-1))*Lose[Zufallszahl],_xlfn.XLOOKUP(LEFT(Lose[[#This Row],[LosID]],FIND("-",Lose[[#This Row],[LosID]])-1),Ziehungsanzahl[Kürzel],Ziehungsanzahl[Kontingent],FALSE,0)),9999)</f>
        <v>0</v>
      </c>
    </row>
    <row r="252" spans="1:22" ht="30">
      <c r="A2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2" t="s">
        <v>830</v>
      </c>
      <c r="C252" t="s">
        <v>425</v>
      </c>
      <c r="D252" s="1" t="s">
        <v>428</v>
      </c>
      <c r="E252" t="s">
        <v>426</v>
      </c>
      <c r="F252" t="s">
        <v>1584</v>
      </c>
      <c r="G252">
        <v>5</v>
      </c>
      <c r="H252">
        <v>1</v>
      </c>
      <c r="I252">
        <v>0.35</v>
      </c>
      <c r="J252" t="s">
        <v>89</v>
      </c>
      <c r="K252" t="str" cm="1">
        <f t="array" ref="K2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Geilenkirchen</v>
      </c>
      <c r="L252" t="str">
        <f>IFERROR(LEFT(TRIM(Lose[[#This Row],[Google Koordinaten]]),9),"")</f>
        <v>50.962797</v>
      </c>
      <c r="M252" t="str">
        <f>IFERROR(MID(TRIM(Lose[[#This Row],[Google Koordinaten]]),
FIND(",",TRIM(Lose[[#This Row],[Google Koordinaten]])) + 2,9),"")</f>
        <v>6.1225233</v>
      </c>
      <c r="N252">
        <f>IF(Lose[[#This Row],[Bahn-hofs-zeit]]=0,0,MROUND(30*25^((Lose[[#This Row],[Bahn-hofs-zeit]]-_xlfn.MINIFS(Lose[Bahn-hofs-zeit],Lose[Bahn-hofs-zeit],"&gt;0"))/(MAX(Lose[Bahn-hofs-zeit])-_xlfn.MINIFS(Lose[Bahn-hofs-zeit],Lose[Bahn-hofs-zeit],"&gt;0"))),5))</f>
        <v>80</v>
      </c>
      <c r="O252">
        <f>IF(Lose[[#This Row],[Gehzeit (min)]]="",0,CEILING(3*(Lose[[#This Row],[Gehzeit (min)]]+Lose[[#This Row],[Aufgaben-zeit (min)]]),5))</f>
        <v>20</v>
      </c>
      <c r="P252">
        <v>6.25</v>
      </c>
      <c r="Q252">
        <f>IFERROR(ROUND(Lose[[#This Row],[Distanz (km)]]*60/Lose[[#This Row],[Gehzeit (min)]],1),"")</f>
        <v>4.2</v>
      </c>
      <c r="R2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0.24</v>
      </c>
      <c r="S252">
        <f>IFERROR(Lose[[#This Row],[Distanz (km)]]-Lose[[#This Row],[Check Distanz]],"")</f>
        <v>0.10999999999999999</v>
      </c>
      <c r="T252" s="29">
        <f>IFERROR(Lose[[#This Row],[Check Umweg]]/Lose[[#This Row],[Check Distanz]],"")</f>
        <v>0.45833333333333331</v>
      </c>
      <c r="U252">
        <f ca="1">IF(RIGHT(Lose[[#This Row],[LosID]],1)="b",_xlfn.XLOOKUP(REPLACE(Lose[[#This Row],[LosID]],LEN(Lose[[#This Row],[LosID]]),1,"a"),Lose[LosID],Lose[Zufallszahl],"",0),RAND())</f>
        <v>0.97287007003627946</v>
      </c>
      <c r="V252" t="b" cm="1">
        <f t="array" aca="1" ref="V252" ca="1">Lose[[#This Row],[Zufallszahl]]&gt;=IFERROR(LARGE((LEFT(Lose[LosID],FIND("-",Lose[LosID])-1)=LEFT(Lose[[#This Row],[LosID]],FIND("-",Lose[[#This Row],[LosID]])-1))*Lose[Zufallszahl],_xlfn.XLOOKUP(LEFT(Lose[[#This Row],[LosID]],FIND("-",Lose[[#This Row],[LosID]])-1),Ziehungsanzahl[Kürzel],Ziehungsanzahl[Kontingent],FALSE,0)),9999)</f>
        <v>1</v>
      </c>
    </row>
    <row r="253" spans="1:22" ht="45">
      <c r="A2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3" t="s">
        <v>835</v>
      </c>
      <c r="C253" t="s">
        <v>1585</v>
      </c>
      <c r="D253" s="1" t="s">
        <v>1586</v>
      </c>
      <c r="E253" t="s">
        <v>1587</v>
      </c>
      <c r="F253" t="s">
        <v>1588</v>
      </c>
      <c r="G253">
        <v>3</v>
      </c>
      <c r="H253">
        <v>1</v>
      </c>
      <c r="I253">
        <v>0.2</v>
      </c>
      <c r="J253" t="s">
        <v>89</v>
      </c>
      <c r="K253" t="str" cm="1">
        <f t="array" ref="K25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Güterglück</v>
      </c>
      <c r="L253" t="str">
        <f>IFERROR(LEFT(TRIM(Lose[[#This Row],[Google Koordinaten]]),9),"")</f>
        <v>51.992756</v>
      </c>
      <c r="M253" t="str">
        <f>IFERROR(MID(TRIM(Lose[[#This Row],[Google Koordinaten]]),
FIND(",",TRIM(Lose[[#This Row],[Google Koordinaten]])) + 2,9),"")</f>
        <v>11.985386</v>
      </c>
      <c r="N253">
        <f>IF(Lose[[#This Row],[Bahn-hofs-zeit]]=0,0,MROUND(30*25^((Lose[[#This Row],[Bahn-hofs-zeit]]-_xlfn.MINIFS(Lose[Bahn-hofs-zeit],Lose[Bahn-hofs-zeit],"&gt;0"))/(MAX(Lose[Bahn-hofs-zeit])-_xlfn.MINIFS(Lose[Bahn-hofs-zeit],Lose[Bahn-hofs-zeit],"&gt;0"))),5))</f>
        <v>420</v>
      </c>
      <c r="O253">
        <f>IF(Lose[[#This Row],[Gehzeit (min)]]="",0,CEILING(3*(Lose[[#This Row],[Gehzeit (min)]]+Lose[[#This Row],[Aufgaben-zeit (min)]]),5))</f>
        <v>15</v>
      </c>
      <c r="P253">
        <v>11.25</v>
      </c>
      <c r="Q253">
        <f>IFERROR(ROUND(Lose[[#This Row],[Distanz (km)]]*60/Lose[[#This Row],[Gehzeit (min)]],1),"")</f>
        <v>4</v>
      </c>
      <c r="R2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0.11</v>
      </c>
      <c r="S253">
        <f>IFERROR(Lose[[#This Row],[Distanz (km)]]-Lose[[#This Row],[Check Distanz]],"")</f>
        <v>9.0000000000000011E-2</v>
      </c>
      <c r="T253" s="29">
        <f>IFERROR(Lose[[#This Row],[Check Umweg]]/Lose[[#This Row],[Check Distanz]],"")</f>
        <v>0.81818181818181823</v>
      </c>
      <c r="U253">
        <f ca="1">IF(RIGHT(Lose[[#This Row],[LosID]],1)="b",_xlfn.XLOOKUP(REPLACE(Lose[[#This Row],[LosID]],LEN(Lose[[#This Row],[LosID]]),1,"a"),Lose[LosID],Lose[Zufallszahl],"",0),RAND())</f>
        <v>0.26149974600420778</v>
      </c>
      <c r="V253" t="b" cm="1">
        <f t="array" aca="1" ref="V253" ca="1">Lose[[#This Row],[Zufallszahl]]&gt;=IFERROR(LARGE((LEFT(Lose[LosID],FIND("-",Lose[LosID])-1)=LEFT(Lose[[#This Row],[LosID]],FIND("-",Lose[[#This Row],[LosID]])-1))*Lose[Zufallszahl],_xlfn.XLOOKUP(LEFT(Lose[[#This Row],[LosID]],FIND("-",Lose[[#This Row],[LosID]])-1),Ziehungsanzahl[Kürzel],Ziehungsanzahl[Kontingent],FALSE,0)),9999)</f>
        <v>0</v>
      </c>
    </row>
    <row r="254" spans="1:22" ht="60">
      <c r="A2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4" t="s">
        <v>838</v>
      </c>
      <c r="C254" t="s">
        <v>1589</v>
      </c>
      <c r="D254" s="1" t="s">
        <v>1590</v>
      </c>
      <c r="E254" t="s">
        <v>1591</v>
      </c>
      <c r="F254" t="s">
        <v>1592</v>
      </c>
      <c r="G254">
        <v>11</v>
      </c>
      <c r="H254">
        <v>2</v>
      </c>
      <c r="I254">
        <v>0.85</v>
      </c>
      <c r="J254" t="s">
        <v>89</v>
      </c>
      <c r="K254" t="str" cm="1">
        <f t="array" ref="K25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Quadrath-Ichendorf</v>
      </c>
      <c r="L254" t="str">
        <f>IFERROR(LEFT(TRIM(Lose[[#This Row],[Google Koordinaten]]),9),"")</f>
        <v>50.936611</v>
      </c>
      <c r="M254" t="str">
        <f>IFERROR(MID(TRIM(Lose[[#This Row],[Google Koordinaten]]),
FIND(",",TRIM(Lose[[#This Row],[Google Koordinaten]])) + 2,9),"")</f>
        <v>6.6958783</v>
      </c>
      <c r="N254">
        <f>IF(Lose[[#This Row],[Bahn-hofs-zeit]]=0,0,MROUND(30*25^((Lose[[#This Row],[Bahn-hofs-zeit]]-_xlfn.MINIFS(Lose[Bahn-hofs-zeit],Lose[Bahn-hofs-zeit],"&gt;0"))/(MAX(Lose[Bahn-hofs-zeit])-_xlfn.MINIFS(Lose[Bahn-hofs-zeit],Lose[Bahn-hofs-zeit],"&gt;0"))),5))</f>
        <v>45</v>
      </c>
      <c r="O254">
        <f>IF(Lose[[#This Row],[Gehzeit (min)]]="",0,CEILING(3*(Lose[[#This Row],[Gehzeit (min)]]+Lose[[#This Row],[Aufgaben-zeit (min)]]),5))</f>
        <v>40</v>
      </c>
      <c r="P254">
        <v>4.5</v>
      </c>
      <c r="Q254">
        <f>IFERROR(ROUND(Lose[[#This Row],[Distanz (km)]]*60/Lose[[#This Row],[Gehzeit (min)]],1),"")</f>
        <v>4.5999999999999996</v>
      </c>
      <c r="R2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254">
        <f>IFERROR(Lose[[#This Row],[Distanz (km)]]-Lose[[#This Row],[Check Distanz]],"")</f>
        <v>0.17999999999999994</v>
      </c>
      <c r="T254" s="29">
        <f>IFERROR(Lose[[#This Row],[Check Umweg]]/Lose[[#This Row],[Check Distanz]],"")</f>
        <v>0.26865671641791034</v>
      </c>
      <c r="U254">
        <f ca="1">IF(RIGHT(Lose[[#This Row],[LosID]],1)="b",_xlfn.XLOOKUP(REPLACE(Lose[[#This Row],[LosID]],LEN(Lose[[#This Row],[LosID]]),1,"a"),Lose[LosID],Lose[Zufallszahl],"",0),RAND())</f>
        <v>0.69740814325838085</v>
      </c>
      <c r="V254" t="b" cm="1">
        <f t="array" aca="1" ref="V254" ca="1">Lose[[#This Row],[Zufallszahl]]&gt;=IFERROR(LARGE((LEFT(Lose[LosID],FIND("-",Lose[LosID])-1)=LEFT(Lose[[#This Row],[LosID]],FIND("-",Lose[[#This Row],[LosID]])-1))*Lose[Zufallszahl],_xlfn.XLOOKUP(LEFT(Lose[[#This Row],[LosID]],FIND("-",Lose[[#This Row],[LosID]])-1),Ziehungsanzahl[Kürzel],Ziehungsanzahl[Kontingent],FALSE,0)),9999)</f>
        <v>0</v>
      </c>
    </row>
    <row r="255" spans="1:22" ht="90">
      <c r="A2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255" t="s">
        <v>843</v>
      </c>
      <c r="C255" t="s">
        <v>429</v>
      </c>
      <c r="D255" s="1" t="s">
        <v>432</v>
      </c>
      <c r="E255" t="s">
        <v>430</v>
      </c>
      <c r="F255" t="s">
        <v>1593</v>
      </c>
      <c r="G255">
        <v>2</v>
      </c>
      <c r="H255">
        <v>1</v>
      </c>
      <c r="I255">
        <v>0.1</v>
      </c>
      <c r="J255" t="s">
        <v>89</v>
      </c>
      <c r="K255" t="str" cm="1">
        <f t="array" ref="K25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Lauterecken-Grumbach</v>
      </c>
      <c r="L255" t="str">
        <f>IFERROR(LEFT(TRIM(Lose[[#This Row],[Google Koordinaten]]),9),"")</f>
        <v>49.653495</v>
      </c>
      <c r="M255" t="str">
        <f>IFERROR(MID(TRIM(Lose[[#This Row],[Google Koordinaten]]),
FIND(",",TRIM(Lose[[#This Row],[Google Koordinaten]])) + 2,9),"")</f>
        <v>7.5905750</v>
      </c>
      <c r="N255">
        <f>IF(Lose[[#This Row],[Bahn-hofs-zeit]]=0,0,MROUND(30*25^((Lose[[#This Row],[Bahn-hofs-zeit]]-_xlfn.MINIFS(Lose[Bahn-hofs-zeit],Lose[Bahn-hofs-zeit],"&gt;0"))/(MAX(Lose[Bahn-hofs-zeit])-_xlfn.MINIFS(Lose[Bahn-hofs-zeit],Lose[Bahn-hofs-zeit],"&gt;0"))),5))</f>
        <v>155</v>
      </c>
      <c r="O255">
        <f>IF(Lose[[#This Row],[Gehzeit (min)]]="",0,CEILING(3*(Lose[[#This Row],[Gehzeit (min)]]+Lose[[#This Row],[Aufgaben-zeit (min)]]),5))</f>
        <v>10</v>
      </c>
      <c r="P255">
        <v>8.25</v>
      </c>
      <c r="Q255">
        <f>IFERROR(ROUND(Lose[[#This Row],[Distanz (km)]]*60/Lose[[#This Row],[Gehzeit (min)]],1),"")</f>
        <v>3</v>
      </c>
      <c r="R2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0.03</v>
      </c>
      <c r="S255">
        <f>IFERROR(Lose[[#This Row],[Distanz (km)]]-Lose[[#This Row],[Check Distanz]],"")</f>
        <v>7.0000000000000007E-2</v>
      </c>
      <c r="T255" s="29">
        <f>IFERROR(Lose[[#This Row],[Check Umweg]]/Lose[[#This Row],[Check Distanz]],"")</f>
        <v>2.3333333333333335</v>
      </c>
      <c r="U255">
        <f ca="1">IF(RIGHT(Lose[[#This Row],[LosID]],1)="b",_xlfn.XLOOKUP(REPLACE(Lose[[#This Row],[LosID]],LEN(Lose[[#This Row],[LosID]]),1,"a"),Lose[LosID],Lose[Zufallszahl],"",0),RAND())</f>
        <v>0.80830794117556704</v>
      </c>
      <c r="V255" t="b" cm="1">
        <f t="array" aca="1" ref="V255" ca="1">Lose[[#This Row],[Zufallszahl]]&gt;=IFERROR(LARGE((LEFT(Lose[LosID],FIND("-",Lose[LosID])-1)=LEFT(Lose[[#This Row],[LosID]],FIND("-",Lose[[#This Row],[LosID]])-1))*Lose[Zufallszahl],_xlfn.XLOOKUP(LEFT(Lose[[#This Row],[LosID]],FIND("-",Lose[[#This Row],[LosID]])-1),Ziehungsanzahl[Kürzel],Ziehungsanzahl[Kontingent],FALSE,0)),9999)</f>
        <v>1</v>
      </c>
    </row>
    <row r="256" spans="1:22">
      <c r="A25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6" t="s">
        <v>846</v>
      </c>
      <c r="C256" t="s">
        <v>1594</v>
      </c>
      <c r="D256" s="1" t="s">
        <v>1595</v>
      </c>
      <c r="E256" t="s">
        <v>1596</v>
      </c>
      <c r="F256" t="s">
        <v>1597</v>
      </c>
      <c r="G256">
        <v>9</v>
      </c>
      <c r="H256">
        <v>2</v>
      </c>
      <c r="I256">
        <v>0.7</v>
      </c>
      <c r="J256" t="s">
        <v>89</v>
      </c>
      <c r="K256" t="str" cm="1">
        <f t="array" ref="K25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Lauda</v>
      </c>
      <c r="L256" t="str">
        <f>IFERROR(LEFT(TRIM(Lose[[#This Row],[Google Koordinaten]]),9),"")</f>
        <v>49.569848</v>
      </c>
      <c r="M256" t="str">
        <f>IFERROR(MID(TRIM(Lose[[#This Row],[Google Koordinaten]]),
FIND(",",TRIM(Lose[[#This Row],[Google Koordinaten]])) + 2,9),"")</f>
        <v>9.7033589</v>
      </c>
      <c r="N256">
        <f>IF(Lose[[#This Row],[Bahn-hofs-zeit]]=0,0,MROUND(30*25^((Lose[[#This Row],[Bahn-hofs-zeit]]-_xlfn.MINIFS(Lose[Bahn-hofs-zeit],Lose[Bahn-hofs-zeit],"&gt;0"))/(MAX(Lose[Bahn-hofs-zeit])-_xlfn.MINIFS(Lose[Bahn-hofs-zeit],Lose[Bahn-hofs-zeit],"&gt;0"))),5))</f>
        <v>110</v>
      </c>
      <c r="O256">
        <f>IF(Lose[[#This Row],[Gehzeit (min)]]="",0,CEILING(3*(Lose[[#This Row],[Gehzeit (min)]]+Lose[[#This Row],[Aufgaben-zeit (min)]]),5))</f>
        <v>35</v>
      </c>
      <c r="P256">
        <v>7.25</v>
      </c>
      <c r="Q256">
        <f>IFERROR(ROUND(Lose[[#This Row],[Distanz (km)]]*60/Lose[[#This Row],[Gehzeit (min)]],1),"")</f>
        <v>4.7</v>
      </c>
      <c r="R25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256">
        <f>IFERROR(Lose[[#This Row],[Distanz (km)]]-Lose[[#This Row],[Check Distanz]],"")</f>
        <v>2.9999999999999916E-2</v>
      </c>
      <c r="T256" s="29">
        <f>IFERROR(Lose[[#This Row],[Check Umweg]]/Lose[[#This Row],[Check Distanz]],"")</f>
        <v>4.4776119402984947E-2</v>
      </c>
      <c r="U256">
        <f ca="1">IF(RIGHT(Lose[[#This Row],[LosID]],1)="b",_xlfn.XLOOKUP(REPLACE(Lose[[#This Row],[LosID]],LEN(Lose[[#This Row],[LosID]]),1,"a"),Lose[LosID],Lose[Zufallszahl],"",0),RAND())</f>
        <v>0.14957850562884034</v>
      </c>
      <c r="V256" t="b" cm="1">
        <f t="array" aca="1" ref="V256" ca="1">Lose[[#This Row],[Zufallszahl]]&gt;=IFERROR(LARGE((LEFT(Lose[LosID],FIND("-",Lose[LosID])-1)=LEFT(Lose[[#This Row],[LosID]],FIND("-",Lose[[#This Row],[LosID]])-1))*Lose[Zufallszahl],_xlfn.XLOOKUP(LEFT(Lose[[#This Row],[LosID]],FIND("-",Lose[[#This Row],[LosID]])-1),Ziehungsanzahl[Kürzel],Ziehungsanzahl[Kontingent],FALSE,0)),9999)</f>
        <v>0</v>
      </c>
    </row>
    <row r="257" spans="1:22" ht="60">
      <c r="A25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7" t="s">
        <v>851</v>
      </c>
      <c r="C257" t="s">
        <v>1598</v>
      </c>
      <c r="D257" s="1" t="s">
        <v>1599</v>
      </c>
      <c r="E257" t="s">
        <v>1600</v>
      </c>
      <c r="F257" t="s">
        <v>1601</v>
      </c>
      <c r="G257">
        <v>15</v>
      </c>
      <c r="H257">
        <v>5</v>
      </c>
      <c r="I257">
        <v>1.1000000000000001</v>
      </c>
      <c r="J257">
        <v>10</v>
      </c>
      <c r="K257" t="str" cm="1">
        <f t="array" ref="K25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Trompet</v>
      </c>
      <c r="L257" t="str">
        <f>IFERROR(LEFT(TRIM(Lose[[#This Row],[Google Koordinaten]]),9),"")</f>
        <v>51.407481</v>
      </c>
      <c r="M257" t="str">
        <f>IFERROR(MID(TRIM(Lose[[#This Row],[Google Koordinaten]]),
FIND(",",TRIM(Lose[[#This Row],[Google Koordinaten]])) + 2,9),"")</f>
        <v>6.6702739</v>
      </c>
      <c r="N257">
        <f>IF(Lose[[#This Row],[Bahn-hofs-zeit]]=0,0,MROUND(30*25^((Lose[[#This Row],[Bahn-hofs-zeit]]-_xlfn.MINIFS(Lose[Bahn-hofs-zeit],Lose[Bahn-hofs-zeit],"&gt;0"))/(MAX(Lose[Bahn-hofs-zeit])-_xlfn.MINIFS(Lose[Bahn-hofs-zeit],Lose[Bahn-hofs-zeit],"&gt;0"))),5))</f>
        <v>40</v>
      </c>
      <c r="O257">
        <f>IF(Lose[[#This Row],[Gehzeit (min)]]="",0,CEILING(3*(Lose[[#This Row],[Gehzeit (min)]]+Lose[[#This Row],[Aufgaben-zeit (min)]]),5))</f>
        <v>60</v>
      </c>
      <c r="P257">
        <v>4.25</v>
      </c>
      <c r="Q257">
        <f>IFERROR(ROUND(Lose[[#This Row],[Distanz (km)]]*60/Lose[[#This Row],[Gehzeit (min)]],1),"")</f>
        <v>4.4000000000000004</v>
      </c>
      <c r="R25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257">
        <f>IFERROR(Lose[[#This Row],[Distanz (km)]]-Lose[[#This Row],[Check Distanz]],"")</f>
        <v>0.43000000000000005</v>
      </c>
      <c r="T257" s="29">
        <f>IFERROR(Lose[[#This Row],[Check Umweg]]/Lose[[#This Row],[Check Distanz]],"")</f>
        <v>0.64179104477611948</v>
      </c>
      <c r="U257">
        <f ca="1">IF(RIGHT(Lose[[#This Row],[LosID]],1)="b",_xlfn.XLOOKUP(REPLACE(Lose[[#This Row],[LosID]],LEN(Lose[[#This Row],[LosID]]),1,"a"),Lose[LosID],Lose[Zufallszahl],"",0),RAND())</f>
        <v>0.78668989815779411</v>
      </c>
      <c r="V257" t="b" cm="1">
        <f t="array" aca="1" ref="V257" ca="1">Lose[[#This Row],[Zufallszahl]]&gt;=IFERROR(LARGE((LEFT(Lose[LosID],FIND("-",Lose[LosID])-1)=LEFT(Lose[[#This Row],[LosID]],FIND("-",Lose[[#This Row],[LosID]])-1))*Lose[Zufallszahl],_xlfn.XLOOKUP(LEFT(Lose[[#This Row],[LosID]],FIND("-",Lose[[#This Row],[LosID]])-1),Ziehungsanzahl[Kürzel],Ziehungsanzahl[Kontingent],FALSE,0)),9999)</f>
        <v>1</v>
      </c>
    </row>
    <row r="258" spans="1:22" ht="30">
      <c r="A25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8" t="s">
        <v>854</v>
      </c>
      <c r="C258" t="s">
        <v>1602</v>
      </c>
      <c r="D258" s="1" t="s">
        <v>1603</v>
      </c>
      <c r="E258" t="s">
        <v>1604</v>
      </c>
      <c r="F258" t="s">
        <v>1605</v>
      </c>
      <c r="G258">
        <v>10</v>
      </c>
      <c r="H258">
        <v>1</v>
      </c>
      <c r="I258">
        <v>0.8</v>
      </c>
      <c r="J258" t="s">
        <v>89</v>
      </c>
      <c r="K258" t="str" cm="1">
        <f t="array" ref="K25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Dreieich-Dreieichenhain</v>
      </c>
      <c r="L258" t="str">
        <f>IFERROR(LEFT(TRIM(Lose[[#This Row],[Google Koordinaten]]),9),"")</f>
        <v>50.001851</v>
      </c>
      <c r="M258" t="str">
        <f>IFERROR(MID(TRIM(Lose[[#This Row],[Google Koordinaten]]),
FIND(",",TRIM(Lose[[#This Row],[Google Koordinaten]])) + 2,9),"")</f>
        <v>8.7161551</v>
      </c>
      <c r="N258">
        <f>IF(Lose[[#This Row],[Bahn-hofs-zeit]]=0,0,MROUND(30*25^((Lose[[#This Row],[Bahn-hofs-zeit]]-_xlfn.MINIFS(Lose[Bahn-hofs-zeit],Lose[Bahn-hofs-zeit],"&gt;0"))/(MAX(Lose[Bahn-hofs-zeit])-_xlfn.MINIFS(Lose[Bahn-hofs-zeit],Lose[Bahn-hofs-zeit],"&gt;0"))),5))</f>
        <v>40</v>
      </c>
      <c r="O258">
        <f>IF(Lose[[#This Row],[Gehzeit (min)]]="",0,CEILING(3*(Lose[[#This Row],[Gehzeit (min)]]+Lose[[#This Row],[Aufgaben-zeit (min)]]),5))</f>
        <v>35</v>
      </c>
      <c r="P258">
        <v>4.25</v>
      </c>
      <c r="Q258">
        <f>IFERROR(ROUND(Lose[[#This Row],[Distanz (km)]]*60/Lose[[#This Row],[Gehzeit (min)]],1),"")</f>
        <v>4.8</v>
      </c>
      <c r="R25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0.65</v>
      </c>
      <c r="S258">
        <f>IFERROR(Lose[[#This Row],[Distanz (km)]]-Lose[[#This Row],[Check Distanz]],"")</f>
        <v>0.15000000000000002</v>
      </c>
      <c r="T258" s="29">
        <f>IFERROR(Lose[[#This Row],[Check Umweg]]/Lose[[#This Row],[Check Distanz]],"")</f>
        <v>0.23076923076923078</v>
      </c>
      <c r="U258">
        <f ca="1">IF(RIGHT(Lose[[#This Row],[LosID]],1)="b",_xlfn.XLOOKUP(REPLACE(Lose[[#This Row],[LosID]],LEN(Lose[[#This Row],[LosID]]),1,"a"),Lose[LosID],Lose[Zufallszahl],"",0),RAND())</f>
        <v>0.52775607117732082</v>
      </c>
      <c r="V258" t="b" cm="1">
        <f t="array" aca="1" ref="V258" ca="1">Lose[[#This Row],[Zufallszahl]]&gt;=IFERROR(LARGE((LEFT(Lose[LosID],FIND("-",Lose[LosID])-1)=LEFT(Lose[[#This Row],[LosID]],FIND("-",Lose[[#This Row],[LosID]])-1))*Lose[Zufallszahl],_xlfn.XLOOKUP(LEFT(Lose[[#This Row],[LosID]],FIND("-",Lose[[#This Row],[LosID]])-1),Ziehungsanzahl[Kürzel],Ziehungsanzahl[Kontingent],FALSE,0)),9999)</f>
        <v>0</v>
      </c>
    </row>
    <row r="259" spans="1:22" ht="45">
      <c r="A25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59" t="s">
        <v>859</v>
      </c>
      <c r="C259" t="s">
        <v>433</v>
      </c>
      <c r="D259" s="1" t="s">
        <v>436</v>
      </c>
      <c r="E259" t="s">
        <v>434</v>
      </c>
      <c r="F259" t="s">
        <v>1606</v>
      </c>
      <c r="G259">
        <v>8</v>
      </c>
      <c r="H259">
        <v>1</v>
      </c>
      <c r="I259">
        <v>0.35</v>
      </c>
      <c r="J259">
        <v>10</v>
      </c>
      <c r="K259" t="str" cm="1">
        <f t="array" ref="K25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Bengel</v>
      </c>
      <c r="L259" t="str">
        <f>IFERROR(LEFT(TRIM(Lose[[#This Row],[Google Koordinaten]]),9),"")</f>
        <v>50.012140</v>
      </c>
      <c r="M259" t="str">
        <f>IFERROR(MID(TRIM(Lose[[#This Row],[Google Koordinaten]]),
FIND(",",TRIM(Lose[[#This Row],[Google Koordinaten]])) + 2,9),"")</f>
        <v>7.0612907</v>
      </c>
      <c r="N259">
        <f>IF(Lose[[#This Row],[Bahn-hofs-zeit]]=0,0,MROUND(30*25^((Lose[[#This Row],[Bahn-hofs-zeit]]-_xlfn.MINIFS(Lose[Bahn-hofs-zeit],Lose[Bahn-hofs-zeit],"&gt;0"))/(MAX(Lose[Bahn-hofs-zeit])-_xlfn.MINIFS(Lose[Bahn-hofs-zeit],Lose[Bahn-hofs-zeit],"&gt;0"))),5))</f>
        <v>155</v>
      </c>
      <c r="O259">
        <f>IF(Lose[[#This Row],[Gehzeit (min)]]="",0,CEILING(3*(Lose[[#This Row],[Gehzeit (min)]]+Lose[[#This Row],[Aufgaben-zeit (min)]]),5))</f>
        <v>30</v>
      </c>
      <c r="P259">
        <v>8.25</v>
      </c>
      <c r="Q259">
        <f>IFERROR(ROUND(Lose[[#This Row],[Distanz (km)]]*60/Lose[[#This Row],[Gehzeit (min)]],1),"")</f>
        <v>2.6</v>
      </c>
      <c r="R25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v>
      </c>
      <c r="S259">
        <f>IFERROR(Lose[[#This Row],[Distanz (km)]]-Lose[[#This Row],[Check Distanz]],"")</f>
        <v>4.9999999999999989E-2</v>
      </c>
      <c r="T259" s="29">
        <f>IFERROR(Lose[[#This Row],[Check Umweg]]/Lose[[#This Row],[Check Distanz]],"")</f>
        <v>0.16666666666666663</v>
      </c>
      <c r="U259">
        <f ca="1">IF(RIGHT(Lose[[#This Row],[LosID]],1)="b",_xlfn.XLOOKUP(REPLACE(Lose[[#This Row],[LosID]],LEN(Lose[[#This Row],[LosID]]),1,"a"),Lose[LosID],Lose[Zufallszahl],"",0),RAND())</f>
        <v>0.79556087164754241</v>
      </c>
      <c r="V259" t="b" cm="1">
        <f t="array" aca="1" ref="V259" ca="1">Lose[[#This Row],[Zufallszahl]]&gt;=IFERROR(LARGE((LEFT(Lose[LosID],FIND("-",Lose[LosID])-1)=LEFT(Lose[[#This Row],[LosID]],FIND("-",Lose[[#This Row],[LosID]])-1))*Lose[Zufallszahl],_xlfn.XLOOKUP(LEFT(Lose[[#This Row],[LosID]],FIND("-",Lose[[#This Row],[LosID]])-1),Ziehungsanzahl[Kürzel],Ziehungsanzahl[Kontingent],FALSE,0)),9999)</f>
        <v>1</v>
      </c>
    </row>
    <row r="260" spans="1:22" ht="135">
      <c r="A26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0" t="s">
        <v>862</v>
      </c>
      <c r="C260" t="s">
        <v>1607</v>
      </c>
      <c r="D260" s="1" t="s">
        <v>1608</v>
      </c>
      <c r="E260" t="s">
        <v>1609</v>
      </c>
      <c r="F260" t="s">
        <v>1610</v>
      </c>
      <c r="G260">
        <v>5</v>
      </c>
      <c r="H260">
        <v>10</v>
      </c>
      <c r="I260">
        <v>0.4</v>
      </c>
      <c r="J260">
        <v>10</v>
      </c>
      <c r="K260" t="str" cm="1">
        <f t="array" ref="K26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Elend</v>
      </c>
      <c r="L260" t="str">
        <f>IFERROR(LEFT(TRIM(Lose[[#This Row],[Google Koordinaten]]),9),"")</f>
        <v>51.744000</v>
      </c>
      <c r="M260" t="str">
        <f>IFERROR(MID(TRIM(Lose[[#This Row],[Google Koordinaten]]),
FIND(",",TRIM(Lose[[#This Row],[Google Koordinaten]])) + 2,9),"")</f>
        <v>10.694000</v>
      </c>
      <c r="N260">
        <f>IF(Lose[[#This Row],[Bahn-hofs-zeit]]=0,0,MROUND(30*25^((Lose[[#This Row],[Bahn-hofs-zeit]]-_xlfn.MINIFS(Lose[Bahn-hofs-zeit],Lose[Bahn-hofs-zeit],"&gt;0"))/(MAX(Lose[Bahn-hofs-zeit])-_xlfn.MINIFS(Lose[Bahn-hofs-zeit],Lose[Bahn-hofs-zeit],"&gt;0"))),5))</f>
        <v>280</v>
      </c>
      <c r="O260">
        <f>IF(Lose[[#This Row],[Gehzeit (min)]]="",0,CEILING(3*(Lose[[#This Row],[Gehzeit (min)]]+Lose[[#This Row],[Aufgaben-zeit (min)]]),5))</f>
        <v>45</v>
      </c>
      <c r="P260">
        <v>10</v>
      </c>
      <c r="Q260">
        <f>IFERROR(ROUND(Lose[[#This Row],[Distanz (km)]]*60/Lose[[#This Row],[Gehzeit (min)]],1),"")</f>
        <v>4.8</v>
      </c>
      <c r="R26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260">
        <f>IFERROR(Lose[[#This Row],[Distanz (km)]]-Lose[[#This Row],[Check Distanz]],"")</f>
        <v>0.06</v>
      </c>
      <c r="T260" s="29">
        <f>IFERROR(Lose[[#This Row],[Check Umweg]]/Lose[[#This Row],[Check Distanz]],"")</f>
        <v>0.1764705882352941</v>
      </c>
      <c r="U260">
        <f ca="1">IF(RIGHT(Lose[[#This Row],[LosID]],1)="b",_xlfn.XLOOKUP(REPLACE(Lose[[#This Row],[LosID]],LEN(Lose[[#This Row],[LosID]]),1,"a"),Lose[LosID],Lose[Zufallszahl],"",0),RAND())</f>
        <v>9.5572537075968245E-2</v>
      </c>
      <c r="V260" t="b" cm="1">
        <f t="array" aca="1" ref="V260" ca="1">Lose[[#This Row],[Zufallszahl]]&gt;=IFERROR(LARGE((LEFT(Lose[LosID],FIND("-",Lose[LosID])-1)=LEFT(Lose[[#This Row],[LosID]],FIND("-",Lose[[#This Row],[LosID]])-1))*Lose[Zufallszahl],_xlfn.XLOOKUP(LEFT(Lose[[#This Row],[LosID]],FIND("-",Lose[[#This Row],[LosID]])-1),Ziehungsanzahl[Kürzel],Ziehungsanzahl[Kontingent],FALSE,0)),9999)</f>
        <v>0</v>
      </c>
    </row>
    <row r="261" spans="1:22" ht="30">
      <c r="A26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1" t="s">
        <v>865</v>
      </c>
      <c r="C261" t="s">
        <v>437</v>
      </c>
      <c r="D261" s="1" t="s">
        <v>1611</v>
      </c>
      <c r="E261" t="s">
        <v>438</v>
      </c>
      <c r="F261" t="s">
        <v>1612</v>
      </c>
      <c r="G261">
        <v>28</v>
      </c>
      <c r="H261">
        <v>2</v>
      </c>
      <c r="I261">
        <v>2</v>
      </c>
      <c r="K261" t="str" cm="1">
        <f t="array" ref="K26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Witzwort</v>
      </c>
      <c r="L261" t="str">
        <f>IFERROR(LEFT(TRIM(Lose[[#This Row],[Google Koordinaten]]),9),"")</f>
        <v>54.398533</v>
      </c>
      <c r="M261" t="str">
        <f>IFERROR(MID(TRIM(Lose[[#This Row],[Google Koordinaten]]),
FIND(",",TRIM(Lose[[#This Row],[Google Koordinaten]])) + 2,9),"")</f>
        <v>8.9860416</v>
      </c>
      <c r="N261">
        <f>IF(Lose[[#This Row],[Bahn-hofs-zeit]]=0,0,MROUND(30*25^((Lose[[#This Row],[Bahn-hofs-zeit]]-_xlfn.MINIFS(Lose[Bahn-hofs-zeit],Lose[Bahn-hofs-zeit],"&gt;0"))/(MAX(Lose[Bahn-hofs-zeit])-_xlfn.MINIFS(Lose[Bahn-hofs-zeit],Lose[Bahn-hofs-zeit],"&gt;0"))),5))</f>
        <v>540</v>
      </c>
      <c r="O261">
        <f>IF(Lose[[#This Row],[Gehzeit (min)]]="",0,CEILING(3*(Lose[[#This Row],[Gehzeit (min)]]+Lose[[#This Row],[Aufgaben-zeit (min)]]),5))</f>
        <v>90</v>
      </c>
      <c r="P261">
        <v>12</v>
      </c>
      <c r="Q261">
        <f>IFERROR(ROUND(Lose[[#This Row],[Distanz (km)]]*60/Lose[[#This Row],[Gehzeit (min)]],1),"")</f>
        <v>4.3</v>
      </c>
      <c r="R26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1.6</v>
      </c>
      <c r="S261">
        <f>IFERROR(Lose[[#This Row],[Distanz (km)]]-Lose[[#This Row],[Check Distanz]],"")</f>
        <v>0.39999999999999991</v>
      </c>
      <c r="T261" s="29">
        <f>IFERROR(Lose[[#This Row],[Check Umweg]]/Lose[[#This Row],[Check Distanz]],"")</f>
        <v>0.24999999999999994</v>
      </c>
      <c r="U261">
        <f ca="1">IF(RIGHT(Lose[[#This Row],[LosID]],1)="b",_xlfn.XLOOKUP(REPLACE(Lose[[#This Row],[LosID]],LEN(Lose[[#This Row],[LosID]]),1,"a"),Lose[LosID],Lose[Zufallszahl],"",0),RAND())</f>
        <v>0.75087340895091081</v>
      </c>
      <c r="V261" t="b" cm="1">
        <f t="array" aca="1" ref="V261" ca="1">Lose[[#This Row],[Zufallszahl]]&gt;=IFERROR(LARGE((LEFT(Lose[LosID],FIND("-",Lose[LosID])-1)=LEFT(Lose[[#This Row],[LosID]],FIND("-",Lose[[#This Row],[LosID]])-1))*Lose[Zufallszahl],_xlfn.XLOOKUP(LEFT(Lose[[#This Row],[LosID]],FIND("-",Lose[[#This Row],[LosID]])-1),Ziehungsanzahl[Kürzel],Ziehungsanzahl[Kontingent],FALSE,0)),9999)</f>
        <v>1</v>
      </c>
    </row>
    <row r="262" spans="1:22" ht="150">
      <c r="A26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2" t="s">
        <v>867</v>
      </c>
      <c r="C262" t="s">
        <v>440</v>
      </c>
      <c r="D262" s="1" t="s">
        <v>1613</v>
      </c>
      <c r="E262" t="s">
        <v>441</v>
      </c>
      <c r="F262" t="s">
        <v>1614</v>
      </c>
      <c r="G262" s="1">
        <v>10</v>
      </c>
      <c r="H262">
        <v>2</v>
      </c>
      <c r="I262">
        <v>0.8</v>
      </c>
      <c r="J262">
        <v>20</v>
      </c>
      <c r="K262" t="str" cm="1">
        <f t="array" ref="K26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Oberbillig</v>
      </c>
      <c r="L262" t="str">
        <f>IFERROR(LEFT(TRIM(Lose[[#This Row],[Google Koordinaten]]),9),"")</f>
        <v>49.712554</v>
      </c>
      <c r="M262" t="str">
        <f>IFERROR(MID(TRIM(Lose[[#This Row],[Google Koordinaten]]),
FIND(",",TRIM(Lose[[#This Row],[Google Koordinaten]])) + 2,9),"")</f>
        <v>6.5041781</v>
      </c>
      <c r="N262">
        <f>IF(Lose[[#This Row],[Bahn-hofs-zeit]]=0,0,MROUND(30*25^((Lose[[#This Row],[Bahn-hofs-zeit]]-_xlfn.MINIFS(Lose[Bahn-hofs-zeit],Lose[Bahn-hofs-zeit],"&gt;0"))/(MAX(Lose[Bahn-hofs-zeit])-_xlfn.MINIFS(Lose[Bahn-hofs-zeit],Lose[Bahn-hofs-zeit],"&gt;0"))),5))</f>
        <v>305</v>
      </c>
      <c r="O262">
        <f>IF(Lose[[#This Row],[Gehzeit (min)]]="",0,CEILING(3*(Lose[[#This Row],[Gehzeit (min)]]+Lose[[#This Row],[Aufgaben-zeit (min)]]),5))</f>
        <v>40</v>
      </c>
      <c r="P262">
        <v>10.25</v>
      </c>
      <c r="Q262">
        <f>IFERROR(ROUND(Lose[[#This Row],[Distanz (km)]]*60/Lose[[#This Row],[Gehzeit (min)]],1),"")</f>
        <v>4.8</v>
      </c>
      <c r="R26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v>
      </c>
      <c r="S262">
        <f>IFERROR(Lose[[#This Row],[Distanz (km)]]-Lose[[#This Row],[Check Distanz]],"")</f>
        <v>0.20000000000000007</v>
      </c>
      <c r="T262" s="29">
        <f>IFERROR(Lose[[#This Row],[Check Umweg]]/Lose[[#This Row],[Check Distanz]],"")</f>
        <v>0.33333333333333348</v>
      </c>
      <c r="U262">
        <f ca="1">IF(RIGHT(Lose[[#This Row],[LosID]],1)="b",_xlfn.XLOOKUP(REPLACE(Lose[[#This Row],[LosID]],LEN(Lose[[#This Row],[LosID]]),1,"a"),Lose[LosID],Lose[Zufallszahl],"",0),RAND())</f>
        <v>4.4339070368641265E-2</v>
      </c>
      <c r="V262" t="b" cm="1">
        <f t="array" aca="1" ref="V262" ca="1">Lose[[#This Row],[Zufallszahl]]&gt;=IFERROR(LARGE((LEFT(Lose[LosID],FIND("-",Lose[LosID])-1)=LEFT(Lose[[#This Row],[LosID]],FIND("-",Lose[[#This Row],[LosID]])-1))*Lose[Zufallszahl],_xlfn.XLOOKUP(LEFT(Lose[[#This Row],[LosID]],FIND("-",Lose[[#This Row],[LosID]])-1),Ziehungsanzahl[Kürzel],Ziehungsanzahl[Kontingent],FALSE,0)),9999)</f>
        <v>0</v>
      </c>
    </row>
    <row r="263" spans="1:22" ht="120">
      <c r="A26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Zu niedrige Gehgeschwindigkeit; Weg ist kürzer als Luftlinie</v>
      </c>
      <c r="B263" t="s">
        <v>870</v>
      </c>
      <c r="C263" t="s">
        <v>1615</v>
      </c>
      <c r="D263" s="1" t="s">
        <v>1616</v>
      </c>
      <c r="E263" t="s">
        <v>1617</v>
      </c>
      <c r="F263" t="s">
        <v>1618</v>
      </c>
      <c r="G263">
        <v>1</v>
      </c>
      <c r="H263">
        <v>1</v>
      </c>
      <c r="I263">
        <v>0.02</v>
      </c>
      <c r="K263" t="str" cm="1">
        <f t="array" ref="K26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Holm-Seppensen</v>
      </c>
      <c r="L263" t="str">
        <f>IFERROR(LEFT(TRIM(Lose[[#This Row],[Google Koordinaten]]),9),"")</f>
        <v>53.284908</v>
      </c>
      <c r="M263" t="str">
        <f>IFERROR(MID(TRIM(Lose[[#This Row],[Google Koordinaten]]),
FIND(",",TRIM(Lose[[#This Row],[Google Koordinaten]])) + 2,9),"")</f>
        <v>9.8702000</v>
      </c>
      <c r="N263">
        <f>IF(Lose[[#This Row],[Bahn-hofs-zeit]]=0,0,MROUND(30*25^((Lose[[#This Row],[Bahn-hofs-zeit]]-_xlfn.MINIFS(Lose[Bahn-hofs-zeit],Lose[Bahn-hofs-zeit],"&gt;0"))/(MAX(Lose[Bahn-hofs-zeit])-_xlfn.MINIFS(Lose[Bahn-hofs-zeit],Lose[Bahn-hofs-zeit],"&gt;0"))),5))</f>
        <v>135</v>
      </c>
      <c r="O263">
        <f>IF(Lose[[#This Row],[Gehzeit (min)]]="",0,CEILING(3*(Lose[[#This Row],[Gehzeit (min)]]+Lose[[#This Row],[Aufgaben-zeit (min)]]),5))</f>
        <v>10</v>
      </c>
      <c r="P263">
        <v>7.75</v>
      </c>
      <c r="Q263">
        <f>IFERROR(ROUND(Lose[[#This Row],[Distanz (km)]]*60/Lose[[#This Row],[Gehzeit (min)]],1),"")</f>
        <v>1.2</v>
      </c>
      <c r="R26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0.02</v>
      </c>
      <c r="S263">
        <f>IFERROR(Lose[[#This Row],[Distanz (km)]]-Lose[[#This Row],[Check Distanz]],"")</f>
        <v>0</v>
      </c>
      <c r="T263" s="29">
        <f>IFERROR(Lose[[#This Row],[Check Umweg]]/Lose[[#This Row],[Check Distanz]],"")</f>
        <v>0</v>
      </c>
      <c r="U263">
        <f ca="1">IF(RIGHT(Lose[[#This Row],[LosID]],1)="b",_xlfn.XLOOKUP(REPLACE(Lose[[#This Row],[LosID]],LEN(Lose[[#This Row],[LosID]]),1,"a"),Lose[LosID],Lose[Zufallszahl],"",0),RAND())</f>
        <v>0.67635884152108561</v>
      </c>
      <c r="V263" t="b" cm="1">
        <f t="array" aca="1" ref="V263" ca="1">Lose[[#This Row],[Zufallszahl]]&gt;=IFERROR(LARGE((LEFT(Lose[LosID],FIND("-",Lose[LosID])-1)=LEFT(Lose[[#This Row],[LosID]],FIND("-",Lose[[#This Row],[LosID]])-1))*Lose[Zufallszahl],_xlfn.XLOOKUP(LEFT(Lose[[#This Row],[LosID]],FIND("-",Lose[[#This Row],[LosID]])-1),Ziehungsanzahl[Kürzel],Ziehungsanzahl[Kontingent],FALSE,0)),9999)</f>
        <v>0</v>
      </c>
    </row>
    <row r="264" spans="1:22" ht="120">
      <c r="A26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4" t="s">
        <v>872</v>
      </c>
      <c r="C264" t="s">
        <v>1619</v>
      </c>
      <c r="D264" s="1" t="s">
        <v>1620</v>
      </c>
      <c r="E264" t="s">
        <v>1621</v>
      </c>
      <c r="F264" t="s">
        <v>1622</v>
      </c>
      <c r="G264">
        <v>16</v>
      </c>
      <c r="H264">
        <v>3</v>
      </c>
      <c r="I264">
        <v>1.2</v>
      </c>
      <c r="K264" t="str" cm="1">
        <f t="array" ref="K26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Haßloch(Pfalz)</v>
      </c>
      <c r="L264" t="str">
        <f>IFERROR(LEFT(TRIM(Lose[[#This Row],[Google Koordinaten]]),9),"")</f>
        <v>49.362889</v>
      </c>
      <c r="M264" t="str">
        <f>IFERROR(MID(TRIM(Lose[[#This Row],[Google Koordinaten]]),
FIND(",",TRIM(Lose[[#This Row],[Google Koordinaten]])) + 2,9),"")</f>
        <v>8.2562786</v>
      </c>
      <c r="N264">
        <f>IF(Lose[[#This Row],[Bahn-hofs-zeit]]=0,0,MROUND(30*25^((Lose[[#This Row],[Bahn-hofs-zeit]]-_xlfn.MINIFS(Lose[Bahn-hofs-zeit],Lose[Bahn-hofs-zeit],"&gt;0"))/(MAX(Lose[Bahn-hofs-zeit])-_xlfn.MINIFS(Lose[Bahn-hofs-zeit],Lose[Bahn-hofs-zeit],"&gt;0"))),5))</f>
        <v>75</v>
      </c>
      <c r="O264">
        <f>IF(Lose[[#This Row],[Gehzeit (min)]]="",0,CEILING(3*(Lose[[#This Row],[Gehzeit (min)]]+Lose[[#This Row],[Aufgaben-zeit (min)]]),5))</f>
        <v>60</v>
      </c>
      <c r="P264">
        <v>6</v>
      </c>
      <c r="Q264">
        <f>IFERROR(ROUND(Lose[[#This Row],[Distanz (km)]]*60/Lose[[#This Row],[Gehzeit (min)]],1),"")</f>
        <v>4.5</v>
      </c>
      <c r="R26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1.03</v>
      </c>
      <c r="S264">
        <f>IFERROR(Lose[[#This Row],[Distanz (km)]]-Lose[[#This Row],[Check Distanz]],"")</f>
        <v>0.16999999999999993</v>
      </c>
      <c r="T264" s="29">
        <f>IFERROR(Lose[[#This Row],[Check Umweg]]/Lose[[#This Row],[Check Distanz]],"")</f>
        <v>0.16504854368932032</v>
      </c>
      <c r="U264">
        <f ca="1">IF(RIGHT(Lose[[#This Row],[LosID]],1)="b",_xlfn.XLOOKUP(REPLACE(Lose[[#This Row],[LosID]],LEN(Lose[[#This Row],[LosID]]),1,"a"),Lose[LosID],Lose[Zufallszahl],"",0),RAND())</f>
        <v>0.15264048323961477</v>
      </c>
      <c r="V264" t="b" cm="1">
        <f t="array" aca="1" ref="V264" ca="1">Lose[[#This Row],[Zufallszahl]]&gt;=IFERROR(LARGE((LEFT(Lose[LosID],FIND("-",Lose[LosID])-1)=LEFT(Lose[[#This Row],[LosID]],FIND("-",Lose[[#This Row],[LosID]])-1))*Lose[Zufallszahl],_xlfn.XLOOKUP(LEFT(Lose[[#This Row],[LosID]],FIND("-",Lose[[#This Row],[LosID]])-1),Ziehungsanzahl[Kürzel],Ziehungsanzahl[Kontingent],FALSE,0)),9999)</f>
        <v>0</v>
      </c>
    </row>
    <row r="265" spans="1:22" ht="120">
      <c r="A26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5" t="s">
        <v>877</v>
      </c>
      <c r="C265" t="s">
        <v>443</v>
      </c>
      <c r="D265" s="1" t="s">
        <v>1623</v>
      </c>
      <c r="E265" t="s">
        <v>444</v>
      </c>
      <c r="F265" t="s">
        <v>1624</v>
      </c>
      <c r="G265">
        <v>17</v>
      </c>
      <c r="H265">
        <v>7</v>
      </c>
      <c r="I265">
        <v>1.2</v>
      </c>
      <c r="J265">
        <v>20</v>
      </c>
      <c r="K265" t="str" cm="1">
        <f t="array" ref="K26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Sterbfritz</v>
      </c>
      <c r="L265" t="str">
        <f>IFERROR(LEFT(TRIM(Lose[[#This Row],[Google Koordinaten]]),9),"")</f>
        <v>50.304875</v>
      </c>
      <c r="M265" t="str">
        <f>IFERROR(MID(TRIM(Lose[[#This Row],[Google Koordinaten]]),
FIND(",",TRIM(Lose[[#This Row],[Google Koordinaten]])) + 2,9),"")</f>
        <v>9.6250668</v>
      </c>
      <c r="N265">
        <f>IF(Lose[[#This Row],[Bahn-hofs-zeit]]=0,0,MROUND(30*25^((Lose[[#This Row],[Bahn-hofs-zeit]]-_xlfn.MINIFS(Lose[Bahn-hofs-zeit],Lose[Bahn-hofs-zeit],"&gt;0"))/(MAX(Lose[Bahn-hofs-zeit])-_xlfn.MINIFS(Lose[Bahn-hofs-zeit],Lose[Bahn-hofs-zeit],"&gt;0"))),5))</f>
        <v>105</v>
      </c>
      <c r="O265">
        <f>IF(Lose[[#This Row],[Gehzeit (min)]]="",0,CEILING(3*(Lose[[#This Row],[Gehzeit (min)]]+Lose[[#This Row],[Aufgaben-zeit (min)]]),5))</f>
        <v>75</v>
      </c>
      <c r="P265">
        <v>7</v>
      </c>
      <c r="Q265">
        <f>IFERROR(ROUND(Lose[[#This Row],[Distanz (km)]]*60/Lose[[#This Row],[Gehzeit (min)]],1),"")</f>
        <v>4.2</v>
      </c>
      <c r="R26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265">
        <f>IFERROR(Lose[[#This Row],[Distanz (km)]]-Lose[[#This Row],[Check Distanz]],"")</f>
        <v>0.30999999999999994</v>
      </c>
      <c r="T265" s="29">
        <f>IFERROR(Lose[[#This Row],[Check Umweg]]/Lose[[#This Row],[Check Distanz]],"")</f>
        <v>0.34831460674157294</v>
      </c>
      <c r="U265">
        <f ca="1">IF(RIGHT(Lose[[#This Row],[LosID]],1)="b",_xlfn.XLOOKUP(REPLACE(Lose[[#This Row],[LosID]],LEN(Lose[[#This Row],[LosID]]),1,"a"),Lose[LosID],Lose[Zufallszahl],"",0),RAND())</f>
        <v>0.33668335268386729</v>
      </c>
      <c r="V265" t="b" cm="1">
        <f t="array" aca="1" ref="V265" ca="1">Lose[[#This Row],[Zufallszahl]]&gt;=IFERROR(LARGE((LEFT(Lose[LosID],FIND("-",Lose[LosID])-1)=LEFT(Lose[[#This Row],[LosID]],FIND("-",Lose[[#This Row],[LosID]])-1))*Lose[Zufallszahl],_xlfn.XLOOKUP(LEFT(Lose[[#This Row],[LosID]],FIND("-",Lose[[#This Row],[LosID]])-1),Ziehungsanzahl[Kürzel],Ziehungsanzahl[Kontingent],FALSE,0)),9999)</f>
        <v>0</v>
      </c>
    </row>
    <row r="266" spans="1:22" ht="60">
      <c r="A26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6" t="s">
        <v>830</v>
      </c>
      <c r="C266" t="s">
        <v>1625</v>
      </c>
      <c r="D266" s="1" t="s">
        <v>1626</v>
      </c>
      <c r="E266" t="s">
        <v>1627</v>
      </c>
      <c r="F266" t="s">
        <v>1628</v>
      </c>
      <c r="G266">
        <v>1</v>
      </c>
      <c r="H266">
        <v>15</v>
      </c>
      <c r="I266">
        <v>0.05</v>
      </c>
      <c r="K266" t="str" cm="1">
        <f t="array" ref="K26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Killer</v>
      </c>
      <c r="L266" t="str">
        <f>IFERROR(LEFT(TRIM(Lose[[#This Row],[Google Koordinaten]]),9),"")</f>
        <v>48.315912</v>
      </c>
      <c r="M266" t="str">
        <f>IFERROR(MID(TRIM(Lose[[#This Row],[Google Koordinaten]]),
FIND(",",TRIM(Lose[[#This Row],[Google Koordinaten]])) + 2,9),"")</f>
        <v>9.0609076</v>
      </c>
      <c r="N266">
        <f>IF(Lose[[#This Row],[Bahn-hofs-zeit]]=0,0,MROUND(30*25^((Lose[[#This Row],[Bahn-hofs-zeit]]-_xlfn.MINIFS(Lose[Bahn-hofs-zeit],Lose[Bahn-hofs-zeit],"&gt;0"))/(MAX(Lose[Bahn-hofs-zeit])-_xlfn.MINIFS(Lose[Bahn-hofs-zeit],Lose[Bahn-hofs-zeit],"&gt;0"))),5))</f>
        <v>585</v>
      </c>
      <c r="O266">
        <f>IF(Lose[[#This Row],[Gehzeit (min)]]="",0,CEILING(3*(Lose[[#This Row],[Gehzeit (min)]]+Lose[[#This Row],[Aufgaben-zeit (min)]]),5))</f>
        <v>50</v>
      </c>
      <c r="P266">
        <v>12.25</v>
      </c>
      <c r="Q266">
        <f>IFERROR(ROUND(Lose[[#This Row],[Distanz (km)]]*60/Lose[[#This Row],[Gehzeit (min)]],1),"")</f>
        <v>3</v>
      </c>
      <c r="R26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0.03</v>
      </c>
      <c r="S266">
        <f>IFERROR(Lose[[#This Row],[Distanz (km)]]-Lose[[#This Row],[Check Distanz]],"")</f>
        <v>2.0000000000000004E-2</v>
      </c>
      <c r="T266" s="29">
        <f>IFERROR(Lose[[#This Row],[Check Umweg]]/Lose[[#This Row],[Check Distanz]],"")</f>
        <v>0.66666666666666685</v>
      </c>
      <c r="U266">
        <f ca="1">IF(RIGHT(Lose[[#This Row],[LosID]],1)="b",_xlfn.XLOOKUP(REPLACE(Lose[[#This Row],[LosID]],LEN(Lose[[#This Row],[LosID]]),1,"a"),Lose[LosID],Lose[Zufallszahl],"",0),RAND())</f>
        <v>0.78444817491393026</v>
      </c>
      <c r="V266" t="b" cm="1">
        <f t="array" aca="1" ref="V266" ca="1">Lose[[#This Row],[Zufallszahl]]&gt;=IFERROR(LARGE((LEFT(Lose[LosID],FIND("-",Lose[LosID])-1)=LEFT(Lose[[#This Row],[LosID]],FIND("-",Lose[[#This Row],[LosID]])-1))*Lose[Zufallszahl],_xlfn.XLOOKUP(LEFT(Lose[[#This Row],[LosID]],FIND("-",Lose[[#This Row],[LosID]])-1),Ziehungsanzahl[Kürzel],Ziehungsanzahl[Kontingent],FALSE,0)),9999)</f>
        <v>1</v>
      </c>
    </row>
    <row r="267" spans="1:22" ht="135">
      <c r="A26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7" t="s">
        <v>835</v>
      </c>
      <c r="C267" t="s">
        <v>1629</v>
      </c>
      <c r="D267" s="1" t="s">
        <v>1630</v>
      </c>
      <c r="E267" t="s">
        <v>1631</v>
      </c>
      <c r="F267" t="s">
        <v>1632</v>
      </c>
      <c r="G267">
        <v>17</v>
      </c>
      <c r="H267">
        <v>1</v>
      </c>
      <c r="I267">
        <v>1.1000000000000001</v>
      </c>
      <c r="J267">
        <v>30</v>
      </c>
      <c r="K267" t="str" cm="1">
        <f t="array" ref="K26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Icking</v>
      </c>
      <c r="L267" t="str">
        <f>IFERROR(LEFT(TRIM(Lose[[#This Row],[Google Koordinaten]]),9),"")</f>
        <v>47.960219</v>
      </c>
      <c r="M267" t="str">
        <f>IFERROR(MID(TRIM(Lose[[#This Row],[Google Koordinaten]]),
FIND(",",TRIM(Lose[[#This Row],[Google Koordinaten]])) + 2,9),"")</f>
        <v>11.435444</v>
      </c>
      <c r="N267">
        <f>IF(Lose[[#This Row],[Bahn-hofs-zeit]]=0,0,MROUND(30*25^((Lose[[#This Row],[Bahn-hofs-zeit]]-_xlfn.MINIFS(Lose[Bahn-hofs-zeit],Lose[Bahn-hofs-zeit],"&gt;0"))/(MAX(Lose[Bahn-hofs-zeit])-_xlfn.MINIFS(Lose[Bahn-hofs-zeit],Lose[Bahn-hofs-zeit],"&gt;0"))),5))</f>
        <v>540</v>
      </c>
      <c r="O267">
        <f>IF(Lose[[#This Row],[Gehzeit (min)]]="",0,CEILING(3*(Lose[[#This Row],[Gehzeit (min)]]+Lose[[#This Row],[Aufgaben-zeit (min)]]),5))</f>
        <v>55</v>
      </c>
      <c r="P267">
        <v>12</v>
      </c>
      <c r="Q267">
        <f>IFERROR(ROUND(Lose[[#This Row],[Distanz (km)]]*60/Lose[[#This Row],[Gehzeit (min)]],1),"")</f>
        <v>3.9</v>
      </c>
      <c r="R26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267">
        <f>IFERROR(Lose[[#This Row],[Distanz (km)]]-Lose[[#This Row],[Check Distanz]],"")</f>
        <v>0.32000000000000006</v>
      </c>
      <c r="T267" s="29">
        <f>IFERROR(Lose[[#This Row],[Check Umweg]]/Lose[[#This Row],[Check Distanz]],"")</f>
        <v>0.4102564102564103</v>
      </c>
      <c r="U267">
        <f ca="1">IF(RIGHT(Lose[[#This Row],[LosID]],1)="b",_xlfn.XLOOKUP(REPLACE(Lose[[#This Row],[LosID]],LEN(Lose[[#This Row],[LosID]]),1,"a"),Lose[LosID],Lose[Zufallszahl],"",0),RAND())</f>
        <v>7.4222512046323574E-2</v>
      </c>
      <c r="V267" t="b" cm="1">
        <f t="array" aca="1" ref="V267" ca="1">Lose[[#This Row],[Zufallszahl]]&gt;=IFERROR(LARGE((LEFT(Lose[LosID],FIND("-",Lose[LosID])-1)=LEFT(Lose[[#This Row],[LosID]],FIND("-",Lose[[#This Row],[LosID]])-1))*Lose[Zufallszahl],_xlfn.XLOOKUP(LEFT(Lose[[#This Row],[LosID]],FIND("-",Lose[[#This Row],[LosID]])-1),Ziehungsanzahl[Kürzel],Ziehungsanzahl[Kontingent],FALSE,0)),9999)</f>
        <v>0</v>
      </c>
    </row>
    <row r="268" spans="1:22" ht="45">
      <c r="A26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8" t="s">
        <v>835</v>
      </c>
      <c r="C268" t="s">
        <v>1633</v>
      </c>
      <c r="D268" s="6" t="s">
        <v>1634</v>
      </c>
      <c r="E268" t="s">
        <v>1635</v>
      </c>
      <c r="F268" t="s">
        <v>1636</v>
      </c>
      <c r="G268">
        <v>5</v>
      </c>
      <c r="H268">
        <v>5</v>
      </c>
      <c r="I268">
        <v>0.4</v>
      </c>
      <c r="K268" t="str" cm="1">
        <f t="array" ref="K26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68" t="str">
        <f>IFERROR(LEFT(TRIM(Lose[[#This Row],[Google Koordinaten]]),9),"")</f>
        <v>51.957495</v>
      </c>
      <c r="M268" t="str">
        <f>IFERROR(MID(TRIM(Lose[[#This Row],[Google Koordinaten]]),
FIND(",",TRIM(Lose[[#This Row],[Google Koordinaten]])) + 2,9),"")</f>
        <v>7.6308826</v>
      </c>
      <c r="N268">
        <f>IF(Lose[[#This Row],[Bahn-hofs-zeit]]=0,0,MROUND(30*25^((Lose[[#This Row],[Bahn-hofs-zeit]]-_xlfn.MINIFS(Lose[Bahn-hofs-zeit],Lose[Bahn-hofs-zeit],"&gt;0"))/(MAX(Lose[Bahn-hofs-zeit])-_xlfn.MINIFS(Lose[Bahn-hofs-zeit],Lose[Bahn-hofs-zeit],"&gt;0"))),5))</f>
        <v>0</v>
      </c>
      <c r="O268">
        <f>IF(Lose[[#This Row],[Gehzeit (min)]]="",0,CEILING(3*(Lose[[#This Row],[Gehzeit (min)]]+Lose[[#This Row],[Aufgaben-zeit (min)]]),5))</f>
        <v>30</v>
      </c>
      <c r="Q268">
        <f>IFERROR(ROUND(Lose[[#This Row],[Distanz (km)]]*60/Lose[[#This Row],[Gehzeit (min)]],1),"")</f>
        <v>4.8</v>
      </c>
      <c r="R26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0.35</v>
      </c>
      <c r="S268">
        <f>IFERROR(Lose[[#This Row],[Distanz (km)]]-Lose[[#This Row],[Check Distanz]],"")</f>
        <v>5.0000000000000044E-2</v>
      </c>
      <c r="T268" s="29">
        <f>IFERROR(Lose[[#This Row],[Check Umweg]]/Lose[[#This Row],[Check Distanz]],"")</f>
        <v>0.14285714285714299</v>
      </c>
      <c r="U268">
        <f ca="1">IF(RIGHT(Lose[[#This Row],[LosID]],1)="b",_xlfn.XLOOKUP(REPLACE(Lose[[#This Row],[LosID]],LEN(Lose[[#This Row],[LosID]]),1,"a"),Lose[LosID],Lose[Zufallszahl],"",0),RAND())</f>
        <v>0.86913648569918223</v>
      </c>
      <c r="V268" t="b" cm="1">
        <f t="array" aca="1" ref="V268" ca="1">Lose[[#This Row],[Zufallszahl]]&gt;=IFERROR(LARGE((LEFT(Lose[LosID],FIND("-",Lose[LosID])-1)=LEFT(Lose[[#This Row],[LosID]],FIND("-",Lose[[#This Row],[LosID]])-1))*Lose[Zufallszahl],_xlfn.XLOOKUP(LEFT(Lose[[#This Row],[LosID]],FIND("-",Lose[[#This Row],[LosID]])-1),Ziehungsanzahl[Kürzel],Ziehungsanzahl[Kontingent],FALSE,0)),9999)</f>
        <v>1</v>
      </c>
    </row>
    <row r="269" spans="1:22" ht="45">
      <c r="A26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69" t="s">
        <v>838</v>
      </c>
      <c r="C269" t="s">
        <v>1637</v>
      </c>
      <c r="D269" s="1" t="s">
        <v>1638</v>
      </c>
      <c r="E269" t="s">
        <v>1639</v>
      </c>
      <c r="F269" t="s">
        <v>1640</v>
      </c>
      <c r="G269">
        <v>26</v>
      </c>
      <c r="H269">
        <v>5</v>
      </c>
      <c r="I269">
        <v>1.9</v>
      </c>
      <c r="K269" t="str" cm="1">
        <f t="array" ref="K26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69" t="str">
        <f>IFERROR(LEFT(TRIM(Lose[[#This Row],[Google Koordinaten]]),9),"")</f>
        <v>51.967925</v>
      </c>
      <c r="M269" t="str">
        <f>IFERROR(MID(TRIM(Lose[[#This Row],[Google Koordinaten]]),
FIND(",",TRIM(Lose[[#This Row],[Google Koordinaten]])) + 2,9),"")</f>
        <v>7.6168832</v>
      </c>
      <c r="N269">
        <f>IF(Lose[[#This Row],[Bahn-hofs-zeit]]=0,0,MROUND(30*25^((Lose[[#This Row],[Bahn-hofs-zeit]]-_xlfn.MINIFS(Lose[Bahn-hofs-zeit],Lose[Bahn-hofs-zeit],"&gt;0"))/(MAX(Lose[Bahn-hofs-zeit])-_xlfn.MINIFS(Lose[Bahn-hofs-zeit],Lose[Bahn-hofs-zeit],"&gt;0"))),5))</f>
        <v>0</v>
      </c>
      <c r="O269">
        <f>IF(Lose[[#This Row],[Gehzeit (min)]]="",0,CEILING(3*(Lose[[#This Row],[Gehzeit (min)]]+Lose[[#This Row],[Aufgaben-zeit (min)]]),5))</f>
        <v>95</v>
      </c>
      <c r="Q269">
        <f>IFERROR(ROUND(Lose[[#This Row],[Distanz (km)]]*60/Lose[[#This Row],[Gehzeit (min)]],1),"")</f>
        <v>4.4000000000000004</v>
      </c>
      <c r="R26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1.81</v>
      </c>
      <c r="S269">
        <f>IFERROR(Lose[[#This Row],[Distanz (km)]]-Lose[[#This Row],[Check Distanz]],"")</f>
        <v>8.9999999999999858E-2</v>
      </c>
      <c r="T269" s="29">
        <f>IFERROR(Lose[[#This Row],[Check Umweg]]/Lose[[#This Row],[Check Distanz]],"")</f>
        <v>4.972375690607727E-2</v>
      </c>
      <c r="U269">
        <f ca="1">IF(RIGHT(Lose[[#This Row],[LosID]],1)="b",_xlfn.XLOOKUP(REPLACE(Lose[[#This Row],[LosID]],LEN(Lose[[#This Row],[LosID]]),1,"a"),Lose[LosID],Lose[Zufallszahl],"",0),RAND())</f>
        <v>0.39628004616606105</v>
      </c>
      <c r="V269" t="b" cm="1">
        <f t="array" aca="1" ref="V269" ca="1">Lose[[#This Row],[Zufallszahl]]&gt;=IFERROR(LARGE((LEFT(Lose[LosID],FIND("-",Lose[LosID])-1)=LEFT(Lose[[#This Row],[LosID]],FIND("-",Lose[[#This Row],[LosID]])-1))*Lose[Zufallszahl],_xlfn.XLOOKUP(LEFT(Lose[[#This Row],[LosID]],FIND("-",Lose[[#This Row],[LosID]])-1),Ziehungsanzahl[Kürzel],Ziehungsanzahl[Kontingent],FALSE,0)),9999)</f>
        <v>0</v>
      </c>
    </row>
    <row r="270" spans="1:22" ht="60">
      <c r="A27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0" t="s">
        <v>843</v>
      </c>
      <c r="C270" t="s">
        <v>1641</v>
      </c>
      <c r="D270" s="1" t="s">
        <v>1642</v>
      </c>
      <c r="E270" t="s">
        <v>1643</v>
      </c>
      <c r="F270" t="s">
        <v>1644</v>
      </c>
      <c r="G270">
        <v>16</v>
      </c>
      <c r="H270">
        <v>5</v>
      </c>
      <c r="I270">
        <v>1.1000000000000001</v>
      </c>
      <c r="J270">
        <v>30</v>
      </c>
      <c r="K270" t="str" cm="1">
        <f t="array" ref="K27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0" t="str">
        <f>IFERROR(LEFT(TRIM(Lose[[#This Row],[Google Koordinaten]]),9),"")</f>
        <v>51.964276</v>
      </c>
      <c r="M270" t="str">
        <f>IFERROR(MID(TRIM(Lose[[#This Row],[Google Koordinaten]]),
FIND(",",TRIM(Lose[[#This Row],[Google Koordinaten]])) + 2,9),"")</f>
        <v>7.6261822</v>
      </c>
      <c r="N270">
        <f>IF(Lose[[#This Row],[Bahn-hofs-zeit]]=0,0,MROUND(30*25^((Lose[[#This Row],[Bahn-hofs-zeit]]-_xlfn.MINIFS(Lose[Bahn-hofs-zeit],Lose[Bahn-hofs-zeit],"&gt;0"))/(MAX(Lose[Bahn-hofs-zeit])-_xlfn.MINIFS(Lose[Bahn-hofs-zeit],Lose[Bahn-hofs-zeit],"&gt;0"))),5))</f>
        <v>0</v>
      </c>
      <c r="O270">
        <f>IF(Lose[[#This Row],[Gehzeit (min)]]="",0,CEILING(3*(Lose[[#This Row],[Gehzeit (min)]]+Lose[[#This Row],[Aufgaben-zeit (min)]]),5))</f>
        <v>65</v>
      </c>
      <c r="Q270">
        <f>IFERROR(ROUND(Lose[[#This Row],[Distanz (km)]]*60/Lose[[#This Row],[Gehzeit (min)]],1),"")</f>
        <v>4.0999999999999996</v>
      </c>
      <c r="R27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1.08</v>
      </c>
      <c r="S270">
        <f>IFERROR(Lose[[#This Row],[Distanz (km)]]-Lose[[#This Row],[Check Distanz]],"")</f>
        <v>2.0000000000000018E-2</v>
      </c>
      <c r="T270" s="29">
        <f>IFERROR(Lose[[#This Row],[Check Umweg]]/Lose[[#This Row],[Check Distanz]],"")</f>
        <v>1.8518518518518535E-2</v>
      </c>
      <c r="U270">
        <f ca="1">IF(RIGHT(Lose[[#This Row],[LosID]],1)="b",_xlfn.XLOOKUP(REPLACE(Lose[[#This Row],[LosID]],LEN(Lose[[#This Row],[LosID]]),1,"a"),Lose[LosID],Lose[Zufallszahl],"",0),RAND())</f>
        <v>0.34683695784155744</v>
      </c>
      <c r="V270" t="b" cm="1">
        <f t="array" aca="1" ref="V270" ca="1">Lose[[#This Row],[Zufallszahl]]&gt;=IFERROR(LARGE((LEFT(Lose[LosID],FIND("-",Lose[LosID])-1)=LEFT(Lose[[#This Row],[LosID]],FIND("-",Lose[[#This Row],[LosID]])-1))*Lose[Zufallszahl],_xlfn.XLOOKUP(LEFT(Lose[[#This Row],[LosID]],FIND("-",Lose[[#This Row],[LosID]])-1),Ziehungsanzahl[Kürzel],Ziehungsanzahl[Kontingent],FALSE,0)),9999)</f>
        <v>0</v>
      </c>
    </row>
    <row r="271" spans="1:22">
      <c r="A27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1" t="s">
        <v>846</v>
      </c>
      <c r="C271" t="s">
        <v>1645</v>
      </c>
      <c r="D271" s="1" t="s">
        <v>1646</v>
      </c>
      <c r="E271" t="s">
        <v>1647</v>
      </c>
      <c r="F271" t="s">
        <v>1648</v>
      </c>
      <c r="G271">
        <v>25</v>
      </c>
      <c r="H271">
        <v>2</v>
      </c>
      <c r="I271">
        <v>1.8</v>
      </c>
      <c r="K271" t="str" cm="1">
        <f t="array" ref="K27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1" t="str">
        <f>IFERROR(LEFT(TRIM(Lose[[#This Row],[Google Koordinaten]]),9),"")</f>
        <v>51.951351</v>
      </c>
      <c r="M271" t="str">
        <f>IFERROR(MID(TRIM(Lose[[#This Row],[Google Koordinaten]]),
FIND(",",TRIM(Lose[[#This Row],[Google Koordinaten]])) + 2,9),"")</f>
        <v>7.6506645</v>
      </c>
      <c r="N271">
        <f>IF(Lose[[#This Row],[Bahn-hofs-zeit]]=0,0,MROUND(30*25^((Lose[[#This Row],[Bahn-hofs-zeit]]-_xlfn.MINIFS(Lose[Bahn-hofs-zeit],Lose[Bahn-hofs-zeit],"&gt;0"))/(MAX(Lose[Bahn-hofs-zeit])-_xlfn.MINIFS(Lose[Bahn-hofs-zeit],Lose[Bahn-hofs-zeit],"&gt;0"))),5))</f>
        <v>0</v>
      </c>
      <c r="O271">
        <f>IF(Lose[[#This Row],[Gehzeit (min)]]="",0,CEILING(3*(Lose[[#This Row],[Gehzeit (min)]]+Lose[[#This Row],[Aufgaben-zeit (min)]]),5))</f>
        <v>85</v>
      </c>
      <c r="Q271">
        <f>IFERROR(ROUND(Lose[[#This Row],[Distanz (km)]]*60/Lose[[#This Row],[Gehzeit (min)]],1),"")</f>
        <v>4.3</v>
      </c>
      <c r="R27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1.18</v>
      </c>
      <c r="S271">
        <f>IFERROR(Lose[[#This Row],[Distanz (km)]]-Lose[[#This Row],[Check Distanz]],"")</f>
        <v>0.62000000000000011</v>
      </c>
      <c r="T271" s="29">
        <f>IFERROR(Lose[[#This Row],[Check Umweg]]/Lose[[#This Row],[Check Distanz]],"")</f>
        <v>0.52542372881355948</v>
      </c>
      <c r="U271">
        <f ca="1">IF(RIGHT(Lose[[#This Row],[LosID]],1)="b",_xlfn.XLOOKUP(REPLACE(Lose[[#This Row],[LosID]],LEN(Lose[[#This Row],[LosID]]),1,"a"),Lose[LosID],Lose[Zufallszahl],"",0),RAND())</f>
        <v>0.63364379318963671</v>
      </c>
      <c r="V271" t="b" cm="1">
        <f t="array" aca="1" ref="V271" ca="1">Lose[[#This Row],[Zufallszahl]]&gt;=IFERROR(LARGE((LEFT(Lose[LosID],FIND("-",Lose[LosID])-1)=LEFT(Lose[[#This Row],[LosID]],FIND("-",Lose[[#This Row],[LosID]])-1))*Lose[Zufallszahl],_xlfn.XLOOKUP(LEFT(Lose[[#This Row],[LosID]],FIND("-",Lose[[#This Row],[LosID]])-1),Ziehungsanzahl[Kürzel],Ziehungsanzahl[Kontingent],FALSE,0)),9999)</f>
        <v>1</v>
      </c>
    </row>
    <row r="272" spans="1:22">
      <c r="A27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2" t="s">
        <v>851</v>
      </c>
      <c r="C272" t="s">
        <v>1649</v>
      </c>
      <c r="D272" s="1" t="s">
        <v>1650</v>
      </c>
      <c r="E272" t="s">
        <v>1651</v>
      </c>
      <c r="F272" t="s">
        <v>1652</v>
      </c>
      <c r="G272">
        <v>12</v>
      </c>
      <c r="H272">
        <v>2</v>
      </c>
      <c r="I272">
        <v>0.9</v>
      </c>
      <c r="K272" t="str" cm="1">
        <f t="array" ref="K27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2" t="str">
        <f>IFERROR(LEFT(TRIM(Lose[[#This Row],[Google Koordinaten]]),9),"")</f>
        <v>51.962954</v>
      </c>
      <c r="M272" t="str">
        <f>IFERROR(MID(TRIM(Lose[[#This Row],[Google Koordinaten]]),
FIND(",",TRIM(Lose[[#This Row],[Google Koordinaten]])) + 2,9),"")</f>
        <v>7.6289039</v>
      </c>
      <c r="N272">
        <f>IF(Lose[[#This Row],[Bahn-hofs-zeit]]=0,0,MROUND(30*25^((Lose[[#This Row],[Bahn-hofs-zeit]]-_xlfn.MINIFS(Lose[Bahn-hofs-zeit],Lose[Bahn-hofs-zeit],"&gt;0"))/(MAX(Lose[Bahn-hofs-zeit])-_xlfn.MINIFS(Lose[Bahn-hofs-zeit],Lose[Bahn-hofs-zeit],"&gt;0"))),5))</f>
        <v>0</v>
      </c>
      <c r="O272">
        <f>IF(Lose[[#This Row],[Gehzeit (min)]]="",0,CEILING(3*(Lose[[#This Row],[Gehzeit (min)]]+Lose[[#This Row],[Aufgaben-zeit (min)]]),5))</f>
        <v>45</v>
      </c>
      <c r="Q272">
        <f>IFERROR(ROUND(Lose[[#This Row],[Distanz (km)]]*60/Lose[[#This Row],[Gehzeit (min)]],1),"")</f>
        <v>4.5</v>
      </c>
      <c r="R27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0.85</v>
      </c>
      <c r="S272">
        <f>IFERROR(Lose[[#This Row],[Distanz (km)]]-Lose[[#This Row],[Check Distanz]],"")</f>
        <v>5.0000000000000044E-2</v>
      </c>
      <c r="T272" s="29">
        <f>IFERROR(Lose[[#This Row],[Check Umweg]]/Lose[[#This Row],[Check Distanz]],"")</f>
        <v>5.8823529411764761E-2</v>
      </c>
      <c r="U272">
        <f ca="1">IF(RIGHT(Lose[[#This Row],[LosID]],1)="b",_xlfn.XLOOKUP(REPLACE(Lose[[#This Row],[LosID]],LEN(Lose[[#This Row],[LosID]]),1,"a"),Lose[LosID],Lose[Zufallszahl],"",0),RAND())</f>
        <v>0.87810141747424819</v>
      </c>
      <c r="V272" t="b" cm="1">
        <f t="array" aca="1" ref="V272" ca="1">Lose[[#This Row],[Zufallszahl]]&gt;=IFERROR(LARGE((LEFT(Lose[LosID],FIND("-",Lose[LosID])-1)=LEFT(Lose[[#This Row],[LosID]],FIND("-",Lose[[#This Row],[LosID]])-1))*Lose[Zufallszahl],_xlfn.XLOOKUP(LEFT(Lose[[#This Row],[LosID]],FIND("-",Lose[[#This Row],[LosID]])-1),Ziehungsanzahl[Kürzel],Ziehungsanzahl[Kontingent],FALSE,0)),9999)</f>
        <v>1</v>
      </c>
    </row>
    <row r="273" spans="1:22" ht="30">
      <c r="A27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3" t="s">
        <v>854</v>
      </c>
      <c r="C273" t="s">
        <v>446</v>
      </c>
      <c r="D273" s="1" t="s">
        <v>449</v>
      </c>
      <c r="E273" t="s">
        <v>447</v>
      </c>
      <c r="F273" t="s">
        <v>1653</v>
      </c>
      <c r="G273">
        <v>26</v>
      </c>
      <c r="H273">
        <v>1</v>
      </c>
      <c r="I273">
        <v>1.9</v>
      </c>
      <c r="K273" t="str" cm="1">
        <f t="array" ref="K27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3" t="str">
        <f>IFERROR(LEFT(TRIM(Lose[[#This Row],[Google Koordinaten]]),9),"")</f>
        <v>51.967123</v>
      </c>
      <c r="M273" t="str">
        <f>IFERROR(MID(TRIM(Lose[[#This Row],[Google Koordinaten]]),
FIND(",",TRIM(Lose[[#This Row],[Google Koordinaten]])) + 2,9),"")</f>
        <v>7.6172732</v>
      </c>
      <c r="N273">
        <f>IF(Lose[[#This Row],[Bahn-hofs-zeit]]=0,0,MROUND(30*25^((Lose[[#This Row],[Bahn-hofs-zeit]]-_xlfn.MINIFS(Lose[Bahn-hofs-zeit],Lose[Bahn-hofs-zeit],"&gt;0"))/(MAX(Lose[Bahn-hofs-zeit])-_xlfn.MINIFS(Lose[Bahn-hofs-zeit],Lose[Bahn-hofs-zeit],"&gt;0"))),5))</f>
        <v>0</v>
      </c>
      <c r="O273">
        <f>IF(Lose[[#This Row],[Gehzeit (min)]]="",0,CEILING(3*(Lose[[#This Row],[Gehzeit (min)]]+Lose[[#This Row],[Aufgaben-zeit (min)]]),5))</f>
        <v>85</v>
      </c>
      <c r="Q273">
        <f>IFERROR(ROUND(Lose[[#This Row],[Distanz (km)]]*60/Lose[[#This Row],[Gehzeit (min)]],1),"")</f>
        <v>4.4000000000000004</v>
      </c>
      <c r="R27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1.72</v>
      </c>
      <c r="S273">
        <f>IFERROR(Lose[[#This Row],[Distanz (km)]]-Lose[[#This Row],[Check Distanz]],"")</f>
        <v>0.17999999999999994</v>
      </c>
      <c r="T273" s="29">
        <f>IFERROR(Lose[[#This Row],[Check Umweg]]/Lose[[#This Row],[Check Distanz]],"")</f>
        <v>0.10465116279069764</v>
      </c>
      <c r="U273">
        <f ca="1">IF(RIGHT(Lose[[#This Row],[LosID]],1)="b",_xlfn.XLOOKUP(REPLACE(Lose[[#This Row],[LosID]],LEN(Lose[[#This Row],[LosID]]),1,"a"),Lose[LosID],Lose[Zufallszahl],"",0),RAND())</f>
        <v>0.19748750034247364</v>
      </c>
      <c r="V273" t="b" cm="1">
        <f t="array" aca="1" ref="V273" ca="1">Lose[[#This Row],[Zufallszahl]]&gt;=IFERROR(LARGE((LEFT(Lose[LosID],FIND("-",Lose[LosID])-1)=LEFT(Lose[[#This Row],[LosID]],FIND("-",Lose[[#This Row],[LosID]])-1))*Lose[Zufallszahl],_xlfn.XLOOKUP(LEFT(Lose[[#This Row],[LosID]],FIND("-",Lose[[#This Row],[LosID]])-1),Ziehungsanzahl[Kürzel],Ziehungsanzahl[Kontingent],FALSE,0)),9999)</f>
        <v>0</v>
      </c>
    </row>
    <row r="274" spans="1:22" ht="75">
      <c r="A27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4" t="s">
        <v>859</v>
      </c>
      <c r="C274" t="s">
        <v>1654</v>
      </c>
      <c r="D274" s="1" t="s">
        <v>1655</v>
      </c>
      <c r="E274" t="s">
        <v>1656</v>
      </c>
      <c r="F274" s="43" t="s">
        <v>1657</v>
      </c>
      <c r="G274">
        <v>12</v>
      </c>
      <c r="H274">
        <v>2</v>
      </c>
      <c r="I274">
        <v>0.85</v>
      </c>
      <c r="J274">
        <v>10</v>
      </c>
      <c r="K274" t="str" cm="1">
        <f t="array" ref="K27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4" t="str">
        <f>IFERROR(LEFT(TRIM(Lose[[#This Row],[Google Koordinaten]]),9),"")</f>
        <v>51.950934</v>
      </c>
      <c r="M274" t="str">
        <f>IFERROR(MID(TRIM(Lose[[#This Row],[Google Koordinaten]]),
FIND(",",TRIM(Lose[[#This Row],[Google Koordinaten]])) + 2,9),"")</f>
        <v>7.63689</v>
      </c>
      <c r="N274">
        <f>IF(Lose[[#This Row],[Bahn-hofs-zeit]]=0,0,MROUND(30*25^((Lose[[#This Row],[Bahn-hofs-zeit]]-_xlfn.MINIFS(Lose[Bahn-hofs-zeit],Lose[Bahn-hofs-zeit],"&gt;0"))/(MAX(Lose[Bahn-hofs-zeit])-_xlfn.MINIFS(Lose[Bahn-hofs-zeit],Lose[Bahn-hofs-zeit],"&gt;0"))),5))</f>
        <v>0</v>
      </c>
      <c r="O274">
        <f>IF(Lose[[#This Row],[Gehzeit (min)]]="",0,CEILING(3*(Lose[[#This Row],[Gehzeit (min)]]+Lose[[#This Row],[Aufgaben-zeit (min)]]),5))</f>
        <v>45</v>
      </c>
      <c r="Q274">
        <f>IFERROR(ROUND(Lose[[#This Row],[Distanz (km)]]*60/Lose[[#This Row],[Gehzeit (min)]],1),"")</f>
        <v>4.3</v>
      </c>
      <c r="R27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274">
        <f>IFERROR(Lose[[#This Row],[Distanz (km)]]-Lose[[#This Row],[Check Distanz]],"")</f>
        <v>0.21999999999999997</v>
      </c>
      <c r="T274" s="29">
        <f>IFERROR(Lose[[#This Row],[Check Umweg]]/Lose[[#This Row],[Check Distanz]],"")</f>
        <v>0.34920634920634919</v>
      </c>
      <c r="U274">
        <f ca="1">IF(RIGHT(Lose[[#This Row],[LosID]],1)="b",_xlfn.XLOOKUP(REPLACE(Lose[[#This Row],[LosID]],LEN(Lose[[#This Row],[LosID]]),1,"a"),Lose[LosID],Lose[Zufallszahl],"",0),RAND())</f>
        <v>0.8411297197782055</v>
      </c>
      <c r="V274" t="b" cm="1">
        <f t="array" aca="1" ref="V274" ca="1">Lose[[#This Row],[Zufallszahl]]&gt;=IFERROR(LARGE((LEFT(Lose[LosID],FIND("-",Lose[LosID])-1)=LEFT(Lose[[#This Row],[LosID]],FIND("-",Lose[[#This Row],[LosID]])-1))*Lose[Zufallszahl],_xlfn.XLOOKUP(LEFT(Lose[[#This Row],[LosID]],FIND("-",Lose[[#This Row],[LosID]])-1),Ziehungsanzahl[Kürzel],Ziehungsanzahl[Kontingent],FALSE,0)),9999)</f>
        <v>1</v>
      </c>
    </row>
    <row r="275" spans="1:22" ht="120">
      <c r="A27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5" t="s">
        <v>862</v>
      </c>
      <c r="C275" t="s">
        <v>1658</v>
      </c>
      <c r="D275" s="1" t="s">
        <v>1659</v>
      </c>
      <c r="E275" t="s">
        <v>1660</v>
      </c>
      <c r="F275" t="s">
        <v>1661</v>
      </c>
      <c r="G275">
        <v>14</v>
      </c>
      <c r="H275">
        <v>12</v>
      </c>
      <c r="I275">
        <v>1.05</v>
      </c>
      <c r="J275">
        <v>10</v>
      </c>
      <c r="K275" t="str" cm="1">
        <f t="array" ref="K27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5" t="str">
        <f>IFERROR(LEFT(TRIM(Lose[[#This Row],[Google Koordinaten]]),9),"")</f>
        <v>51.960830</v>
      </c>
      <c r="M275" t="str">
        <f>IFERROR(MID(TRIM(Lose[[#This Row],[Google Koordinaten]]),
FIND(",",TRIM(Lose[[#This Row],[Google Koordinaten]])) + 2,9),"")</f>
        <v>7.630000</v>
      </c>
      <c r="N275">
        <f>IF(Lose[[#This Row],[Bahn-hofs-zeit]]=0,0,MROUND(30*25^((Lose[[#This Row],[Bahn-hofs-zeit]]-_xlfn.MINIFS(Lose[Bahn-hofs-zeit],Lose[Bahn-hofs-zeit],"&gt;0"))/(MAX(Lose[Bahn-hofs-zeit])-_xlfn.MINIFS(Lose[Bahn-hofs-zeit],Lose[Bahn-hofs-zeit],"&gt;0"))),5))</f>
        <v>0</v>
      </c>
      <c r="O275">
        <f>IF(Lose[[#This Row],[Gehzeit (min)]]="",0,CEILING(3*(Lose[[#This Row],[Gehzeit (min)]]+Lose[[#This Row],[Aufgaben-zeit (min)]]),5))</f>
        <v>80</v>
      </c>
      <c r="Q275">
        <f>IFERROR(ROUND(Lose[[#This Row],[Distanz (km)]]*60/Lose[[#This Row],[Gehzeit (min)]],1),"")</f>
        <v>4.5</v>
      </c>
      <c r="R27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0.61</v>
      </c>
      <c r="S275">
        <f>IFERROR(Lose[[#This Row],[Distanz (km)]]-Lose[[#This Row],[Check Distanz]],"")</f>
        <v>0.44000000000000006</v>
      </c>
      <c r="T275" s="29">
        <f>IFERROR(Lose[[#This Row],[Check Umweg]]/Lose[[#This Row],[Check Distanz]],"")</f>
        <v>0.7213114754098362</v>
      </c>
      <c r="U275">
        <f ca="1">IF(RIGHT(Lose[[#This Row],[LosID]],1)="b",_xlfn.XLOOKUP(REPLACE(Lose[[#This Row],[LosID]],LEN(Lose[[#This Row],[LosID]]),1,"a"),Lose[LosID],Lose[Zufallszahl],"",0),RAND())</f>
        <v>0.51247246567948612</v>
      </c>
      <c r="V275" t="b" cm="1">
        <f t="array" aca="1" ref="V275" ca="1">Lose[[#This Row],[Zufallszahl]]&gt;=IFERROR(LARGE((LEFT(Lose[LosID],FIND("-",Lose[LosID])-1)=LEFT(Lose[[#This Row],[LosID]],FIND("-",Lose[[#This Row],[LosID]])-1))*Lose[Zufallszahl],_xlfn.XLOOKUP(LEFT(Lose[[#This Row],[LosID]],FIND("-",Lose[[#This Row],[LosID]])-1),Ziehungsanzahl[Kürzel],Ziehungsanzahl[Kontingent],FALSE,0)),9999)</f>
        <v>1</v>
      </c>
    </row>
    <row r="276" spans="1:22">
      <c r="A27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6" t="s">
        <v>865</v>
      </c>
      <c r="C276" t="s">
        <v>1662</v>
      </c>
      <c r="D276" s="1" t="s">
        <v>1663</v>
      </c>
      <c r="E276" t="s">
        <v>1664</v>
      </c>
      <c r="F276" t="s">
        <v>1665</v>
      </c>
      <c r="G276">
        <v>20</v>
      </c>
      <c r="H276">
        <v>1</v>
      </c>
      <c r="I276">
        <v>1.5</v>
      </c>
      <c r="J276">
        <v>10</v>
      </c>
      <c r="K276" t="str" cm="1">
        <f t="array" ref="K27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Senden-Bösensell</v>
      </c>
      <c r="L276" t="str">
        <f>IFERROR(LEFT(TRIM(Lose[[#This Row],[Google Koordinaten]]),9),"")</f>
        <v>51.911163</v>
      </c>
      <c r="M276" t="str">
        <f>IFERROR(MID(TRIM(Lose[[#This Row],[Google Koordinaten]]),
FIND(",",TRIM(Lose[[#This Row],[Google Koordinaten]])) + 2,9),"")</f>
        <v>7.5002011</v>
      </c>
      <c r="N276">
        <f>IF(Lose[[#This Row],[Bahn-hofs-zeit]]=0,0,MROUND(30*25^((Lose[[#This Row],[Bahn-hofs-zeit]]-_xlfn.MINIFS(Lose[Bahn-hofs-zeit],Lose[Bahn-hofs-zeit],"&gt;0"))/(MAX(Lose[Bahn-hofs-zeit])-_xlfn.MINIFS(Lose[Bahn-hofs-zeit],Lose[Bahn-hofs-zeit],"&gt;0"))),5))</f>
        <v>40</v>
      </c>
      <c r="O276">
        <f>IF(Lose[[#This Row],[Gehzeit (min)]]="",0,CEILING(3*(Lose[[#This Row],[Gehzeit (min)]]+Lose[[#This Row],[Aufgaben-zeit (min)]]),5))</f>
        <v>65</v>
      </c>
      <c r="P276">
        <v>4.25</v>
      </c>
      <c r="Q276">
        <f>IFERROR(ROUND(Lose[[#This Row],[Distanz (km)]]*60/Lose[[#This Row],[Gehzeit (min)]],1),"")</f>
        <v>4.5</v>
      </c>
      <c r="R27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0.97</v>
      </c>
      <c r="S276">
        <f>IFERROR(Lose[[#This Row],[Distanz (km)]]-Lose[[#This Row],[Check Distanz]],"")</f>
        <v>0.53</v>
      </c>
      <c r="T276" s="29">
        <f>IFERROR(Lose[[#This Row],[Check Umweg]]/Lose[[#This Row],[Check Distanz]],"")</f>
        <v>0.54639175257731964</v>
      </c>
      <c r="U276">
        <f ca="1">IF(RIGHT(Lose[[#This Row],[LosID]],1)="b",_xlfn.XLOOKUP(REPLACE(Lose[[#This Row],[LosID]],LEN(Lose[[#This Row],[LosID]]),1,"a"),Lose[LosID],Lose[Zufallszahl],"",0),RAND())</f>
        <v>0.20649450793169899</v>
      </c>
      <c r="V276" t="b" cm="1">
        <f t="array" aca="1" ref="V276" ca="1">Lose[[#This Row],[Zufallszahl]]&gt;=IFERROR(LARGE((LEFT(Lose[LosID],FIND("-",Lose[LosID])-1)=LEFT(Lose[[#This Row],[LosID]],FIND("-",Lose[[#This Row],[LosID]])-1))*Lose[Zufallszahl],_xlfn.XLOOKUP(LEFT(Lose[[#This Row],[LosID]],FIND("-",Lose[[#This Row],[LosID]])-1),Ziehungsanzahl[Kürzel],Ziehungsanzahl[Kontingent],FALSE,0)),9999)</f>
        <v>0</v>
      </c>
    </row>
    <row r="277" spans="1:22" ht="90">
      <c r="A27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7" t="s">
        <v>867</v>
      </c>
      <c r="C277" t="s">
        <v>450</v>
      </c>
      <c r="D277" s="1" t="s">
        <v>1666</v>
      </c>
      <c r="E277" t="s">
        <v>451</v>
      </c>
      <c r="F277" t="s">
        <v>1667</v>
      </c>
      <c r="G277">
        <v>18</v>
      </c>
      <c r="H277">
        <v>5</v>
      </c>
      <c r="I277">
        <v>1.3</v>
      </c>
      <c r="J277">
        <v>10</v>
      </c>
      <c r="K277" t="str" cm="1">
        <f t="array" ref="K27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7" t="str">
        <f>IFERROR(LEFT(TRIM(Lose[[#This Row],[Google Koordinaten]]),9),"")</f>
        <v>51.956820</v>
      </c>
      <c r="M277" t="str">
        <f>IFERROR(MID(TRIM(Lose[[#This Row],[Google Koordinaten]]),
FIND(",",TRIM(Lose[[#This Row],[Google Koordinaten]])) + 2,9),"")</f>
        <v>7.6175890</v>
      </c>
      <c r="N277">
        <f>IF(Lose[[#This Row],[Bahn-hofs-zeit]]=0,0,MROUND(30*25^((Lose[[#This Row],[Bahn-hofs-zeit]]-_xlfn.MINIFS(Lose[Bahn-hofs-zeit],Lose[Bahn-hofs-zeit],"&gt;0"))/(MAX(Lose[Bahn-hofs-zeit])-_xlfn.MINIFS(Lose[Bahn-hofs-zeit],Lose[Bahn-hofs-zeit],"&gt;0"))),5))</f>
        <v>0</v>
      </c>
      <c r="O277">
        <f>IF(Lose[[#This Row],[Gehzeit (min)]]="",0,CEILING(3*(Lose[[#This Row],[Gehzeit (min)]]+Lose[[#This Row],[Aufgaben-zeit (min)]]),5))</f>
        <v>70</v>
      </c>
      <c r="Q277">
        <f>IFERROR(ROUND(Lose[[#This Row],[Distanz (km)]]*60/Lose[[#This Row],[Gehzeit (min)]],1),"")</f>
        <v>4.3</v>
      </c>
      <c r="R27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1.24</v>
      </c>
      <c r="S277">
        <f>IFERROR(Lose[[#This Row],[Distanz (km)]]-Lose[[#This Row],[Check Distanz]],"")</f>
        <v>6.0000000000000053E-2</v>
      </c>
      <c r="T277" s="29">
        <f>IFERROR(Lose[[#This Row],[Check Umweg]]/Lose[[#This Row],[Check Distanz]],"")</f>
        <v>4.8387096774193589E-2</v>
      </c>
      <c r="U277">
        <f ca="1">IF(RIGHT(Lose[[#This Row],[LosID]],1)="b",_xlfn.XLOOKUP(REPLACE(Lose[[#This Row],[LosID]],LEN(Lose[[#This Row],[LosID]]),1,"a"),Lose[LosID],Lose[Zufallszahl],"",0),RAND())</f>
        <v>0.10104421083884341</v>
      </c>
      <c r="V277" t="b" cm="1">
        <f t="array" aca="1" ref="V277" ca="1">Lose[[#This Row],[Zufallszahl]]&gt;=IFERROR(LARGE((LEFT(Lose[LosID],FIND("-",Lose[LosID])-1)=LEFT(Lose[[#This Row],[LosID]],FIND("-",Lose[[#This Row],[LosID]])-1))*Lose[Zufallszahl],_xlfn.XLOOKUP(LEFT(Lose[[#This Row],[LosID]],FIND("-",Lose[[#This Row],[LosID]])-1),Ziehungsanzahl[Kürzel],Ziehungsanzahl[Kontingent],FALSE,0)),9999)</f>
        <v>0</v>
      </c>
    </row>
    <row r="278" spans="1:22" ht="75">
      <c r="A27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8" t="s">
        <v>872</v>
      </c>
      <c r="C278" t="s">
        <v>1668</v>
      </c>
      <c r="D278" s="48" t="s">
        <v>1669</v>
      </c>
      <c r="E278" t="s">
        <v>1670</v>
      </c>
      <c r="F278" t="s">
        <v>1671</v>
      </c>
      <c r="G278">
        <v>12</v>
      </c>
      <c r="H278">
        <v>5</v>
      </c>
      <c r="I278">
        <v>0.9</v>
      </c>
      <c r="J278">
        <v>30</v>
      </c>
      <c r="K278" t="str" cm="1">
        <f t="array" ref="K27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8" t="str">
        <f>IFERROR(LEFT(TRIM(Lose[[#This Row],[Google Koordinaten]]),9),"")</f>
        <v>51.961808</v>
      </c>
      <c r="M278" t="str">
        <f>IFERROR(MID(TRIM(Lose[[#This Row],[Google Koordinaten]]),
FIND(",",TRIM(Lose[[#This Row],[Google Koordinaten]])) + 2,9),"")</f>
        <v>7.6279668</v>
      </c>
      <c r="N278">
        <f>IF(Lose[[#This Row],[Bahn-hofs-zeit]]=0,0,MROUND(30*25^((Lose[[#This Row],[Bahn-hofs-zeit]]-_xlfn.MINIFS(Lose[Bahn-hofs-zeit],Lose[Bahn-hofs-zeit],"&gt;0"))/(MAX(Lose[Bahn-hofs-zeit])-_xlfn.MINIFS(Lose[Bahn-hofs-zeit],Lose[Bahn-hofs-zeit],"&gt;0"))),5))</f>
        <v>0</v>
      </c>
      <c r="O278">
        <f>IF(Lose[[#This Row],[Gehzeit (min)]]="",0,CEILING(3*(Lose[[#This Row],[Gehzeit (min)]]+Lose[[#This Row],[Aufgaben-zeit (min)]]),5))</f>
        <v>55</v>
      </c>
      <c r="Q278">
        <f>IFERROR(ROUND(Lose[[#This Row],[Distanz (km)]]*60/Lose[[#This Row],[Gehzeit (min)]],1),"")</f>
        <v>4.5</v>
      </c>
      <c r="R27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0.79</v>
      </c>
      <c r="S278">
        <f>IFERROR(Lose[[#This Row],[Distanz (km)]]-Lose[[#This Row],[Check Distanz]],"")</f>
        <v>0.10999999999999999</v>
      </c>
      <c r="T278" s="29">
        <f>IFERROR(Lose[[#This Row],[Check Umweg]]/Lose[[#This Row],[Check Distanz]],"")</f>
        <v>0.13924050632911389</v>
      </c>
      <c r="U278">
        <f ca="1">IF(RIGHT(Lose[[#This Row],[LosID]],1)="b",_xlfn.XLOOKUP(REPLACE(Lose[[#This Row],[LosID]],LEN(Lose[[#This Row],[LosID]]),1,"a"),Lose[LosID],Lose[Zufallszahl],"",0),RAND())</f>
        <v>0.47979157743904788</v>
      </c>
      <c r="V278" t="b" cm="1">
        <f t="array" aca="1" ref="V278" ca="1">Lose[[#This Row],[Zufallszahl]]&gt;=IFERROR(LARGE((LEFT(Lose[LosID],FIND("-",Lose[LosID])-1)=LEFT(Lose[[#This Row],[LosID]],FIND("-",Lose[[#This Row],[LosID]])-1))*Lose[Zufallszahl],_xlfn.XLOOKUP(LEFT(Lose[[#This Row],[LosID]],FIND("-",Lose[[#This Row],[LosID]])-1),Ziehungsanzahl[Kürzel],Ziehungsanzahl[Kontingent],FALSE,0)),9999)</f>
        <v>0</v>
      </c>
    </row>
    <row r="279" spans="1:22" ht="30">
      <c r="A27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79" t="s">
        <v>877</v>
      </c>
      <c r="C279" t="s">
        <v>1672</v>
      </c>
      <c r="D279" s="1" t="s">
        <v>1673</v>
      </c>
      <c r="E279" t="s">
        <v>1674</v>
      </c>
      <c r="F279" t="s">
        <v>1675</v>
      </c>
      <c r="G279">
        <v>10</v>
      </c>
      <c r="H279">
        <v>5</v>
      </c>
      <c r="I279" t="s">
        <v>1676</v>
      </c>
      <c r="K279" t="str" cm="1">
        <f t="array" ref="K27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79" t="str">
        <f>IFERROR(LEFT(TRIM(Lose[[#This Row],[Google Koordinaten]]),9),"")</f>
        <v>51.956476</v>
      </c>
      <c r="M279" t="str">
        <f>IFERROR(MID(TRIM(Lose[[#This Row],[Google Koordinaten]]),
FIND(",",TRIM(Lose[[#This Row],[Google Koordinaten]])) + 2,9),"")</f>
        <v>7.629967</v>
      </c>
      <c r="N279">
        <f>IF(Lose[[#This Row],[Bahn-hofs-zeit]]=0,0,MROUND(30*25^((Lose[[#This Row],[Bahn-hofs-zeit]]-_xlfn.MINIFS(Lose[Bahn-hofs-zeit],Lose[Bahn-hofs-zeit],"&gt;0"))/(MAX(Lose[Bahn-hofs-zeit])-_xlfn.MINIFS(Lose[Bahn-hofs-zeit],Lose[Bahn-hofs-zeit],"&gt;0"))),5))</f>
        <v>0</v>
      </c>
      <c r="O279">
        <f>IF(Lose[[#This Row],[Gehzeit (min)]]="",0,CEILING(3*(Lose[[#This Row],[Gehzeit (min)]]+Lose[[#This Row],[Aufgaben-zeit (min)]]),5))</f>
        <v>45</v>
      </c>
      <c r="Q279">
        <f>IFERROR(ROUND(Lose[[#This Row],[Distanz (km)]]*60/Lose[[#This Row],[Gehzeit (min)]],1),"")</f>
        <v>2.4</v>
      </c>
      <c r="R27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0.39</v>
      </c>
      <c r="S279">
        <f>IFERROR(Lose[[#This Row],[Distanz (km)]]-Lose[[#This Row],[Check Distanz]],"")</f>
        <v>1.0000000000000009E-2</v>
      </c>
      <c r="T279" s="29">
        <f>IFERROR(Lose[[#This Row],[Check Umweg]]/Lose[[#This Row],[Check Distanz]],"")</f>
        <v>2.5641025641025664E-2</v>
      </c>
      <c r="U279">
        <f ca="1">IF(RIGHT(Lose[[#This Row],[LosID]],1)="b",_xlfn.XLOOKUP(REPLACE(Lose[[#This Row],[LosID]],LEN(Lose[[#This Row],[LosID]]),1,"a"),Lose[LosID],Lose[Zufallszahl],"",0),RAND())</f>
        <v>9.2023847549201898E-3</v>
      </c>
      <c r="V279" t="b" cm="1">
        <f t="array" aca="1" ref="V279" ca="1">Lose[[#This Row],[Zufallszahl]]&gt;=IFERROR(LARGE((LEFT(Lose[LosID],FIND("-",Lose[LosID])-1)=LEFT(Lose[[#This Row],[LosID]],FIND("-",Lose[[#This Row],[LosID]])-1))*Lose[Zufallszahl],_xlfn.XLOOKUP(LEFT(Lose[[#This Row],[LosID]],FIND("-",Lose[[#This Row],[LosID]])-1),Ziehungsanzahl[Kürzel],Ziehungsanzahl[Kontingent],FALSE,0)),9999)</f>
        <v>0</v>
      </c>
    </row>
    <row r="280" spans="1:22" ht="45">
      <c r="A28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0" t="s">
        <v>830</v>
      </c>
      <c r="C280" t="s">
        <v>452</v>
      </c>
      <c r="D280" s="1" t="s">
        <v>1677</v>
      </c>
      <c r="E280" t="s">
        <v>453</v>
      </c>
      <c r="F280" t="s">
        <v>1678</v>
      </c>
      <c r="G280">
        <v>20</v>
      </c>
      <c r="H280">
        <v>5</v>
      </c>
      <c r="I280">
        <v>1.4</v>
      </c>
      <c r="K280" t="str" cm="1">
        <f t="array" ref="K28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0" t="str">
        <f>IFERROR(LEFT(TRIM(Lose[[#This Row],[Google Koordinaten]]),9),"")</f>
        <v>51.967630</v>
      </c>
      <c r="M280" t="str">
        <f>IFERROR(MID(TRIM(Lose[[#This Row],[Google Koordinaten]]),
FIND(",",TRIM(Lose[[#This Row],[Google Koordinaten]])) + 2,9),"")</f>
        <v>7.6295572</v>
      </c>
      <c r="N280">
        <f>IF(Lose[[#This Row],[Bahn-hofs-zeit]]=0,0,MROUND(30*25^((Lose[[#This Row],[Bahn-hofs-zeit]]-_xlfn.MINIFS(Lose[Bahn-hofs-zeit],Lose[Bahn-hofs-zeit],"&gt;0"))/(MAX(Lose[Bahn-hofs-zeit])-_xlfn.MINIFS(Lose[Bahn-hofs-zeit],Lose[Bahn-hofs-zeit],"&gt;0"))),5))</f>
        <v>0</v>
      </c>
      <c r="O280">
        <f>IF(Lose[[#This Row],[Gehzeit (min)]]="",0,CEILING(3*(Lose[[#This Row],[Gehzeit (min)]]+Lose[[#This Row],[Aufgaben-zeit (min)]]),5))</f>
        <v>75</v>
      </c>
      <c r="Q280">
        <f>IFERROR(ROUND(Lose[[#This Row],[Distanz (km)]]*60/Lose[[#This Row],[Gehzeit (min)]],1),"")</f>
        <v>4.2</v>
      </c>
      <c r="R28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v>
      </c>
      <c r="S280">
        <f>IFERROR(Lose[[#This Row],[Distanz (km)]]-Lose[[#This Row],[Check Distanz]],"")</f>
        <v>9.9999999999999867E-2</v>
      </c>
      <c r="T280" s="29">
        <f>IFERROR(Lose[[#This Row],[Check Umweg]]/Lose[[#This Row],[Check Distanz]],"")</f>
        <v>7.6923076923076816E-2</v>
      </c>
      <c r="U280">
        <f ca="1">IF(RIGHT(Lose[[#This Row],[LosID]],1)="b",_xlfn.XLOOKUP(REPLACE(Lose[[#This Row],[LosID]],LEN(Lose[[#This Row],[LosID]]),1,"a"),Lose[LosID],Lose[Zufallszahl],"",0),RAND())</f>
        <v>0.56108328315839184</v>
      </c>
      <c r="V280" t="b" cm="1">
        <f t="array" aca="1" ref="V280" ca="1">Lose[[#This Row],[Zufallszahl]]&gt;=IFERROR(LARGE((LEFT(Lose[LosID],FIND("-",Lose[LosID])-1)=LEFT(Lose[[#This Row],[LosID]],FIND("-",Lose[[#This Row],[LosID]])-1))*Lose[Zufallszahl],_xlfn.XLOOKUP(LEFT(Lose[[#This Row],[LosID]],FIND("-",Lose[[#This Row],[LosID]])-1),Ziehungsanzahl[Kürzel],Ziehungsanzahl[Kontingent],FALSE,0)),9999)</f>
        <v>1</v>
      </c>
    </row>
    <row r="281" spans="1:22" ht="75">
      <c r="A28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1" t="s">
        <v>835</v>
      </c>
      <c r="C281" t="s">
        <v>454</v>
      </c>
      <c r="D281" s="1" t="s">
        <v>1679</v>
      </c>
      <c r="E281" t="s">
        <v>455</v>
      </c>
      <c r="F281" t="s">
        <v>1680</v>
      </c>
      <c r="G281">
        <v>14</v>
      </c>
      <c r="H281">
        <v>2</v>
      </c>
      <c r="I281">
        <v>1</v>
      </c>
      <c r="K281" t="str" cm="1">
        <f t="array" ref="K28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1" t="str">
        <f>IFERROR(LEFT(TRIM(Lose[[#This Row],[Google Koordinaten]]),9),"")</f>
        <v>51.960249</v>
      </c>
      <c r="M281" t="str">
        <f>IFERROR(MID(TRIM(Lose[[#This Row],[Google Koordinaten]]),
FIND(",",TRIM(Lose[[#This Row],[Google Koordinaten]])) + 2,9),"")</f>
        <v>7.6264514</v>
      </c>
      <c r="N281">
        <f>IF(Lose[[#This Row],[Bahn-hofs-zeit]]=0,0,MROUND(30*25^((Lose[[#This Row],[Bahn-hofs-zeit]]-_xlfn.MINIFS(Lose[Bahn-hofs-zeit],Lose[Bahn-hofs-zeit],"&gt;0"))/(MAX(Lose[Bahn-hofs-zeit])-_xlfn.MINIFS(Lose[Bahn-hofs-zeit],Lose[Bahn-hofs-zeit],"&gt;0"))),5))</f>
        <v>0</v>
      </c>
      <c r="O281">
        <f>IF(Lose[[#This Row],[Gehzeit (min)]]="",0,CEILING(3*(Lose[[#This Row],[Gehzeit (min)]]+Lose[[#This Row],[Aufgaben-zeit (min)]]),5))</f>
        <v>50</v>
      </c>
      <c r="Q281">
        <f>IFERROR(ROUND(Lose[[#This Row],[Distanz (km)]]*60/Lose[[#This Row],[Gehzeit (min)]],1),"")</f>
        <v>4.3</v>
      </c>
      <c r="R28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0.76</v>
      </c>
      <c r="S281">
        <f>IFERROR(Lose[[#This Row],[Distanz (km)]]-Lose[[#This Row],[Check Distanz]],"")</f>
        <v>0.24</v>
      </c>
      <c r="T281" s="29">
        <f>IFERROR(Lose[[#This Row],[Check Umweg]]/Lose[[#This Row],[Check Distanz]],"")</f>
        <v>0.31578947368421051</v>
      </c>
      <c r="U281">
        <f ca="1">IF(RIGHT(Lose[[#This Row],[LosID]],1)="b",_xlfn.XLOOKUP(REPLACE(Lose[[#This Row],[LosID]],LEN(Lose[[#This Row],[LosID]]),1,"a"),Lose[LosID],Lose[Zufallszahl],"",0),RAND())</f>
        <v>0.51747809245618859</v>
      </c>
      <c r="V281" t="b" cm="1">
        <f t="array" aca="1" ref="V281" ca="1">Lose[[#This Row],[Zufallszahl]]&gt;=IFERROR(LARGE((LEFT(Lose[LosID],FIND("-",Lose[LosID])-1)=LEFT(Lose[[#This Row],[LosID]],FIND("-",Lose[[#This Row],[LosID]])-1))*Lose[Zufallszahl],_xlfn.XLOOKUP(LEFT(Lose[[#This Row],[LosID]],FIND("-",Lose[[#This Row],[LosID]])-1),Ziehungsanzahl[Kürzel],Ziehungsanzahl[Kontingent],FALSE,0)),9999)</f>
        <v>1</v>
      </c>
    </row>
    <row r="282" spans="1:22" ht="90">
      <c r="A28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2" t="s">
        <v>838</v>
      </c>
      <c r="C282" t="s">
        <v>459</v>
      </c>
      <c r="D282" s="1" t="s">
        <v>1681</v>
      </c>
      <c r="E282" t="s">
        <v>460</v>
      </c>
      <c r="F282" t="s">
        <v>1682</v>
      </c>
      <c r="G282">
        <v>23</v>
      </c>
      <c r="H282">
        <v>10</v>
      </c>
      <c r="I282">
        <v>1.6</v>
      </c>
      <c r="J282">
        <v>20</v>
      </c>
      <c r="K282" t="str" cm="1">
        <f t="array" ref="K28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2" t="str">
        <f>IFERROR(LEFT(TRIM(Lose[[#This Row],[Google Koordinaten]]),9),"")</f>
        <v>51.967280</v>
      </c>
      <c r="M282" t="str">
        <f>IFERROR(MID(TRIM(Lose[[#This Row],[Google Koordinaten]]),
FIND(",",TRIM(Lose[[#This Row],[Google Koordinaten]])) + 2,9),"")</f>
        <v>7.6222581</v>
      </c>
      <c r="N282">
        <f>IF(Lose[[#This Row],[Bahn-hofs-zeit]]=0,0,MROUND(30*25^((Lose[[#This Row],[Bahn-hofs-zeit]]-_xlfn.MINIFS(Lose[Bahn-hofs-zeit],Lose[Bahn-hofs-zeit],"&gt;0"))/(MAX(Lose[Bahn-hofs-zeit])-_xlfn.MINIFS(Lose[Bahn-hofs-zeit],Lose[Bahn-hofs-zeit],"&gt;0"))),5))</f>
        <v>0</v>
      </c>
      <c r="O282">
        <f>IF(Lose[[#This Row],[Gehzeit (min)]]="",0,CEILING(3*(Lose[[#This Row],[Gehzeit (min)]]+Lose[[#This Row],[Aufgaben-zeit (min)]]),5))</f>
        <v>100</v>
      </c>
      <c r="Q282">
        <f>IFERROR(ROUND(Lose[[#This Row],[Distanz (km)]]*60/Lose[[#This Row],[Gehzeit (min)]],1),"")</f>
        <v>4.2</v>
      </c>
      <c r="R28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1.51</v>
      </c>
      <c r="S282">
        <f>IFERROR(Lose[[#This Row],[Distanz (km)]]-Lose[[#This Row],[Check Distanz]],"")</f>
        <v>9.000000000000008E-2</v>
      </c>
      <c r="T282" s="29">
        <f>IFERROR(Lose[[#This Row],[Check Umweg]]/Lose[[#This Row],[Check Distanz]],"")</f>
        <v>5.9602649006622571E-2</v>
      </c>
      <c r="U282">
        <f ca="1">IF(RIGHT(Lose[[#This Row],[LosID]],1)="b",_xlfn.XLOOKUP(REPLACE(Lose[[#This Row],[LosID]],LEN(Lose[[#This Row],[LosID]]),1,"a"),Lose[LosID],Lose[Zufallszahl],"",0),RAND())</f>
        <v>0.28214181636661273</v>
      </c>
      <c r="V282" t="b" cm="1">
        <f t="array" aca="1" ref="V282" ca="1">Lose[[#This Row],[Zufallszahl]]&gt;=IFERROR(LARGE((LEFT(Lose[LosID],FIND("-",Lose[LosID])-1)=LEFT(Lose[[#This Row],[LosID]],FIND("-",Lose[[#This Row],[LosID]])-1))*Lose[Zufallszahl],_xlfn.XLOOKUP(LEFT(Lose[[#This Row],[LosID]],FIND("-",Lose[[#This Row],[LosID]])-1),Ziehungsanzahl[Kürzel],Ziehungsanzahl[Kontingent],FALSE,0)),9999)</f>
        <v>0</v>
      </c>
    </row>
    <row r="283" spans="1:22" ht="30">
      <c r="A28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3" t="s">
        <v>843</v>
      </c>
      <c r="C283" t="s">
        <v>461</v>
      </c>
      <c r="D283" s="1" t="s">
        <v>463</v>
      </c>
      <c r="E283" t="s">
        <v>462</v>
      </c>
      <c r="F283" t="s">
        <v>1683</v>
      </c>
      <c r="G283">
        <v>14</v>
      </c>
      <c r="H283">
        <v>2</v>
      </c>
      <c r="I283">
        <v>1</v>
      </c>
      <c r="K283" t="str" cm="1">
        <f t="array" ref="K28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3" t="str">
        <f>IFERROR(LEFT(TRIM(Lose[[#This Row],[Google Koordinaten]]),9),"")</f>
        <v>51.961629</v>
      </c>
      <c r="M283" t="str">
        <f>IFERROR(MID(TRIM(Lose[[#This Row],[Google Koordinaten]]),
FIND(",",TRIM(Lose[[#This Row],[Google Koordinaten]])) + 2,9),"")</f>
        <v>7.6241666</v>
      </c>
      <c r="N283">
        <f>IF(Lose[[#This Row],[Bahn-hofs-zeit]]=0,0,MROUND(30*25^((Lose[[#This Row],[Bahn-hofs-zeit]]-_xlfn.MINIFS(Lose[Bahn-hofs-zeit],Lose[Bahn-hofs-zeit],"&gt;0"))/(MAX(Lose[Bahn-hofs-zeit])-_xlfn.MINIFS(Lose[Bahn-hofs-zeit],Lose[Bahn-hofs-zeit],"&gt;0"))),5))</f>
        <v>0</v>
      </c>
      <c r="O283">
        <f>IF(Lose[[#This Row],[Gehzeit (min)]]="",0,CEILING(3*(Lose[[#This Row],[Gehzeit (min)]]+Lose[[#This Row],[Aufgaben-zeit (min)]]),5))</f>
        <v>50</v>
      </c>
      <c r="Q283">
        <f>IFERROR(ROUND(Lose[[#This Row],[Distanz (km)]]*60/Lose[[#This Row],[Gehzeit (min)]],1),"")</f>
        <v>4.3</v>
      </c>
      <c r="R28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0.97</v>
      </c>
      <c r="S283">
        <f>IFERROR(Lose[[#This Row],[Distanz (km)]]-Lose[[#This Row],[Check Distanz]],"")</f>
        <v>3.0000000000000027E-2</v>
      </c>
      <c r="T283" s="29">
        <f>IFERROR(Lose[[#This Row],[Check Umweg]]/Lose[[#This Row],[Check Distanz]],"")</f>
        <v>3.0927835051546421E-2</v>
      </c>
      <c r="U283">
        <f ca="1">IF(RIGHT(Lose[[#This Row],[LosID]],1)="b",_xlfn.XLOOKUP(REPLACE(Lose[[#This Row],[LosID]],LEN(Lose[[#This Row],[LosID]]),1,"a"),Lose[LosID],Lose[Zufallszahl],"",0),RAND())</f>
        <v>0.61954358050619229</v>
      </c>
      <c r="V283" t="b" cm="1">
        <f t="array" aca="1" ref="V283" ca="1">Lose[[#This Row],[Zufallszahl]]&gt;=IFERROR(LARGE((LEFT(Lose[LosID],FIND("-",Lose[LosID])-1)=LEFT(Lose[[#This Row],[LosID]],FIND("-",Lose[[#This Row],[LosID]])-1))*Lose[Zufallszahl],_xlfn.XLOOKUP(LEFT(Lose[[#This Row],[LosID]],FIND("-",Lose[[#This Row],[LosID]])-1),Ziehungsanzahl[Kürzel],Ziehungsanzahl[Kontingent],FALSE,0)),9999)</f>
        <v>1</v>
      </c>
    </row>
    <row r="284" spans="1:22" ht="45">
      <c r="A28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4" t="s">
        <v>846</v>
      </c>
      <c r="C284" t="s">
        <v>464</v>
      </c>
      <c r="D284" s="1" t="s">
        <v>466</v>
      </c>
      <c r="E284" t="s">
        <v>465</v>
      </c>
      <c r="F284" t="s">
        <v>1684</v>
      </c>
      <c r="G284">
        <v>29</v>
      </c>
      <c r="H284">
        <v>1</v>
      </c>
      <c r="I284">
        <v>2.2000000000000002</v>
      </c>
      <c r="K284" t="str" cm="1">
        <f t="array" ref="K28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4" t="str">
        <f>IFERROR(LEFT(TRIM(Lose[[#This Row],[Google Koordinaten]]),9),"")</f>
        <v>51.942981</v>
      </c>
      <c r="M284" t="str">
        <f>IFERROR(MID(TRIM(Lose[[#This Row],[Google Koordinaten]]),
FIND(",",TRIM(Lose[[#This Row],[Google Koordinaten]])) + 2,9),"")</f>
        <v>7.6486686</v>
      </c>
      <c r="N284">
        <f>IF(Lose[[#This Row],[Bahn-hofs-zeit]]=0,0,MROUND(30*25^((Lose[[#This Row],[Bahn-hofs-zeit]]-_xlfn.MINIFS(Lose[Bahn-hofs-zeit],Lose[Bahn-hofs-zeit],"&gt;0"))/(MAX(Lose[Bahn-hofs-zeit])-_xlfn.MINIFS(Lose[Bahn-hofs-zeit],Lose[Bahn-hofs-zeit],"&gt;0"))),5))</f>
        <v>0</v>
      </c>
      <c r="O284">
        <f>IF(Lose[[#This Row],[Gehzeit (min)]]="",0,CEILING(3*(Lose[[#This Row],[Gehzeit (min)]]+Lose[[#This Row],[Aufgaben-zeit (min)]]),5))</f>
        <v>90</v>
      </c>
      <c r="Q284">
        <f>IFERROR(ROUND(Lose[[#This Row],[Distanz (km)]]*60/Lose[[#This Row],[Gehzeit (min)]],1),"")</f>
        <v>4.5999999999999996</v>
      </c>
      <c r="R28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1.75</v>
      </c>
      <c r="S284">
        <f>IFERROR(Lose[[#This Row],[Distanz (km)]]-Lose[[#This Row],[Check Distanz]],"")</f>
        <v>0.45000000000000018</v>
      </c>
      <c r="T284" s="29">
        <f>IFERROR(Lose[[#This Row],[Check Umweg]]/Lose[[#This Row],[Check Distanz]],"")</f>
        <v>0.25714285714285723</v>
      </c>
      <c r="U284">
        <f ca="1">IF(RIGHT(Lose[[#This Row],[LosID]],1)="b",_xlfn.XLOOKUP(REPLACE(Lose[[#This Row],[LosID]],LEN(Lose[[#This Row],[LosID]]),1,"a"),Lose[LosID],Lose[Zufallszahl],"",0),RAND())</f>
        <v>0.15474341132136971</v>
      </c>
      <c r="V284" t="b" cm="1">
        <f t="array" aca="1" ref="V284" ca="1">Lose[[#This Row],[Zufallszahl]]&gt;=IFERROR(LARGE((LEFT(Lose[LosID],FIND("-",Lose[LosID])-1)=LEFT(Lose[[#This Row],[LosID]],FIND("-",Lose[[#This Row],[LosID]])-1))*Lose[Zufallszahl],_xlfn.XLOOKUP(LEFT(Lose[[#This Row],[LosID]],FIND("-",Lose[[#This Row],[LosID]])-1),Ziehungsanzahl[Kürzel],Ziehungsanzahl[Kontingent],FALSE,0)),9999)</f>
        <v>0</v>
      </c>
    </row>
    <row r="285" spans="1:22" ht="90">
      <c r="A28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5" t="s">
        <v>851</v>
      </c>
      <c r="C285" t="s">
        <v>1685</v>
      </c>
      <c r="D285" s="1" t="s">
        <v>1686</v>
      </c>
      <c r="E285" t="s">
        <v>1687</v>
      </c>
      <c r="F285" t="s">
        <v>1688</v>
      </c>
      <c r="G285">
        <v>12</v>
      </c>
      <c r="H285">
        <v>12</v>
      </c>
      <c r="I285">
        <v>0.9</v>
      </c>
      <c r="J285">
        <v>10</v>
      </c>
      <c r="K285" t="str" cm="1">
        <f t="array" ref="K28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Telgte</v>
      </c>
      <c r="L285" t="str">
        <f>IFERROR(LEFT(TRIM(Lose[[#This Row],[Google Koordinaten]]),9),"")</f>
        <v>51.985526</v>
      </c>
      <c r="M285" t="str">
        <f>IFERROR(MID(TRIM(Lose[[#This Row],[Google Koordinaten]]),
FIND(",",TRIM(Lose[[#This Row],[Google Koordinaten]])) + 2,9),"")</f>
        <v>7.7903361</v>
      </c>
      <c r="N285">
        <f>IF(Lose[[#This Row],[Bahn-hofs-zeit]]=0,0,MROUND(30*25^((Lose[[#This Row],[Bahn-hofs-zeit]]-_xlfn.MINIFS(Lose[Bahn-hofs-zeit],Lose[Bahn-hofs-zeit],"&gt;0"))/(MAX(Lose[Bahn-hofs-zeit])-_xlfn.MINIFS(Lose[Bahn-hofs-zeit],Lose[Bahn-hofs-zeit],"&gt;0"))),5))</f>
        <v>55</v>
      </c>
      <c r="O285">
        <f>IF(Lose[[#This Row],[Gehzeit (min)]]="",0,CEILING(3*(Lose[[#This Row],[Gehzeit (min)]]+Lose[[#This Row],[Aufgaben-zeit (min)]]),5))</f>
        <v>75</v>
      </c>
      <c r="P285">
        <v>5</v>
      </c>
      <c r="Q285">
        <f>IFERROR(ROUND(Lose[[#This Row],[Distanz (km)]]*60/Lose[[#This Row],[Gehzeit (min)]],1),"")</f>
        <v>4.5</v>
      </c>
      <c r="R28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0.81</v>
      </c>
      <c r="S285">
        <f>IFERROR(Lose[[#This Row],[Distanz (km)]]-Lose[[#This Row],[Check Distanz]],"")</f>
        <v>8.9999999999999969E-2</v>
      </c>
      <c r="T285" s="29">
        <f>IFERROR(Lose[[#This Row],[Check Umweg]]/Lose[[#This Row],[Check Distanz]],"")</f>
        <v>0.11111111111111106</v>
      </c>
      <c r="U285">
        <f ca="1">IF(RIGHT(Lose[[#This Row],[LosID]],1)="b",_xlfn.XLOOKUP(REPLACE(Lose[[#This Row],[LosID]],LEN(Lose[[#This Row],[LosID]]),1,"a"),Lose[LosID],Lose[Zufallszahl],"",0),RAND())</f>
        <v>0.66667103814720274</v>
      </c>
      <c r="V285" t="b" cm="1">
        <f t="array" aca="1" ref="V285" ca="1">Lose[[#This Row],[Zufallszahl]]&gt;=IFERROR(LARGE((LEFT(Lose[LosID],FIND("-",Lose[LosID])-1)=LEFT(Lose[[#This Row],[LosID]],FIND("-",Lose[[#This Row],[LosID]])-1))*Lose[Zufallszahl],_xlfn.XLOOKUP(LEFT(Lose[[#This Row],[LosID]],FIND("-",Lose[[#This Row],[LosID]])-1),Ziehungsanzahl[Kürzel],Ziehungsanzahl[Kontingent],FALSE,0)),9999)</f>
        <v>1</v>
      </c>
    </row>
    <row r="286" spans="1:22" ht="90">
      <c r="A28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286" t="s">
        <v>854</v>
      </c>
      <c r="C286" t="s">
        <v>1689</v>
      </c>
      <c r="D286" s="1" t="s">
        <v>1690</v>
      </c>
      <c r="E286" t="s">
        <v>1691</v>
      </c>
      <c r="F286" t="s">
        <v>1692</v>
      </c>
      <c r="G286">
        <v>15</v>
      </c>
      <c r="H286">
        <v>5</v>
      </c>
      <c r="I286">
        <v>1.1000000000000001</v>
      </c>
      <c r="K286" t="str" cm="1">
        <f t="array" ref="K28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Münster-Mecklenbeck</v>
      </c>
      <c r="L286" t="str">
        <f>IFERROR(LEFT(TRIM(Lose[[#This Row],[Google Koordinaten]]),9),"")</f>
        <v>51.920124</v>
      </c>
      <c r="M286" t="str">
        <f>IFERROR(MID(TRIM(Lose[[#This Row],[Google Koordinaten]]),
FIND(",",TRIM(Lose[[#This Row],[Google Koordinaten]])) + 2,9),"")</f>
        <v>7.5738475</v>
      </c>
      <c r="N286">
        <f>IF(Lose[[#This Row],[Bahn-hofs-zeit]]=0,0,MROUND(30*25^((Lose[[#This Row],[Bahn-hofs-zeit]]-_xlfn.MINIFS(Lose[Bahn-hofs-zeit],Lose[Bahn-hofs-zeit],"&gt;0"))/(MAX(Lose[Bahn-hofs-zeit])-_xlfn.MINIFS(Lose[Bahn-hofs-zeit],Lose[Bahn-hofs-zeit],"&gt;0"))),5))</f>
        <v>40</v>
      </c>
      <c r="O286">
        <f>IF(Lose[[#This Row],[Gehzeit (min)]]="",0,CEILING(3*(Lose[[#This Row],[Gehzeit (min)]]+Lose[[#This Row],[Aufgaben-zeit (min)]]),5))</f>
        <v>60</v>
      </c>
      <c r="P286">
        <v>4.25</v>
      </c>
      <c r="Q286">
        <f>IFERROR(ROUND(Lose[[#This Row],[Distanz (km)]]*60/Lose[[#This Row],[Gehzeit (min)]],1),"")</f>
        <v>4.4000000000000004</v>
      </c>
      <c r="R28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v>
      </c>
      <c r="S286">
        <f>IFERROR(Lose[[#This Row],[Distanz (km)]]-Lose[[#This Row],[Check Distanz]],"")</f>
        <v>0.60000000000000009</v>
      </c>
      <c r="T286" s="29">
        <f>IFERROR(Lose[[#This Row],[Check Umweg]]/Lose[[#This Row],[Check Distanz]],"")</f>
        <v>1.2000000000000002</v>
      </c>
      <c r="U286">
        <f ca="1">IF(RIGHT(Lose[[#This Row],[LosID]],1)="b",_xlfn.XLOOKUP(REPLACE(Lose[[#This Row],[LosID]],LEN(Lose[[#This Row],[LosID]]),1,"a"),Lose[LosID],Lose[Zufallszahl],"",0),RAND())</f>
        <v>0.37210579034541624</v>
      </c>
      <c r="V286" t="b" cm="1">
        <f t="array" aca="1" ref="V286" ca="1">Lose[[#This Row],[Zufallszahl]]&gt;=IFERROR(LARGE((LEFT(Lose[LosID],FIND("-",Lose[LosID])-1)=LEFT(Lose[[#This Row],[LosID]],FIND("-",Lose[[#This Row],[LosID]])-1))*Lose[Zufallszahl],_xlfn.XLOOKUP(LEFT(Lose[[#This Row],[LosID]],FIND("-",Lose[[#This Row],[LosID]])-1),Ziehungsanzahl[Kürzel],Ziehungsanzahl[Kontingent],FALSE,0)),9999)</f>
        <v>0</v>
      </c>
    </row>
    <row r="287" spans="1:22" ht="120">
      <c r="A28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7" t="s">
        <v>859</v>
      </c>
      <c r="C287" t="s">
        <v>467</v>
      </c>
      <c r="D287" s="1" t="s">
        <v>1693</v>
      </c>
      <c r="E287" t="s">
        <v>468</v>
      </c>
      <c r="F287" s="43" t="s">
        <v>1694</v>
      </c>
      <c r="G287">
        <v>10</v>
      </c>
      <c r="H287">
        <v>10</v>
      </c>
      <c r="I287">
        <v>0.7</v>
      </c>
      <c r="J287">
        <v>20</v>
      </c>
      <c r="K287" t="str" cm="1">
        <f t="array" ref="K28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7" t="str">
        <f>IFERROR(LEFT(TRIM(Lose[[#This Row],[Google Koordinaten]]),9),"")</f>
        <v>51.955791</v>
      </c>
      <c r="M287" t="str">
        <f>IFERROR(MID(TRIM(Lose[[#This Row],[Google Koordinaten]]),
FIND(",",TRIM(Lose[[#This Row],[Google Koordinaten]])) + 2,9),"")</f>
        <v>7.626453</v>
      </c>
      <c r="N287">
        <f>IF(Lose[[#This Row],[Bahn-hofs-zeit]]=0,0,MROUND(30*25^((Lose[[#This Row],[Bahn-hofs-zeit]]-_xlfn.MINIFS(Lose[Bahn-hofs-zeit],Lose[Bahn-hofs-zeit],"&gt;0"))/(MAX(Lose[Bahn-hofs-zeit])-_xlfn.MINIFS(Lose[Bahn-hofs-zeit],Lose[Bahn-hofs-zeit],"&gt;0"))),5))</f>
        <v>0</v>
      </c>
      <c r="O287">
        <f>IF(Lose[[#This Row],[Gehzeit (min)]]="",0,CEILING(3*(Lose[[#This Row],[Gehzeit (min)]]+Lose[[#This Row],[Aufgaben-zeit (min)]]),5))</f>
        <v>60</v>
      </c>
      <c r="Q287">
        <f>IFERROR(ROUND(Lose[[#This Row],[Distanz (km)]]*60/Lose[[#This Row],[Gehzeit (min)]],1),"")</f>
        <v>4.2</v>
      </c>
      <c r="R28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0.64</v>
      </c>
      <c r="S287">
        <f>IFERROR(Lose[[#This Row],[Distanz (km)]]-Lose[[#This Row],[Check Distanz]],"")</f>
        <v>5.9999999999999942E-2</v>
      </c>
      <c r="T287" s="29">
        <f>IFERROR(Lose[[#This Row],[Check Umweg]]/Lose[[#This Row],[Check Distanz]],"")</f>
        <v>9.3749999999999903E-2</v>
      </c>
      <c r="U287">
        <f ca="1">IF(RIGHT(Lose[[#This Row],[LosID]],1)="b",_xlfn.XLOOKUP(REPLACE(Lose[[#This Row],[LosID]],LEN(Lose[[#This Row],[LosID]]),1,"a"),Lose[LosID],Lose[Zufallszahl],"",0),RAND())</f>
        <v>5.0712542645082181E-2</v>
      </c>
      <c r="V287" t="b" cm="1">
        <f t="array" aca="1" ref="V287" ca="1">Lose[[#This Row],[Zufallszahl]]&gt;=IFERROR(LARGE((LEFT(Lose[LosID],FIND("-",Lose[LosID])-1)=LEFT(Lose[[#This Row],[LosID]],FIND("-",Lose[[#This Row],[LosID]])-1))*Lose[Zufallszahl],_xlfn.XLOOKUP(LEFT(Lose[[#This Row],[LosID]],FIND("-",Lose[[#This Row],[LosID]])-1),Ziehungsanzahl[Kürzel],Ziehungsanzahl[Kontingent],FALSE,0)),9999)</f>
        <v>0</v>
      </c>
    </row>
    <row r="288" spans="1:22" ht="135">
      <c r="A28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8" t="s">
        <v>862</v>
      </c>
      <c r="C288" t="s">
        <v>469</v>
      </c>
      <c r="D288" s="1" t="s">
        <v>1695</v>
      </c>
      <c r="E288" t="s">
        <v>470</v>
      </c>
      <c r="F288" t="s">
        <v>1696</v>
      </c>
      <c r="G288">
        <v>16</v>
      </c>
      <c r="H288">
        <v>12</v>
      </c>
      <c r="I288">
        <v>1.2</v>
      </c>
      <c r="J288">
        <v>20</v>
      </c>
      <c r="K288" t="str" cm="1">
        <f t="array" ref="K28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88" t="str">
        <f>IFERROR(LEFT(TRIM(Lose[[#This Row],[Google Koordinaten]]),9),"")</f>
        <v>51.963330</v>
      </c>
      <c r="M288" t="str">
        <f>IFERROR(MID(TRIM(Lose[[#This Row],[Google Koordinaten]]),
FIND(",",TRIM(Lose[[#This Row],[Google Koordinaten]])) + 2,9),"")</f>
        <v>7.625560</v>
      </c>
      <c r="N288">
        <f>IF(Lose[[#This Row],[Bahn-hofs-zeit]]=0,0,MROUND(30*25^((Lose[[#This Row],[Bahn-hofs-zeit]]-_xlfn.MINIFS(Lose[Bahn-hofs-zeit],Lose[Bahn-hofs-zeit],"&gt;0"))/(MAX(Lose[Bahn-hofs-zeit])-_xlfn.MINIFS(Lose[Bahn-hofs-zeit],Lose[Bahn-hofs-zeit],"&gt;0"))),5))</f>
        <v>0</v>
      </c>
      <c r="O288">
        <f>IF(Lose[[#This Row],[Gehzeit (min)]]="",0,CEILING(3*(Lose[[#This Row],[Gehzeit (min)]]+Lose[[#This Row],[Aufgaben-zeit (min)]]),5))</f>
        <v>85</v>
      </c>
      <c r="Q288">
        <f>IFERROR(ROUND(Lose[[#This Row],[Distanz (km)]]*60/Lose[[#This Row],[Gehzeit (min)]],1),"")</f>
        <v>4.5</v>
      </c>
      <c r="R28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1.02</v>
      </c>
      <c r="S288">
        <f>IFERROR(Lose[[#This Row],[Distanz (km)]]-Lose[[#This Row],[Check Distanz]],"")</f>
        <v>0.17999999999999994</v>
      </c>
      <c r="T288" s="29">
        <f>IFERROR(Lose[[#This Row],[Check Umweg]]/Lose[[#This Row],[Check Distanz]],"")</f>
        <v>0.17647058823529405</v>
      </c>
      <c r="U288">
        <f ca="1">IF(RIGHT(Lose[[#This Row],[LosID]],1)="b",_xlfn.XLOOKUP(REPLACE(Lose[[#This Row],[LosID]],LEN(Lose[[#This Row],[LosID]]),1,"a"),Lose[LosID],Lose[Zufallszahl],"",0),RAND())</f>
        <v>0.4407453980208651</v>
      </c>
      <c r="V288" t="b" cm="1">
        <f t="array" aca="1" ref="V288" ca="1">Lose[[#This Row],[Zufallszahl]]&gt;=IFERROR(LARGE((LEFT(Lose[LosID],FIND("-",Lose[LosID])-1)=LEFT(Lose[[#This Row],[LosID]],FIND("-",Lose[[#This Row],[LosID]])-1))*Lose[Zufallszahl],_xlfn.XLOOKUP(LEFT(Lose[[#This Row],[LosID]],FIND("-",Lose[[#This Row],[LosID]])-1),Ziehungsanzahl[Kürzel],Ziehungsanzahl[Kontingent],FALSE,0)),9999)</f>
        <v>0</v>
      </c>
    </row>
    <row r="289" spans="1:22">
      <c r="A28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89" t="s">
        <v>865</v>
      </c>
      <c r="C289" t="s">
        <v>1697</v>
      </c>
      <c r="D289" s="1" t="s">
        <v>1698</v>
      </c>
      <c r="E289" t="s">
        <v>1699</v>
      </c>
      <c r="F289" t="s">
        <v>1700</v>
      </c>
      <c r="G289">
        <v>24</v>
      </c>
      <c r="H289">
        <v>1</v>
      </c>
      <c r="I289">
        <v>0.85</v>
      </c>
      <c r="K289" t="str" cm="1">
        <f t="array" ref="K28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Nottuln-Appelhülsen</v>
      </c>
      <c r="L289" t="str">
        <f>IFERROR(LEFT(TRIM(Lose[[#This Row],[Google Koordinaten]]),9),"")</f>
        <v>51.898162</v>
      </c>
      <c r="M289" t="str">
        <f>IFERROR(MID(TRIM(Lose[[#This Row],[Google Koordinaten]]),
FIND(",",TRIM(Lose[[#This Row],[Google Koordinaten]])) + 2,9),"")</f>
        <v>7.4219318</v>
      </c>
      <c r="N289">
        <f>IF(Lose[[#This Row],[Bahn-hofs-zeit]]=0,0,MROUND(30*25^((Lose[[#This Row],[Bahn-hofs-zeit]]-_xlfn.MINIFS(Lose[Bahn-hofs-zeit],Lose[Bahn-hofs-zeit],"&gt;0"))/(MAX(Lose[Bahn-hofs-zeit])-_xlfn.MINIFS(Lose[Bahn-hofs-zeit],Lose[Bahn-hofs-zeit],"&gt;0"))),5))</f>
        <v>40</v>
      </c>
      <c r="O289">
        <f>IF(Lose[[#This Row],[Gehzeit (min)]]="",0,CEILING(3*(Lose[[#This Row],[Gehzeit (min)]]+Lose[[#This Row],[Aufgaben-zeit (min)]]),5))</f>
        <v>75</v>
      </c>
      <c r="P289">
        <v>4.25</v>
      </c>
      <c r="Q289">
        <f>IFERROR(ROUND(Lose[[#This Row],[Distanz (km)]]*60/Lose[[#This Row],[Gehzeit (min)]],1),"")</f>
        <v>2.1</v>
      </c>
      <c r="R28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0.73</v>
      </c>
      <c r="S289">
        <f>IFERROR(Lose[[#This Row],[Distanz (km)]]-Lose[[#This Row],[Check Distanz]],"")</f>
        <v>0.12</v>
      </c>
      <c r="T289" s="29">
        <f>IFERROR(Lose[[#This Row],[Check Umweg]]/Lose[[#This Row],[Check Distanz]],"")</f>
        <v>0.16438356164383561</v>
      </c>
      <c r="U289">
        <f ca="1">IF(RIGHT(Lose[[#This Row],[LosID]],1)="b",_xlfn.XLOOKUP(REPLACE(Lose[[#This Row],[LosID]],LEN(Lose[[#This Row],[LosID]]),1,"a"),Lose[LosID],Lose[Zufallszahl],"",0),RAND())</f>
        <v>0.14066568492097531</v>
      </c>
      <c r="V289" t="b" cm="1">
        <f t="array" aca="1" ref="V289" ca="1">Lose[[#This Row],[Zufallszahl]]&gt;=IFERROR(LARGE((LEFT(Lose[LosID],FIND("-",Lose[LosID])-1)=LEFT(Lose[[#This Row],[LosID]],FIND("-",Lose[[#This Row],[LosID]])-1))*Lose[Zufallszahl],_xlfn.XLOOKUP(LEFT(Lose[[#This Row],[LosID]],FIND("-",Lose[[#This Row],[LosID]])-1),Ziehungsanzahl[Kürzel],Ziehungsanzahl[Kontingent],FALSE,0)),9999)</f>
        <v>0</v>
      </c>
    </row>
    <row r="290" spans="1:22" ht="135">
      <c r="A29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0" t="s">
        <v>867</v>
      </c>
      <c r="C290" t="s">
        <v>471</v>
      </c>
      <c r="D290" s="1" t="s">
        <v>1701</v>
      </c>
      <c r="E290" t="s">
        <v>472</v>
      </c>
      <c r="F290" t="s">
        <v>1702</v>
      </c>
      <c r="G290">
        <v>12</v>
      </c>
      <c r="H290">
        <v>5</v>
      </c>
      <c r="I290">
        <v>0.85</v>
      </c>
      <c r="K290" t="str" cm="1">
        <f t="array" ref="K29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Münster(Westf)Hbf</v>
      </c>
      <c r="L290" t="str">
        <f>IFERROR(LEFT(TRIM(Lose[[#This Row],[Google Koordinaten]]),9),"")</f>
        <v>51.962990</v>
      </c>
      <c r="M290" t="str">
        <f>IFERROR(MID(TRIM(Lose[[#This Row],[Google Koordinaten]]),
FIND(",",TRIM(Lose[[#This Row],[Google Koordinaten]])) + 2,9),"")</f>
        <v>7.6298622</v>
      </c>
      <c r="N290">
        <f>IF(Lose[[#This Row],[Bahn-hofs-zeit]]=0,0,MROUND(30*25^((Lose[[#This Row],[Bahn-hofs-zeit]]-_xlfn.MINIFS(Lose[Bahn-hofs-zeit],Lose[Bahn-hofs-zeit],"&gt;0"))/(MAX(Lose[Bahn-hofs-zeit])-_xlfn.MINIFS(Lose[Bahn-hofs-zeit],Lose[Bahn-hofs-zeit],"&gt;0"))),5))</f>
        <v>0</v>
      </c>
      <c r="O290">
        <f>IF(Lose[[#This Row],[Gehzeit (min)]]="",0,CEILING(3*(Lose[[#This Row],[Gehzeit (min)]]+Lose[[#This Row],[Aufgaben-zeit (min)]]),5))</f>
        <v>55</v>
      </c>
      <c r="Q290">
        <f>IFERROR(ROUND(Lose[[#This Row],[Distanz (km)]]*60/Lose[[#This Row],[Gehzeit (min)]],1),"")</f>
        <v>4.3</v>
      </c>
      <c r="R29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0.82</v>
      </c>
      <c r="S290">
        <f>IFERROR(Lose[[#This Row],[Distanz (km)]]-Lose[[#This Row],[Check Distanz]],"")</f>
        <v>3.0000000000000027E-2</v>
      </c>
      <c r="T290" s="29">
        <f>IFERROR(Lose[[#This Row],[Check Umweg]]/Lose[[#This Row],[Check Distanz]],"")</f>
        <v>3.6585365853658569E-2</v>
      </c>
      <c r="U290">
        <f ca="1">IF(RIGHT(Lose[[#This Row],[LosID]],1)="b",_xlfn.XLOOKUP(REPLACE(Lose[[#This Row],[LosID]],LEN(Lose[[#This Row],[LosID]]),1,"a"),Lose[LosID],Lose[Zufallszahl],"",0),RAND())</f>
        <v>0.4957192840300233</v>
      </c>
      <c r="V290" t="b" cm="1">
        <f t="array" aca="1" ref="V290" ca="1">Lose[[#This Row],[Zufallszahl]]&gt;=IFERROR(LARGE((LEFT(Lose[LosID],FIND("-",Lose[LosID])-1)=LEFT(Lose[[#This Row],[LosID]],FIND("-",Lose[[#This Row],[LosID]])-1))*Lose[Zufallszahl],_xlfn.XLOOKUP(LEFT(Lose[[#This Row],[LosID]],FIND("-",Lose[[#This Row],[LosID]])-1),Ziehungsanzahl[Kürzel],Ziehungsanzahl[Kontingent],FALSE,0)),9999)</f>
        <v>1</v>
      </c>
    </row>
    <row r="291" spans="1:22" ht="90">
      <c r="A29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291" t="s">
        <v>846</v>
      </c>
      <c r="C291" t="s">
        <v>1703</v>
      </c>
      <c r="D291" s="1" t="s">
        <v>1704</v>
      </c>
      <c r="E291" t="s">
        <v>1705</v>
      </c>
      <c r="F291" t="s">
        <v>1706</v>
      </c>
      <c r="G291">
        <v>5</v>
      </c>
      <c r="H291">
        <v>1</v>
      </c>
      <c r="I291">
        <v>0.35</v>
      </c>
      <c r="J291">
        <v>10</v>
      </c>
      <c r="K291" t="str" cm="1">
        <f t="array" ref="K29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Woffleben</v>
      </c>
      <c r="L291" t="str">
        <f>IFERROR(LEFT(TRIM(Lose[[#This Row],[Google Koordinaten]]),9),"")</f>
        <v>51.556257</v>
      </c>
      <c r="M291" t="str">
        <f>IFERROR(MID(TRIM(Lose[[#This Row],[Google Koordinaten]]),
FIND(",",TRIM(Lose[[#This Row],[Google Koordinaten]])) + 2,9),"")</f>
        <v>10.723233</v>
      </c>
      <c r="N291">
        <f>IF(Lose[[#This Row],[Bahn-hofs-zeit]]=0,0,MROUND(30*25^((Lose[[#This Row],[Bahn-hofs-zeit]]-_xlfn.MINIFS(Lose[Bahn-hofs-zeit],Lose[Bahn-hofs-zeit],"&gt;0"))/(MAX(Lose[Bahn-hofs-zeit])-_xlfn.MINIFS(Lose[Bahn-hofs-zeit],Lose[Bahn-hofs-zeit],"&gt;0"))),5))</f>
        <v>155</v>
      </c>
      <c r="O291">
        <f>IF(Lose[[#This Row],[Gehzeit (min)]]="",0,CEILING(3*(Lose[[#This Row],[Gehzeit (min)]]+Lose[[#This Row],[Aufgaben-zeit (min)]]),5))</f>
        <v>20</v>
      </c>
      <c r="P291">
        <v>8.25</v>
      </c>
      <c r="Q291">
        <f>IFERROR(ROUND(Lose[[#This Row],[Distanz (km)]]*60/Lose[[#This Row],[Gehzeit (min)]],1),"")</f>
        <v>4.2</v>
      </c>
      <c r="R29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0.13</v>
      </c>
      <c r="S291">
        <f>IFERROR(Lose[[#This Row],[Distanz (km)]]-Lose[[#This Row],[Check Distanz]],"")</f>
        <v>0.21999999999999997</v>
      </c>
      <c r="T291" s="29">
        <f>IFERROR(Lose[[#This Row],[Check Umweg]]/Lose[[#This Row],[Check Distanz]],"")</f>
        <v>1.6923076923076921</v>
      </c>
      <c r="U291">
        <f ca="1">IF(RIGHT(Lose[[#This Row],[LosID]],1)="b",_xlfn.XLOOKUP(REPLACE(Lose[[#This Row],[LosID]],LEN(Lose[[#This Row],[LosID]]),1,"a"),Lose[LosID],Lose[Zufallszahl],"",0),RAND())</f>
        <v>0.22341731668174802</v>
      </c>
      <c r="V291" t="b" cm="1">
        <f t="array" aca="1" ref="V291" ca="1">Lose[[#This Row],[Zufallszahl]]&gt;=IFERROR(LARGE((LEFT(Lose[LosID],FIND("-",Lose[LosID])-1)=LEFT(Lose[[#This Row],[LosID]],FIND("-",Lose[[#This Row],[LosID]])-1))*Lose[Zufallszahl],_xlfn.XLOOKUP(LEFT(Lose[[#This Row],[LosID]],FIND("-",Lose[[#This Row],[LosID]])-1),Ziehungsanzahl[Kürzel],Ziehungsanzahl[Kontingent],FALSE,0)),9999)</f>
        <v>0</v>
      </c>
    </row>
    <row r="292" spans="1:22" ht="165">
      <c r="A29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2" t="s">
        <v>851</v>
      </c>
      <c r="C292" t="s">
        <v>1707</v>
      </c>
      <c r="D292" s="1" t="s">
        <v>1708</v>
      </c>
      <c r="E292" t="s">
        <v>1709</v>
      </c>
      <c r="F292" t="s">
        <v>1710</v>
      </c>
      <c r="G292">
        <v>5</v>
      </c>
      <c r="H292">
        <v>1</v>
      </c>
      <c r="I292">
        <v>0.4</v>
      </c>
      <c r="J292">
        <v>20</v>
      </c>
      <c r="K292" t="str" cm="1">
        <f t="array" ref="K29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Titisee</v>
      </c>
      <c r="L292" t="str">
        <f>IFERROR(LEFT(TRIM(Lose[[#This Row],[Google Koordinaten]]),9),"")</f>
        <v>47.900777</v>
      </c>
      <c r="M292" t="str">
        <f>IFERROR(MID(TRIM(Lose[[#This Row],[Google Koordinaten]]),
FIND(",",TRIM(Lose[[#This Row],[Google Koordinaten]])) + 2,9),"")</f>
        <v>8.1523534</v>
      </c>
      <c r="N292">
        <f>IF(Lose[[#This Row],[Bahn-hofs-zeit]]=0,0,MROUND(30*25^((Lose[[#This Row],[Bahn-hofs-zeit]]-_xlfn.MINIFS(Lose[Bahn-hofs-zeit],Lose[Bahn-hofs-zeit],"&gt;0"))/(MAX(Lose[Bahn-hofs-zeit])-_xlfn.MINIFS(Lose[Bahn-hofs-zeit],Lose[Bahn-hofs-zeit],"&gt;0"))),5))</f>
        <v>215</v>
      </c>
      <c r="O292">
        <f>IF(Lose[[#This Row],[Gehzeit (min)]]="",0,CEILING(3*(Lose[[#This Row],[Gehzeit (min)]]+Lose[[#This Row],[Aufgaben-zeit (min)]]),5))</f>
        <v>20</v>
      </c>
      <c r="P292">
        <v>9.25</v>
      </c>
      <c r="Q292">
        <f>IFERROR(ROUND(Lose[[#This Row],[Distanz (km)]]*60/Lose[[#This Row],[Gehzeit (min)]],1),"")</f>
        <v>4.8</v>
      </c>
      <c r="R29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292">
        <f>IFERROR(Lose[[#This Row],[Distanz (km)]]-Lose[[#This Row],[Check Distanz]],"")</f>
        <v>4.0000000000000036E-2</v>
      </c>
      <c r="T292" s="29">
        <f>IFERROR(Lose[[#This Row],[Check Umweg]]/Lose[[#This Row],[Check Distanz]],"")</f>
        <v>0.11111111111111122</v>
      </c>
      <c r="U292">
        <f ca="1">IF(RIGHT(Lose[[#This Row],[LosID]],1)="b",_xlfn.XLOOKUP(REPLACE(Lose[[#This Row],[LosID]],LEN(Lose[[#This Row],[LosID]]),1,"a"),Lose[LosID],Lose[Zufallszahl],"",0),RAND())</f>
        <v>0.96549812538762392</v>
      </c>
      <c r="V292" t="b" cm="1">
        <f t="array" aca="1" ref="V292" ca="1">Lose[[#This Row],[Zufallszahl]]&gt;=IFERROR(LARGE((LEFT(Lose[LosID],FIND("-",Lose[LosID])-1)=LEFT(Lose[[#This Row],[LosID]],FIND("-",Lose[[#This Row],[LosID]])-1))*Lose[Zufallszahl],_xlfn.XLOOKUP(LEFT(Lose[[#This Row],[LosID]],FIND("-",Lose[[#This Row],[LosID]])-1),Ziehungsanzahl[Kürzel],Ziehungsanzahl[Kontingent],FALSE,0)),9999)</f>
        <v>1</v>
      </c>
    </row>
    <row r="293" spans="1:22">
      <c r="A29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3" t="s">
        <v>854</v>
      </c>
      <c r="C293" t="s">
        <v>1711</v>
      </c>
      <c r="D293" s="1" t="s">
        <v>1712</v>
      </c>
      <c r="E293" t="s">
        <v>1713</v>
      </c>
      <c r="F293" t="s">
        <v>1714</v>
      </c>
      <c r="G293">
        <v>17</v>
      </c>
      <c r="H293">
        <v>5</v>
      </c>
      <c r="I293">
        <v>1.2</v>
      </c>
      <c r="K293" t="str" cm="1">
        <f t="array" ref="K29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Burgstädt</v>
      </c>
      <c r="L293" t="str">
        <f>IFERROR(LEFT(TRIM(Lose[[#This Row],[Google Koordinaten]]),9),"")</f>
        <v>50.915387</v>
      </c>
      <c r="M293" t="str">
        <f>IFERROR(MID(TRIM(Lose[[#This Row],[Google Koordinaten]]),
FIND(",",TRIM(Lose[[#This Row],[Google Koordinaten]])) + 2,9),"")</f>
        <v>12.822683</v>
      </c>
      <c r="N293">
        <f>IF(Lose[[#This Row],[Bahn-hofs-zeit]]=0,0,MROUND(30*25^((Lose[[#This Row],[Bahn-hofs-zeit]]-_xlfn.MINIFS(Lose[Bahn-hofs-zeit],Lose[Bahn-hofs-zeit],"&gt;0"))/(MAX(Lose[Bahn-hofs-zeit])-_xlfn.MINIFS(Lose[Bahn-hofs-zeit],Lose[Bahn-hofs-zeit],"&gt;0"))),5))</f>
        <v>355</v>
      </c>
      <c r="O293">
        <f>IF(Lose[[#This Row],[Gehzeit (min)]]="",0,CEILING(3*(Lose[[#This Row],[Gehzeit (min)]]+Lose[[#This Row],[Aufgaben-zeit (min)]]),5))</f>
        <v>70</v>
      </c>
      <c r="P293">
        <v>10.75</v>
      </c>
      <c r="Q293">
        <f>IFERROR(ROUND(Lose[[#This Row],[Distanz (km)]]*60/Lose[[#This Row],[Gehzeit (min)]],1),"")</f>
        <v>4.2</v>
      </c>
      <c r="R29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v>
      </c>
      <c r="S293">
        <f>IFERROR(Lose[[#This Row],[Distanz (km)]]-Lose[[#This Row],[Check Distanz]],"")</f>
        <v>0.5</v>
      </c>
      <c r="T293" s="29">
        <f>IFERROR(Lose[[#This Row],[Check Umweg]]/Lose[[#This Row],[Check Distanz]],"")</f>
        <v>0.7142857142857143</v>
      </c>
      <c r="U293">
        <f ca="1">IF(RIGHT(Lose[[#This Row],[LosID]],1)="b",_xlfn.XLOOKUP(REPLACE(Lose[[#This Row],[LosID]],LEN(Lose[[#This Row],[LosID]]),1,"a"),Lose[LosID],Lose[Zufallszahl],"",0),RAND())</f>
        <v>0.67578594697659156</v>
      </c>
      <c r="V293" t="b" cm="1">
        <f t="array" aca="1" ref="V293" ca="1">Lose[[#This Row],[Zufallszahl]]&gt;=IFERROR(LARGE((LEFT(Lose[LosID],FIND("-",Lose[LosID])-1)=LEFT(Lose[[#This Row],[LosID]],FIND("-",Lose[[#This Row],[LosID]])-1))*Lose[Zufallszahl],_xlfn.XLOOKUP(LEFT(Lose[[#This Row],[LosID]],FIND("-",Lose[[#This Row],[LosID]])-1),Ziehungsanzahl[Kürzel],Ziehungsanzahl[Kontingent],FALSE,0)),9999)</f>
        <v>1</v>
      </c>
    </row>
    <row r="294" spans="1:22" ht="90">
      <c r="A29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4" t="s">
        <v>859</v>
      </c>
      <c r="C294" t="s">
        <v>1715</v>
      </c>
      <c r="D294" s="1" t="s">
        <v>1716</v>
      </c>
      <c r="E294" s="43" t="s">
        <v>1717</v>
      </c>
      <c r="F294" s="43" t="s">
        <v>1718</v>
      </c>
      <c r="G294">
        <v>20</v>
      </c>
      <c r="H294">
        <v>2</v>
      </c>
      <c r="I294">
        <v>1.4</v>
      </c>
      <c r="J294">
        <v>10</v>
      </c>
      <c r="K294" t="str" cm="1">
        <f t="array" ref="K29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Timmendorfer Strand</v>
      </c>
      <c r="L294" t="str">
        <f>IFERROR(LEFT(TRIM(Lose[[#This Row],[Google Koordinaten]]),9),"")</f>
        <v>53.999746</v>
      </c>
      <c r="M294" t="str">
        <f>IFERROR(MID(TRIM(Lose[[#This Row],[Google Koordinaten]]),
FIND(",",TRIM(Lose[[#This Row],[Google Koordinaten]])) + 2,9),"")</f>
        <v>10.778266</v>
      </c>
      <c r="N294">
        <f>IF(Lose[[#This Row],[Bahn-hofs-zeit]]=0,0,MROUND(30*25^((Lose[[#This Row],[Bahn-hofs-zeit]]-_xlfn.MINIFS(Lose[Bahn-hofs-zeit],Lose[Bahn-hofs-zeit],"&gt;0"))/(MAX(Lose[Bahn-hofs-zeit])-_xlfn.MINIFS(Lose[Bahn-hofs-zeit],Lose[Bahn-hofs-zeit],"&gt;0"))),5))</f>
        <v>235</v>
      </c>
      <c r="O294">
        <f>IF(Lose[[#This Row],[Gehzeit (min)]]="",0,CEILING(3*(Lose[[#This Row],[Gehzeit (min)]]+Lose[[#This Row],[Aufgaben-zeit (min)]]),5))</f>
        <v>70</v>
      </c>
      <c r="P294">
        <v>9.5</v>
      </c>
      <c r="Q294">
        <f>IFERROR(ROUND(Lose[[#This Row],[Distanz (km)]]*60/Lose[[#This Row],[Gehzeit (min)]],1),"")</f>
        <v>4.2</v>
      </c>
      <c r="R29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1.21</v>
      </c>
      <c r="S294">
        <f>IFERROR(Lose[[#This Row],[Distanz (km)]]-Lose[[#This Row],[Check Distanz]],"")</f>
        <v>0.18999999999999995</v>
      </c>
      <c r="T294" s="29">
        <f>IFERROR(Lose[[#This Row],[Check Umweg]]/Lose[[#This Row],[Check Distanz]],"")</f>
        <v>0.1570247933884297</v>
      </c>
      <c r="U294">
        <f ca="1">IF(RIGHT(Lose[[#This Row],[LosID]],1)="b",_xlfn.XLOOKUP(REPLACE(Lose[[#This Row],[LosID]],LEN(Lose[[#This Row],[LosID]]),1,"a"),Lose[LosID],Lose[Zufallszahl],"",0),RAND())</f>
        <v>1.4913986620730513E-2</v>
      </c>
      <c r="V294" t="b" cm="1">
        <f t="array" aca="1" ref="V294" ca="1">Lose[[#This Row],[Zufallszahl]]&gt;=IFERROR(LARGE((LEFT(Lose[LosID],FIND("-",Lose[LosID])-1)=LEFT(Lose[[#This Row],[LosID]],FIND("-",Lose[[#This Row],[LosID]])-1))*Lose[Zufallszahl],_xlfn.XLOOKUP(LEFT(Lose[[#This Row],[LosID]],FIND("-",Lose[[#This Row],[LosID]])-1),Ziehungsanzahl[Kürzel],Ziehungsanzahl[Kontingent],FALSE,0)),9999)</f>
        <v>0</v>
      </c>
    </row>
    <row r="295" spans="1:22" ht="135">
      <c r="A29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5" t="s">
        <v>862</v>
      </c>
      <c r="C295" t="s">
        <v>1719</v>
      </c>
      <c r="D295" s="1" t="s">
        <v>1720</v>
      </c>
      <c r="E295" t="s">
        <v>1721</v>
      </c>
      <c r="F295" t="s">
        <v>1722</v>
      </c>
      <c r="G295">
        <v>18</v>
      </c>
      <c r="H295">
        <v>12</v>
      </c>
      <c r="I295">
        <v>1.4</v>
      </c>
      <c r="J295">
        <v>15</v>
      </c>
      <c r="K295" t="str" cm="1">
        <f t="array" ref="K29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Miltenberg</v>
      </c>
      <c r="L295" t="str">
        <f>IFERROR(LEFT(TRIM(Lose[[#This Row],[Google Koordinaten]]),9),"")</f>
        <v>49.703610</v>
      </c>
      <c r="M295" t="str">
        <f>IFERROR(MID(TRIM(Lose[[#This Row],[Google Koordinaten]]),
FIND(",",TRIM(Lose[[#This Row],[Google Koordinaten]])) + 2,9),"")</f>
        <v>9.265280</v>
      </c>
      <c r="N295">
        <f>IF(Lose[[#This Row],[Bahn-hofs-zeit]]=0,0,MROUND(30*25^((Lose[[#This Row],[Bahn-hofs-zeit]]-_xlfn.MINIFS(Lose[Bahn-hofs-zeit],Lose[Bahn-hofs-zeit],"&gt;0"))/(MAX(Lose[Bahn-hofs-zeit])-_xlfn.MINIFS(Lose[Bahn-hofs-zeit],Lose[Bahn-hofs-zeit],"&gt;0"))),5))</f>
        <v>105</v>
      </c>
      <c r="O295">
        <f>IF(Lose[[#This Row],[Gehzeit (min)]]="",0,CEILING(3*(Lose[[#This Row],[Gehzeit (min)]]+Lose[[#This Row],[Aufgaben-zeit (min)]]),5))</f>
        <v>90</v>
      </c>
      <c r="P295">
        <v>7</v>
      </c>
      <c r="Q295">
        <f>IFERROR(ROUND(Lose[[#This Row],[Distanz (km)]]*60/Lose[[#This Row],[Gehzeit (min)]],1),"")</f>
        <v>4.7</v>
      </c>
      <c r="R29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1.25</v>
      </c>
      <c r="S295">
        <f>IFERROR(Lose[[#This Row],[Distanz (km)]]-Lose[[#This Row],[Check Distanz]],"")</f>
        <v>0.14999999999999991</v>
      </c>
      <c r="T295" s="29">
        <f>IFERROR(Lose[[#This Row],[Check Umweg]]/Lose[[#This Row],[Check Distanz]],"")</f>
        <v>0.11999999999999993</v>
      </c>
      <c r="U295">
        <f ca="1">IF(RIGHT(Lose[[#This Row],[LosID]],1)="b",_xlfn.XLOOKUP(REPLACE(Lose[[#This Row],[LosID]],LEN(Lose[[#This Row],[LosID]]),1,"a"),Lose[LosID],Lose[Zufallszahl],"",0),RAND())</f>
        <v>0.71011921834645597</v>
      </c>
      <c r="V295" t="b" cm="1">
        <f t="array" aca="1" ref="V295" ca="1">Lose[[#This Row],[Zufallszahl]]&gt;=IFERROR(LARGE((LEFT(Lose[LosID],FIND("-",Lose[LosID])-1)=LEFT(Lose[[#This Row],[LosID]],FIND("-",Lose[[#This Row],[LosID]])-1))*Lose[Zufallszahl],_xlfn.XLOOKUP(LEFT(Lose[[#This Row],[LosID]],FIND("-",Lose[[#This Row],[LosID]])-1),Ziehungsanzahl[Kürzel],Ziehungsanzahl[Kontingent],FALSE,0)),9999)</f>
        <v>1</v>
      </c>
    </row>
    <row r="296" spans="1:22" ht="45">
      <c r="A29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6" t="s">
        <v>865</v>
      </c>
      <c r="C296" t="s">
        <v>476</v>
      </c>
      <c r="D296" s="1" t="s">
        <v>1723</v>
      </c>
      <c r="E296" t="s">
        <v>477</v>
      </c>
      <c r="F296" t="s">
        <v>1724</v>
      </c>
      <c r="G296">
        <v>18</v>
      </c>
      <c r="H296">
        <v>2</v>
      </c>
      <c r="I296">
        <v>1.3</v>
      </c>
      <c r="K296" t="str" cm="1">
        <f t="array" ref="K29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Hilchenbach</v>
      </c>
      <c r="L296" t="str">
        <f>IFERROR(LEFT(TRIM(Lose[[#This Row],[Google Koordinaten]]),9),"")</f>
        <v>50.999127</v>
      </c>
      <c r="M296" t="str">
        <f>IFERROR(MID(TRIM(Lose[[#This Row],[Google Koordinaten]]),
FIND(",",TRIM(Lose[[#This Row],[Google Koordinaten]])) + 2,9),"")</f>
        <v>8.1170389</v>
      </c>
      <c r="N296">
        <f>IF(Lose[[#This Row],[Bahn-hofs-zeit]]=0,0,MROUND(30*25^((Lose[[#This Row],[Bahn-hofs-zeit]]-_xlfn.MINIFS(Lose[Bahn-hofs-zeit],Lose[Bahn-hofs-zeit],"&gt;0"))/(MAX(Lose[Bahn-hofs-zeit])-_xlfn.MINIFS(Lose[Bahn-hofs-zeit],Lose[Bahn-hofs-zeit],"&gt;0"))),5))</f>
        <v>120</v>
      </c>
      <c r="O296">
        <f>IF(Lose[[#This Row],[Gehzeit (min)]]="",0,CEILING(3*(Lose[[#This Row],[Gehzeit (min)]]+Lose[[#This Row],[Aufgaben-zeit (min)]]),5))</f>
        <v>60</v>
      </c>
      <c r="P296">
        <v>7.5</v>
      </c>
      <c r="Q296">
        <f>IFERROR(ROUND(Lose[[#This Row],[Distanz (km)]]*60/Lose[[#This Row],[Gehzeit (min)]],1),"")</f>
        <v>4.3</v>
      </c>
      <c r="R29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1.03</v>
      </c>
      <c r="S296">
        <f>IFERROR(Lose[[#This Row],[Distanz (km)]]-Lose[[#This Row],[Check Distanz]],"")</f>
        <v>0.27</v>
      </c>
      <c r="T296" s="29">
        <f>IFERROR(Lose[[#This Row],[Check Umweg]]/Lose[[#This Row],[Check Distanz]],"")</f>
        <v>0.26213592233009708</v>
      </c>
      <c r="U296">
        <f ca="1">IF(RIGHT(Lose[[#This Row],[LosID]],1)="b",_xlfn.XLOOKUP(REPLACE(Lose[[#This Row],[LosID]],LEN(Lose[[#This Row],[LosID]]),1,"a"),Lose[LosID],Lose[Zufallszahl],"",0),RAND())</f>
        <v>0.33630230452013021</v>
      </c>
      <c r="V296" t="b" cm="1">
        <f t="array" aca="1" ref="V296" ca="1">Lose[[#This Row],[Zufallszahl]]&gt;=IFERROR(LARGE((LEFT(Lose[LosID],FIND("-",Lose[LosID])-1)=LEFT(Lose[[#This Row],[LosID]],FIND("-",Lose[[#This Row],[LosID]])-1))*Lose[Zufallszahl],_xlfn.XLOOKUP(LEFT(Lose[[#This Row],[LosID]],FIND("-",Lose[[#This Row],[LosID]])-1),Ziehungsanzahl[Kürzel],Ziehungsanzahl[Kontingent],FALSE,0)),9999)</f>
        <v>0</v>
      </c>
    </row>
    <row r="297" spans="1:22" ht="75">
      <c r="A29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7" t="s">
        <v>867</v>
      </c>
      <c r="C297" t="s">
        <v>479</v>
      </c>
      <c r="D297" s="1" t="s">
        <v>1725</v>
      </c>
      <c r="E297" t="s">
        <v>480</v>
      </c>
      <c r="F297" t="s">
        <v>1726</v>
      </c>
      <c r="G297">
        <v>2</v>
      </c>
      <c r="H297">
        <v>5</v>
      </c>
      <c r="I297">
        <v>0.15</v>
      </c>
      <c r="J297">
        <v>20</v>
      </c>
      <c r="K297" t="str" cm="1">
        <f t="array" ref="K29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Kälberau</v>
      </c>
      <c r="L297" t="str">
        <f>IFERROR(LEFT(TRIM(Lose[[#This Row],[Google Koordinaten]]),9),"")</f>
        <v>50.090530</v>
      </c>
      <c r="M297" t="str">
        <f>IFERROR(MID(TRIM(Lose[[#This Row],[Google Koordinaten]]),
FIND(",",TRIM(Lose[[#This Row],[Google Koordinaten]])) + 2,9),"")</f>
        <v>9.0898479</v>
      </c>
      <c r="N297">
        <f>IF(Lose[[#This Row],[Bahn-hofs-zeit]]=0,0,MROUND(30*25^((Lose[[#This Row],[Bahn-hofs-zeit]]-_xlfn.MINIFS(Lose[Bahn-hofs-zeit],Lose[Bahn-hofs-zeit],"&gt;0"))/(MAX(Lose[Bahn-hofs-zeit])-_xlfn.MINIFS(Lose[Bahn-hofs-zeit],Lose[Bahn-hofs-zeit],"&gt;0"))),5))</f>
        <v>65</v>
      </c>
      <c r="O297">
        <f>IF(Lose[[#This Row],[Gehzeit (min)]]="",0,CEILING(3*(Lose[[#This Row],[Gehzeit (min)]]+Lose[[#This Row],[Aufgaben-zeit (min)]]),5))</f>
        <v>25</v>
      </c>
      <c r="P297">
        <v>5.5</v>
      </c>
      <c r="Q297">
        <f>IFERROR(ROUND(Lose[[#This Row],[Distanz (km)]]*60/Lose[[#This Row],[Gehzeit (min)]],1),"")</f>
        <v>4.5</v>
      </c>
      <c r="R29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297">
        <f>IFERROR(Lose[[#This Row],[Distanz (km)]]-Lose[[#This Row],[Check Distanz]],"")</f>
        <v>0.03</v>
      </c>
      <c r="T297" s="29">
        <f>IFERROR(Lose[[#This Row],[Check Umweg]]/Lose[[#This Row],[Check Distanz]],"")</f>
        <v>0.25</v>
      </c>
      <c r="U297">
        <f ca="1">IF(RIGHT(Lose[[#This Row],[LosID]],1)="b",_xlfn.XLOOKUP(REPLACE(Lose[[#This Row],[LosID]],LEN(Lose[[#This Row],[LosID]]),1,"a"),Lose[LosID],Lose[Zufallszahl],"",0),RAND())</f>
        <v>0.83966559951944653</v>
      </c>
      <c r="V297" t="b" cm="1">
        <f t="array" aca="1" ref="V297" ca="1">Lose[[#This Row],[Zufallszahl]]&gt;=IFERROR(LARGE((LEFT(Lose[LosID],FIND("-",Lose[LosID])-1)=LEFT(Lose[[#This Row],[LosID]],FIND("-",Lose[[#This Row],[LosID]])-1))*Lose[Zufallszahl],_xlfn.XLOOKUP(LEFT(Lose[[#This Row],[LosID]],FIND("-",Lose[[#This Row],[LosID]])-1),Ziehungsanzahl[Kürzel],Ziehungsanzahl[Kontingent],FALSE,0)),9999)</f>
        <v>1</v>
      </c>
    </row>
    <row r="298" spans="1:22">
      <c r="A29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8" t="s">
        <v>870</v>
      </c>
      <c r="C298" t="s">
        <v>482</v>
      </c>
      <c r="D298" s="1" t="s">
        <v>485</v>
      </c>
      <c r="E298" t="s">
        <v>483</v>
      </c>
      <c r="F298" t="s">
        <v>1727</v>
      </c>
      <c r="G298">
        <v>18</v>
      </c>
      <c r="H298">
        <v>2</v>
      </c>
      <c r="I298">
        <v>1.3</v>
      </c>
      <c r="K298" t="str" cm="1">
        <f t="array" ref="K29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Schneverdingen</v>
      </c>
      <c r="L298" t="str">
        <f>IFERROR(LEFT(TRIM(Lose[[#This Row],[Google Koordinaten]]),9),"")</f>
        <v>53.112660</v>
      </c>
      <c r="M298" t="str">
        <f>IFERROR(MID(TRIM(Lose[[#This Row],[Google Koordinaten]]),
FIND(",",TRIM(Lose[[#This Row],[Google Koordinaten]])) + 2,9),"")</f>
        <v>9.7863295</v>
      </c>
      <c r="N298">
        <f>IF(Lose[[#This Row],[Bahn-hofs-zeit]]=0,0,MROUND(30*25^((Lose[[#This Row],[Bahn-hofs-zeit]]-_xlfn.MINIFS(Lose[Bahn-hofs-zeit],Lose[Bahn-hofs-zeit],"&gt;0"))/(MAX(Lose[Bahn-hofs-zeit])-_xlfn.MINIFS(Lose[Bahn-hofs-zeit],Lose[Bahn-hofs-zeit],"&gt;0"))),5))</f>
        <v>155</v>
      </c>
      <c r="O298">
        <f>IF(Lose[[#This Row],[Gehzeit (min)]]="",0,CEILING(3*(Lose[[#This Row],[Gehzeit (min)]]+Lose[[#This Row],[Aufgaben-zeit (min)]]),5))</f>
        <v>60</v>
      </c>
      <c r="P298">
        <v>8.25</v>
      </c>
      <c r="Q298">
        <f>IFERROR(ROUND(Lose[[#This Row],[Distanz (km)]]*60/Lose[[#This Row],[Gehzeit (min)]],1),"")</f>
        <v>4.3</v>
      </c>
      <c r="R29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0.87</v>
      </c>
      <c r="S298">
        <f>IFERROR(Lose[[#This Row],[Distanz (km)]]-Lose[[#This Row],[Check Distanz]],"")</f>
        <v>0.43000000000000005</v>
      </c>
      <c r="T298" s="29">
        <f>IFERROR(Lose[[#This Row],[Check Umweg]]/Lose[[#This Row],[Check Distanz]],"")</f>
        <v>0.49425287356321845</v>
      </c>
      <c r="U298">
        <f ca="1">IF(RIGHT(Lose[[#This Row],[LosID]],1)="b",_xlfn.XLOOKUP(REPLACE(Lose[[#This Row],[LosID]],LEN(Lose[[#This Row],[LosID]]),1,"a"),Lose[LosID],Lose[Zufallszahl],"",0),RAND())</f>
        <v>0.76487234746240251</v>
      </c>
      <c r="V298" t="b" cm="1">
        <f t="array" aca="1" ref="V298" ca="1">Lose[[#This Row],[Zufallszahl]]&gt;=IFERROR(LARGE((LEFT(Lose[LosID],FIND("-",Lose[LosID])-1)=LEFT(Lose[[#This Row],[LosID]],FIND("-",Lose[[#This Row],[LosID]])-1))*Lose[Zufallszahl],_xlfn.XLOOKUP(LEFT(Lose[[#This Row],[LosID]],FIND("-",Lose[[#This Row],[LosID]])-1),Ziehungsanzahl[Kürzel],Ziehungsanzahl[Kontingent],FALSE,0)),9999)</f>
        <v>1</v>
      </c>
    </row>
    <row r="299" spans="1:22" ht="120">
      <c r="A29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299" t="s">
        <v>872</v>
      </c>
      <c r="C299" t="s">
        <v>488</v>
      </c>
      <c r="D299" s="1" t="s">
        <v>1728</v>
      </c>
      <c r="E299" t="s">
        <v>489</v>
      </c>
      <c r="F299" t="s">
        <v>1729</v>
      </c>
      <c r="G299">
        <v>23</v>
      </c>
      <c r="H299">
        <v>1</v>
      </c>
      <c r="I299">
        <v>1.7</v>
      </c>
      <c r="J299">
        <v>10</v>
      </c>
      <c r="K299" t="str" cm="1">
        <f t="array" ref="K29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Willingen</v>
      </c>
      <c r="L299" t="str">
        <f>IFERROR(LEFT(TRIM(Lose[[#This Row],[Google Koordinaten]]),9),"")</f>
        <v>51.289291</v>
      </c>
      <c r="M299" t="str">
        <f>IFERROR(MID(TRIM(Lose[[#This Row],[Google Koordinaten]]),
FIND(",",TRIM(Lose[[#This Row],[Google Koordinaten]])) + 2,9),"")</f>
        <v>8.6170257</v>
      </c>
      <c r="N299">
        <f>IF(Lose[[#This Row],[Bahn-hofs-zeit]]=0,0,MROUND(30*25^((Lose[[#This Row],[Bahn-hofs-zeit]]-_xlfn.MINIFS(Lose[Bahn-hofs-zeit],Lose[Bahn-hofs-zeit],"&gt;0"))/(MAX(Lose[Bahn-hofs-zeit])-_xlfn.MINIFS(Lose[Bahn-hofs-zeit],Lose[Bahn-hofs-zeit],"&gt;0"))),5))</f>
        <v>70</v>
      </c>
      <c r="O299">
        <f>IF(Lose[[#This Row],[Gehzeit (min)]]="",0,CEILING(3*(Lose[[#This Row],[Gehzeit (min)]]+Lose[[#This Row],[Aufgaben-zeit (min)]]),5))</f>
        <v>75</v>
      </c>
      <c r="P299">
        <v>5.75</v>
      </c>
      <c r="Q299">
        <f>IFERROR(ROUND(Lose[[#This Row],[Distanz (km)]]*60/Lose[[#This Row],[Gehzeit (min)]],1),"")</f>
        <v>4.4000000000000004</v>
      </c>
      <c r="R29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1.03</v>
      </c>
      <c r="S299">
        <f>IFERROR(Lose[[#This Row],[Distanz (km)]]-Lose[[#This Row],[Check Distanz]],"")</f>
        <v>0.66999999999999993</v>
      </c>
      <c r="T299" s="29">
        <f>IFERROR(Lose[[#This Row],[Check Umweg]]/Lose[[#This Row],[Check Distanz]],"")</f>
        <v>0.65048543689320382</v>
      </c>
      <c r="U299">
        <f ca="1">IF(RIGHT(Lose[[#This Row],[LosID]],1)="b",_xlfn.XLOOKUP(REPLACE(Lose[[#This Row],[LosID]],LEN(Lose[[#This Row],[LosID]]),1,"a"),Lose[LosID],Lose[Zufallszahl],"",0),RAND())</f>
        <v>0.51463197420214646</v>
      </c>
      <c r="V299" t="b" cm="1">
        <f t="array" aca="1" ref="V299" ca="1">Lose[[#This Row],[Zufallszahl]]&gt;=IFERROR(LARGE((LEFT(Lose[LosID],FIND("-",Lose[LosID])-1)=LEFT(Lose[[#This Row],[LosID]],FIND("-",Lose[[#This Row],[LosID]])-1))*Lose[Zufallszahl],_xlfn.XLOOKUP(LEFT(Lose[[#This Row],[LosID]],FIND("-",Lose[[#This Row],[LosID]])-1),Ziehungsanzahl[Kürzel],Ziehungsanzahl[Kontingent],FALSE,0)),9999)</f>
        <v>0</v>
      </c>
    </row>
    <row r="300" spans="1:22" ht="135">
      <c r="A30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300" t="s">
        <v>877</v>
      </c>
      <c r="C300" t="s">
        <v>1730</v>
      </c>
      <c r="D300" s="1" t="s">
        <v>1731</v>
      </c>
      <c r="E300" t="s">
        <v>1732</v>
      </c>
      <c r="F300" t="s">
        <v>1733</v>
      </c>
      <c r="G300">
        <v>10</v>
      </c>
      <c r="H300">
        <v>10</v>
      </c>
      <c r="I300">
        <v>0.8</v>
      </c>
      <c r="J300">
        <v>20</v>
      </c>
      <c r="K300" t="str" cm="1">
        <f t="array" ref="K30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Alzey Süd</v>
      </c>
      <c r="L300" t="str">
        <f>IFERROR(LEFT(TRIM(Lose[[#This Row],[Google Koordinaten]]),9),"")</f>
        <v>49.738575</v>
      </c>
      <c r="M300" t="str">
        <f>IFERROR(MID(TRIM(Lose[[#This Row],[Google Koordinaten]]),
FIND(",",TRIM(Lose[[#This Row],[Google Koordinaten]])) + 2,9),"")</f>
        <v>8.114408</v>
      </c>
      <c r="N300">
        <f>IF(Lose[[#This Row],[Bahn-hofs-zeit]]=0,0,MROUND(30*25^((Lose[[#This Row],[Bahn-hofs-zeit]]-_xlfn.MINIFS(Lose[Bahn-hofs-zeit],Lose[Bahn-hofs-zeit],"&gt;0"))/(MAX(Lose[Bahn-hofs-zeit])-_xlfn.MINIFS(Lose[Bahn-hofs-zeit],Lose[Bahn-hofs-zeit],"&gt;0"))),5))</f>
        <v>55</v>
      </c>
      <c r="O300">
        <f>IF(Lose[[#This Row],[Gehzeit (min)]]="",0,CEILING(3*(Lose[[#This Row],[Gehzeit (min)]]+Lose[[#This Row],[Aufgaben-zeit (min)]]),5))</f>
        <v>60</v>
      </c>
      <c r="P300">
        <v>5</v>
      </c>
      <c r="Q300">
        <f>IFERROR(ROUND(Lose[[#This Row],[Distanz (km)]]*60/Lose[[#This Row],[Gehzeit (min)]],1),"")</f>
        <v>4.8</v>
      </c>
      <c r="R30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0.31</v>
      </c>
      <c r="S300">
        <f>IFERROR(Lose[[#This Row],[Distanz (km)]]-Lose[[#This Row],[Check Distanz]],"")</f>
        <v>0.49000000000000005</v>
      </c>
      <c r="T300" s="29">
        <f>IFERROR(Lose[[#This Row],[Check Umweg]]/Lose[[#This Row],[Check Distanz]],"")</f>
        <v>1.5806451612903227</v>
      </c>
      <c r="U300">
        <f ca="1">IF(RIGHT(Lose[[#This Row],[LosID]],1)="b",_xlfn.XLOOKUP(REPLACE(Lose[[#This Row],[LosID]],LEN(Lose[[#This Row],[LosID]]),1,"a"),Lose[LosID],Lose[Zufallszahl],"",0),RAND())</f>
        <v>1.8016476485876676E-2</v>
      </c>
      <c r="V300" t="b" cm="1">
        <f t="array" aca="1" ref="V300" ca="1">Lose[[#This Row],[Zufallszahl]]&gt;=IFERROR(LARGE((LEFT(Lose[LosID],FIND("-",Lose[LosID])-1)=LEFT(Lose[[#This Row],[LosID]],FIND("-",Lose[[#This Row],[LosID]])-1))*Lose[Zufallszahl],_xlfn.XLOOKUP(LEFT(Lose[[#This Row],[LosID]],FIND("-",Lose[[#This Row],[LosID]])-1),Ziehungsanzahl[Kürzel],Ziehungsanzahl[Kontingent],FALSE,0)),9999)</f>
        <v>0</v>
      </c>
    </row>
    <row r="301" spans="1:22" ht="105">
      <c r="A30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1" t="s">
        <v>830</v>
      </c>
      <c r="C301" t="s">
        <v>491</v>
      </c>
      <c r="D301" s="1" t="s">
        <v>1734</v>
      </c>
      <c r="E301" t="s">
        <v>492</v>
      </c>
      <c r="F301" t="s">
        <v>1735</v>
      </c>
      <c r="G301">
        <v>14</v>
      </c>
      <c r="H301">
        <v>10</v>
      </c>
      <c r="I301">
        <v>1</v>
      </c>
      <c r="J301">
        <v>10</v>
      </c>
      <c r="K301" t="str" cm="1">
        <f t="array" ref="K30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Karlshafen</v>
      </c>
      <c r="L301" t="str">
        <f>IFERROR(LEFT(TRIM(Lose[[#This Row],[Google Koordinaten]]),9),"")</f>
        <v>51.642294</v>
      </c>
      <c r="M301" t="str">
        <f>IFERROR(MID(TRIM(Lose[[#This Row],[Google Koordinaten]]),
FIND(",",TRIM(Lose[[#This Row],[Google Koordinaten]])) + 2,9),"")</f>
        <v>9.4493572</v>
      </c>
      <c r="N301">
        <f>IF(Lose[[#This Row],[Bahn-hofs-zeit]]=0,0,MROUND(30*25^((Lose[[#This Row],[Bahn-hofs-zeit]]-_xlfn.MINIFS(Lose[Bahn-hofs-zeit],Lose[Bahn-hofs-zeit],"&gt;0"))/(MAX(Lose[Bahn-hofs-zeit])-_xlfn.MINIFS(Lose[Bahn-hofs-zeit],Lose[Bahn-hofs-zeit],"&gt;0"))),5))</f>
        <v>80</v>
      </c>
      <c r="O301">
        <f>IF(Lose[[#This Row],[Gehzeit (min)]]="",0,CEILING(3*(Lose[[#This Row],[Gehzeit (min)]]+Lose[[#This Row],[Aufgaben-zeit (min)]]),5))</f>
        <v>75</v>
      </c>
      <c r="P301">
        <v>6.25</v>
      </c>
      <c r="Q301">
        <f>IFERROR(ROUND(Lose[[#This Row],[Distanz (km)]]*60/Lose[[#This Row],[Gehzeit (min)]],1),"")</f>
        <v>4.3</v>
      </c>
      <c r="R30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0.51</v>
      </c>
      <c r="S301">
        <f>IFERROR(Lose[[#This Row],[Distanz (km)]]-Lose[[#This Row],[Check Distanz]],"")</f>
        <v>0.49</v>
      </c>
      <c r="T301" s="29">
        <f>IFERROR(Lose[[#This Row],[Check Umweg]]/Lose[[#This Row],[Check Distanz]],"")</f>
        <v>0.96078431372549011</v>
      </c>
      <c r="U301">
        <f ca="1">IF(RIGHT(Lose[[#This Row],[LosID]],1)="b",_xlfn.XLOOKUP(REPLACE(Lose[[#This Row],[LosID]],LEN(Lose[[#This Row],[LosID]]),1,"a"),Lose[LosID],Lose[Zufallszahl],"",0),RAND())</f>
        <v>0.27131089568805833</v>
      </c>
      <c r="V301" t="b" cm="1">
        <f t="array" aca="1" ref="V301" ca="1">Lose[[#This Row],[Zufallszahl]]&gt;=IFERROR(LARGE((LEFT(Lose[LosID],FIND("-",Lose[LosID])-1)=LEFT(Lose[[#This Row],[LosID]],FIND("-",Lose[[#This Row],[LosID]])-1))*Lose[Zufallszahl],_xlfn.XLOOKUP(LEFT(Lose[[#This Row],[LosID]],FIND("-",Lose[[#This Row],[LosID]])-1),Ziehungsanzahl[Kürzel],Ziehungsanzahl[Kontingent],FALSE,0)),9999)</f>
        <v>0</v>
      </c>
    </row>
    <row r="302" spans="1:22" ht="60">
      <c r="A30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2" t="s">
        <v>835</v>
      </c>
      <c r="C302" t="s">
        <v>494</v>
      </c>
      <c r="D302" s="1" t="s">
        <v>1736</v>
      </c>
      <c r="E302" t="s">
        <v>495</v>
      </c>
      <c r="F302" t="s">
        <v>1737</v>
      </c>
      <c r="G302">
        <v>8</v>
      </c>
      <c r="H302">
        <v>5</v>
      </c>
      <c r="I302">
        <v>0.55000000000000004</v>
      </c>
      <c r="K302" t="str" cm="1">
        <f t="array" ref="K30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Winterberg(Westf)</v>
      </c>
      <c r="L302" t="str">
        <f>IFERROR(LEFT(TRIM(Lose[[#This Row],[Google Koordinaten]]),9),"")</f>
        <v>51.196001</v>
      </c>
      <c r="M302" t="str">
        <f>IFERROR(MID(TRIM(Lose[[#This Row],[Google Koordinaten]]),
FIND(",",TRIM(Lose[[#This Row],[Google Koordinaten]])) + 2,9),"")</f>
        <v>8.5343669</v>
      </c>
      <c r="N302">
        <f>IF(Lose[[#This Row],[Bahn-hofs-zeit]]=0,0,MROUND(30*25^((Lose[[#This Row],[Bahn-hofs-zeit]]-_xlfn.MINIFS(Lose[Bahn-hofs-zeit],Lose[Bahn-hofs-zeit],"&gt;0"))/(MAX(Lose[Bahn-hofs-zeit])-_xlfn.MINIFS(Lose[Bahn-hofs-zeit],Lose[Bahn-hofs-zeit],"&gt;0"))),5))</f>
        <v>110</v>
      </c>
      <c r="O302">
        <f>IF(Lose[[#This Row],[Gehzeit (min)]]="",0,CEILING(3*(Lose[[#This Row],[Gehzeit (min)]]+Lose[[#This Row],[Aufgaben-zeit (min)]]),5))</f>
        <v>40</v>
      </c>
      <c r="P302">
        <v>7.25</v>
      </c>
      <c r="Q302">
        <f>IFERROR(ROUND(Lose[[#This Row],[Distanz (km)]]*60/Lose[[#This Row],[Gehzeit (min)]],1),"")</f>
        <v>4.0999999999999996</v>
      </c>
      <c r="R30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0.32</v>
      </c>
      <c r="S302">
        <f>IFERROR(Lose[[#This Row],[Distanz (km)]]-Lose[[#This Row],[Check Distanz]],"")</f>
        <v>0.23000000000000004</v>
      </c>
      <c r="T302" s="29">
        <f>IFERROR(Lose[[#This Row],[Check Umweg]]/Lose[[#This Row],[Check Distanz]],"")</f>
        <v>0.71875000000000011</v>
      </c>
      <c r="U302">
        <f ca="1">IF(RIGHT(Lose[[#This Row],[LosID]],1)="b",_xlfn.XLOOKUP(REPLACE(Lose[[#This Row],[LosID]],LEN(Lose[[#This Row],[LosID]]),1,"a"),Lose[LosID],Lose[Zufallszahl],"",0),RAND())</f>
        <v>0.82712907377089528</v>
      </c>
      <c r="V302" t="b" cm="1">
        <f t="array" aca="1" ref="V302" ca="1">Lose[[#This Row],[Zufallszahl]]&gt;=IFERROR(LARGE((LEFT(Lose[LosID],FIND("-",Lose[LosID])-1)=LEFT(Lose[[#This Row],[LosID]],FIND("-",Lose[[#This Row],[LosID]])-1))*Lose[Zufallszahl],_xlfn.XLOOKUP(LEFT(Lose[[#This Row],[LosID]],FIND("-",Lose[[#This Row],[LosID]])-1),Ziehungsanzahl[Kürzel],Ziehungsanzahl[Kontingent],FALSE,0)),9999)</f>
        <v>1</v>
      </c>
    </row>
    <row r="303" spans="1:22" ht="120">
      <c r="A30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3" t="s">
        <v>838</v>
      </c>
      <c r="C303" t="s">
        <v>1738</v>
      </c>
      <c r="D303" s="1" t="s">
        <v>1739</v>
      </c>
      <c r="E303" t="s">
        <v>1740</v>
      </c>
      <c r="F303" t="s">
        <v>1741</v>
      </c>
      <c r="G303">
        <v>10</v>
      </c>
      <c r="H303">
        <v>5</v>
      </c>
      <c r="I303">
        <v>0.7</v>
      </c>
      <c r="J303">
        <v>30</v>
      </c>
      <c r="K303" t="str" cm="1">
        <f t="array" ref="K30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Kahl(Main)</v>
      </c>
      <c r="L303" t="str">
        <f>IFERROR(LEFT(TRIM(Lose[[#This Row],[Google Koordinaten]]),9),"")</f>
        <v>50.081817</v>
      </c>
      <c r="M303" t="str">
        <f>IFERROR(MID(TRIM(Lose[[#This Row],[Google Koordinaten]]),
FIND(",",TRIM(Lose[[#This Row],[Google Koordinaten]])) + 2,9),"")</f>
        <v>9.0082811</v>
      </c>
      <c r="N303">
        <f>IF(Lose[[#This Row],[Bahn-hofs-zeit]]=0,0,MROUND(30*25^((Lose[[#This Row],[Bahn-hofs-zeit]]-_xlfn.MINIFS(Lose[Bahn-hofs-zeit],Lose[Bahn-hofs-zeit],"&gt;0"))/(MAX(Lose[Bahn-hofs-zeit])-_xlfn.MINIFS(Lose[Bahn-hofs-zeit],Lose[Bahn-hofs-zeit],"&gt;0"))),5))</f>
        <v>55</v>
      </c>
      <c r="O303">
        <f>IF(Lose[[#This Row],[Gehzeit (min)]]="",0,CEILING(3*(Lose[[#This Row],[Gehzeit (min)]]+Lose[[#This Row],[Aufgaben-zeit (min)]]),5))</f>
        <v>45</v>
      </c>
      <c r="P303">
        <v>5</v>
      </c>
      <c r="Q303">
        <f>IFERROR(ROUND(Lose[[#This Row],[Distanz (km)]]*60/Lose[[#This Row],[Gehzeit (min)]],1),"")</f>
        <v>4.2</v>
      </c>
      <c r="R30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303">
        <f>IFERROR(Lose[[#This Row],[Distanz (km)]]-Lose[[#This Row],[Check Distanz]],"")</f>
        <v>0.10999999999999999</v>
      </c>
      <c r="T303" s="29">
        <f>IFERROR(Lose[[#This Row],[Check Umweg]]/Lose[[#This Row],[Check Distanz]],"")</f>
        <v>0.18644067796610167</v>
      </c>
      <c r="U303">
        <f ca="1">IF(RIGHT(Lose[[#This Row],[LosID]],1)="b",_xlfn.XLOOKUP(REPLACE(Lose[[#This Row],[LosID]],LEN(Lose[[#This Row],[LosID]]),1,"a"),Lose[LosID],Lose[Zufallszahl],"",0),RAND())</f>
        <v>0.18345614126174414</v>
      </c>
      <c r="V303" t="b" cm="1">
        <f t="array" aca="1" ref="V303" ca="1">Lose[[#This Row],[Zufallszahl]]&gt;=IFERROR(LARGE((LEFT(Lose[LosID],FIND("-",Lose[LosID])-1)=LEFT(Lose[[#This Row],[LosID]],FIND("-",Lose[[#This Row],[LosID]])-1))*Lose[Zufallszahl],_xlfn.XLOOKUP(LEFT(Lose[[#This Row],[LosID]],FIND("-",Lose[[#This Row],[LosID]])-1),Ziehungsanzahl[Kürzel],Ziehungsanzahl[Kontingent],FALSE,0)),9999)</f>
        <v>0</v>
      </c>
    </row>
    <row r="304" spans="1:22" ht="30">
      <c r="A30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4" t="s">
        <v>843</v>
      </c>
      <c r="C304" t="s">
        <v>1742</v>
      </c>
      <c r="D304" s="1" t="s">
        <v>1743</v>
      </c>
      <c r="E304" t="s">
        <v>1744</v>
      </c>
      <c r="F304" t="s">
        <v>1745</v>
      </c>
      <c r="G304">
        <v>10</v>
      </c>
      <c r="H304">
        <v>2</v>
      </c>
      <c r="I304">
        <v>0.75</v>
      </c>
      <c r="K304" t="str" cm="1">
        <f t="array" ref="K30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Barmstedt Brunnenstr</v>
      </c>
      <c r="L304" t="str">
        <f>IFERROR(LEFT(TRIM(Lose[[#This Row],[Google Koordinaten]]),9),"")</f>
        <v>53.786514</v>
      </c>
      <c r="M304" t="str">
        <f>IFERROR(MID(TRIM(Lose[[#This Row],[Google Koordinaten]]),
FIND(",",TRIM(Lose[[#This Row],[Google Koordinaten]])) + 2,9),"")</f>
        <v>9.7635613</v>
      </c>
      <c r="N304">
        <f>IF(Lose[[#This Row],[Bahn-hofs-zeit]]=0,0,MROUND(30*25^((Lose[[#This Row],[Bahn-hofs-zeit]]-_xlfn.MINIFS(Lose[Bahn-hofs-zeit],Lose[Bahn-hofs-zeit],"&gt;0"))/(MAX(Lose[Bahn-hofs-zeit])-_xlfn.MINIFS(Lose[Bahn-hofs-zeit],Lose[Bahn-hofs-zeit],"&gt;0"))),5))</f>
        <v>170</v>
      </c>
      <c r="O304">
        <f>IF(Lose[[#This Row],[Gehzeit (min)]]="",0,CEILING(3*(Lose[[#This Row],[Gehzeit (min)]]+Lose[[#This Row],[Aufgaben-zeit (min)]]),5))</f>
        <v>40</v>
      </c>
      <c r="P304">
        <v>8.5</v>
      </c>
      <c r="Q304">
        <f>IFERROR(ROUND(Lose[[#This Row],[Distanz (km)]]*60/Lose[[#This Row],[Gehzeit (min)]],1),"")</f>
        <v>4.5</v>
      </c>
      <c r="R30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304">
        <f>IFERROR(Lose[[#This Row],[Distanz (km)]]-Lose[[#This Row],[Check Distanz]],"")</f>
        <v>6.0000000000000053E-2</v>
      </c>
      <c r="T304" s="29">
        <f>IFERROR(Lose[[#This Row],[Check Umweg]]/Lose[[#This Row],[Check Distanz]],"")</f>
        <v>8.6956521739130516E-2</v>
      </c>
      <c r="U304">
        <f ca="1">IF(RIGHT(Lose[[#This Row],[LosID]],1)="b",_xlfn.XLOOKUP(REPLACE(Lose[[#This Row],[LosID]],LEN(Lose[[#This Row],[LosID]]),1,"a"),Lose[LosID],Lose[Zufallszahl],"",0),RAND())</f>
        <v>0.26544486389272171</v>
      </c>
      <c r="V304" t="b" cm="1">
        <f t="array" aca="1" ref="V304" ca="1">Lose[[#This Row],[Zufallszahl]]&gt;=IFERROR(LARGE((LEFT(Lose[LosID],FIND("-",Lose[LosID])-1)=LEFT(Lose[[#This Row],[LosID]],FIND("-",Lose[[#This Row],[LosID]])-1))*Lose[Zufallszahl],_xlfn.XLOOKUP(LEFT(Lose[[#This Row],[LosID]],FIND("-",Lose[[#This Row],[LosID]])-1),Ziehungsanzahl[Kürzel],Ziehungsanzahl[Kontingent],FALSE,0)),9999)</f>
        <v>0</v>
      </c>
    </row>
    <row r="305" spans="1:22" ht="105">
      <c r="A30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305" t="s">
        <v>851</v>
      </c>
      <c r="C305" t="s">
        <v>1746</v>
      </c>
      <c r="D305" s="1" t="s">
        <v>1747</v>
      </c>
      <c r="E305" t="s">
        <v>1748</v>
      </c>
      <c r="F305" t="s">
        <v>1749</v>
      </c>
      <c r="G305">
        <v>9</v>
      </c>
      <c r="H305">
        <v>5</v>
      </c>
      <c r="I305">
        <v>0.7</v>
      </c>
      <c r="J305">
        <v>20</v>
      </c>
      <c r="K305" t="str" cm="1">
        <f t="array" ref="K30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Oberwinden</v>
      </c>
      <c r="L305" t="str">
        <f>IFERROR(LEFT(TRIM(Lose[[#This Row],[Google Koordinaten]]),9),"")</f>
        <v>48.154733</v>
      </c>
      <c r="M305" t="str">
        <f>IFERROR(MID(TRIM(Lose[[#This Row],[Google Koordinaten]]),
FIND(",",TRIM(Lose[[#This Row],[Google Koordinaten]])) + 2,9),"")</f>
        <v>8.0457015</v>
      </c>
      <c r="N305">
        <f>IF(Lose[[#This Row],[Bahn-hofs-zeit]]=0,0,MROUND(30*25^((Lose[[#This Row],[Bahn-hofs-zeit]]-_xlfn.MINIFS(Lose[Bahn-hofs-zeit],Lose[Bahn-hofs-zeit],"&gt;0"))/(MAX(Lose[Bahn-hofs-zeit])-_xlfn.MINIFS(Lose[Bahn-hofs-zeit],Lose[Bahn-hofs-zeit],"&gt;0"))),5))</f>
        <v>215</v>
      </c>
      <c r="O305">
        <f>IF(Lose[[#This Row],[Gehzeit (min)]]="",0,CEILING(3*(Lose[[#This Row],[Gehzeit (min)]]+Lose[[#This Row],[Aufgaben-zeit (min)]]),5))</f>
        <v>45</v>
      </c>
      <c r="P305">
        <v>9.25</v>
      </c>
      <c r="Q305">
        <f>IFERROR(ROUND(Lose[[#This Row],[Distanz (km)]]*60/Lose[[#This Row],[Gehzeit (min)]],1),"")</f>
        <v>4.7</v>
      </c>
      <c r="R30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0.26</v>
      </c>
      <c r="S305">
        <f>IFERROR(Lose[[#This Row],[Distanz (km)]]-Lose[[#This Row],[Check Distanz]],"")</f>
        <v>0.43999999999999995</v>
      </c>
      <c r="T305" s="29">
        <f>IFERROR(Lose[[#This Row],[Check Umweg]]/Lose[[#This Row],[Check Distanz]],"")</f>
        <v>1.6923076923076921</v>
      </c>
      <c r="U305">
        <f ca="1">IF(RIGHT(Lose[[#This Row],[LosID]],1)="b",_xlfn.XLOOKUP(REPLACE(Lose[[#This Row],[LosID]],LEN(Lose[[#This Row],[LosID]]),1,"a"),Lose[LosID],Lose[Zufallszahl],"",0),RAND())</f>
        <v>0.96339824623472414</v>
      </c>
      <c r="V305" t="b" cm="1">
        <f t="array" aca="1" ref="V305" ca="1">Lose[[#This Row],[Zufallszahl]]&gt;=IFERROR(LARGE((LEFT(Lose[LosID],FIND("-",Lose[LosID])-1)=LEFT(Lose[[#This Row],[LosID]],FIND("-",Lose[[#This Row],[LosID]])-1))*Lose[Zufallszahl],_xlfn.XLOOKUP(LEFT(Lose[[#This Row],[LosID]],FIND("-",Lose[[#This Row],[LosID]])-1),Ziehungsanzahl[Kürzel],Ziehungsanzahl[Kontingent],FALSE,0)),9999)</f>
        <v>1</v>
      </c>
    </row>
    <row r="306" spans="1:22" ht="45">
      <c r="A30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6" t="s">
        <v>854</v>
      </c>
      <c r="C306" t="s">
        <v>497</v>
      </c>
      <c r="D306" s="1" t="s">
        <v>500</v>
      </c>
      <c r="E306" t="s">
        <v>498</v>
      </c>
      <c r="F306" t="s">
        <v>1750</v>
      </c>
      <c r="G306">
        <v>10</v>
      </c>
      <c r="H306">
        <v>5</v>
      </c>
      <c r="I306">
        <v>0.7</v>
      </c>
      <c r="J306">
        <v>10</v>
      </c>
      <c r="K306" t="str" cm="1">
        <f t="array" ref="K30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Thale Hbf</v>
      </c>
      <c r="L306" t="str">
        <f>IFERROR(LEFT(TRIM(Lose[[#This Row],[Google Koordinaten]]),9),"")</f>
        <v>51.741649</v>
      </c>
      <c r="M306" t="str">
        <f>IFERROR(MID(TRIM(Lose[[#This Row],[Google Koordinaten]]),
FIND(",",TRIM(Lose[[#This Row],[Google Koordinaten]])) + 2,9),"")</f>
        <v>11.026719</v>
      </c>
      <c r="N306">
        <f>IF(Lose[[#This Row],[Bahn-hofs-zeit]]=0,0,MROUND(30*25^((Lose[[#This Row],[Bahn-hofs-zeit]]-_xlfn.MINIFS(Lose[Bahn-hofs-zeit],Lose[Bahn-hofs-zeit],"&gt;0"))/(MAX(Lose[Bahn-hofs-zeit])-_xlfn.MINIFS(Lose[Bahn-hofs-zeit],Lose[Bahn-hofs-zeit],"&gt;0"))),5))</f>
        <v>330</v>
      </c>
      <c r="O306">
        <f>IF(Lose[[#This Row],[Gehzeit (min)]]="",0,CEILING(3*(Lose[[#This Row],[Gehzeit (min)]]+Lose[[#This Row],[Aufgaben-zeit (min)]]),5))</f>
        <v>45</v>
      </c>
      <c r="P306">
        <v>10.5</v>
      </c>
      <c r="Q306">
        <f>IFERROR(ROUND(Lose[[#This Row],[Distanz (km)]]*60/Lose[[#This Row],[Gehzeit (min)]],1),"")</f>
        <v>4.2</v>
      </c>
      <c r="R30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0.56999999999999995</v>
      </c>
      <c r="S306">
        <f>IFERROR(Lose[[#This Row],[Distanz (km)]]-Lose[[#This Row],[Check Distanz]],"")</f>
        <v>0.13</v>
      </c>
      <c r="T306" s="29">
        <f>IFERROR(Lose[[#This Row],[Check Umweg]]/Lose[[#This Row],[Check Distanz]],"")</f>
        <v>0.22807017543859651</v>
      </c>
      <c r="U306">
        <f ca="1">IF(RIGHT(Lose[[#This Row],[LosID]],1)="b",_xlfn.XLOOKUP(REPLACE(Lose[[#This Row],[LosID]],LEN(Lose[[#This Row],[LosID]]),1,"a"),Lose[LosID],Lose[Zufallszahl],"",0),RAND())</f>
        <v>0.60151730047999052</v>
      </c>
      <c r="V306" t="b" cm="1">
        <f t="array" aca="1" ref="V306" ca="1">Lose[[#This Row],[Zufallszahl]]&gt;=IFERROR(LARGE((LEFT(Lose[LosID],FIND("-",Lose[LosID])-1)=LEFT(Lose[[#This Row],[LosID]],FIND("-",Lose[[#This Row],[LosID]])-1))*Lose[Zufallszahl],_xlfn.XLOOKUP(LEFT(Lose[[#This Row],[LosID]],FIND("-",Lose[[#This Row],[LosID]])-1),Ziehungsanzahl[Kürzel],Ziehungsanzahl[Kontingent],FALSE,0)),9999)</f>
        <v>0</v>
      </c>
    </row>
    <row r="307" spans="1:22" ht="45">
      <c r="A30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7" t="s">
        <v>859</v>
      </c>
      <c r="C307" t="s">
        <v>501</v>
      </c>
      <c r="D307" s="1" t="s">
        <v>1751</v>
      </c>
      <c r="E307" t="s">
        <v>502</v>
      </c>
      <c r="F307" t="s">
        <v>1752</v>
      </c>
      <c r="G307">
        <v>15</v>
      </c>
      <c r="H307">
        <v>1</v>
      </c>
      <c r="I307">
        <v>0.9</v>
      </c>
      <c r="K307" t="str" cm="1">
        <f t="array" ref="K30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Diez</v>
      </c>
      <c r="L307" t="str">
        <f>IFERROR(LEFT(TRIM(Lose[[#This Row],[Google Koordinaten]]),9),"")</f>
        <v>50.372934</v>
      </c>
      <c r="M307" t="str">
        <f>IFERROR(MID(TRIM(Lose[[#This Row],[Google Koordinaten]]),
FIND(",",TRIM(Lose[[#This Row],[Google Koordinaten]])) + 2,9),"")</f>
        <v>8.0119519</v>
      </c>
      <c r="N307">
        <f>IF(Lose[[#This Row],[Bahn-hofs-zeit]]=0,0,MROUND(30*25^((Lose[[#This Row],[Bahn-hofs-zeit]]-_xlfn.MINIFS(Lose[Bahn-hofs-zeit],Lose[Bahn-hofs-zeit],"&gt;0"))/(MAX(Lose[Bahn-hofs-zeit])-_xlfn.MINIFS(Lose[Bahn-hofs-zeit],Lose[Bahn-hofs-zeit],"&gt;0"))),5))</f>
        <v>65</v>
      </c>
      <c r="O307">
        <f>IF(Lose[[#This Row],[Gehzeit (min)]]="",0,CEILING(3*(Lose[[#This Row],[Gehzeit (min)]]+Lose[[#This Row],[Aufgaben-zeit (min)]]),5))</f>
        <v>50</v>
      </c>
      <c r="P307">
        <v>5.5</v>
      </c>
      <c r="Q307">
        <f>IFERROR(ROUND(Lose[[#This Row],[Distanz (km)]]*60/Lose[[#This Row],[Gehzeit (min)]],1),"")</f>
        <v>3.6</v>
      </c>
      <c r="R30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307">
        <f>IFERROR(Lose[[#This Row],[Distanz (km)]]-Lose[[#This Row],[Check Distanz]],"")</f>
        <v>0.27</v>
      </c>
      <c r="T307" s="29">
        <f>IFERROR(Lose[[#This Row],[Check Umweg]]/Lose[[#This Row],[Check Distanz]],"")</f>
        <v>0.4285714285714286</v>
      </c>
      <c r="U307">
        <f ca="1">IF(RIGHT(Lose[[#This Row],[LosID]],1)="b",_xlfn.XLOOKUP(REPLACE(Lose[[#This Row],[LosID]],LEN(Lose[[#This Row],[LosID]]),1,"a"),Lose[LosID],Lose[Zufallszahl],"",0),RAND())</f>
        <v>0.24337399136511728</v>
      </c>
      <c r="V307" t="b" cm="1">
        <f t="array" aca="1" ref="V307" ca="1">Lose[[#This Row],[Zufallszahl]]&gt;=IFERROR(LARGE((LEFT(Lose[LosID],FIND("-",Lose[LosID])-1)=LEFT(Lose[[#This Row],[LosID]],FIND("-",Lose[[#This Row],[LosID]])-1))*Lose[Zufallszahl],_xlfn.XLOOKUP(LEFT(Lose[[#This Row],[LosID]],FIND("-",Lose[[#This Row],[LosID]])-1),Ziehungsanzahl[Kürzel],Ziehungsanzahl[Kontingent],FALSE,0)),9999)</f>
        <v>0</v>
      </c>
    </row>
    <row r="308" spans="1:22" ht="60">
      <c r="A30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8" t="s">
        <v>862</v>
      </c>
      <c r="C308" t="s">
        <v>1753</v>
      </c>
      <c r="D308" s="1" t="s">
        <v>1754</v>
      </c>
      <c r="E308" t="s">
        <v>1755</v>
      </c>
      <c r="F308" t="s">
        <v>1756</v>
      </c>
      <c r="G308">
        <v>4</v>
      </c>
      <c r="H308">
        <v>12</v>
      </c>
      <c r="I308">
        <v>0.25</v>
      </c>
      <c r="K308" t="str" cm="1">
        <f t="array" ref="K30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Berleburg</v>
      </c>
      <c r="L308" t="str">
        <f>IFERROR(LEFT(TRIM(Lose[[#This Row],[Google Koordinaten]]),9),"")</f>
        <v>51.052780</v>
      </c>
      <c r="M308" t="str">
        <f>IFERROR(MID(TRIM(Lose[[#This Row],[Google Koordinaten]]),
FIND(",",TRIM(Lose[[#This Row],[Google Koordinaten]])) + 2,9),"")</f>
        <v>8.394440</v>
      </c>
      <c r="N308">
        <f>IF(Lose[[#This Row],[Bahn-hofs-zeit]]=0,0,MROUND(30*25^((Lose[[#This Row],[Bahn-hofs-zeit]]-_xlfn.MINIFS(Lose[Bahn-hofs-zeit],Lose[Bahn-hofs-zeit],"&gt;0"))/(MAX(Lose[Bahn-hofs-zeit])-_xlfn.MINIFS(Lose[Bahn-hofs-zeit],Lose[Bahn-hofs-zeit],"&gt;0"))),5))</f>
        <v>185</v>
      </c>
      <c r="O308">
        <f>IF(Lose[[#This Row],[Gehzeit (min)]]="",0,CEILING(3*(Lose[[#This Row],[Gehzeit (min)]]+Lose[[#This Row],[Aufgaben-zeit (min)]]),5))</f>
        <v>50</v>
      </c>
      <c r="P308">
        <v>8.75</v>
      </c>
      <c r="Q308">
        <f>IFERROR(ROUND(Lose[[#This Row],[Distanz (km)]]*60/Lose[[#This Row],[Gehzeit (min)]],1),"")</f>
        <v>3.8</v>
      </c>
      <c r="R30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0.18</v>
      </c>
      <c r="S308">
        <f>IFERROR(Lose[[#This Row],[Distanz (km)]]-Lose[[#This Row],[Check Distanz]],"")</f>
        <v>7.0000000000000007E-2</v>
      </c>
      <c r="T308" s="29">
        <f>IFERROR(Lose[[#This Row],[Check Umweg]]/Lose[[#This Row],[Check Distanz]],"")</f>
        <v>0.38888888888888895</v>
      </c>
      <c r="U308">
        <f ca="1">IF(RIGHT(Lose[[#This Row],[LosID]],1)="b",_xlfn.XLOOKUP(REPLACE(Lose[[#This Row],[LosID]],LEN(Lose[[#This Row],[LosID]]),1,"a"),Lose[LosID],Lose[Zufallszahl],"",0),RAND())</f>
        <v>0.30217250045591693</v>
      </c>
      <c r="V308" t="b" cm="1">
        <f t="array" aca="1" ref="V308" ca="1">Lose[[#This Row],[Zufallszahl]]&gt;=IFERROR(LARGE((LEFT(Lose[LosID],FIND("-",Lose[LosID])-1)=LEFT(Lose[[#This Row],[LosID]],FIND("-",Lose[[#This Row],[LosID]])-1))*Lose[Zufallszahl],_xlfn.XLOOKUP(LEFT(Lose[[#This Row],[LosID]],FIND("-",Lose[[#This Row],[LosID]])-1),Ziehungsanzahl[Kürzel],Ziehungsanzahl[Kontingent],FALSE,0)),9999)</f>
        <v>0</v>
      </c>
    </row>
    <row r="309" spans="1:22" ht="45">
      <c r="A30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09" t="s">
        <v>865</v>
      </c>
      <c r="C309" t="s">
        <v>1757</v>
      </c>
      <c r="D309" s="1" t="s">
        <v>1758</v>
      </c>
      <c r="E309" t="s">
        <v>1759</v>
      </c>
      <c r="F309" t="s">
        <v>1760</v>
      </c>
      <c r="G309">
        <v>16</v>
      </c>
      <c r="H309">
        <v>3</v>
      </c>
      <c r="I309">
        <v>1.2</v>
      </c>
      <c r="K309" t="str" cm="1">
        <f t="array" ref="K30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Laasphe</v>
      </c>
      <c r="L309" t="str">
        <f>IFERROR(LEFT(TRIM(Lose[[#This Row],[Google Koordinaten]]),9),"")</f>
        <v>50.930293</v>
      </c>
      <c r="M309" t="str">
        <f>IFERROR(MID(TRIM(Lose[[#This Row],[Google Koordinaten]]),
FIND(",",TRIM(Lose[[#This Row],[Google Koordinaten]])) + 2,9),"")</f>
        <v>8.4073368</v>
      </c>
      <c r="N309">
        <f>IF(Lose[[#This Row],[Bahn-hofs-zeit]]=0,0,MROUND(30*25^((Lose[[#This Row],[Bahn-hofs-zeit]]-_xlfn.MINIFS(Lose[Bahn-hofs-zeit],Lose[Bahn-hofs-zeit],"&gt;0"))/(MAX(Lose[Bahn-hofs-zeit])-_xlfn.MINIFS(Lose[Bahn-hofs-zeit],Lose[Bahn-hofs-zeit],"&gt;0"))),5))</f>
        <v>120</v>
      </c>
      <c r="O309">
        <f>IF(Lose[[#This Row],[Gehzeit (min)]]="",0,CEILING(3*(Lose[[#This Row],[Gehzeit (min)]]+Lose[[#This Row],[Aufgaben-zeit (min)]]),5))</f>
        <v>60</v>
      </c>
      <c r="P309">
        <v>7.5</v>
      </c>
      <c r="Q309">
        <f>IFERROR(ROUND(Lose[[#This Row],[Distanz (km)]]*60/Lose[[#This Row],[Gehzeit (min)]],1),"")</f>
        <v>4.5</v>
      </c>
      <c r="R30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0.94</v>
      </c>
      <c r="S309">
        <f>IFERROR(Lose[[#This Row],[Distanz (km)]]-Lose[[#This Row],[Check Distanz]],"")</f>
        <v>0.26</v>
      </c>
      <c r="T309" s="29">
        <f>IFERROR(Lose[[#This Row],[Check Umweg]]/Lose[[#This Row],[Check Distanz]],"")</f>
        <v>0.27659574468085107</v>
      </c>
      <c r="U309">
        <f ca="1">IF(RIGHT(Lose[[#This Row],[LosID]],1)="b",_xlfn.XLOOKUP(REPLACE(Lose[[#This Row],[LosID]],LEN(Lose[[#This Row],[LosID]]),1,"a"),Lose[LosID],Lose[Zufallszahl],"",0),RAND())</f>
        <v>9.8746388079501202E-2</v>
      </c>
      <c r="V309" t="b" cm="1">
        <f t="array" aca="1" ref="V309" ca="1">Lose[[#This Row],[Zufallszahl]]&gt;=IFERROR(LARGE((LEFT(Lose[LosID],FIND("-",Lose[LosID])-1)=LEFT(Lose[[#This Row],[LosID]],FIND("-",Lose[[#This Row],[LosID]])-1))*Lose[Zufallszahl],_xlfn.XLOOKUP(LEFT(Lose[[#This Row],[LosID]],FIND("-",Lose[[#This Row],[LosID]])-1),Ziehungsanzahl[Kürzel],Ziehungsanzahl[Kontingent],FALSE,0)),9999)</f>
        <v>0</v>
      </c>
    </row>
    <row r="310" spans="1:22" ht="135">
      <c r="A3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0" t="s">
        <v>867</v>
      </c>
      <c r="C310" t="s">
        <v>1761</v>
      </c>
      <c r="D310" s="1" t="s">
        <v>1762</v>
      </c>
      <c r="E310" t="s">
        <v>1763</v>
      </c>
      <c r="F310" t="s">
        <v>1764</v>
      </c>
      <c r="G310">
        <v>23</v>
      </c>
      <c r="H310">
        <v>5</v>
      </c>
      <c r="I310">
        <v>1.8</v>
      </c>
      <c r="J310">
        <v>20</v>
      </c>
      <c r="K310" t="str" cm="1">
        <f t="array" ref="K31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Metelen Land</v>
      </c>
      <c r="L310" t="str">
        <f>IFERROR(LEFT(TRIM(Lose[[#This Row],[Google Koordinaten]]),9),"")</f>
        <v>52.150380</v>
      </c>
      <c r="M310" t="str">
        <f>IFERROR(MID(TRIM(Lose[[#This Row],[Google Koordinaten]]),
FIND(",",TRIM(Lose[[#This Row],[Google Koordinaten]])) + 2,9),"")</f>
        <v>7.2519842</v>
      </c>
      <c r="N310">
        <f>IF(Lose[[#This Row],[Bahn-hofs-zeit]]=0,0,MROUND(30*25^((Lose[[#This Row],[Bahn-hofs-zeit]]-_xlfn.MINIFS(Lose[Bahn-hofs-zeit],Lose[Bahn-hofs-zeit],"&gt;0"))/(MAX(Lose[Bahn-hofs-zeit])-_xlfn.MINIFS(Lose[Bahn-hofs-zeit],Lose[Bahn-hofs-zeit],"&gt;0"))),5))</f>
        <v>80</v>
      </c>
      <c r="O310">
        <f>IF(Lose[[#This Row],[Gehzeit (min)]]="",0,CEILING(3*(Lose[[#This Row],[Gehzeit (min)]]+Lose[[#This Row],[Aufgaben-zeit (min)]]),5))</f>
        <v>85</v>
      </c>
      <c r="P310">
        <v>6.25</v>
      </c>
      <c r="Q310">
        <f>IFERROR(ROUND(Lose[[#This Row],[Distanz (km)]]*60/Lose[[#This Row],[Gehzeit (min)]],1),"")</f>
        <v>4.7</v>
      </c>
      <c r="R3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1.36</v>
      </c>
      <c r="S310">
        <f>IFERROR(Lose[[#This Row],[Distanz (km)]]-Lose[[#This Row],[Check Distanz]],"")</f>
        <v>0.43999999999999995</v>
      </c>
      <c r="T310" s="29">
        <f>IFERROR(Lose[[#This Row],[Check Umweg]]/Lose[[#This Row],[Check Distanz]],"")</f>
        <v>0.32352941176470584</v>
      </c>
      <c r="U310">
        <f ca="1">IF(RIGHT(Lose[[#This Row],[LosID]],1)="b",_xlfn.XLOOKUP(REPLACE(Lose[[#This Row],[LosID]],LEN(Lose[[#This Row],[LosID]]),1,"a"),Lose[LosID],Lose[Zufallszahl],"",0),RAND())</f>
        <v>0.37005333149601582</v>
      </c>
      <c r="V310" t="b" cm="1">
        <f t="array" aca="1" ref="V310" ca="1">Lose[[#This Row],[Zufallszahl]]&gt;=IFERROR(LARGE((LEFT(Lose[LosID],FIND("-",Lose[LosID])-1)=LEFT(Lose[[#This Row],[LosID]],FIND("-",Lose[[#This Row],[LosID]])-1))*Lose[Zufallszahl],_xlfn.XLOOKUP(LEFT(Lose[[#This Row],[LosID]],FIND("-",Lose[[#This Row],[LosID]])-1),Ziehungsanzahl[Kürzel],Ziehungsanzahl[Kontingent],FALSE,0)),9999)</f>
        <v>0</v>
      </c>
    </row>
    <row r="311" spans="1:22" ht="30">
      <c r="A3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1" t="s">
        <v>870</v>
      </c>
      <c r="C311" t="s">
        <v>504</v>
      </c>
      <c r="D311" s="1" t="s">
        <v>507</v>
      </c>
      <c r="E311" t="s">
        <v>505</v>
      </c>
      <c r="F311" t="s">
        <v>1765</v>
      </c>
      <c r="G311">
        <v>13</v>
      </c>
      <c r="H311">
        <v>2</v>
      </c>
      <c r="I311">
        <v>1</v>
      </c>
      <c r="K311" t="str" cm="1">
        <f t="array" ref="K3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Segeberg</v>
      </c>
      <c r="L311" t="str">
        <f>IFERROR(LEFT(TRIM(Lose[[#This Row],[Google Koordinaten]]),9),"")</f>
        <v>53.939372</v>
      </c>
      <c r="M311" t="str">
        <f>IFERROR(MID(TRIM(Lose[[#This Row],[Google Koordinaten]]),
FIND(",",TRIM(Lose[[#This Row],[Google Koordinaten]])) + 2,9),"")</f>
        <v>10.314335</v>
      </c>
      <c r="N311">
        <f>IF(Lose[[#This Row],[Bahn-hofs-zeit]]=0,0,MROUND(30*25^((Lose[[#This Row],[Bahn-hofs-zeit]]-_xlfn.MINIFS(Lose[Bahn-hofs-zeit],Lose[Bahn-hofs-zeit],"&gt;0"))/(MAX(Lose[Bahn-hofs-zeit])-_xlfn.MINIFS(Lose[Bahn-hofs-zeit],Lose[Bahn-hofs-zeit],"&gt;0"))),5))</f>
        <v>170</v>
      </c>
      <c r="O311">
        <f>IF(Lose[[#This Row],[Gehzeit (min)]]="",0,CEILING(3*(Lose[[#This Row],[Gehzeit (min)]]+Lose[[#This Row],[Aufgaben-zeit (min)]]),5))</f>
        <v>45</v>
      </c>
      <c r="P311">
        <v>8.5</v>
      </c>
      <c r="Q311">
        <f>IFERROR(ROUND(Lose[[#This Row],[Distanz (km)]]*60/Lose[[#This Row],[Gehzeit (min)]],1),"")</f>
        <v>4.5999999999999996</v>
      </c>
      <c r="R3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0.74</v>
      </c>
      <c r="S311">
        <f>IFERROR(Lose[[#This Row],[Distanz (km)]]-Lose[[#This Row],[Check Distanz]],"")</f>
        <v>0.26</v>
      </c>
      <c r="T311" s="29">
        <f>IFERROR(Lose[[#This Row],[Check Umweg]]/Lose[[#This Row],[Check Distanz]],"")</f>
        <v>0.35135135135135137</v>
      </c>
      <c r="U311">
        <f ca="1">IF(RIGHT(Lose[[#This Row],[LosID]],1)="b",_xlfn.XLOOKUP(REPLACE(Lose[[#This Row],[LosID]],LEN(Lose[[#This Row],[LosID]]),1,"a"),Lose[LosID],Lose[Zufallszahl],"",0),RAND())</f>
        <v>1.830234466103875E-2</v>
      </c>
      <c r="V311" t="b" cm="1">
        <f t="array" aca="1" ref="V311" ca="1">Lose[[#This Row],[Zufallszahl]]&gt;=IFERROR(LARGE((LEFT(Lose[LosID],FIND("-",Lose[LosID])-1)=LEFT(Lose[[#This Row],[LosID]],FIND("-",Lose[[#This Row],[LosID]])-1))*Lose[Zufallszahl],_xlfn.XLOOKUP(LEFT(Lose[[#This Row],[LosID]],FIND("-",Lose[[#This Row],[LosID]])-1),Ziehungsanzahl[Kürzel],Ziehungsanzahl[Kontingent],FALSE,0)),9999)</f>
        <v>0</v>
      </c>
    </row>
    <row r="312" spans="1:22" ht="75">
      <c r="A3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2" t="s">
        <v>872</v>
      </c>
      <c r="C312" t="s">
        <v>510</v>
      </c>
      <c r="D312" s="1" t="s">
        <v>1766</v>
      </c>
      <c r="E312" t="s">
        <v>511</v>
      </c>
      <c r="F312" t="s">
        <v>1767</v>
      </c>
      <c r="G312">
        <v>7</v>
      </c>
      <c r="H312">
        <v>2</v>
      </c>
      <c r="I312">
        <v>0.5</v>
      </c>
      <c r="J312">
        <v>10</v>
      </c>
      <c r="K312" t="str" cm="1">
        <f t="array" ref="K3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 Goar</v>
      </c>
      <c r="L312" t="str">
        <f>IFERROR(LEFT(TRIM(Lose[[#This Row],[Google Koordinaten]]),9),"")</f>
        <v>50.152876</v>
      </c>
      <c r="M312" t="str">
        <f>IFERROR(MID(TRIM(Lose[[#This Row],[Google Koordinaten]]),
FIND(",",TRIM(Lose[[#This Row],[Google Koordinaten]])) + 2,9),"")</f>
        <v>7.7115444</v>
      </c>
      <c r="N312">
        <f>IF(Lose[[#This Row],[Bahn-hofs-zeit]]=0,0,MROUND(30*25^((Lose[[#This Row],[Bahn-hofs-zeit]]-_xlfn.MINIFS(Lose[Bahn-hofs-zeit],Lose[Bahn-hofs-zeit],"&gt;0"))/(MAX(Lose[Bahn-hofs-zeit])-_xlfn.MINIFS(Lose[Bahn-hofs-zeit],Lose[Bahn-hofs-zeit],"&gt;0"))),5))</f>
        <v>80</v>
      </c>
      <c r="O312">
        <f>IF(Lose[[#This Row],[Gehzeit (min)]]="",0,CEILING(3*(Lose[[#This Row],[Gehzeit (min)]]+Lose[[#This Row],[Aufgaben-zeit (min)]]),5))</f>
        <v>30</v>
      </c>
      <c r="P312">
        <v>6.25</v>
      </c>
      <c r="Q312">
        <f>IFERROR(ROUND(Lose[[#This Row],[Distanz (km)]]*60/Lose[[#This Row],[Gehzeit (min)]],1),"")</f>
        <v>4.3</v>
      </c>
      <c r="R3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0.37</v>
      </c>
      <c r="S312">
        <f>IFERROR(Lose[[#This Row],[Distanz (km)]]-Lose[[#This Row],[Check Distanz]],"")</f>
        <v>0.13</v>
      </c>
      <c r="T312" s="29">
        <f>IFERROR(Lose[[#This Row],[Check Umweg]]/Lose[[#This Row],[Check Distanz]],"")</f>
        <v>0.35135135135135137</v>
      </c>
      <c r="U312">
        <f ca="1">IF(RIGHT(Lose[[#This Row],[LosID]],1)="b",_xlfn.XLOOKUP(REPLACE(Lose[[#This Row],[LosID]],LEN(Lose[[#This Row],[LosID]]),1,"a"),Lose[LosID],Lose[Zufallszahl],"",0),RAND())</f>
        <v>0.7098751895507478</v>
      </c>
      <c r="V312" t="b" cm="1">
        <f t="array" aca="1" ref="V312" ca="1">Lose[[#This Row],[Zufallszahl]]&gt;=IFERROR(LARGE((LEFT(Lose[LosID],FIND("-",Lose[LosID])-1)=LEFT(Lose[[#This Row],[LosID]],FIND("-",Lose[[#This Row],[LosID]])-1))*Lose[Zufallszahl],_xlfn.XLOOKUP(LEFT(Lose[[#This Row],[LosID]],FIND("-",Lose[[#This Row],[LosID]])-1),Ziehungsanzahl[Kürzel],Ziehungsanzahl[Kontingent],FALSE,0)),9999)</f>
        <v>1</v>
      </c>
    </row>
    <row r="313" spans="1:22" ht="150">
      <c r="A3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3" t="s">
        <v>877</v>
      </c>
      <c r="C313" t="s">
        <v>1768</v>
      </c>
      <c r="D313" s="1" t="s">
        <v>1769</v>
      </c>
      <c r="E313" t="s">
        <v>1770</v>
      </c>
      <c r="F313" t="s">
        <v>1771</v>
      </c>
      <c r="G313">
        <v>4</v>
      </c>
      <c r="H313">
        <v>5</v>
      </c>
      <c r="I313">
        <v>0.3</v>
      </c>
      <c r="J313">
        <v>30</v>
      </c>
      <c r="K313" t="str" cm="1">
        <f t="array" ref="K3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Liebenwerda</v>
      </c>
      <c r="L313" t="str">
        <f>IFERROR(LEFT(TRIM(Lose[[#This Row],[Google Koordinaten]]),9),"")</f>
        <v>51.515930</v>
      </c>
      <c r="M313" t="str">
        <f>IFERROR(MID(TRIM(Lose[[#This Row],[Google Koordinaten]]),
FIND(",",TRIM(Lose[[#This Row],[Google Koordinaten]])) + 2,9),"")</f>
        <v>13.402116</v>
      </c>
      <c r="N313">
        <f>IF(Lose[[#This Row],[Bahn-hofs-zeit]]=0,0,MROUND(30*25^((Lose[[#This Row],[Bahn-hofs-zeit]]-_xlfn.MINIFS(Lose[Bahn-hofs-zeit],Lose[Bahn-hofs-zeit],"&gt;0"))/(MAX(Lose[Bahn-hofs-zeit])-_xlfn.MINIFS(Lose[Bahn-hofs-zeit],Lose[Bahn-hofs-zeit],"&gt;0"))),5))</f>
        <v>585</v>
      </c>
      <c r="O313">
        <f>IF(Lose[[#This Row],[Gehzeit (min)]]="",0,CEILING(3*(Lose[[#This Row],[Gehzeit (min)]]+Lose[[#This Row],[Aufgaben-zeit (min)]]),5))</f>
        <v>30</v>
      </c>
      <c r="P313">
        <v>12.25</v>
      </c>
      <c r="Q313">
        <f>IFERROR(ROUND(Lose[[#This Row],[Distanz (km)]]*60/Lose[[#This Row],[Gehzeit (min)]],1),"")</f>
        <v>4.5</v>
      </c>
      <c r="R3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0.28000000000000003</v>
      </c>
      <c r="S313">
        <f>IFERROR(Lose[[#This Row],[Distanz (km)]]-Lose[[#This Row],[Check Distanz]],"")</f>
        <v>1.9999999999999962E-2</v>
      </c>
      <c r="T313" s="29">
        <f>IFERROR(Lose[[#This Row],[Check Umweg]]/Lose[[#This Row],[Check Distanz]],"")</f>
        <v>7.1428571428571286E-2</v>
      </c>
      <c r="U313">
        <f ca="1">IF(RIGHT(Lose[[#This Row],[LosID]],1)="b",_xlfn.XLOOKUP(REPLACE(Lose[[#This Row],[LosID]],LEN(Lose[[#This Row],[LosID]]),1,"a"),Lose[LosID],Lose[Zufallszahl],"",0),RAND())</f>
        <v>0.94706032398355067</v>
      </c>
      <c r="V313" t="b" cm="1">
        <f t="array" aca="1" ref="V313" ca="1">Lose[[#This Row],[Zufallszahl]]&gt;=IFERROR(LARGE((LEFT(Lose[LosID],FIND("-",Lose[LosID])-1)=LEFT(Lose[[#This Row],[LosID]],FIND("-",Lose[[#This Row],[LosID]])-1))*Lose[Zufallszahl],_xlfn.XLOOKUP(LEFT(Lose[[#This Row],[LosID]],FIND("-",Lose[[#This Row],[LosID]])-1),Ziehungsanzahl[Kürzel],Ziehungsanzahl[Kontingent],FALSE,0)),9999)</f>
        <v>1</v>
      </c>
    </row>
    <row r="314" spans="1:22" ht="75">
      <c r="A3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4" t="s">
        <v>830</v>
      </c>
      <c r="C314" t="s">
        <v>1772</v>
      </c>
      <c r="D314" s="1" t="s">
        <v>1773</v>
      </c>
      <c r="E314" t="s">
        <v>1774</v>
      </c>
      <c r="F314" t="s">
        <v>1775</v>
      </c>
      <c r="G314">
        <v>23</v>
      </c>
      <c r="H314">
        <v>5</v>
      </c>
      <c r="I314">
        <v>1.7</v>
      </c>
      <c r="K314" t="str" cm="1">
        <f t="array" ref="K3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Fornsbach</v>
      </c>
      <c r="L314" t="str">
        <f>IFERROR(LEFT(TRIM(Lose[[#This Row],[Google Koordinaten]]),9),"")</f>
        <v>48.976542</v>
      </c>
      <c r="M314" t="str">
        <f>IFERROR(MID(TRIM(Lose[[#This Row],[Google Koordinaten]]),
FIND(",",TRIM(Lose[[#This Row],[Google Koordinaten]])) + 2,9),"")</f>
        <v>9.6634970</v>
      </c>
      <c r="N314">
        <f>IF(Lose[[#This Row],[Bahn-hofs-zeit]]=0,0,MROUND(30*25^((Lose[[#This Row],[Bahn-hofs-zeit]]-_xlfn.MINIFS(Lose[Bahn-hofs-zeit],Lose[Bahn-hofs-zeit],"&gt;0"))/(MAX(Lose[Bahn-hofs-zeit])-_xlfn.MINIFS(Lose[Bahn-hofs-zeit],Lose[Bahn-hofs-zeit],"&gt;0"))),5))</f>
        <v>255</v>
      </c>
      <c r="O314">
        <f>IF(Lose[[#This Row],[Gehzeit (min)]]="",0,CEILING(3*(Lose[[#This Row],[Gehzeit (min)]]+Lose[[#This Row],[Aufgaben-zeit (min)]]),5))</f>
        <v>85</v>
      </c>
      <c r="P314">
        <v>9.75</v>
      </c>
      <c r="Q314">
        <f>IFERROR(ROUND(Lose[[#This Row],[Distanz (km)]]*60/Lose[[#This Row],[Gehzeit (min)]],1),"")</f>
        <v>4.4000000000000004</v>
      </c>
      <c r="R3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1.54</v>
      </c>
      <c r="S314">
        <f>IFERROR(Lose[[#This Row],[Distanz (km)]]-Lose[[#This Row],[Check Distanz]],"")</f>
        <v>0.15999999999999992</v>
      </c>
      <c r="T314" s="29">
        <f>IFERROR(Lose[[#This Row],[Check Umweg]]/Lose[[#This Row],[Check Distanz]],"")</f>
        <v>0.10389610389610385</v>
      </c>
      <c r="U314">
        <f ca="1">IF(RIGHT(Lose[[#This Row],[LosID]],1)="b",_xlfn.XLOOKUP(REPLACE(Lose[[#This Row],[LosID]],LEN(Lose[[#This Row],[LosID]]),1,"a"),Lose[LosID],Lose[Zufallszahl],"",0),RAND())</f>
        <v>0.46178530024211051</v>
      </c>
      <c r="V314" t="b" cm="1">
        <f t="array" aca="1" ref="V314" ca="1">Lose[[#This Row],[Zufallszahl]]&gt;=IFERROR(LARGE((LEFT(Lose[LosID],FIND("-",Lose[LosID])-1)=LEFT(Lose[[#This Row],[LosID]],FIND("-",Lose[[#This Row],[LosID]])-1))*Lose[Zufallszahl],_xlfn.XLOOKUP(LEFT(Lose[[#This Row],[LosID]],FIND("-",Lose[[#This Row],[LosID]])-1),Ziehungsanzahl[Kürzel],Ziehungsanzahl[Kontingent],FALSE,0)),9999)</f>
        <v>0</v>
      </c>
    </row>
    <row r="315" spans="1:22" ht="45">
      <c r="A3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5" s="1" t="s">
        <v>1184</v>
      </c>
      <c r="C315" t="s">
        <v>1776</v>
      </c>
      <c r="D315" s="1" t="s">
        <v>1777</v>
      </c>
      <c r="E315" t="s">
        <v>1778</v>
      </c>
      <c r="F315" t="s">
        <v>1779</v>
      </c>
      <c r="G315">
        <v>28</v>
      </c>
      <c r="H315">
        <v>2</v>
      </c>
      <c r="I315">
        <v>2</v>
      </c>
      <c r="K315" t="str" cm="1">
        <f t="array" ref="K3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Billerbeck</v>
      </c>
      <c r="L315" t="str">
        <f>IFERROR(LEFT(TRIM(Lose[[#This Row],[Google Koordinaten]]),9),"")</f>
        <v>51.968092</v>
      </c>
      <c r="M315" t="str">
        <f>IFERROR(MID(TRIM(Lose[[#This Row],[Google Koordinaten]]),
FIND(",",TRIM(Lose[[#This Row],[Google Koordinaten]])) + 2,9),"")</f>
        <v>7.2908342</v>
      </c>
      <c r="N315">
        <f>IF(Lose[[#This Row],[Bahn-hofs-zeit]]=0,0,MROUND(30*25^((Lose[[#This Row],[Bahn-hofs-zeit]]-_xlfn.MINIFS(Lose[Bahn-hofs-zeit],Lose[Bahn-hofs-zeit],"&gt;0"))/(MAX(Lose[Bahn-hofs-zeit])-_xlfn.MINIFS(Lose[Bahn-hofs-zeit],Lose[Bahn-hofs-zeit],"&gt;0"))),5))</f>
        <v>60</v>
      </c>
      <c r="O315">
        <f>IF(Lose[[#This Row],[Gehzeit (min)]]="",0,CEILING(3*(Lose[[#This Row],[Gehzeit (min)]]+Lose[[#This Row],[Aufgaben-zeit (min)]]),5))</f>
        <v>90</v>
      </c>
      <c r="P315">
        <v>5.25</v>
      </c>
      <c r="Q315">
        <f>IFERROR(ROUND(Lose[[#This Row],[Distanz (km)]]*60/Lose[[#This Row],[Gehzeit (min)]],1),"")</f>
        <v>4.3</v>
      </c>
      <c r="R3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1.54</v>
      </c>
      <c r="S315">
        <f>IFERROR(Lose[[#This Row],[Distanz (km)]]-Lose[[#This Row],[Check Distanz]],"")</f>
        <v>0.45999999999999996</v>
      </c>
      <c r="T315" s="29">
        <f>IFERROR(Lose[[#This Row],[Check Umweg]]/Lose[[#This Row],[Check Distanz]],"")</f>
        <v>0.29870129870129869</v>
      </c>
      <c r="U315">
        <f ca="1">IF(RIGHT(Lose[[#This Row],[LosID]],1)="b",_xlfn.XLOOKUP(REPLACE(Lose[[#This Row],[LosID]],LEN(Lose[[#This Row],[LosID]]),1,"a"),Lose[LosID],Lose[Zufallszahl],"",0),RAND())</f>
        <v>0.65426814957703638</v>
      </c>
      <c r="V315" t="b" cm="1">
        <f t="array" aca="1" ref="V315" ca="1">Lose[[#This Row],[Zufallszahl]]&gt;=IFERROR(LARGE((LEFT(Lose[LosID],FIND("-",Lose[LosID])-1)=LEFT(Lose[[#This Row],[LosID]],FIND("-",Lose[[#This Row],[LosID]])-1))*Lose[Zufallszahl],_xlfn.XLOOKUP(LEFT(Lose[[#This Row],[LosID]],FIND("-",Lose[[#This Row],[LosID]])-1),Ziehungsanzahl[Kürzel],Ziehungsanzahl[Kontingent],FALSE,0)),9999)</f>
        <v>1</v>
      </c>
    </row>
    <row r="316" spans="1:22" ht="45">
      <c r="A3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6" t="s">
        <v>865</v>
      </c>
      <c r="C316" t="s">
        <v>513</v>
      </c>
      <c r="D316" s="1" t="s">
        <v>516</v>
      </c>
      <c r="E316" t="s">
        <v>514</v>
      </c>
      <c r="F316" t="s">
        <v>1780</v>
      </c>
      <c r="G316">
        <v>8</v>
      </c>
      <c r="H316">
        <v>1</v>
      </c>
      <c r="I316">
        <v>0.5</v>
      </c>
      <c r="K316" t="str" cm="1">
        <f t="array" ref="K3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Seebrugg</v>
      </c>
      <c r="L316" t="str">
        <f>IFERROR(LEFT(TRIM(Lose[[#This Row],[Google Koordinaten]]),9),"")</f>
        <v>47.801429</v>
      </c>
      <c r="M316" t="str">
        <f>IFERROR(MID(TRIM(Lose[[#This Row],[Google Koordinaten]]),
FIND(",",TRIM(Lose[[#This Row],[Google Koordinaten]])) + 2,9),"")</f>
        <v>8.1961876</v>
      </c>
      <c r="N316">
        <f>IF(Lose[[#This Row],[Bahn-hofs-zeit]]=0,0,MROUND(30*25^((Lose[[#This Row],[Bahn-hofs-zeit]]-_xlfn.MINIFS(Lose[Bahn-hofs-zeit],Lose[Bahn-hofs-zeit],"&gt;0"))/(MAX(Lose[Bahn-hofs-zeit])-_xlfn.MINIFS(Lose[Bahn-hofs-zeit],Lose[Bahn-hofs-zeit],"&gt;0"))),5))</f>
        <v>355</v>
      </c>
      <c r="O316">
        <f>IF(Lose[[#This Row],[Gehzeit (min)]]="",0,CEILING(3*(Lose[[#This Row],[Gehzeit (min)]]+Lose[[#This Row],[Aufgaben-zeit (min)]]),5))</f>
        <v>30</v>
      </c>
      <c r="P316">
        <v>10.75</v>
      </c>
      <c r="Q316">
        <f>IFERROR(ROUND(Lose[[#This Row],[Distanz (km)]]*60/Lose[[#This Row],[Gehzeit (min)]],1),"")</f>
        <v>3.8</v>
      </c>
      <c r="R3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0.44</v>
      </c>
      <c r="S316">
        <f>IFERROR(Lose[[#This Row],[Distanz (km)]]-Lose[[#This Row],[Check Distanz]],"")</f>
        <v>0.06</v>
      </c>
      <c r="T316" s="29">
        <f>IFERROR(Lose[[#This Row],[Check Umweg]]/Lose[[#This Row],[Check Distanz]],"")</f>
        <v>0.13636363636363635</v>
      </c>
      <c r="U316">
        <f ca="1">IF(RIGHT(Lose[[#This Row],[LosID]],1)="b",_xlfn.XLOOKUP(REPLACE(Lose[[#This Row],[LosID]],LEN(Lose[[#This Row],[LosID]]),1,"a"),Lose[LosID],Lose[Zufallszahl],"",0),RAND())</f>
        <v>0.55754545771698683</v>
      </c>
      <c r="V316" t="b" cm="1">
        <f t="array" aca="1" ref="V316" ca="1">Lose[[#This Row],[Zufallszahl]]&gt;=IFERROR(LARGE((LEFT(Lose[LosID],FIND("-",Lose[LosID])-1)=LEFT(Lose[[#This Row],[LosID]],FIND("-",Lose[[#This Row],[LosID]])-1))*Lose[Zufallszahl],_xlfn.XLOOKUP(LEFT(Lose[[#This Row],[LosID]],FIND("-",Lose[[#This Row],[LosID]])-1),Ziehungsanzahl[Kürzel],Ziehungsanzahl[Kontingent],FALSE,0)),9999)</f>
        <v>0</v>
      </c>
    </row>
    <row r="317" spans="1:22" ht="105">
      <c r="A3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7" t="s">
        <v>867</v>
      </c>
      <c r="C317" t="s">
        <v>1781</v>
      </c>
      <c r="D317" s="1" t="s">
        <v>1782</v>
      </c>
      <c r="E317" t="s">
        <v>1783</v>
      </c>
      <c r="F317" t="s">
        <v>1784</v>
      </c>
      <c r="G317">
        <v>8</v>
      </c>
      <c r="H317">
        <v>1</v>
      </c>
      <c r="I317">
        <v>0.5</v>
      </c>
      <c r="J317">
        <v>10</v>
      </c>
      <c r="K317" t="str" cm="1">
        <f t="array" ref="K3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Baiersbronn Bf</v>
      </c>
      <c r="L317" t="str">
        <f>IFERROR(LEFT(TRIM(Lose[[#This Row],[Google Koordinaten]]),9),"")</f>
        <v>48.501834</v>
      </c>
      <c r="M317" t="str">
        <f>IFERROR(MID(TRIM(Lose[[#This Row],[Google Koordinaten]]),
FIND(",",TRIM(Lose[[#This Row],[Google Koordinaten]])) + 2,9),"")</f>
        <v>8.3692394</v>
      </c>
      <c r="N317">
        <f>IF(Lose[[#This Row],[Bahn-hofs-zeit]]=0,0,MROUND(30*25^((Lose[[#This Row],[Bahn-hofs-zeit]]-_xlfn.MINIFS(Lose[Bahn-hofs-zeit],Lose[Bahn-hofs-zeit],"&gt;0"))/(MAX(Lose[Bahn-hofs-zeit])-_xlfn.MINIFS(Lose[Bahn-hofs-zeit],Lose[Bahn-hofs-zeit],"&gt;0"))),5))</f>
        <v>200</v>
      </c>
      <c r="O317">
        <f>IF(Lose[[#This Row],[Gehzeit (min)]]="",0,CEILING(3*(Lose[[#This Row],[Gehzeit (min)]]+Lose[[#This Row],[Aufgaben-zeit (min)]]),5))</f>
        <v>30</v>
      </c>
      <c r="P317">
        <v>9</v>
      </c>
      <c r="Q317">
        <f>IFERROR(ROUND(Lose[[#This Row],[Distanz (km)]]*60/Lose[[#This Row],[Gehzeit (min)]],1),"")</f>
        <v>3.8</v>
      </c>
      <c r="R3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0.28000000000000003</v>
      </c>
      <c r="S317">
        <f>IFERROR(Lose[[#This Row],[Distanz (km)]]-Lose[[#This Row],[Check Distanz]],"")</f>
        <v>0.21999999999999997</v>
      </c>
      <c r="T317" s="29">
        <f>IFERROR(Lose[[#This Row],[Check Umweg]]/Lose[[#This Row],[Check Distanz]],"")</f>
        <v>0.78571428571428559</v>
      </c>
      <c r="U317">
        <f ca="1">IF(RIGHT(Lose[[#This Row],[LosID]],1)="b",_xlfn.XLOOKUP(REPLACE(Lose[[#This Row],[LosID]],LEN(Lose[[#This Row],[LosID]]),1,"a"),Lose[LosID],Lose[Zufallszahl],"",0),RAND())</f>
        <v>0.74867382500380764</v>
      </c>
      <c r="V317" t="b" cm="1">
        <f t="array" aca="1" ref="V317" ca="1">Lose[[#This Row],[Zufallszahl]]&gt;=IFERROR(LARGE((LEFT(Lose[LosID],FIND("-",Lose[LosID])-1)=LEFT(Lose[[#This Row],[LosID]],FIND("-",Lose[[#This Row],[LosID]])-1))*Lose[Zufallszahl],_xlfn.XLOOKUP(LEFT(Lose[[#This Row],[LosID]],FIND("-",Lose[[#This Row],[LosID]])-1),Ziehungsanzahl[Kürzel],Ziehungsanzahl[Kontingent],FALSE,0)),9999)</f>
        <v>1</v>
      </c>
    </row>
    <row r="318" spans="1:22" ht="45">
      <c r="A3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8" t="s">
        <v>870</v>
      </c>
      <c r="C318" t="s">
        <v>1785</v>
      </c>
      <c r="D318" s="1" t="s">
        <v>1786</v>
      </c>
      <c r="E318" t="s">
        <v>1787</v>
      </c>
      <c r="F318" t="s">
        <v>1788</v>
      </c>
      <c r="G318">
        <v>15</v>
      </c>
      <c r="H318">
        <v>1</v>
      </c>
      <c r="I318">
        <v>1.1000000000000001</v>
      </c>
      <c r="J318">
        <v>10</v>
      </c>
      <c r="K318" t="str" cm="1">
        <f t="array" ref="K3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Waltershausen Schnepfenthal</v>
      </c>
      <c r="L318" t="str">
        <f>IFERROR(LEFT(TRIM(Lose[[#This Row],[Google Koordinaten]]),9),"")</f>
        <v>50.889766</v>
      </c>
      <c r="M318" t="str">
        <f>IFERROR(MID(TRIM(Lose[[#This Row],[Google Koordinaten]]),
FIND(",",TRIM(Lose[[#This Row],[Google Koordinaten]])) + 2,9),"")</f>
        <v>10.577837</v>
      </c>
      <c r="N318">
        <f>IF(Lose[[#This Row],[Bahn-hofs-zeit]]=0,0,MROUND(30*25^((Lose[[#This Row],[Bahn-hofs-zeit]]-_xlfn.MINIFS(Lose[Bahn-hofs-zeit],Lose[Bahn-hofs-zeit],"&gt;0"))/(MAX(Lose[Bahn-hofs-zeit])-_xlfn.MINIFS(Lose[Bahn-hofs-zeit],Lose[Bahn-hofs-zeit],"&gt;0"))),5))</f>
        <v>110</v>
      </c>
      <c r="O318">
        <f>IF(Lose[[#This Row],[Gehzeit (min)]]="",0,CEILING(3*(Lose[[#This Row],[Gehzeit (min)]]+Lose[[#This Row],[Aufgaben-zeit (min)]]),5))</f>
        <v>50</v>
      </c>
      <c r="P318">
        <v>7.25</v>
      </c>
      <c r="Q318">
        <f>IFERROR(ROUND(Lose[[#This Row],[Distanz (km)]]*60/Lose[[#This Row],[Gehzeit (min)]],1),"")</f>
        <v>4.4000000000000004</v>
      </c>
      <c r="R3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0.65</v>
      </c>
      <c r="S318">
        <f>IFERROR(Lose[[#This Row],[Distanz (km)]]-Lose[[#This Row],[Check Distanz]],"")</f>
        <v>0.45000000000000007</v>
      </c>
      <c r="T318" s="29">
        <f>IFERROR(Lose[[#This Row],[Check Umweg]]/Lose[[#This Row],[Check Distanz]],"")</f>
        <v>0.6923076923076924</v>
      </c>
      <c r="U318">
        <f ca="1">IF(RIGHT(Lose[[#This Row],[LosID]],1)="b",_xlfn.XLOOKUP(REPLACE(Lose[[#This Row],[LosID]],LEN(Lose[[#This Row],[LosID]]),1,"a"),Lose[LosID],Lose[Zufallszahl],"",0),RAND())</f>
        <v>0.25527705578606885</v>
      </c>
      <c r="V318" t="b" cm="1">
        <f t="array" aca="1" ref="V318" ca="1">Lose[[#This Row],[Zufallszahl]]&gt;=IFERROR(LARGE((LEFT(Lose[LosID],FIND("-",Lose[LosID])-1)=LEFT(Lose[[#This Row],[LosID]],FIND("-",Lose[[#This Row],[LosID]])-1))*Lose[Zufallszahl],_xlfn.XLOOKUP(LEFT(Lose[[#This Row],[LosID]],FIND("-",Lose[[#This Row],[LosID]])-1),Ziehungsanzahl[Kürzel],Ziehungsanzahl[Kontingent],FALSE,0)),9999)</f>
        <v>0</v>
      </c>
    </row>
    <row r="319" spans="1:22" ht="30">
      <c r="A3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19" t="s">
        <v>872</v>
      </c>
      <c r="C319" t="s">
        <v>1789</v>
      </c>
      <c r="D319" s="1" t="s">
        <v>1790</v>
      </c>
      <c r="E319" t="s">
        <v>1791</v>
      </c>
      <c r="F319" t="s">
        <v>1792</v>
      </c>
      <c r="G319">
        <v>29</v>
      </c>
      <c r="H319">
        <v>1</v>
      </c>
      <c r="I319">
        <v>2.1</v>
      </c>
      <c r="K319" t="str" cm="1">
        <f t="array" ref="K3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Garmisch-Partenkirchen</v>
      </c>
      <c r="L319" t="str">
        <f>IFERROR(LEFT(TRIM(Lose[[#This Row],[Google Koordinaten]]),9),"")</f>
        <v>47.481788</v>
      </c>
      <c r="M319" t="str">
        <f>IFERROR(MID(TRIM(Lose[[#This Row],[Google Koordinaten]]),
FIND(",",TRIM(Lose[[#This Row],[Google Koordinaten]])) + 2,9),"")</f>
        <v>11.117389</v>
      </c>
      <c r="N319">
        <f>IF(Lose[[#This Row],[Bahn-hofs-zeit]]=0,0,MROUND(30*25^((Lose[[#This Row],[Bahn-hofs-zeit]]-_xlfn.MINIFS(Lose[Bahn-hofs-zeit],Lose[Bahn-hofs-zeit],"&gt;0"))/(MAX(Lose[Bahn-hofs-zeit])-_xlfn.MINIFS(Lose[Bahn-hofs-zeit],Lose[Bahn-hofs-zeit],"&gt;0"))),5))</f>
        <v>750</v>
      </c>
      <c r="O319">
        <f>IF(Lose[[#This Row],[Gehzeit (min)]]="",0,CEILING(3*(Lose[[#This Row],[Gehzeit (min)]]+Lose[[#This Row],[Aufgaben-zeit (min)]]),5))</f>
        <v>90</v>
      </c>
      <c r="P319">
        <v>13</v>
      </c>
      <c r="Q319">
        <f>IFERROR(ROUND(Lose[[#This Row],[Distanz (km)]]*60/Lose[[#This Row],[Gehzeit (min)]],1),"")</f>
        <v>4.3</v>
      </c>
      <c r="R3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1.87</v>
      </c>
      <c r="S319">
        <f>IFERROR(Lose[[#This Row],[Distanz (km)]]-Lose[[#This Row],[Check Distanz]],"")</f>
        <v>0.22999999999999998</v>
      </c>
      <c r="T319" s="73">
        <f>IFERROR(Lose[[#This Row],[Check Umweg]]/Lose[[#This Row],[Check Distanz]],"")</f>
        <v>0.12299465240641709</v>
      </c>
      <c r="U319">
        <f ca="1">IF(RIGHT(Lose[[#This Row],[LosID]],1)="b",_xlfn.XLOOKUP(REPLACE(Lose[[#This Row],[LosID]],LEN(Lose[[#This Row],[LosID]]),1,"a"),Lose[LosID],Lose[Zufallszahl],"",0),RAND())</f>
        <v>0.68915915780339654</v>
      </c>
      <c r="V319" t="b" cm="1">
        <f t="array" aca="1" ref="V319" ca="1">Lose[[#This Row],[Zufallszahl]]&gt;=IFERROR(LARGE((LEFT(Lose[LosID],FIND("-",Lose[LosID])-1)=LEFT(Lose[[#This Row],[LosID]],FIND("-",Lose[[#This Row],[LosID]])-1))*Lose[Zufallszahl],_xlfn.XLOOKUP(LEFT(Lose[[#This Row],[LosID]],FIND("-",Lose[[#This Row],[LosID]])-1),Ziehungsanzahl[Kürzel],Ziehungsanzahl[Kontingent],FALSE,0)),9999)</f>
        <v>1</v>
      </c>
    </row>
    <row r="320" spans="1:22" ht="45">
      <c r="A3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0" t="s">
        <v>877</v>
      </c>
      <c r="C320" t="s">
        <v>517</v>
      </c>
      <c r="D320" s="1" t="s">
        <v>520</v>
      </c>
      <c r="E320" t="s">
        <v>518</v>
      </c>
      <c r="F320" t="s">
        <v>1793</v>
      </c>
      <c r="G320">
        <v>20</v>
      </c>
      <c r="H320">
        <v>1</v>
      </c>
      <c r="I320">
        <v>1.3</v>
      </c>
      <c r="K320" t="str" cm="1">
        <f t="array" ref="K3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Füssen</v>
      </c>
      <c r="L320" t="str">
        <f>IFERROR(LEFT(TRIM(Lose[[#This Row],[Google Koordinaten]]),9),"")</f>
        <v>47.561817</v>
      </c>
      <c r="M320" t="str">
        <f>IFERROR(MID(TRIM(Lose[[#This Row],[Google Koordinaten]]),
FIND(",",TRIM(Lose[[#This Row],[Google Koordinaten]])) + 2,9),"")</f>
        <v>10.694816</v>
      </c>
      <c r="N320">
        <f>IF(Lose[[#This Row],[Bahn-hofs-zeit]]=0,0,MROUND(30*25^((Lose[[#This Row],[Bahn-hofs-zeit]]-_xlfn.MINIFS(Lose[Bahn-hofs-zeit],Lose[Bahn-hofs-zeit],"&gt;0"))/(MAX(Lose[Bahn-hofs-zeit])-_xlfn.MINIFS(Lose[Bahn-hofs-zeit],Lose[Bahn-hofs-zeit],"&gt;0"))),5))</f>
        <v>750</v>
      </c>
      <c r="O320">
        <f>IF(Lose[[#This Row],[Gehzeit (min)]]="",0,CEILING(3*(Lose[[#This Row],[Gehzeit (min)]]+Lose[[#This Row],[Aufgaben-zeit (min)]]),5))</f>
        <v>65</v>
      </c>
      <c r="P320">
        <v>13</v>
      </c>
      <c r="Q320">
        <f>IFERROR(ROUND(Lose[[#This Row],[Distanz (km)]]*60/Lose[[#This Row],[Gehzeit (min)]],1),"")</f>
        <v>3.9</v>
      </c>
      <c r="R3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v>
      </c>
      <c r="S320">
        <f>IFERROR(Lose[[#This Row],[Distanz (km)]]-Lose[[#This Row],[Check Distanz]],"")</f>
        <v>0.30000000000000004</v>
      </c>
      <c r="T320" s="73">
        <f>IFERROR(Lose[[#This Row],[Check Umweg]]/Lose[[#This Row],[Check Distanz]],"")</f>
        <v>0.30000000000000004</v>
      </c>
      <c r="U320">
        <f ca="1">IF(RIGHT(Lose[[#This Row],[LosID]],1)="b",_xlfn.XLOOKUP(REPLACE(Lose[[#This Row],[LosID]],LEN(Lose[[#This Row],[LosID]]),1,"a"),Lose[LosID],Lose[Zufallszahl],"",0),RAND())</f>
        <v>0.21529948640254959</v>
      </c>
      <c r="V320" t="b" cm="1">
        <f t="array" aca="1" ref="V320" ca="1">Lose[[#This Row],[Zufallszahl]]&gt;=IFERROR(LARGE((LEFT(Lose[LosID],FIND("-",Lose[LosID])-1)=LEFT(Lose[[#This Row],[LosID]],FIND("-",Lose[[#This Row],[LosID]])-1))*Lose[Zufallszahl],_xlfn.XLOOKUP(LEFT(Lose[[#This Row],[LosID]],FIND("-",Lose[[#This Row],[LosID]])-1),Ziehungsanzahl[Kürzel],Ziehungsanzahl[Kontingent],FALSE,0)),9999)</f>
        <v>0</v>
      </c>
    </row>
    <row r="321" spans="1:22" ht="90">
      <c r="A3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1" t="s">
        <v>830</v>
      </c>
      <c r="C321" t="s">
        <v>521</v>
      </c>
      <c r="D321" s="1" t="s">
        <v>1794</v>
      </c>
      <c r="E321" t="s">
        <v>522</v>
      </c>
      <c r="F321" t="s">
        <v>1795</v>
      </c>
      <c r="G321">
        <v>23</v>
      </c>
      <c r="H321">
        <v>5</v>
      </c>
      <c r="I321">
        <v>1.7</v>
      </c>
      <c r="J321">
        <v>10</v>
      </c>
      <c r="K321" t="str" cm="1">
        <f t="array" ref="K3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Aschaffenburg Hochschule</v>
      </c>
      <c r="L321" t="str">
        <f>IFERROR(LEFT(TRIM(Lose[[#This Row],[Google Koordinaten]]),9),"")</f>
        <v>49.976918</v>
      </c>
      <c r="M321" t="str">
        <f>IFERROR(MID(TRIM(Lose[[#This Row],[Google Koordinaten]]),
FIND(",",TRIM(Lose[[#This Row],[Google Koordinaten]])) + 2,9),"")</f>
        <v>9.1757468</v>
      </c>
      <c r="N321">
        <f>IF(Lose[[#This Row],[Bahn-hofs-zeit]]=0,0,MROUND(30*25^((Lose[[#This Row],[Bahn-hofs-zeit]]-_xlfn.MINIFS(Lose[Bahn-hofs-zeit],Lose[Bahn-hofs-zeit],"&gt;0"))/(MAX(Lose[Bahn-hofs-zeit])-_xlfn.MINIFS(Lose[Bahn-hofs-zeit],Lose[Bahn-hofs-zeit],"&gt;0"))),5))</f>
        <v>65</v>
      </c>
      <c r="O321">
        <f>IF(Lose[[#This Row],[Gehzeit (min)]]="",0,CEILING(3*(Lose[[#This Row],[Gehzeit (min)]]+Lose[[#This Row],[Aufgaben-zeit (min)]]),5))</f>
        <v>85</v>
      </c>
      <c r="P321">
        <v>5.5</v>
      </c>
      <c r="Q321">
        <f>IFERROR(ROUND(Lose[[#This Row],[Distanz (km)]]*60/Lose[[#This Row],[Gehzeit (min)]],1),"")</f>
        <v>4.4000000000000004</v>
      </c>
      <c r="R3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1.1299999999999999</v>
      </c>
      <c r="S321">
        <f>IFERROR(Lose[[#This Row],[Distanz (km)]]-Lose[[#This Row],[Check Distanz]],"")</f>
        <v>0.57000000000000006</v>
      </c>
      <c r="T321" s="29">
        <f>IFERROR(Lose[[#This Row],[Check Umweg]]/Lose[[#This Row],[Check Distanz]],"")</f>
        <v>0.50442477876106206</v>
      </c>
      <c r="U321">
        <f ca="1">IF(RIGHT(Lose[[#This Row],[LosID]],1)="b",_xlfn.XLOOKUP(REPLACE(Lose[[#This Row],[LosID]],LEN(Lose[[#This Row],[LosID]]),1,"a"),Lose[LosID],Lose[Zufallszahl],"",0),RAND())</f>
        <v>0.35952209568362059</v>
      </c>
      <c r="V321" t="b" cm="1">
        <f t="array" aca="1" ref="V321" ca="1">Lose[[#This Row],[Zufallszahl]]&gt;=IFERROR(LARGE((LEFT(Lose[LosID],FIND("-",Lose[LosID])-1)=LEFT(Lose[[#This Row],[LosID]],FIND("-",Lose[[#This Row],[LosID]])-1))*Lose[Zufallszahl],_xlfn.XLOOKUP(LEFT(Lose[[#This Row],[LosID]],FIND("-",Lose[[#This Row],[LosID]])-1),Ziehungsanzahl[Kürzel],Ziehungsanzahl[Kontingent],FALSE,0)),9999)</f>
        <v>0</v>
      </c>
    </row>
    <row r="322" spans="1:22" ht="45">
      <c r="A3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2" t="s">
        <v>835</v>
      </c>
      <c r="C322" t="s">
        <v>1796</v>
      </c>
      <c r="D322" s="6" t="s">
        <v>1797</v>
      </c>
      <c r="E322" t="s">
        <v>1798</v>
      </c>
      <c r="F322" t="s">
        <v>1799</v>
      </c>
      <c r="G322">
        <v>15</v>
      </c>
      <c r="H322">
        <v>1</v>
      </c>
      <c r="I322">
        <v>1</v>
      </c>
      <c r="J322">
        <v>10</v>
      </c>
      <c r="K322" t="str" cm="1">
        <f t="array" ref="K3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Ronneburg(Thür)</v>
      </c>
      <c r="L322" t="str">
        <f>IFERROR(LEFT(TRIM(Lose[[#This Row],[Google Koordinaten]]),9),"")</f>
        <v>50.857474</v>
      </c>
      <c r="M322" t="str">
        <f>IFERROR(MID(TRIM(Lose[[#This Row],[Google Koordinaten]]),
FIND(",",TRIM(Lose[[#This Row],[Google Koordinaten]])) + 2,9),"")</f>
        <v>12.169759</v>
      </c>
      <c r="N322">
        <f>IF(Lose[[#This Row],[Bahn-hofs-zeit]]=0,0,MROUND(30*25^((Lose[[#This Row],[Bahn-hofs-zeit]]-_xlfn.MINIFS(Lose[Bahn-hofs-zeit],Lose[Bahn-hofs-zeit],"&gt;0"))/(MAX(Lose[Bahn-hofs-zeit])-_xlfn.MINIFS(Lose[Bahn-hofs-zeit],Lose[Bahn-hofs-zeit],"&gt;0"))),5))</f>
        <v>420</v>
      </c>
      <c r="O322">
        <f>IF(Lose[[#This Row],[Gehzeit (min)]]="",0,CEILING(3*(Lose[[#This Row],[Gehzeit (min)]]+Lose[[#This Row],[Aufgaben-zeit (min)]]),5))</f>
        <v>50</v>
      </c>
      <c r="P322">
        <v>11.25</v>
      </c>
      <c r="Q322">
        <f>IFERROR(ROUND(Lose[[#This Row],[Distanz (km)]]*60/Lose[[#This Row],[Gehzeit (min)]],1),"")</f>
        <v>4</v>
      </c>
      <c r="R3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0.87</v>
      </c>
      <c r="S322">
        <f>IFERROR(Lose[[#This Row],[Distanz (km)]]-Lose[[#This Row],[Check Distanz]],"")</f>
        <v>0.13</v>
      </c>
      <c r="T322" s="29">
        <f>IFERROR(Lose[[#This Row],[Check Umweg]]/Lose[[#This Row],[Check Distanz]],"")</f>
        <v>0.14942528735632185</v>
      </c>
      <c r="U322">
        <f ca="1">IF(RIGHT(Lose[[#This Row],[LosID]],1)="b",_xlfn.XLOOKUP(REPLACE(Lose[[#This Row],[LosID]],LEN(Lose[[#This Row],[LosID]]),1,"a"),Lose[LosID],Lose[Zufallszahl],"",0),RAND())</f>
        <v>0.2785535518430593</v>
      </c>
      <c r="V322" t="b" cm="1">
        <f t="array" aca="1" ref="V322" ca="1">Lose[[#This Row],[Zufallszahl]]&gt;=IFERROR(LARGE((LEFT(Lose[LosID],FIND("-",Lose[LosID])-1)=LEFT(Lose[[#This Row],[LosID]],FIND("-",Lose[[#This Row],[LosID]])-1))*Lose[Zufallszahl],_xlfn.XLOOKUP(LEFT(Lose[[#This Row],[LosID]],FIND("-",Lose[[#This Row],[LosID]])-1),Ziehungsanzahl[Kürzel],Ziehungsanzahl[Kontingent],FALSE,0)),9999)</f>
        <v>0</v>
      </c>
    </row>
    <row r="323" spans="1:22" ht="135">
      <c r="A3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3" t="s">
        <v>838</v>
      </c>
      <c r="C323" t="s">
        <v>1800</v>
      </c>
      <c r="D323" s="1" t="s">
        <v>1801</v>
      </c>
      <c r="E323" t="s">
        <v>1802</v>
      </c>
      <c r="F323" t="s">
        <v>1803</v>
      </c>
      <c r="G323">
        <v>25</v>
      </c>
      <c r="H323">
        <v>10</v>
      </c>
      <c r="I323">
        <v>1.8</v>
      </c>
      <c r="J323">
        <v>15</v>
      </c>
      <c r="K323" t="str" cm="1">
        <f t="array" ref="K3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Bensheim</v>
      </c>
      <c r="L323" t="str">
        <f>IFERROR(LEFT(TRIM(Lose[[#This Row],[Google Koordinaten]]),9),"")</f>
        <v>49.687662</v>
      </c>
      <c r="M323" t="str">
        <f>IFERROR(MID(TRIM(Lose[[#This Row],[Google Koordinaten]]),
FIND(",",TRIM(Lose[[#This Row],[Google Koordinaten]])) + 2,9),"")</f>
        <v>8.6265773</v>
      </c>
      <c r="N323">
        <f>IF(Lose[[#This Row],[Bahn-hofs-zeit]]=0,0,MROUND(30*25^((Lose[[#This Row],[Bahn-hofs-zeit]]-_xlfn.MINIFS(Lose[Bahn-hofs-zeit],Lose[Bahn-hofs-zeit],"&gt;0"))/(MAX(Lose[Bahn-hofs-zeit])-_xlfn.MINIFS(Lose[Bahn-hofs-zeit],Lose[Bahn-hofs-zeit],"&gt;0"))),5))</f>
        <v>50</v>
      </c>
      <c r="O323">
        <f>IF(Lose[[#This Row],[Gehzeit (min)]]="",0,CEILING(3*(Lose[[#This Row],[Gehzeit (min)]]+Lose[[#This Row],[Aufgaben-zeit (min)]]),5))</f>
        <v>105</v>
      </c>
      <c r="P323">
        <v>4.75</v>
      </c>
      <c r="Q323">
        <f>IFERROR(ROUND(Lose[[#This Row],[Distanz (km)]]*60/Lose[[#This Row],[Gehzeit (min)]],1),"")</f>
        <v>4.3</v>
      </c>
      <c r="R3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v>
      </c>
      <c r="S323">
        <f>IFERROR(Lose[[#This Row],[Distanz (km)]]-Lose[[#This Row],[Check Distanz]],"")</f>
        <v>0.8</v>
      </c>
      <c r="T323" s="29">
        <f>IFERROR(Lose[[#This Row],[Check Umweg]]/Lose[[#This Row],[Check Distanz]],"")</f>
        <v>0.8</v>
      </c>
      <c r="U323">
        <f ca="1">IF(RIGHT(Lose[[#This Row],[LosID]],1)="b",_xlfn.XLOOKUP(REPLACE(Lose[[#This Row],[LosID]],LEN(Lose[[#This Row],[LosID]]),1,"a"),Lose[LosID],Lose[Zufallszahl],"",0),RAND())</f>
        <v>0.96865844922936284</v>
      </c>
      <c r="V323" t="b" cm="1">
        <f t="array" aca="1" ref="V323" ca="1">Lose[[#This Row],[Zufallszahl]]&gt;=IFERROR(LARGE((LEFT(Lose[LosID],FIND("-",Lose[LosID])-1)=LEFT(Lose[[#This Row],[LosID]],FIND("-",Lose[[#This Row],[LosID]])-1))*Lose[Zufallszahl],_xlfn.XLOOKUP(LEFT(Lose[[#This Row],[LosID]],FIND("-",Lose[[#This Row],[LosID]])-1),Ziehungsanzahl[Kürzel],Ziehungsanzahl[Kontingent],FALSE,0)),9999)</f>
        <v>1</v>
      </c>
    </row>
    <row r="324" spans="1:22" ht="30">
      <c r="A3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4" t="s">
        <v>846</v>
      </c>
      <c r="C324" t="s">
        <v>1804</v>
      </c>
      <c r="D324" s="1" t="s">
        <v>1805</v>
      </c>
      <c r="E324" t="s">
        <v>1806</v>
      </c>
      <c r="F324" t="s">
        <v>1807</v>
      </c>
      <c r="G324">
        <v>8</v>
      </c>
      <c r="H324">
        <v>1</v>
      </c>
      <c r="I324">
        <v>0.6</v>
      </c>
      <c r="K324" t="str" cm="1">
        <f t="array" ref="K3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Donaueschingen</v>
      </c>
      <c r="L324" t="str">
        <f>IFERROR(LEFT(TRIM(Lose[[#This Row],[Google Koordinaten]]),9),"")</f>
        <v>47.951845</v>
      </c>
      <c r="M324" t="str">
        <f>IFERROR(MID(TRIM(Lose[[#This Row],[Google Koordinaten]]),
FIND(",",TRIM(Lose[[#This Row],[Google Koordinaten]])) + 2,9),"")</f>
        <v>8.5025062</v>
      </c>
      <c r="N324">
        <f>IF(Lose[[#This Row],[Bahn-hofs-zeit]]=0,0,MROUND(30*25^((Lose[[#This Row],[Bahn-hofs-zeit]]-_xlfn.MINIFS(Lose[Bahn-hofs-zeit],Lose[Bahn-hofs-zeit],"&gt;0"))/(MAX(Lose[Bahn-hofs-zeit])-_xlfn.MINIFS(Lose[Bahn-hofs-zeit],Lose[Bahn-hofs-zeit],"&gt;0"))),5))</f>
        <v>305</v>
      </c>
      <c r="O324">
        <f>IF(Lose[[#This Row],[Gehzeit (min)]]="",0,CEILING(3*(Lose[[#This Row],[Gehzeit (min)]]+Lose[[#This Row],[Aufgaben-zeit (min)]]),5))</f>
        <v>30</v>
      </c>
      <c r="P324">
        <v>10.25</v>
      </c>
      <c r="Q324">
        <f>IFERROR(ROUND(Lose[[#This Row],[Distanz (km)]]*60/Lose[[#This Row],[Gehzeit (min)]],1),"")</f>
        <v>4.5</v>
      </c>
      <c r="R3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0.52</v>
      </c>
      <c r="S324">
        <f>IFERROR(Lose[[#This Row],[Distanz (km)]]-Lose[[#This Row],[Check Distanz]],"")</f>
        <v>7.999999999999996E-2</v>
      </c>
      <c r="T324" s="29">
        <f>IFERROR(Lose[[#This Row],[Check Umweg]]/Lose[[#This Row],[Check Distanz]],"")</f>
        <v>0.15384615384615377</v>
      </c>
      <c r="U324">
        <f ca="1">IF(RIGHT(Lose[[#This Row],[LosID]],1)="b",_xlfn.XLOOKUP(REPLACE(Lose[[#This Row],[LosID]],LEN(Lose[[#This Row],[LosID]]),1,"a"),Lose[LosID],Lose[Zufallszahl],"",0),RAND())</f>
        <v>0.90122893845557506</v>
      </c>
      <c r="V324" t="b" cm="1">
        <f t="array" aca="1" ref="V324" ca="1">Lose[[#This Row],[Zufallszahl]]&gt;=IFERROR(LARGE((LEFT(Lose[LosID],FIND("-",Lose[LosID])-1)=LEFT(Lose[[#This Row],[LosID]],FIND("-",Lose[[#This Row],[LosID]])-1))*Lose[Zufallszahl],_xlfn.XLOOKUP(LEFT(Lose[[#This Row],[LosID]],FIND("-",Lose[[#This Row],[LosID]])-1),Ziehungsanzahl[Kürzel],Ziehungsanzahl[Kontingent],FALSE,0)),9999)</f>
        <v>1</v>
      </c>
    </row>
    <row r="325" spans="1:22" ht="30">
      <c r="A3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5" t="s">
        <v>851</v>
      </c>
      <c r="C325" s="5" t="s">
        <v>524</v>
      </c>
      <c r="D325" s="1" t="s">
        <v>527</v>
      </c>
      <c r="E325" t="s">
        <v>525</v>
      </c>
      <c r="F325" t="s">
        <v>1808</v>
      </c>
      <c r="G325">
        <v>6</v>
      </c>
      <c r="H325">
        <v>1</v>
      </c>
      <c r="I325">
        <v>0.4</v>
      </c>
      <c r="K325" t="str" cm="1">
        <f t="array" ref="K3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Wernigerode Westerntor</v>
      </c>
      <c r="L325" t="str">
        <f>IFERROR(LEFT(TRIM(Lose[[#This Row],[Google Koordinaten]]),9),"")</f>
        <v>51.833593</v>
      </c>
      <c r="M325" t="str">
        <f>IFERROR(MID(TRIM(Lose[[#This Row],[Google Koordinaten]]),
FIND(",",TRIM(Lose[[#This Row],[Google Koordinaten]])) + 2,9),"")</f>
        <v>10.784566</v>
      </c>
      <c r="N325">
        <f>IF(Lose[[#This Row],[Bahn-hofs-zeit]]=0,0,MROUND(30*25^((Lose[[#This Row],[Bahn-hofs-zeit]]-_xlfn.MINIFS(Lose[Bahn-hofs-zeit],Lose[Bahn-hofs-zeit],"&gt;0"))/(MAX(Lose[Bahn-hofs-zeit])-_xlfn.MINIFS(Lose[Bahn-hofs-zeit],Lose[Bahn-hofs-zeit],"&gt;0"))),5))</f>
        <v>305</v>
      </c>
      <c r="O325">
        <f>IF(Lose[[#This Row],[Gehzeit (min)]]="",0,CEILING(3*(Lose[[#This Row],[Gehzeit (min)]]+Lose[[#This Row],[Aufgaben-zeit (min)]]),5))</f>
        <v>25</v>
      </c>
      <c r="P325">
        <v>10.25</v>
      </c>
      <c r="Q325">
        <f>IFERROR(ROUND(Lose[[#This Row],[Distanz (km)]]*60/Lose[[#This Row],[Gehzeit (min)]],1),"")</f>
        <v>4</v>
      </c>
      <c r="R3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v>
      </c>
      <c r="S325">
        <f>IFERROR(Lose[[#This Row],[Distanz (km)]]-Lose[[#This Row],[Check Distanz]],"")</f>
        <v>0.10000000000000003</v>
      </c>
      <c r="T325" s="29">
        <f>IFERROR(Lose[[#This Row],[Check Umweg]]/Lose[[#This Row],[Check Distanz]],"")</f>
        <v>0.33333333333333348</v>
      </c>
      <c r="U325">
        <f ca="1">IF(RIGHT(Lose[[#This Row],[LosID]],1)="b",_xlfn.XLOOKUP(REPLACE(Lose[[#This Row],[LosID]],LEN(Lose[[#This Row],[LosID]]),1,"a"),Lose[LosID],Lose[Zufallszahl],"",0),RAND())</f>
        <v>0.69625309637786925</v>
      </c>
      <c r="V325" t="b" cm="1">
        <f t="array" aca="1" ref="V325" ca="1">Lose[[#This Row],[Zufallszahl]]&gt;=IFERROR(LARGE((LEFT(Lose[LosID],FIND("-",Lose[LosID])-1)=LEFT(Lose[[#This Row],[LosID]],FIND("-",Lose[[#This Row],[LosID]])-1))*Lose[Zufallszahl],_xlfn.XLOOKUP(LEFT(Lose[[#This Row],[LosID]],FIND("-",Lose[[#This Row],[LosID]])-1),Ziehungsanzahl[Kürzel],Ziehungsanzahl[Kontingent],FALSE,0)),9999)</f>
        <v>1</v>
      </c>
    </row>
    <row r="326" spans="1:22" ht="45">
      <c r="A3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326" t="s">
        <v>854</v>
      </c>
      <c r="C326" t="s">
        <v>528</v>
      </c>
      <c r="D326" s="1" t="s">
        <v>531</v>
      </c>
      <c r="E326" t="s">
        <v>529</v>
      </c>
      <c r="F326" t="s">
        <v>1809</v>
      </c>
      <c r="G326">
        <v>9</v>
      </c>
      <c r="H326">
        <v>3</v>
      </c>
      <c r="I326">
        <v>0.7</v>
      </c>
      <c r="K326" t="str" cm="1">
        <f t="array" ref="K3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Husum</v>
      </c>
      <c r="L326" t="str">
        <f>IFERROR(LEFT(TRIM(Lose[[#This Row],[Google Koordinaten]]),9),"")</f>
        <v>54.474928</v>
      </c>
      <c r="M326" t="str">
        <f>IFERROR(MID(TRIM(Lose[[#This Row],[Google Koordinaten]]),
FIND(",",TRIM(Lose[[#This Row],[Google Koordinaten]])) + 2,9),"")</f>
        <v>9.0461853</v>
      </c>
      <c r="N326">
        <f>IF(Lose[[#This Row],[Bahn-hofs-zeit]]=0,0,MROUND(30*25^((Lose[[#This Row],[Bahn-hofs-zeit]]-_xlfn.MINIFS(Lose[Bahn-hofs-zeit],Lose[Bahn-hofs-zeit],"&gt;0"))/(MAX(Lose[Bahn-hofs-zeit])-_xlfn.MINIFS(Lose[Bahn-hofs-zeit],Lose[Bahn-hofs-zeit],"&gt;0"))),5))</f>
        <v>420</v>
      </c>
      <c r="O326">
        <f>IF(Lose[[#This Row],[Gehzeit (min)]]="",0,CEILING(3*(Lose[[#This Row],[Gehzeit (min)]]+Lose[[#This Row],[Aufgaben-zeit (min)]]),5))</f>
        <v>40</v>
      </c>
      <c r="P326">
        <v>11.25</v>
      </c>
      <c r="Q326">
        <f>IFERROR(ROUND(Lose[[#This Row],[Distanz (km)]]*60/Lose[[#This Row],[Gehzeit (min)]],1),"")</f>
        <v>4.7</v>
      </c>
      <c r="R3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0.71</v>
      </c>
      <c r="S326">
        <f>IFERROR(Lose[[#This Row],[Distanz (km)]]-Lose[[#This Row],[Check Distanz]],"")</f>
        <v>-1.0000000000000009E-2</v>
      </c>
      <c r="T326" s="29">
        <f>IFERROR(Lose[[#This Row],[Check Umweg]]/Lose[[#This Row],[Check Distanz]],"")</f>
        <v>-1.4084507042253534E-2</v>
      </c>
      <c r="U326">
        <f ca="1">IF(RIGHT(Lose[[#This Row],[LosID]],1)="b",_xlfn.XLOOKUP(REPLACE(Lose[[#This Row],[LosID]],LEN(Lose[[#This Row],[LosID]]),1,"a"),Lose[LosID],Lose[Zufallszahl],"",0),RAND())</f>
        <v>0.67220610145942117</v>
      </c>
      <c r="V326" t="b" cm="1">
        <f t="array" aca="1" ref="V326" ca="1">Lose[[#This Row],[Zufallszahl]]&gt;=IFERROR(LARGE((LEFT(Lose[LosID],FIND("-",Lose[LosID])-1)=LEFT(Lose[[#This Row],[LosID]],FIND("-",Lose[[#This Row],[LosID]])-1))*Lose[Zufallszahl],_xlfn.XLOOKUP(LEFT(Lose[[#This Row],[LosID]],FIND("-",Lose[[#This Row],[LosID]])-1),Ziehungsanzahl[Kürzel],Ziehungsanzahl[Kontingent],FALSE,0)),9999)</f>
        <v>1</v>
      </c>
    </row>
    <row r="327" spans="1:22" ht="90">
      <c r="A3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327" t="s">
        <v>859</v>
      </c>
      <c r="C327" t="s">
        <v>1810</v>
      </c>
      <c r="D327" s="1" t="s">
        <v>1811</v>
      </c>
      <c r="E327" t="s">
        <v>1812</v>
      </c>
      <c r="F327" t="s">
        <v>1813</v>
      </c>
      <c r="G327">
        <v>13</v>
      </c>
      <c r="H327">
        <v>1</v>
      </c>
      <c r="I327">
        <v>0.75</v>
      </c>
      <c r="K327" t="str" cm="1">
        <f t="array" ref="K32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Kaub</v>
      </c>
      <c r="L327" t="str">
        <f>IFERROR(LEFT(TRIM(Lose[[#This Row],[Google Koordinaten]]),9),"")</f>
        <v>50.085445</v>
      </c>
      <c r="M327" t="str">
        <f>IFERROR(MID(TRIM(Lose[[#This Row],[Google Koordinaten]]),
FIND(",",TRIM(Lose[[#This Row],[Google Koordinaten]])) + 2,9),"")</f>
        <v>7.7696847</v>
      </c>
      <c r="N327">
        <f>IF(Lose[[#This Row],[Bahn-hofs-zeit]]=0,0,MROUND(30*25^((Lose[[#This Row],[Bahn-hofs-zeit]]-_xlfn.MINIFS(Lose[Bahn-hofs-zeit],Lose[Bahn-hofs-zeit],"&gt;0"))/(MAX(Lose[Bahn-hofs-zeit])-_xlfn.MINIFS(Lose[Bahn-hofs-zeit],Lose[Bahn-hofs-zeit],"&gt;0"))),5))</f>
        <v>95</v>
      </c>
      <c r="O327">
        <f>IF(Lose[[#This Row],[Gehzeit (min)]]="",0,CEILING(3*(Lose[[#This Row],[Gehzeit (min)]]+Lose[[#This Row],[Aufgaben-zeit (min)]]),5))</f>
        <v>45</v>
      </c>
      <c r="P327">
        <v>6.75</v>
      </c>
      <c r="Q327">
        <f>IFERROR(ROUND(Lose[[#This Row],[Distanz (km)]]*60/Lose[[#This Row],[Gehzeit (min)]],1),"")</f>
        <v>3.5</v>
      </c>
      <c r="R3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0.26</v>
      </c>
      <c r="S327">
        <f>IFERROR(Lose[[#This Row],[Distanz (km)]]-Lose[[#This Row],[Check Distanz]],"")</f>
        <v>0.49</v>
      </c>
      <c r="T327" s="29">
        <f>IFERROR(Lose[[#This Row],[Check Umweg]]/Lose[[#This Row],[Check Distanz]],"")</f>
        <v>1.8846153846153846</v>
      </c>
      <c r="U327">
        <f ca="1">IF(RIGHT(Lose[[#This Row],[LosID]],1)="b",_xlfn.XLOOKUP(REPLACE(Lose[[#This Row],[LosID]],LEN(Lose[[#This Row],[LosID]]),1,"a"),Lose[LosID],Lose[Zufallszahl],"",0),RAND())</f>
        <v>0.20858413038740453</v>
      </c>
      <c r="V327" t="b" cm="1">
        <f t="array" aca="1" ref="V327" ca="1">Lose[[#This Row],[Zufallszahl]]&gt;=IFERROR(LARGE((LEFT(Lose[LosID],FIND("-",Lose[LosID])-1)=LEFT(Lose[[#This Row],[LosID]],FIND("-",Lose[[#This Row],[LosID]])-1))*Lose[Zufallszahl],_xlfn.XLOOKUP(LEFT(Lose[[#This Row],[LosID]],FIND("-",Lose[[#This Row],[LosID]])-1),Ziehungsanzahl[Kürzel],Ziehungsanzahl[Kontingent],FALSE,0)),9999)</f>
        <v>0</v>
      </c>
    </row>
    <row r="328" spans="1:22" ht="30">
      <c r="A3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8" t="s">
        <v>862</v>
      </c>
      <c r="C328" t="s">
        <v>532</v>
      </c>
      <c r="D328" s="1" t="s">
        <v>535</v>
      </c>
      <c r="E328" t="s">
        <v>533</v>
      </c>
      <c r="F328" t="s">
        <v>1814</v>
      </c>
      <c r="G328">
        <v>13</v>
      </c>
      <c r="H328">
        <v>1</v>
      </c>
      <c r="I328">
        <v>0.85</v>
      </c>
      <c r="K328" t="str" cm="1">
        <f t="array" ref="K32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Happurg</v>
      </c>
      <c r="L328" t="str">
        <f>IFERROR(LEFT(TRIM(Lose[[#This Row],[Google Koordinaten]]),9),"")</f>
        <v>49.503028</v>
      </c>
      <c r="M328" t="str">
        <f>IFERROR(MID(TRIM(Lose[[#This Row],[Google Koordinaten]]),
FIND(",",TRIM(Lose[[#This Row],[Google Koordinaten]])) + 2,9),"")</f>
        <v>11.462278</v>
      </c>
      <c r="N328">
        <f>IF(Lose[[#This Row],[Bahn-hofs-zeit]]=0,0,MROUND(30*25^((Lose[[#This Row],[Bahn-hofs-zeit]]-_xlfn.MINIFS(Lose[Bahn-hofs-zeit],Lose[Bahn-hofs-zeit],"&gt;0"))/(MAX(Lose[Bahn-hofs-zeit])-_xlfn.MINIFS(Lose[Bahn-hofs-zeit],Lose[Bahn-hofs-zeit],"&gt;0"))),5))</f>
        <v>215</v>
      </c>
      <c r="O328">
        <f>IF(Lose[[#This Row],[Gehzeit (min)]]="",0,CEILING(3*(Lose[[#This Row],[Gehzeit (min)]]+Lose[[#This Row],[Aufgaben-zeit (min)]]),5))</f>
        <v>45</v>
      </c>
      <c r="P328">
        <v>9.25</v>
      </c>
      <c r="Q328">
        <f>IFERROR(ROUND(Lose[[#This Row],[Distanz (km)]]*60/Lose[[#This Row],[Gehzeit (min)]],1),"")</f>
        <v>3.9</v>
      </c>
      <c r="R3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0.55000000000000004</v>
      </c>
      <c r="S328">
        <f>IFERROR(Lose[[#This Row],[Distanz (km)]]-Lose[[#This Row],[Check Distanz]],"")</f>
        <v>0.29999999999999993</v>
      </c>
      <c r="T328" s="29">
        <f>IFERROR(Lose[[#This Row],[Check Umweg]]/Lose[[#This Row],[Check Distanz]],"")</f>
        <v>0.5454545454545453</v>
      </c>
      <c r="U328">
        <f ca="1">IF(RIGHT(Lose[[#This Row],[LosID]],1)="b",_xlfn.XLOOKUP(REPLACE(Lose[[#This Row],[LosID]],LEN(Lose[[#This Row],[LosID]]),1,"a"),Lose[LosID],Lose[Zufallszahl],"",0),RAND())</f>
        <v>0.25663749872419261</v>
      </c>
      <c r="V328" t="b" cm="1">
        <f t="array" aca="1" ref="V328" ca="1">Lose[[#This Row],[Zufallszahl]]&gt;=IFERROR(LARGE((LEFT(Lose[LosID],FIND("-",Lose[LosID])-1)=LEFT(Lose[[#This Row],[LosID]],FIND("-",Lose[[#This Row],[LosID]])-1))*Lose[Zufallszahl],_xlfn.XLOOKUP(LEFT(Lose[[#This Row],[LosID]],FIND("-",Lose[[#This Row],[LosID]])-1),Ziehungsanzahl[Kürzel],Ziehungsanzahl[Kontingent],FALSE,0)),9999)</f>
        <v>0</v>
      </c>
    </row>
    <row r="329" spans="1:22" ht="30">
      <c r="A3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29" t="s">
        <v>865</v>
      </c>
      <c r="C329" t="s">
        <v>538</v>
      </c>
      <c r="D329" s="1" t="s">
        <v>541</v>
      </c>
      <c r="E329" t="s">
        <v>539</v>
      </c>
      <c r="F329" t="s">
        <v>1815</v>
      </c>
      <c r="G329">
        <v>3</v>
      </c>
      <c r="H329">
        <v>1</v>
      </c>
      <c r="I329">
        <v>0.2</v>
      </c>
      <c r="K329" t="str" cm="1">
        <f t="array" ref="K3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Eiswoog</v>
      </c>
      <c r="L329" t="str">
        <f>IFERROR(LEFT(TRIM(Lose[[#This Row],[Google Koordinaten]]),9),"")</f>
        <v>49.515089</v>
      </c>
      <c r="M329" t="str">
        <f>IFERROR(MID(TRIM(Lose[[#This Row],[Google Koordinaten]]),
FIND(",",TRIM(Lose[[#This Row],[Google Koordinaten]])) + 2,9),"")</f>
        <v>7.9824070</v>
      </c>
      <c r="N329">
        <f>IF(Lose[[#This Row],[Bahn-hofs-zeit]]=0,0,MROUND(30*25^((Lose[[#This Row],[Bahn-hofs-zeit]]-_xlfn.MINIFS(Lose[Bahn-hofs-zeit],Lose[Bahn-hofs-zeit],"&gt;0"))/(MAX(Lose[Bahn-hofs-zeit])-_xlfn.MINIFS(Lose[Bahn-hofs-zeit],Lose[Bahn-hofs-zeit],"&gt;0"))),5))</f>
        <v>185</v>
      </c>
      <c r="O329">
        <f>IF(Lose[[#This Row],[Gehzeit (min)]]="",0,CEILING(3*(Lose[[#This Row],[Gehzeit (min)]]+Lose[[#This Row],[Aufgaben-zeit (min)]]),5))</f>
        <v>15</v>
      </c>
      <c r="P329">
        <v>8.75</v>
      </c>
      <c r="Q329">
        <f>IFERROR(ROUND(Lose[[#This Row],[Distanz (km)]]*60/Lose[[#This Row],[Gehzeit (min)]],1),"")</f>
        <v>4</v>
      </c>
      <c r="R3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0.19</v>
      </c>
      <c r="S329">
        <f>IFERROR(Lose[[#This Row],[Distanz (km)]]-Lose[[#This Row],[Check Distanz]],"")</f>
        <v>1.0000000000000009E-2</v>
      </c>
      <c r="T329" s="29">
        <f>IFERROR(Lose[[#This Row],[Check Umweg]]/Lose[[#This Row],[Check Distanz]],"")</f>
        <v>5.2631578947368467E-2</v>
      </c>
      <c r="U329">
        <f ca="1">IF(RIGHT(Lose[[#This Row],[LosID]],1)="b",_xlfn.XLOOKUP(REPLACE(Lose[[#This Row],[LosID]],LEN(Lose[[#This Row],[LosID]]),1,"a"),Lose[LosID],Lose[Zufallszahl],"",0),RAND())</f>
        <v>0.41153400154643038</v>
      </c>
      <c r="V329" t="b" cm="1">
        <f t="array" aca="1" ref="V329" ca="1">Lose[[#This Row],[Zufallszahl]]&gt;=IFERROR(LARGE((LEFT(Lose[LosID],FIND("-",Lose[LosID])-1)=LEFT(Lose[[#This Row],[LosID]],FIND("-",Lose[[#This Row],[LosID]])-1))*Lose[Zufallszahl],_xlfn.XLOOKUP(LEFT(Lose[[#This Row],[LosID]],FIND("-",Lose[[#This Row],[LosID]])-1),Ziehungsanzahl[Kürzel],Ziehungsanzahl[Kontingent],FALSE,0)),9999)</f>
        <v>0</v>
      </c>
    </row>
    <row r="330" spans="1:22" ht="90">
      <c r="A3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0" t="s">
        <v>867</v>
      </c>
      <c r="C330" t="s">
        <v>542</v>
      </c>
      <c r="D330" s="1" t="s">
        <v>1816</v>
      </c>
      <c r="E330" t="s">
        <v>543</v>
      </c>
      <c r="F330" t="s">
        <v>1817</v>
      </c>
      <c r="G330">
        <v>18</v>
      </c>
      <c r="H330">
        <v>3</v>
      </c>
      <c r="I330">
        <v>1</v>
      </c>
      <c r="J330">
        <v>20</v>
      </c>
      <c r="K330" t="str" cm="1">
        <f t="array" ref="K3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Oberstdorf</v>
      </c>
      <c r="L330" t="str">
        <f>IFERROR(LEFT(TRIM(Lose[[#This Row],[Google Koordinaten]]),9),"")</f>
        <v>47.404730</v>
      </c>
      <c r="M330" t="str">
        <f>IFERROR(MID(TRIM(Lose[[#This Row],[Google Koordinaten]]),
FIND(",",TRIM(Lose[[#This Row],[Google Koordinaten]])) + 2,9),"")</f>
        <v>10.285427</v>
      </c>
      <c r="N330">
        <f>IF(Lose[[#This Row],[Bahn-hofs-zeit]]=0,0,MROUND(30*25^((Lose[[#This Row],[Bahn-hofs-zeit]]-_xlfn.MINIFS(Lose[Bahn-hofs-zeit],Lose[Bahn-hofs-zeit],"&gt;0"))/(MAX(Lose[Bahn-hofs-zeit])-_xlfn.MINIFS(Lose[Bahn-hofs-zeit],Lose[Bahn-hofs-zeit],"&gt;0"))),5))</f>
        <v>750</v>
      </c>
      <c r="O330">
        <f>IF(Lose[[#This Row],[Gehzeit (min)]]="",0,CEILING(3*(Lose[[#This Row],[Gehzeit (min)]]+Lose[[#This Row],[Aufgaben-zeit (min)]]),5))</f>
        <v>65</v>
      </c>
      <c r="P330">
        <v>13</v>
      </c>
      <c r="Q330">
        <f>IFERROR(ROUND(Lose[[#This Row],[Distanz (km)]]*60/Lose[[#This Row],[Gehzeit (min)]],1),"")</f>
        <v>3.3</v>
      </c>
      <c r="R3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330">
        <f>IFERROR(Lose[[#This Row],[Distanz (km)]]-Lose[[#This Row],[Check Distanz]],"")</f>
        <v>0.10999999999999999</v>
      </c>
      <c r="T330" s="73">
        <f>IFERROR(Lose[[#This Row],[Check Umweg]]/Lose[[#This Row],[Check Distanz]],"")</f>
        <v>0.12359550561797751</v>
      </c>
      <c r="U330">
        <f ca="1">IF(RIGHT(Lose[[#This Row],[LosID]],1)="b",_xlfn.XLOOKUP(REPLACE(Lose[[#This Row],[LosID]],LEN(Lose[[#This Row],[LosID]]),1,"a"),Lose[LosID],Lose[Zufallszahl],"",0),RAND())</f>
        <v>0.25270969031712764</v>
      </c>
      <c r="V330" t="b" cm="1">
        <f t="array" aca="1" ref="V330" ca="1">Lose[[#This Row],[Zufallszahl]]&gt;=IFERROR(LARGE((LEFT(Lose[LosID],FIND("-",Lose[LosID])-1)=LEFT(Lose[[#This Row],[LosID]],FIND("-",Lose[[#This Row],[LosID]])-1))*Lose[Zufallszahl],_xlfn.XLOOKUP(LEFT(Lose[[#This Row],[LosID]],FIND("-",Lose[[#This Row],[LosID]])-1),Ziehungsanzahl[Kürzel],Ziehungsanzahl[Kontingent],FALSE,0)),9999)</f>
        <v>0</v>
      </c>
    </row>
    <row r="331" spans="1:22">
      <c r="A3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1" t="s">
        <v>870</v>
      </c>
      <c r="C331" t="s">
        <v>1818</v>
      </c>
      <c r="D331" s="1" t="s">
        <v>1819</v>
      </c>
      <c r="E331" t="s">
        <v>1820</v>
      </c>
      <c r="F331" t="s">
        <v>1821</v>
      </c>
      <c r="G331">
        <v>11</v>
      </c>
      <c r="H331">
        <v>2</v>
      </c>
      <c r="I331">
        <v>0.85</v>
      </c>
      <c r="K331" t="str" cm="1">
        <f t="array" ref="K3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Ebstorf(Uelzen)</v>
      </c>
      <c r="L331" t="str">
        <f>IFERROR(LEFT(TRIM(Lose[[#This Row],[Google Koordinaten]]),9),"")</f>
        <v>53.015700</v>
      </c>
      <c r="M331" t="str">
        <f>IFERROR(MID(TRIM(Lose[[#This Row],[Google Koordinaten]]),
FIND(",",TRIM(Lose[[#This Row],[Google Koordinaten]])) + 2,9),"")</f>
        <v>10.426253</v>
      </c>
      <c r="N331">
        <f>IF(Lose[[#This Row],[Bahn-hofs-zeit]]=0,0,MROUND(30*25^((Lose[[#This Row],[Bahn-hofs-zeit]]-_xlfn.MINIFS(Lose[Bahn-hofs-zeit],Lose[Bahn-hofs-zeit],"&gt;0"))/(MAX(Lose[Bahn-hofs-zeit])-_xlfn.MINIFS(Lose[Bahn-hofs-zeit],Lose[Bahn-hofs-zeit],"&gt;0"))),5))</f>
        <v>170</v>
      </c>
      <c r="O331">
        <f>IF(Lose[[#This Row],[Gehzeit (min)]]="",0,CEILING(3*(Lose[[#This Row],[Gehzeit (min)]]+Lose[[#This Row],[Aufgaben-zeit (min)]]),5))</f>
        <v>40</v>
      </c>
      <c r="P331">
        <v>8.5</v>
      </c>
      <c r="Q331">
        <f>IFERROR(ROUND(Lose[[#This Row],[Distanz (km)]]*60/Lose[[#This Row],[Gehzeit (min)]],1),"")</f>
        <v>4.5999999999999996</v>
      </c>
      <c r="R3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0.64</v>
      </c>
      <c r="S331">
        <f>IFERROR(Lose[[#This Row],[Distanz (km)]]-Lose[[#This Row],[Check Distanz]],"")</f>
        <v>0.20999999999999996</v>
      </c>
      <c r="T331" s="29">
        <f>IFERROR(Lose[[#This Row],[Check Umweg]]/Lose[[#This Row],[Check Distanz]],"")</f>
        <v>0.32812499999999994</v>
      </c>
      <c r="U331">
        <f ca="1">IF(RIGHT(Lose[[#This Row],[LosID]],1)="b",_xlfn.XLOOKUP(REPLACE(Lose[[#This Row],[LosID]],LEN(Lose[[#This Row],[LosID]]),1,"a"),Lose[LosID],Lose[Zufallszahl],"",0),RAND())</f>
        <v>0.24723602069087791</v>
      </c>
      <c r="V331" t="b" cm="1">
        <f t="array" aca="1" ref="V331" ca="1">Lose[[#This Row],[Zufallszahl]]&gt;=IFERROR(LARGE((LEFT(Lose[LosID],FIND("-",Lose[LosID])-1)=LEFT(Lose[[#This Row],[LosID]],FIND("-",Lose[[#This Row],[LosID]])-1))*Lose[Zufallszahl],_xlfn.XLOOKUP(LEFT(Lose[[#This Row],[LosID]],FIND("-",Lose[[#This Row],[LosID]])-1),Ziehungsanzahl[Kürzel],Ziehungsanzahl[Kontingent],FALSE,0)),9999)</f>
        <v>0</v>
      </c>
    </row>
    <row r="332" spans="1:22" ht="105">
      <c r="A3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2" t="s">
        <v>872</v>
      </c>
      <c r="C332" t="s">
        <v>1822</v>
      </c>
      <c r="D332" s="1" t="s">
        <v>1823</v>
      </c>
      <c r="E332" t="s">
        <v>1824</v>
      </c>
      <c r="F332" t="s">
        <v>1825</v>
      </c>
      <c r="G332">
        <v>26</v>
      </c>
      <c r="H332">
        <v>3</v>
      </c>
      <c r="I332">
        <v>1.8</v>
      </c>
      <c r="K332" t="str" cm="1">
        <f t="array" ref="K33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Detmold</v>
      </c>
      <c r="L332" t="str">
        <f>IFERROR(LEFT(TRIM(Lose[[#This Row],[Google Koordinaten]]),9),"")</f>
        <v>51.929278</v>
      </c>
      <c r="M332" t="str">
        <f>IFERROR(MID(TRIM(Lose[[#This Row],[Google Koordinaten]]),
FIND(",",TRIM(Lose[[#This Row],[Google Koordinaten]])) + 2,9),"")</f>
        <v>8.8766921</v>
      </c>
      <c r="N332">
        <f>IF(Lose[[#This Row],[Bahn-hofs-zeit]]=0,0,MROUND(30*25^((Lose[[#This Row],[Bahn-hofs-zeit]]-_xlfn.MINIFS(Lose[Bahn-hofs-zeit],Lose[Bahn-hofs-zeit],"&gt;0"))/(MAX(Lose[Bahn-hofs-zeit])-_xlfn.MINIFS(Lose[Bahn-hofs-zeit],Lose[Bahn-hofs-zeit],"&gt;0"))),5))</f>
        <v>70</v>
      </c>
      <c r="O332">
        <f>IF(Lose[[#This Row],[Gehzeit (min)]]="",0,CEILING(3*(Lose[[#This Row],[Gehzeit (min)]]+Lose[[#This Row],[Aufgaben-zeit (min)]]),5))</f>
        <v>90</v>
      </c>
      <c r="P332">
        <v>5.75</v>
      </c>
      <c r="Q332">
        <f>IFERROR(ROUND(Lose[[#This Row],[Distanz (km)]]*60/Lose[[#This Row],[Gehzeit (min)]],1),"")</f>
        <v>4.2</v>
      </c>
      <c r="R3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v>
      </c>
      <c r="S332">
        <f>IFERROR(Lose[[#This Row],[Distanz (km)]]-Lose[[#This Row],[Check Distanz]],"")</f>
        <v>0.5</v>
      </c>
      <c r="T332" s="29">
        <f>IFERROR(Lose[[#This Row],[Check Umweg]]/Lose[[#This Row],[Check Distanz]],"")</f>
        <v>0.38461538461538458</v>
      </c>
      <c r="U332">
        <f ca="1">IF(RIGHT(Lose[[#This Row],[LosID]],1)="b",_xlfn.XLOOKUP(REPLACE(Lose[[#This Row],[LosID]],LEN(Lose[[#This Row],[LosID]]),1,"a"),Lose[LosID],Lose[Zufallszahl],"",0),RAND())</f>
        <v>0.1643570253193235</v>
      </c>
      <c r="V332" t="b" cm="1">
        <f t="array" aca="1" ref="V332" ca="1">Lose[[#This Row],[Zufallszahl]]&gt;=IFERROR(LARGE((LEFT(Lose[LosID],FIND("-",Lose[LosID])-1)=LEFT(Lose[[#This Row],[LosID]],FIND("-",Lose[[#This Row],[LosID]])-1))*Lose[Zufallszahl],_xlfn.XLOOKUP(LEFT(Lose[[#This Row],[LosID]],FIND("-",Lose[[#This Row],[LosID]])-1),Ziehungsanzahl[Kürzel],Ziehungsanzahl[Kontingent],FALSE,0)),9999)</f>
        <v>0</v>
      </c>
    </row>
    <row r="333" spans="1:22" ht="150">
      <c r="A3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3" t="s">
        <v>877</v>
      </c>
      <c r="C333" t="s">
        <v>1826</v>
      </c>
      <c r="D333" s="1" t="s">
        <v>1827</v>
      </c>
      <c r="E333" t="s">
        <v>1828</v>
      </c>
      <c r="F333" t="s">
        <v>1829</v>
      </c>
      <c r="G333">
        <v>7</v>
      </c>
      <c r="H333">
        <v>7</v>
      </c>
      <c r="I333">
        <v>0.4</v>
      </c>
      <c r="J333">
        <v>20</v>
      </c>
      <c r="K333" t="str" cm="1">
        <f t="array" ref="K33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 Georgen(Schwarzw)</v>
      </c>
      <c r="L333" t="str">
        <f>IFERROR(LEFT(TRIM(Lose[[#This Row],[Google Koordinaten]]),9),"")</f>
        <v>48.121236</v>
      </c>
      <c r="M333" t="str">
        <f>IFERROR(MID(TRIM(Lose[[#This Row],[Google Koordinaten]]),
FIND(",",TRIM(Lose[[#This Row],[Google Koordinaten]])) + 2,9),"")</f>
        <v>8.3435968</v>
      </c>
      <c r="N333">
        <f>IF(Lose[[#This Row],[Bahn-hofs-zeit]]=0,0,MROUND(30*25^((Lose[[#This Row],[Bahn-hofs-zeit]]-_xlfn.MINIFS(Lose[Bahn-hofs-zeit],Lose[Bahn-hofs-zeit],"&gt;0"))/(MAX(Lose[Bahn-hofs-zeit])-_xlfn.MINIFS(Lose[Bahn-hofs-zeit],Lose[Bahn-hofs-zeit],"&gt;0"))),5))</f>
        <v>215</v>
      </c>
      <c r="O333">
        <f>IF(Lose[[#This Row],[Gehzeit (min)]]="",0,CEILING(3*(Lose[[#This Row],[Gehzeit (min)]]+Lose[[#This Row],[Aufgaben-zeit (min)]]),5))</f>
        <v>45</v>
      </c>
      <c r="P333">
        <v>9.25</v>
      </c>
      <c r="Q333">
        <f>IFERROR(ROUND(Lose[[#This Row],[Distanz (km)]]*60/Lose[[#This Row],[Gehzeit (min)]],1),"")</f>
        <v>3.4</v>
      </c>
      <c r="R3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0.31</v>
      </c>
      <c r="S333">
        <f>IFERROR(Lose[[#This Row],[Distanz (km)]]-Lose[[#This Row],[Check Distanz]],"")</f>
        <v>9.0000000000000024E-2</v>
      </c>
      <c r="T333" s="29">
        <f>IFERROR(Lose[[#This Row],[Check Umweg]]/Lose[[#This Row],[Check Distanz]],"")</f>
        <v>0.29032258064516137</v>
      </c>
      <c r="U333">
        <f ca="1">IF(RIGHT(Lose[[#This Row],[LosID]],1)="b",_xlfn.XLOOKUP(REPLACE(Lose[[#This Row],[LosID]],LEN(Lose[[#This Row],[LosID]]),1,"a"),Lose[LosID],Lose[Zufallszahl],"",0),RAND())</f>
        <v>0.46022200772445909</v>
      </c>
      <c r="V333" t="b" cm="1">
        <f t="array" aca="1" ref="V333" ca="1">Lose[[#This Row],[Zufallszahl]]&gt;=IFERROR(LARGE((LEFT(Lose[LosID],FIND("-",Lose[LosID])-1)=LEFT(Lose[[#This Row],[LosID]],FIND("-",Lose[[#This Row],[LosID]])-1))*Lose[Zufallszahl],_xlfn.XLOOKUP(LEFT(Lose[[#This Row],[LosID]],FIND("-",Lose[[#This Row],[LosID]])-1),Ziehungsanzahl[Kürzel],Ziehungsanzahl[Kontingent],FALSE,0)),9999)</f>
        <v>0</v>
      </c>
    </row>
    <row r="334" spans="1:22" ht="75">
      <c r="A3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4" t="s">
        <v>830</v>
      </c>
      <c r="C334" t="s">
        <v>1830</v>
      </c>
      <c r="D334" s="1" t="s">
        <v>1831</v>
      </c>
      <c r="E334" t="s">
        <v>1832</v>
      </c>
      <c r="F334" t="s">
        <v>1833</v>
      </c>
      <c r="G334">
        <v>10</v>
      </c>
      <c r="H334">
        <v>10</v>
      </c>
      <c r="I334">
        <v>0.8</v>
      </c>
      <c r="J334">
        <v>30</v>
      </c>
      <c r="K334" t="str" cm="1">
        <f t="array" ref="K33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Pforzheim Hbf</v>
      </c>
      <c r="L334" t="str">
        <f>IFERROR(LEFT(TRIM(Lose[[#This Row],[Google Koordinaten]]),9),"")</f>
        <v>48.888583</v>
      </c>
      <c r="M334" t="str">
        <f>IFERROR(MID(TRIM(Lose[[#This Row],[Google Koordinaten]]),
FIND(",",TRIM(Lose[[#This Row],[Google Koordinaten]])) + 2,9),"")</f>
        <v>8.703743</v>
      </c>
      <c r="N334">
        <f>IF(Lose[[#This Row],[Bahn-hofs-zeit]]=0,0,MROUND(30*25^((Lose[[#This Row],[Bahn-hofs-zeit]]-_xlfn.MINIFS(Lose[Bahn-hofs-zeit],Lose[Bahn-hofs-zeit],"&gt;0"))/(MAX(Lose[Bahn-hofs-zeit])-_xlfn.MINIFS(Lose[Bahn-hofs-zeit],Lose[Bahn-hofs-zeit],"&gt;0"))),5))</f>
        <v>80</v>
      </c>
      <c r="O334">
        <f>IF(Lose[[#This Row],[Gehzeit (min)]]="",0,CEILING(3*(Lose[[#This Row],[Gehzeit (min)]]+Lose[[#This Row],[Aufgaben-zeit (min)]]),5))</f>
        <v>60</v>
      </c>
      <c r="P334">
        <v>6.25</v>
      </c>
      <c r="Q334">
        <f>IFERROR(ROUND(Lose[[#This Row],[Distanz (km)]]*60/Lose[[#This Row],[Gehzeit (min)]],1),"")</f>
        <v>4.8</v>
      </c>
      <c r="R3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0.62</v>
      </c>
      <c r="S334">
        <f>IFERROR(Lose[[#This Row],[Distanz (km)]]-Lose[[#This Row],[Check Distanz]],"")</f>
        <v>0.18000000000000005</v>
      </c>
      <c r="T334" s="29">
        <f>IFERROR(Lose[[#This Row],[Check Umweg]]/Lose[[#This Row],[Check Distanz]],"")</f>
        <v>0.29032258064516137</v>
      </c>
      <c r="U334">
        <f ca="1">IF(RIGHT(Lose[[#This Row],[LosID]],1)="b",_xlfn.XLOOKUP(REPLACE(Lose[[#This Row],[LosID]],LEN(Lose[[#This Row],[LosID]]),1,"a"),Lose[LosID],Lose[Zufallszahl],"",0),RAND())</f>
        <v>0.57300913700789813</v>
      </c>
      <c r="V334" t="b" cm="1">
        <f t="array" aca="1" ref="V334" ca="1">Lose[[#This Row],[Zufallszahl]]&gt;=IFERROR(LARGE((LEFT(Lose[LosID],FIND("-",Lose[LosID])-1)=LEFT(Lose[[#This Row],[LosID]],FIND("-",Lose[[#This Row],[LosID]])-1))*Lose[Zufallszahl],_xlfn.XLOOKUP(LEFT(Lose[[#This Row],[LosID]],FIND("-",Lose[[#This Row],[LosID]])-1),Ziehungsanzahl[Kürzel],Ziehungsanzahl[Kontingent],FALSE,0)),9999)</f>
        <v>0</v>
      </c>
    </row>
    <row r="335" spans="1:22" ht="75">
      <c r="A3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5" t="s">
        <v>835</v>
      </c>
      <c r="C335" t="s">
        <v>1834</v>
      </c>
      <c r="D335" s="1" t="s">
        <v>1835</v>
      </c>
      <c r="E335" t="s">
        <v>1836</v>
      </c>
      <c r="F335" t="s">
        <v>1837</v>
      </c>
      <c r="G335">
        <v>15</v>
      </c>
      <c r="H335">
        <v>15</v>
      </c>
      <c r="I335">
        <v>0.65</v>
      </c>
      <c r="K335" t="str" cm="1">
        <f t="array" ref="K3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Frankenstein(Pfalz)</v>
      </c>
      <c r="L335" t="str">
        <f>IFERROR(LEFT(TRIM(Lose[[#This Row],[Google Koordinaten]]),9),"")</f>
        <v>49.438835</v>
      </c>
      <c r="M335" t="str">
        <f>IFERROR(MID(TRIM(Lose[[#This Row],[Google Koordinaten]]),
FIND(",",TRIM(Lose[[#This Row],[Google Koordinaten]])) + 2,9),"")</f>
        <v>7.9746384</v>
      </c>
      <c r="N335">
        <f>IF(Lose[[#This Row],[Bahn-hofs-zeit]]=0,0,MROUND(30*25^((Lose[[#This Row],[Bahn-hofs-zeit]]-_xlfn.MINIFS(Lose[Bahn-hofs-zeit],Lose[Bahn-hofs-zeit],"&gt;0"))/(MAX(Lose[Bahn-hofs-zeit])-_xlfn.MINIFS(Lose[Bahn-hofs-zeit],Lose[Bahn-hofs-zeit],"&gt;0"))),5))</f>
        <v>80</v>
      </c>
      <c r="O335">
        <f>IF(Lose[[#This Row],[Gehzeit (min)]]="",0,CEILING(3*(Lose[[#This Row],[Gehzeit (min)]]+Lose[[#This Row],[Aufgaben-zeit (min)]]),5))</f>
        <v>90</v>
      </c>
      <c r="P335">
        <v>6.25</v>
      </c>
      <c r="Q335">
        <f>IFERROR(ROUND(Lose[[#This Row],[Distanz (km)]]*60/Lose[[#This Row],[Gehzeit (min)]],1),"")</f>
        <v>2.6</v>
      </c>
      <c r="R3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0.35</v>
      </c>
      <c r="S335">
        <f>IFERROR(Lose[[#This Row],[Distanz (km)]]-Lose[[#This Row],[Check Distanz]],"")</f>
        <v>0.30000000000000004</v>
      </c>
      <c r="T335" s="29">
        <f>IFERROR(Lose[[#This Row],[Check Umweg]]/Lose[[#This Row],[Check Distanz]],"")</f>
        <v>0.85714285714285732</v>
      </c>
      <c r="U335">
        <f ca="1">IF(RIGHT(Lose[[#This Row],[LosID]],1)="b",_xlfn.XLOOKUP(REPLACE(Lose[[#This Row],[LosID]],LEN(Lose[[#This Row],[LosID]]),1,"a"),Lose[LosID],Lose[Zufallszahl],"",0),RAND())</f>
        <v>0.64851543493542096</v>
      </c>
      <c r="V335" t="b" cm="1">
        <f t="array" aca="1" ref="V335" ca="1">Lose[[#This Row],[Zufallszahl]]&gt;=IFERROR(LARGE((LEFT(Lose[LosID],FIND("-",Lose[LosID])-1)=LEFT(Lose[[#This Row],[LosID]],FIND("-",Lose[[#This Row],[LosID]])-1))*Lose[Zufallszahl],_xlfn.XLOOKUP(LEFT(Lose[[#This Row],[LosID]],FIND("-",Lose[[#This Row],[LosID]])-1),Ziehungsanzahl[Kürzel],Ziehungsanzahl[Kontingent],FALSE,0)),9999)</f>
        <v>1</v>
      </c>
    </row>
    <row r="336" spans="1:22" ht="105">
      <c r="A3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6" t="s">
        <v>838</v>
      </c>
      <c r="C336" t="s">
        <v>1838</v>
      </c>
      <c r="D336" s="50" t="s">
        <v>1839</v>
      </c>
      <c r="E336" t="s">
        <v>1840</v>
      </c>
      <c r="F336" t="s">
        <v>1841</v>
      </c>
      <c r="G336">
        <v>10</v>
      </c>
      <c r="H336">
        <v>5</v>
      </c>
      <c r="I336">
        <v>0.6</v>
      </c>
      <c r="J336">
        <v>10</v>
      </c>
      <c r="K336" t="str" cm="1">
        <f t="array" ref="K33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Zwingenberg(Bergstr)</v>
      </c>
      <c r="L336" t="str">
        <f>IFERROR(LEFT(TRIM(Lose[[#This Row],[Google Koordinaten]]),9),"")</f>
        <v>49.724078</v>
      </c>
      <c r="M336" t="str">
        <f>IFERROR(MID(TRIM(Lose[[#This Row],[Google Koordinaten]]),
FIND(",",TRIM(Lose[[#This Row],[Google Koordinaten]])) + 2,9),"")</f>
        <v>8.616342</v>
      </c>
      <c r="N336">
        <f>IF(Lose[[#This Row],[Bahn-hofs-zeit]]=0,0,MROUND(30*25^((Lose[[#This Row],[Bahn-hofs-zeit]]-_xlfn.MINIFS(Lose[Bahn-hofs-zeit],Lose[Bahn-hofs-zeit],"&gt;0"))/(MAX(Lose[Bahn-hofs-zeit])-_xlfn.MINIFS(Lose[Bahn-hofs-zeit],Lose[Bahn-hofs-zeit],"&gt;0"))),5))</f>
        <v>50</v>
      </c>
      <c r="O336">
        <f>IF(Lose[[#This Row],[Gehzeit (min)]]="",0,CEILING(3*(Lose[[#This Row],[Gehzeit (min)]]+Lose[[#This Row],[Aufgaben-zeit (min)]]),5))</f>
        <v>45</v>
      </c>
      <c r="P336">
        <v>4.75</v>
      </c>
      <c r="Q336">
        <f>IFERROR(ROUND(Lose[[#This Row],[Distanz (km)]]*60/Lose[[#This Row],[Gehzeit (min)]],1),"")</f>
        <v>3.6</v>
      </c>
      <c r="R3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0.56000000000000005</v>
      </c>
      <c r="S336">
        <f>IFERROR(Lose[[#This Row],[Distanz (km)]]-Lose[[#This Row],[Check Distanz]],"")</f>
        <v>3.9999999999999925E-2</v>
      </c>
      <c r="T336" s="29">
        <f>IFERROR(Lose[[#This Row],[Check Umweg]]/Lose[[#This Row],[Check Distanz]],"")</f>
        <v>7.1428571428571286E-2</v>
      </c>
      <c r="U336">
        <f ca="1">IF(RIGHT(Lose[[#This Row],[LosID]],1)="b",_xlfn.XLOOKUP(REPLACE(Lose[[#This Row],[LosID]],LEN(Lose[[#This Row],[LosID]]),1,"a"),Lose[LosID],Lose[Zufallszahl],"",0),RAND())</f>
        <v>0.93147193652289673</v>
      </c>
      <c r="V336" t="b" cm="1">
        <f t="array" aca="1" ref="V336" ca="1">Lose[[#This Row],[Zufallszahl]]&gt;=IFERROR(LARGE((LEFT(Lose[LosID],FIND("-",Lose[LosID])-1)=LEFT(Lose[[#This Row],[LosID]],FIND("-",Lose[[#This Row],[LosID]])-1))*Lose[Zufallszahl],_xlfn.XLOOKUP(LEFT(Lose[[#This Row],[LosID]],FIND("-",Lose[[#This Row],[LosID]])-1),Ziehungsanzahl[Kürzel],Ziehungsanzahl[Kontingent],FALSE,0)),9999)</f>
        <v>1</v>
      </c>
    </row>
    <row r="337" spans="1:22" ht="30">
      <c r="A3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7" t="s">
        <v>843</v>
      </c>
      <c r="C337" t="s">
        <v>545</v>
      </c>
      <c r="D337" s="1" t="s">
        <v>548</v>
      </c>
      <c r="E337" t="s">
        <v>546</v>
      </c>
      <c r="F337" t="s">
        <v>1842</v>
      </c>
      <c r="G337">
        <v>17</v>
      </c>
      <c r="H337">
        <v>2</v>
      </c>
      <c r="I337">
        <v>1.2</v>
      </c>
      <c r="K337" t="str" cm="1">
        <f t="array" ref="K3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Waren(Müritz)</v>
      </c>
      <c r="L337" t="str">
        <f>IFERROR(LEFT(TRIM(Lose[[#This Row],[Google Koordinaten]]),9),"")</f>
        <v>53.513668</v>
      </c>
      <c r="M337" t="str">
        <f>IFERROR(MID(TRIM(Lose[[#This Row],[Google Koordinaten]]),
FIND(",",TRIM(Lose[[#This Row],[Google Koordinaten]])) + 2,9),"")</f>
        <v>12.679713</v>
      </c>
      <c r="N337">
        <f>IF(Lose[[#This Row],[Bahn-hofs-zeit]]=0,0,MROUND(30*25^((Lose[[#This Row],[Bahn-hofs-zeit]]-_xlfn.MINIFS(Lose[Bahn-hofs-zeit],Lose[Bahn-hofs-zeit],"&gt;0"))/(MAX(Lose[Bahn-hofs-zeit])-_xlfn.MINIFS(Lose[Bahn-hofs-zeit],Lose[Bahn-hofs-zeit],"&gt;0"))),5))</f>
        <v>540</v>
      </c>
      <c r="O337">
        <f>IF(Lose[[#This Row],[Gehzeit (min)]]="",0,CEILING(3*(Lose[[#This Row],[Gehzeit (min)]]+Lose[[#This Row],[Aufgaben-zeit (min)]]),5))</f>
        <v>60</v>
      </c>
      <c r="P337">
        <v>12</v>
      </c>
      <c r="Q337">
        <f>IFERROR(ROUND(Lose[[#This Row],[Distanz (km)]]*60/Lose[[#This Row],[Gehzeit (min)]],1),"")</f>
        <v>4.2</v>
      </c>
      <c r="R3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0.87</v>
      </c>
      <c r="S337">
        <f>IFERROR(Lose[[#This Row],[Distanz (km)]]-Lose[[#This Row],[Check Distanz]],"")</f>
        <v>0.32999999999999996</v>
      </c>
      <c r="T337" s="29">
        <f>IFERROR(Lose[[#This Row],[Check Umweg]]/Lose[[#This Row],[Check Distanz]],"")</f>
        <v>0.37931034482758619</v>
      </c>
      <c r="U337">
        <f ca="1">IF(RIGHT(Lose[[#This Row],[LosID]],1)="b",_xlfn.XLOOKUP(REPLACE(Lose[[#This Row],[LosID]],LEN(Lose[[#This Row],[LosID]]),1,"a"),Lose[LosID],Lose[Zufallszahl],"",0),RAND())</f>
        <v>0.61334033121090847</v>
      </c>
      <c r="V337" t="b" cm="1">
        <f t="array" aca="1" ref="V337" ca="1">Lose[[#This Row],[Zufallszahl]]&gt;=IFERROR(LARGE((LEFT(Lose[LosID],FIND("-",Lose[LosID])-1)=LEFT(Lose[[#This Row],[LosID]],FIND("-",Lose[[#This Row],[LosID]])-1))*Lose[Zufallszahl],_xlfn.XLOOKUP(LEFT(Lose[[#This Row],[LosID]],FIND("-",Lose[[#This Row],[LosID]])-1),Ziehungsanzahl[Kürzel],Ziehungsanzahl[Kontingent],FALSE,0)),9999)</f>
        <v>1</v>
      </c>
    </row>
    <row r="338" spans="1:22" ht="60">
      <c r="A3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8" t="s">
        <v>846</v>
      </c>
      <c r="C338" t="s">
        <v>1843</v>
      </c>
      <c r="D338" s="33" t="s">
        <v>1844</v>
      </c>
      <c r="E338" t="s">
        <v>1845</v>
      </c>
      <c r="F338" t="s">
        <v>1846</v>
      </c>
      <c r="G338">
        <v>26</v>
      </c>
      <c r="H338">
        <v>2</v>
      </c>
      <c r="I338">
        <v>1.6</v>
      </c>
      <c r="K338" t="str" cm="1">
        <f t="array" ref="K3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Heimbach (Eifel)</v>
      </c>
      <c r="L338" t="str">
        <f>IFERROR(LEFT(TRIM(Lose[[#This Row],[Google Koordinaten]]),9),"")</f>
        <v>50.631987</v>
      </c>
      <c r="M338" t="str">
        <f>IFERROR(MID(TRIM(Lose[[#This Row],[Google Koordinaten]]),
FIND(",",TRIM(Lose[[#This Row],[Google Koordinaten]])) + 2,9),"")</f>
        <v>6.4617426</v>
      </c>
      <c r="N338">
        <f>IF(Lose[[#This Row],[Bahn-hofs-zeit]]=0,0,MROUND(30*25^((Lose[[#This Row],[Bahn-hofs-zeit]]-_xlfn.MINIFS(Lose[Bahn-hofs-zeit],Lose[Bahn-hofs-zeit],"&gt;0"))/(MAX(Lose[Bahn-hofs-zeit])-_xlfn.MINIFS(Lose[Bahn-hofs-zeit],Lose[Bahn-hofs-zeit],"&gt;0"))),5))</f>
        <v>90</v>
      </c>
      <c r="O338">
        <f>IF(Lose[[#This Row],[Gehzeit (min)]]="",0,CEILING(3*(Lose[[#This Row],[Gehzeit (min)]]+Lose[[#This Row],[Aufgaben-zeit (min)]]),5))</f>
        <v>85</v>
      </c>
      <c r="P338">
        <v>6.5</v>
      </c>
      <c r="Q338">
        <f>IFERROR(ROUND(Lose[[#This Row],[Distanz (km)]]*60/Lose[[#This Row],[Gehzeit (min)]],1),"")</f>
        <v>3.7</v>
      </c>
      <c r="R3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0.97</v>
      </c>
      <c r="S338">
        <f>IFERROR(Lose[[#This Row],[Distanz (km)]]-Lose[[#This Row],[Check Distanz]],"")</f>
        <v>0.63000000000000012</v>
      </c>
      <c r="T338" s="29">
        <f>IFERROR(Lose[[#This Row],[Check Umweg]]/Lose[[#This Row],[Check Distanz]],"")</f>
        <v>0.64948453608247436</v>
      </c>
      <c r="U338">
        <f ca="1">IF(RIGHT(Lose[[#This Row],[LosID]],1)="b",_xlfn.XLOOKUP(REPLACE(Lose[[#This Row],[LosID]],LEN(Lose[[#This Row],[LosID]]),1,"a"),Lose[LosID],Lose[Zufallszahl],"",0),RAND())</f>
        <v>0.75861244697164443</v>
      </c>
      <c r="V338" t="b" cm="1">
        <f t="array" aca="1" ref="V338" ca="1">Lose[[#This Row],[Zufallszahl]]&gt;=IFERROR(LARGE((LEFT(Lose[LosID],FIND("-",Lose[LosID])-1)=LEFT(Lose[[#This Row],[LosID]],FIND("-",Lose[[#This Row],[LosID]])-1))*Lose[Zufallszahl],_xlfn.XLOOKUP(LEFT(Lose[[#This Row],[LosID]],FIND("-",Lose[[#This Row],[LosID]])-1),Ziehungsanzahl[Kürzel],Ziehungsanzahl[Kontingent],FALSE,0)),9999)</f>
        <v>1</v>
      </c>
    </row>
    <row r="339" spans="1:22" ht="135">
      <c r="A3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39" t="s">
        <v>851</v>
      </c>
      <c r="C339" t="s">
        <v>549</v>
      </c>
      <c r="D339" s="1" t="s">
        <v>1847</v>
      </c>
      <c r="E339" t="s">
        <v>550</v>
      </c>
      <c r="F339" t="s">
        <v>1848</v>
      </c>
      <c r="G339">
        <v>29</v>
      </c>
      <c r="H339">
        <v>2</v>
      </c>
      <c r="I339">
        <v>2.1</v>
      </c>
      <c r="J339">
        <v>10</v>
      </c>
      <c r="K339" t="str" cm="1">
        <f t="array" ref="K33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Wilhelmshaven</v>
      </c>
      <c r="L339" t="str">
        <f>IFERROR(LEFT(TRIM(Lose[[#This Row],[Google Koordinaten]]),9),"")</f>
        <v>53.512442</v>
      </c>
      <c r="M339" t="str">
        <f>IFERROR(MID(TRIM(Lose[[#This Row],[Google Koordinaten]]),
FIND(",",TRIM(Lose[[#This Row],[Google Koordinaten]])) + 2,9),"")</f>
        <v>8.1389853</v>
      </c>
      <c r="N339">
        <f>IF(Lose[[#This Row],[Bahn-hofs-zeit]]=0,0,MROUND(30*25^((Lose[[#This Row],[Bahn-hofs-zeit]]-_xlfn.MINIFS(Lose[Bahn-hofs-zeit],Lose[Bahn-hofs-zeit],"&gt;0"))/(MAX(Lose[Bahn-hofs-zeit])-_xlfn.MINIFS(Lose[Bahn-hofs-zeit],Lose[Bahn-hofs-zeit],"&gt;0"))),5))</f>
        <v>185</v>
      </c>
      <c r="O339">
        <f>IF(Lose[[#This Row],[Gehzeit (min)]]="",0,CEILING(3*(Lose[[#This Row],[Gehzeit (min)]]+Lose[[#This Row],[Aufgaben-zeit (min)]]),5))</f>
        <v>95</v>
      </c>
      <c r="P339">
        <v>8.75</v>
      </c>
      <c r="Q339">
        <f>IFERROR(ROUND(Lose[[#This Row],[Distanz (km)]]*60/Lose[[#This Row],[Gehzeit (min)]],1),"")</f>
        <v>4.3</v>
      </c>
      <c r="R3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1.74</v>
      </c>
      <c r="S339">
        <f>IFERROR(Lose[[#This Row],[Distanz (km)]]-Lose[[#This Row],[Check Distanz]],"")</f>
        <v>0.3600000000000001</v>
      </c>
      <c r="T339" s="29">
        <f>IFERROR(Lose[[#This Row],[Check Umweg]]/Lose[[#This Row],[Check Distanz]],"")</f>
        <v>0.20689655172413798</v>
      </c>
      <c r="U339">
        <f ca="1">IF(RIGHT(Lose[[#This Row],[LosID]],1)="b",_xlfn.XLOOKUP(REPLACE(Lose[[#This Row],[LosID]],LEN(Lose[[#This Row],[LosID]]),1,"a"),Lose[LosID],Lose[Zufallszahl],"",0),RAND())</f>
        <v>0.24439526086431462</v>
      </c>
      <c r="V339" t="b" cm="1">
        <f t="array" aca="1" ref="V339" ca="1">Lose[[#This Row],[Zufallszahl]]&gt;=IFERROR(LARGE((LEFT(Lose[LosID],FIND("-",Lose[LosID])-1)=LEFT(Lose[[#This Row],[LosID]],FIND("-",Lose[[#This Row],[LosID]])-1))*Lose[Zufallszahl],_xlfn.XLOOKUP(LEFT(Lose[[#This Row],[LosID]],FIND("-",Lose[[#This Row],[LosID]])-1),Ziehungsanzahl[Kürzel],Ziehungsanzahl[Kontingent],FALSE,0)),9999)</f>
        <v>0</v>
      </c>
    </row>
    <row r="340" spans="1:22" ht="135">
      <c r="A3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0" s="1" t="s">
        <v>1184</v>
      </c>
      <c r="C340" t="s">
        <v>1849</v>
      </c>
      <c r="D340" s="1" t="s">
        <v>1850</v>
      </c>
      <c r="E340" t="s">
        <v>1851</v>
      </c>
      <c r="F340" t="s">
        <v>1852</v>
      </c>
      <c r="G340">
        <v>26</v>
      </c>
      <c r="H340">
        <v>3</v>
      </c>
      <c r="I340">
        <v>1.9</v>
      </c>
      <c r="K340" t="str" cm="1">
        <f t="array" ref="K34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Havixbeck</v>
      </c>
      <c r="L340" t="str">
        <f>IFERROR(LEFT(TRIM(Lose[[#This Row],[Google Koordinaten]]),9),"")</f>
        <v>51.962745</v>
      </c>
      <c r="M340" t="str">
        <f>IFERROR(MID(TRIM(Lose[[#This Row],[Google Koordinaten]]),
FIND(",",TRIM(Lose[[#This Row],[Google Koordinaten]])) + 2,9),"")</f>
        <v>7.3867513</v>
      </c>
      <c r="N340">
        <f>IF(Lose[[#This Row],[Bahn-hofs-zeit]]=0,0,MROUND(30*25^((Lose[[#This Row],[Bahn-hofs-zeit]]-_xlfn.MINIFS(Lose[Bahn-hofs-zeit],Lose[Bahn-hofs-zeit],"&gt;0"))/(MAX(Lose[Bahn-hofs-zeit])-_xlfn.MINIFS(Lose[Bahn-hofs-zeit],Lose[Bahn-hofs-zeit],"&gt;0"))),5))</f>
        <v>60</v>
      </c>
      <c r="O340">
        <f>IF(Lose[[#This Row],[Gehzeit (min)]]="",0,CEILING(3*(Lose[[#This Row],[Gehzeit (min)]]+Lose[[#This Row],[Aufgaben-zeit (min)]]),5))</f>
        <v>90</v>
      </c>
      <c r="P340">
        <v>5.25</v>
      </c>
      <c r="Q340">
        <f>IFERROR(ROUND(Lose[[#This Row],[Distanz (km)]]*60/Lose[[#This Row],[Gehzeit (min)]],1),"")</f>
        <v>4.4000000000000004</v>
      </c>
      <c r="R3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1.5</v>
      </c>
      <c r="S340">
        <f>IFERROR(Lose[[#This Row],[Distanz (km)]]-Lose[[#This Row],[Check Distanz]],"")</f>
        <v>0.39999999999999991</v>
      </c>
      <c r="T340" s="29">
        <f>IFERROR(Lose[[#This Row],[Check Umweg]]/Lose[[#This Row],[Check Distanz]],"")</f>
        <v>0.26666666666666661</v>
      </c>
      <c r="U340">
        <f ca="1">IF(RIGHT(Lose[[#This Row],[LosID]],1)="b",_xlfn.XLOOKUP(REPLACE(Lose[[#This Row],[LosID]],LEN(Lose[[#This Row],[LosID]]),1,"a"),Lose[LosID],Lose[Zufallszahl],"",0),RAND())</f>
        <v>4.4182756615266494E-2</v>
      </c>
      <c r="V340" t="b" cm="1">
        <f t="array" aca="1" ref="V340" ca="1">Lose[[#This Row],[Zufallszahl]]&gt;=IFERROR(LARGE((LEFT(Lose[LosID],FIND("-",Lose[LosID])-1)=LEFT(Lose[[#This Row],[LosID]],FIND("-",Lose[[#This Row],[LosID]])-1))*Lose[Zufallszahl],_xlfn.XLOOKUP(LEFT(Lose[[#This Row],[LosID]],FIND("-",Lose[[#This Row],[LosID]])-1),Ziehungsanzahl[Kürzel],Ziehungsanzahl[Kontingent],FALSE,0)),9999)</f>
        <v>0</v>
      </c>
    </row>
    <row r="341" spans="1:22">
      <c r="A3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1" t="s">
        <v>867</v>
      </c>
      <c r="C341" t="s">
        <v>552</v>
      </c>
      <c r="D341" s="1" t="s">
        <v>554</v>
      </c>
      <c r="F341" t="s">
        <v>1853</v>
      </c>
      <c r="K341" t="str" cm="1">
        <f t="array" ref="K3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Hermsdorf-Klosterlausnitz</v>
      </c>
      <c r="L341" t="str">
        <f>IFERROR(LEFT(TRIM(Lose[[#This Row],[Google Koordinaten]]),9),"")</f>
        <v>50.903779</v>
      </c>
      <c r="M341" t="str">
        <f>IFERROR(MID(TRIM(Lose[[#This Row],[Google Koordinaten]]),
FIND(",",TRIM(Lose[[#This Row],[Google Koordinaten]])) + 2,9),"")</f>
        <v>11.858626</v>
      </c>
      <c r="N341">
        <f>IF(Lose[[#This Row],[Bahn-hofs-zeit]]=0,0,MROUND(30*25^((Lose[[#This Row],[Bahn-hofs-zeit]]-_xlfn.MINIFS(Lose[Bahn-hofs-zeit],Lose[Bahn-hofs-zeit],"&gt;0"))/(MAX(Lose[Bahn-hofs-zeit])-_xlfn.MINIFS(Lose[Bahn-hofs-zeit],Lose[Bahn-hofs-zeit],"&gt;0"))),5))</f>
        <v>305</v>
      </c>
      <c r="O341">
        <f>IF(Lose[[#This Row],[Gehzeit (min)]]="",0,CEILING(3*(Lose[[#This Row],[Gehzeit (min)]]+Lose[[#This Row],[Aufgaben-zeit (min)]]),5))</f>
        <v>0</v>
      </c>
      <c r="P341">
        <v>10.25</v>
      </c>
      <c r="Q341" t="str">
        <f>IFERROR(ROUND(Lose[[#This Row],[Distanz (km)]]*60/Lose[[#This Row],[Gehzeit (min)]],1),"")</f>
        <v/>
      </c>
      <c r="R3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1">
        <f>IFERROR(Lose[[#This Row],[Distanz (km)]]-Lose[[#This Row],[Check Distanz]],"")</f>
        <v>0</v>
      </c>
      <c r="T341" s="29" t="str">
        <f>IFERROR(Lose[[#This Row],[Check Umweg]]/Lose[[#This Row],[Check Distanz]],"")</f>
        <v/>
      </c>
      <c r="U341">
        <f ca="1">IF(RIGHT(Lose[[#This Row],[LosID]],1)="b",_xlfn.XLOOKUP(REPLACE(Lose[[#This Row],[LosID]],LEN(Lose[[#This Row],[LosID]]),1,"a"),Lose[LosID],Lose[Zufallszahl],"",0),RAND())</f>
        <v>4.2820043653180151E-2</v>
      </c>
      <c r="V341" t="b" cm="1">
        <f t="array" aca="1" ref="V341" ca="1">Lose[[#This Row],[Zufallszahl]]&gt;=IFERROR(LARGE((LEFT(Lose[LosID],FIND("-",Lose[LosID])-1)=LEFT(Lose[[#This Row],[LosID]],FIND("-",Lose[[#This Row],[LosID]])-1))*Lose[Zufallszahl],_xlfn.XLOOKUP(LEFT(Lose[[#This Row],[LosID]],FIND("-",Lose[[#This Row],[LosID]])-1),Ziehungsanzahl[Kürzel],Ziehungsanzahl[Kontingent],FALSE,0)),9999)</f>
        <v>0</v>
      </c>
    </row>
    <row r="342" spans="1:22">
      <c r="A3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2" t="s">
        <v>867</v>
      </c>
      <c r="C342" t="s">
        <v>557</v>
      </c>
      <c r="D342" s="1" t="s">
        <v>559</v>
      </c>
      <c r="F342" t="s">
        <v>1854</v>
      </c>
      <c r="K342" t="str" cm="1">
        <f t="array" ref="K3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Oberlahnstein</v>
      </c>
      <c r="L342" t="str">
        <f>IFERROR(LEFT(TRIM(Lose[[#This Row],[Google Koordinaten]]),9),"")</f>
        <v>50.299926</v>
      </c>
      <c r="M342" t="str">
        <f>IFERROR(MID(TRIM(Lose[[#This Row],[Google Koordinaten]]),
FIND(",",TRIM(Lose[[#This Row],[Google Koordinaten]])) + 2,9),"")</f>
        <v>7.603964</v>
      </c>
      <c r="N342">
        <f>IF(Lose[[#This Row],[Bahn-hofs-zeit]]=0,0,MROUND(30*25^((Lose[[#This Row],[Bahn-hofs-zeit]]-_xlfn.MINIFS(Lose[Bahn-hofs-zeit],Lose[Bahn-hofs-zeit],"&gt;0"))/(MAX(Lose[Bahn-hofs-zeit])-_xlfn.MINIFS(Lose[Bahn-hofs-zeit],Lose[Bahn-hofs-zeit],"&gt;0"))),5))</f>
        <v>110</v>
      </c>
      <c r="O342">
        <f>IF(Lose[[#This Row],[Gehzeit (min)]]="",0,CEILING(3*(Lose[[#This Row],[Gehzeit (min)]]+Lose[[#This Row],[Aufgaben-zeit (min)]]),5))</f>
        <v>0</v>
      </c>
      <c r="P342">
        <v>7.25</v>
      </c>
      <c r="Q342" t="str">
        <f>IFERROR(ROUND(Lose[[#This Row],[Distanz (km)]]*60/Lose[[#This Row],[Gehzeit (min)]],1),"")</f>
        <v/>
      </c>
      <c r="R3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2">
        <f>IFERROR(Lose[[#This Row],[Distanz (km)]]-Lose[[#This Row],[Check Distanz]],"")</f>
        <v>0</v>
      </c>
      <c r="T342" s="29" t="str">
        <f>IFERROR(Lose[[#This Row],[Check Umweg]]/Lose[[#This Row],[Check Distanz]],"")</f>
        <v/>
      </c>
      <c r="U342">
        <f ca="1">IF(RIGHT(Lose[[#This Row],[LosID]],1)="b",_xlfn.XLOOKUP(REPLACE(Lose[[#This Row],[LosID]],LEN(Lose[[#This Row],[LosID]]),1,"a"),Lose[LosID],Lose[Zufallszahl],"",0),RAND())</f>
        <v>4.2820043653180151E-2</v>
      </c>
      <c r="V342" t="b" cm="1">
        <f t="array" aca="1" ref="V342" ca="1">Lose[[#This Row],[Zufallszahl]]&gt;=IFERROR(LARGE((LEFT(Lose[LosID],FIND("-",Lose[LosID])-1)=LEFT(Lose[[#This Row],[LosID]],FIND("-",Lose[[#This Row],[LosID]])-1))*Lose[Zufallszahl],_xlfn.XLOOKUP(LEFT(Lose[[#This Row],[LosID]],FIND("-",Lose[[#This Row],[LosID]])-1),Ziehungsanzahl[Kürzel],Ziehungsanzahl[Kontingent],FALSE,0)),9999)</f>
        <v>0</v>
      </c>
    </row>
    <row r="343" spans="1:22">
      <c r="A3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3" t="s">
        <v>843</v>
      </c>
      <c r="C343" t="s">
        <v>1855</v>
      </c>
      <c r="D343" s="1" t="s">
        <v>1856</v>
      </c>
      <c r="F343" t="s">
        <v>1857</v>
      </c>
      <c r="K343" t="s">
        <v>275</v>
      </c>
      <c r="L343" t="str">
        <f>IFERROR(LEFT(TRIM(Lose[[#This Row],[Google Koordinaten]]),9),"")</f>
        <v>53.634739</v>
      </c>
      <c r="M343" t="str">
        <f>IFERROR(MID(TRIM(Lose[[#This Row],[Google Koordinaten]]),
FIND(",",TRIM(Lose[[#This Row],[Google Koordinaten]])) + 2,9),"")</f>
        <v>11.407455</v>
      </c>
      <c r="N343">
        <f>IF(Lose[[#This Row],[Bahn-hofs-zeit]]=0,0,MROUND(30*25^((Lose[[#This Row],[Bahn-hofs-zeit]]-_xlfn.MINIFS(Lose[Bahn-hofs-zeit],Lose[Bahn-hofs-zeit],"&gt;0"))/(MAX(Lose[Bahn-hofs-zeit])-_xlfn.MINIFS(Lose[Bahn-hofs-zeit],Lose[Bahn-hofs-zeit],"&gt;0"))),5))</f>
        <v>215</v>
      </c>
      <c r="O343">
        <f>IF(Lose[[#This Row],[Gehzeit (min)]]="",0,CEILING(3*(Lose[[#This Row],[Gehzeit (min)]]+Lose[[#This Row],[Aufgaben-zeit (min)]]),5))</f>
        <v>0</v>
      </c>
      <c r="P343">
        <v>9.25</v>
      </c>
      <c r="Q343" t="str">
        <f>IFERROR(ROUND(Lose[[#This Row],[Distanz (km)]]*60/Lose[[#This Row],[Gehzeit (min)]],1),"")</f>
        <v/>
      </c>
      <c r="R3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3">
        <f>IFERROR(Lose[[#This Row],[Distanz (km)]]-Lose[[#This Row],[Check Distanz]],"")</f>
        <v>0</v>
      </c>
      <c r="T343" s="29" t="str">
        <f>IFERROR(Lose[[#This Row],[Check Umweg]]/Lose[[#This Row],[Check Distanz]],"")</f>
        <v/>
      </c>
      <c r="U343">
        <f ca="1">IF(RIGHT(Lose[[#This Row],[LosID]],1)="b",_xlfn.XLOOKUP(REPLACE(Lose[[#This Row],[LosID]],LEN(Lose[[#This Row],[LosID]]),1,"a"),Lose[LosID],Lose[Zufallszahl],"",0),RAND())</f>
        <v>0.52763737244470355</v>
      </c>
      <c r="V343" t="b" cm="1">
        <f t="array" aca="1" ref="V343" ca="1">Lose[[#This Row],[Zufallszahl]]&gt;=IFERROR(LARGE((LEFT(Lose[LosID],FIND("-",Lose[LosID])-1)=LEFT(Lose[[#This Row],[LosID]],FIND("-",Lose[[#This Row],[LosID]])-1))*Lose[Zufallszahl],_xlfn.XLOOKUP(LEFT(Lose[[#This Row],[LosID]],FIND("-",Lose[[#This Row],[LosID]])-1),Ziehungsanzahl[Kürzel],Ziehungsanzahl[Kontingent],FALSE,0)),9999)</f>
        <v>0</v>
      </c>
    </row>
    <row r="344" spans="1:22">
      <c r="A3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4" t="s">
        <v>843</v>
      </c>
      <c r="C344" t="s">
        <v>1858</v>
      </c>
      <c r="D344" s="1" t="s">
        <v>1859</v>
      </c>
      <c r="F344" t="s">
        <v>1860</v>
      </c>
      <c r="K344" t="s">
        <v>1861</v>
      </c>
      <c r="L344" t="str">
        <f>IFERROR(LEFT(TRIM(Lose[[#This Row],[Google Koordinaten]]),9),"")</f>
        <v>51.254363</v>
      </c>
      <c r="M344" t="str">
        <f>IFERROR(MID(TRIM(Lose[[#This Row],[Google Koordinaten]]),
FIND(",",TRIM(Lose[[#This Row],[Google Koordinaten]])) + 2,9),"")</f>
        <v>7.149543</v>
      </c>
      <c r="N344">
        <f>IF(Lose[[#This Row],[Bahn-hofs-zeit]]=0,0,MROUND(30*25^((Lose[[#This Row],[Bahn-hofs-zeit]]-_xlfn.MINIFS(Lose[Bahn-hofs-zeit],Lose[Bahn-hofs-zeit],"&gt;0"))/(MAX(Lose[Bahn-hofs-zeit])-_xlfn.MINIFS(Lose[Bahn-hofs-zeit],Lose[Bahn-hofs-zeit],"&gt;0"))),5))</f>
        <v>35</v>
      </c>
      <c r="O344">
        <f>IF(Lose[[#This Row],[Gehzeit (min)]]="",0,CEILING(3*(Lose[[#This Row],[Gehzeit (min)]]+Lose[[#This Row],[Aufgaben-zeit (min)]]),5))</f>
        <v>0</v>
      </c>
      <c r="P344">
        <v>3.5</v>
      </c>
      <c r="Q344" t="str">
        <f>IFERROR(ROUND(Lose[[#This Row],[Distanz (km)]]*60/Lose[[#This Row],[Gehzeit (min)]],1),"")</f>
        <v/>
      </c>
      <c r="R3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4">
        <f>IFERROR(Lose[[#This Row],[Distanz (km)]]-Lose[[#This Row],[Check Distanz]],"")</f>
        <v>0</v>
      </c>
      <c r="T344" s="29" t="str">
        <f>IFERROR(Lose[[#This Row],[Check Umweg]]/Lose[[#This Row],[Check Distanz]],"")</f>
        <v/>
      </c>
      <c r="U344">
        <f ca="1">IF(RIGHT(Lose[[#This Row],[LosID]],1)="b",_xlfn.XLOOKUP(REPLACE(Lose[[#This Row],[LosID]],LEN(Lose[[#This Row],[LosID]]),1,"a"),Lose[LosID],Lose[Zufallszahl],"",0),RAND())</f>
        <v>0.52763737244470355</v>
      </c>
      <c r="V344" t="b" cm="1">
        <f t="array" aca="1" ref="V344" ca="1">Lose[[#This Row],[Zufallszahl]]&gt;=IFERROR(LARGE((LEFT(Lose[LosID],FIND("-",Lose[LosID])-1)=LEFT(Lose[[#This Row],[LosID]],FIND("-",Lose[[#This Row],[LosID]])-1))*Lose[Zufallszahl],_xlfn.XLOOKUP(LEFT(Lose[[#This Row],[LosID]],FIND("-",Lose[[#This Row],[LosID]])-1),Ziehungsanzahl[Kürzel],Ziehungsanzahl[Kontingent],FALSE,0)),9999)</f>
        <v>0</v>
      </c>
    </row>
    <row r="345" spans="1:22" ht="60">
      <c r="A3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5" t="s">
        <v>872</v>
      </c>
      <c r="C345" t="s">
        <v>1862</v>
      </c>
      <c r="D345" s="1" t="s">
        <v>1863</v>
      </c>
      <c r="F345" t="s">
        <v>1864</v>
      </c>
      <c r="K345" t="str" cm="1">
        <f t="array" ref="K3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Neustadt(Kr Marburg)</v>
      </c>
      <c r="L345" t="str">
        <f>IFERROR(LEFT(TRIM(Lose[[#This Row],[Google Koordinaten]]),9),"")</f>
        <v>50.850447</v>
      </c>
      <c r="M345" t="str">
        <f>IFERROR(MID(TRIM(Lose[[#This Row],[Google Koordinaten]]),
FIND(",",TRIM(Lose[[#This Row],[Google Koordinaten]])) + 2,9),"")</f>
        <v>9.120643</v>
      </c>
      <c r="N345">
        <f>IF(Lose[[#This Row],[Bahn-hofs-zeit]]=0,0,MROUND(30*25^((Lose[[#This Row],[Bahn-hofs-zeit]]-_xlfn.MINIFS(Lose[Bahn-hofs-zeit],Lose[Bahn-hofs-zeit],"&gt;0"))/(MAX(Lose[Bahn-hofs-zeit])-_xlfn.MINIFS(Lose[Bahn-hofs-zeit],Lose[Bahn-hofs-zeit],"&gt;0"))),5))</f>
        <v>75</v>
      </c>
      <c r="O345">
        <f>IF(Lose[[#This Row],[Gehzeit (min)]]="",0,CEILING(3*(Lose[[#This Row],[Gehzeit (min)]]+Lose[[#This Row],[Aufgaben-zeit (min)]]),5))</f>
        <v>0</v>
      </c>
      <c r="P345">
        <v>6</v>
      </c>
      <c r="Q345" t="str">
        <f>IFERROR(ROUND(Lose[[#This Row],[Distanz (km)]]*60/Lose[[#This Row],[Gehzeit (min)]],1),"")</f>
        <v/>
      </c>
      <c r="R3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5">
        <f>IFERROR(Lose[[#This Row],[Distanz (km)]]-Lose[[#This Row],[Check Distanz]],"")</f>
        <v>0</v>
      </c>
      <c r="T345" s="29" t="str">
        <f>IFERROR(Lose[[#This Row],[Check Umweg]]/Lose[[#This Row],[Check Distanz]],"")</f>
        <v/>
      </c>
      <c r="U345">
        <f ca="1">IF(RIGHT(Lose[[#This Row],[LosID]],1)="b",_xlfn.XLOOKUP(REPLACE(Lose[[#This Row],[LosID]],LEN(Lose[[#This Row],[LosID]]),1,"a"),Lose[LosID],Lose[Zufallszahl],"",0),RAND())</f>
        <v>0.11899118156827904</v>
      </c>
      <c r="V345" t="b" cm="1">
        <f t="array" aca="1" ref="V345" ca="1">Lose[[#This Row],[Zufallszahl]]&gt;=IFERROR(LARGE((LEFT(Lose[LosID],FIND("-",Lose[LosID])-1)=LEFT(Lose[[#This Row],[LosID]],FIND("-",Lose[[#This Row],[LosID]])-1))*Lose[Zufallszahl],_xlfn.XLOOKUP(LEFT(Lose[[#This Row],[LosID]],FIND("-",Lose[[#This Row],[LosID]])-1),Ziehungsanzahl[Kürzel],Ziehungsanzahl[Kontingent],FALSE,0)),9999)</f>
        <v>0</v>
      </c>
    </row>
    <row r="346" spans="1:22" ht="60">
      <c r="A3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6" t="s">
        <v>872</v>
      </c>
      <c r="C346" t="s">
        <v>1865</v>
      </c>
      <c r="D346" s="1" t="s">
        <v>1866</v>
      </c>
      <c r="F346" t="s">
        <v>1867</v>
      </c>
      <c r="K346" t="str" cm="1">
        <f t="array" ref="K3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Neustadt am Rübenberge</v>
      </c>
      <c r="L346" t="str">
        <f>IFERROR(LEFT(TRIM(Lose[[#This Row],[Google Koordinaten]]),9),"")</f>
        <v>52.503325</v>
      </c>
      <c r="M346" t="str">
        <f>IFERROR(MID(TRIM(Lose[[#This Row],[Google Koordinaten]]),
FIND(",",TRIM(Lose[[#This Row],[Google Koordinaten]])) + 2,9),"")</f>
        <v>9.455277</v>
      </c>
      <c r="N346">
        <f>IF(Lose[[#This Row],[Bahn-hofs-zeit]]=0,0,MROUND(30*25^((Lose[[#This Row],[Bahn-hofs-zeit]]-_xlfn.MINIFS(Lose[Bahn-hofs-zeit],Lose[Bahn-hofs-zeit],"&gt;0"))/(MAX(Lose[Bahn-hofs-zeit])-_xlfn.MINIFS(Lose[Bahn-hofs-zeit],Lose[Bahn-hofs-zeit],"&gt;0"))),5))</f>
        <v>75</v>
      </c>
      <c r="O346">
        <f>IF(Lose[[#This Row],[Gehzeit (min)]]="",0,CEILING(3*(Lose[[#This Row],[Gehzeit (min)]]+Lose[[#This Row],[Aufgaben-zeit (min)]]),5))</f>
        <v>0</v>
      </c>
      <c r="P346">
        <v>6</v>
      </c>
      <c r="Q346" t="str">
        <f>IFERROR(ROUND(Lose[[#This Row],[Distanz (km)]]*60/Lose[[#This Row],[Gehzeit (min)]],1),"")</f>
        <v/>
      </c>
      <c r="R3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6">
        <f>IFERROR(Lose[[#This Row],[Distanz (km)]]-Lose[[#This Row],[Check Distanz]],"")</f>
        <v>0</v>
      </c>
      <c r="T346" s="29" t="str">
        <f>IFERROR(Lose[[#This Row],[Check Umweg]]/Lose[[#This Row],[Check Distanz]],"")</f>
        <v/>
      </c>
      <c r="U346">
        <f ca="1">IF(RIGHT(Lose[[#This Row],[LosID]],1)="b",_xlfn.XLOOKUP(REPLACE(Lose[[#This Row],[LosID]],LEN(Lose[[#This Row],[LosID]]),1,"a"),Lose[LosID],Lose[Zufallszahl],"",0),RAND())</f>
        <v>0.11899118156827904</v>
      </c>
      <c r="V346" t="b" cm="1">
        <f t="array" aca="1" ref="V346" ca="1">Lose[[#This Row],[Zufallszahl]]&gt;=IFERROR(LARGE((LEFT(Lose[LosID],FIND("-",Lose[LosID])-1)=LEFT(Lose[[#This Row],[LosID]],FIND("-",Lose[[#This Row],[LosID]])-1))*Lose[Zufallszahl],_xlfn.XLOOKUP(LEFT(Lose[[#This Row],[LosID]],FIND("-",Lose[[#This Row],[LosID]])-1),Ziehungsanzahl[Kürzel],Ziehungsanzahl[Kontingent],FALSE,0)),9999)</f>
        <v>0</v>
      </c>
    </row>
    <row r="347" spans="1:22">
      <c r="A3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7" t="s">
        <v>877</v>
      </c>
      <c r="C347" t="s">
        <v>1868</v>
      </c>
      <c r="D347" s="1" t="s">
        <v>1869</v>
      </c>
      <c r="F347" t="s">
        <v>1870</v>
      </c>
      <c r="J347" s="53"/>
      <c r="K347" t="s">
        <v>337</v>
      </c>
      <c r="L347" t="str">
        <f>IFERROR(LEFT(TRIM(Lose[[#This Row],[Google Koordinaten]]),9),"")</f>
        <v>52.049824</v>
      </c>
      <c r="M347" t="str">
        <f>IFERROR(MID(TRIM(Lose[[#This Row],[Google Koordinaten]]),
FIND(",",TRIM(Lose[[#This Row],[Google Koordinaten]])) + 2,9),"")</f>
        <v>10.372335</v>
      </c>
      <c r="N347">
        <f>IF(Lose[[#This Row],[Bahn-hofs-zeit]]=0,0,MROUND(30*25^((Lose[[#This Row],[Bahn-hofs-zeit]]-_xlfn.MINIFS(Lose[Bahn-hofs-zeit],Lose[Bahn-hofs-zeit],"&gt;0"))/(MAX(Lose[Bahn-hofs-zeit])-_xlfn.MINIFS(Lose[Bahn-hofs-zeit],Lose[Bahn-hofs-zeit],"&gt;0"))),5))</f>
        <v>110</v>
      </c>
      <c r="O347">
        <f>IF(Lose[[#This Row],[Gehzeit (min)]]="",0,CEILING(3*(Lose[[#This Row],[Gehzeit (min)]]+Lose[[#This Row],[Aufgaben-zeit (min)]]),5))</f>
        <v>0</v>
      </c>
      <c r="P347">
        <v>7.25</v>
      </c>
      <c r="Q347" t="str">
        <f>IFERROR(ROUND(Lose[[#This Row],[Distanz (km)]]*60/Lose[[#This Row],[Gehzeit (min)]],1),"")</f>
        <v/>
      </c>
      <c r="R3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7">
        <f>IFERROR(Lose[[#This Row],[Distanz (km)]]-Lose[[#This Row],[Check Distanz]],"")</f>
        <v>0</v>
      </c>
      <c r="T347" s="29" t="str">
        <f>IFERROR(Lose[[#This Row],[Check Umweg]]/Lose[[#This Row],[Check Distanz]],"")</f>
        <v/>
      </c>
      <c r="U347">
        <f ca="1">IF(RIGHT(Lose[[#This Row],[LosID]],1)="b",_xlfn.XLOOKUP(REPLACE(Lose[[#This Row],[LosID]],LEN(Lose[[#This Row],[LosID]]),1,"a"),Lose[LosID],Lose[Zufallszahl],"",0),RAND())</f>
        <v>0.39968297667119079</v>
      </c>
      <c r="V347" t="b" cm="1">
        <f t="array" aca="1" ref="V347" ca="1">Lose[[#This Row],[Zufallszahl]]&gt;=IFERROR(LARGE((LEFT(Lose[LosID],FIND("-",Lose[LosID])-1)=LEFT(Lose[[#This Row],[LosID]],FIND("-",Lose[[#This Row],[LosID]])-1))*Lose[Zufallszahl],_xlfn.XLOOKUP(LEFT(Lose[[#This Row],[LosID]],FIND("-",Lose[[#This Row],[LosID]])-1),Ziehungsanzahl[Kürzel],Ziehungsanzahl[Kontingent],FALSE,0)),9999)</f>
        <v>0</v>
      </c>
    </row>
    <row r="348" spans="1:22">
      <c r="A3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8" t="s">
        <v>877</v>
      </c>
      <c r="C348" t="s">
        <v>1871</v>
      </c>
      <c r="D348" s="1" t="s">
        <v>1872</v>
      </c>
      <c r="F348" t="s">
        <v>1873</v>
      </c>
      <c r="K348" t="s">
        <v>1874</v>
      </c>
      <c r="L348" t="str">
        <f>IFERROR(LEFT(TRIM(Lose[[#This Row],[Google Koordinaten]]),9),"")</f>
        <v>50.939070</v>
      </c>
      <c r="M348" t="str">
        <f>IFERROR(MID(TRIM(Lose[[#This Row],[Google Koordinaten]]),
FIND(",",TRIM(Lose[[#This Row],[Google Koordinaten]])) + 2,9),"")</f>
        <v>10.712568</v>
      </c>
      <c r="N348">
        <f>IF(Lose[[#This Row],[Bahn-hofs-zeit]]=0,0,MROUND(30*25^((Lose[[#This Row],[Bahn-hofs-zeit]]-_xlfn.MINIFS(Lose[Bahn-hofs-zeit],Lose[Bahn-hofs-zeit],"&gt;0"))/(MAX(Lose[Bahn-hofs-zeit])-_xlfn.MINIFS(Lose[Bahn-hofs-zeit],Lose[Bahn-hofs-zeit],"&gt;0"))),5))</f>
        <v>80</v>
      </c>
      <c r="O348">
        <f>IF(Lose[[#This Row],[Gehzeit (min)]]="",0,CEILING(3*(Lose[[#This Row],[Gehzeit (min)]]+Lose[[#This Row],[Aufgaben-zeit (min)]]),5))</f>
        <v>0</v>
      </c>
      <c r="P348">
        <v>6.25</v>
      </c>
      <c r="Q348" t="str">
        <f>IFERROR(ROUND(Lose[[#This Row],[Distanz (km)]]*60/Lose[[#This Row],[Gehzeit (min)]],1),"")</f>
        <v/>
      </c>
      <c r="R3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8">
        <f>IFERROR(Lose[[#This Row],[Distanz (km)]]-Lose[[#This Row],[Check Distanz]],"")</f>
        <v>0</v>
      </c>
      <c r="T348" s="29" t="str">
        <f>IFERROR(Lose[[#This Row],[Check Umweg]]/Lose[[#This Row],[Check Distanz]],"")</f>
        <v/>
      </c>
      <c r="U348">
        <f ca="1">IF(RIGHT(Lose[[#This Row],[LosID]],1)="b",_xlfn.XLOOKUP(REPLACE(Lose[[#This Row],[LosID]],LEN(Lose[[#This Row],[LosID]]),1,"a"),Lose[LosID],Lose[Zufallszahl],"",0),RAND())</f>
        <v>0.39968297667119079</v>
      </c>
      <c r="V348" t="b" cm="1">
        <f t="array" aca="1" ref="V348" ca="1">Lose[[#This Row],[Zufallszahl]]&gt;=IFERROR(LARGE((LEFT(Lose[LosID],FIND("-",Lose[LosID])-1)=LEFT(Lose[[#This Row],[LosID]],FIND("-",Lose[[#This Row],[LosID]])-1))*Lose[Zufallszahl],_xlfn.XLOOKUP(LEFT(Lose[[#This Row],[LosID]],FIND("-",Lose[[#This Row],[LosID]])-1),Ziehungsanzahl[Kürzel],Ziehungsanzahl[Kontingent],FALSE,0)),9999)</f>
        <v>0</v>
      </c>
    </row>
    <row r="349" spans="1:22">
      <c r="A3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49" t="s">
        <v>865</v>
      </c>
      <c r="C349" t="s">
        <v>1875</v>
      </c>
      <c r="D349" s="1" t="s">
        <v>1876</v>
      </c>
      <c r="E349" s="49"/>
      <c r="F349" s="49" t="s">
        <v>1877</v>
      </c>
      <c r="G349" s="49"/>
      <c r="H349" s="49"/>
      <c r="I349" s="49"/>
      <c r="J349" s="49"/>
      <c r="K349" t="str" cm="1">
        <f t="array" ref="K3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Güstrow</v>
      </c>
      <c r="L349" t="str">
        <f>IFERROR(LEFT(TRIM(Lose[[#This Row],[Google Koordinaten]]),9),"")</f>
        <v>53.800597</v>
      </c>
      <c r="M349" t="str">
        <f>IFERROR(MID(TRIM(Lose[[#This Row],[Google Koordinaten]]),
FIND(",",TRIM(Lose[[#This Row],[Google Koordinaten]])) + 2,9),"")</f>
        <v>12.172836</v>
      </c>
      <c r="N349">
        <f>IF(Lose[[#This Row],[Bahn-hofs-zeit]]=0,0,MROUND(30*25^((Lose[[#This Row],[Bahn-hofs-zeit]]-_xlfn.MINIFS(Lose[Bahn-hofs-zeit],Lose[Bahn-hofs-zeit],"&gt;0"))/(MAX(Lose[Bahn-hofs-zeit])-_xlfn.MINIFS(Lose[Bahn-hofs-zeit],Lose[Bahn-hofs-zeit],"&gt;0"))),5))</f>
        <v>420</v>
      </c>
      <c r="O349">
        <f>IF(Lose[[#This Row],[Gehzeit (min)]]="",0,CEILING(3*(Lose[[#This Row],[Gehzeit (min)]]+Lose[[#This Row],[Aufgaben-zeit (min)]]),5))</f>
        <v>0</v>
      </c>
      <c r="P349">
        <v>11.25</v>
      </c>
      <c r="Q349" t="str">
        <f>IFERROR(ROUND(Lose[[#This Row],[Distanz (km)]]*60/Lose[[#This Row],[Gehzeit (min)]],1),"")</f>
        <v/>
      </c>
      <c r="R3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49">
        <f>IFERROR(Lose[[#This Row],[Distanz (km)]]-Lose[[#This Row],[Check Distanz]],"")</f>
        <v>0</v>
      </c>
      <c r="T349" s="29" t="str">
        <f>IFERROR(Lose[[#This Row],[Check Umweg]]/Lose[[#This Row],[Check Distanz]],"")</f>
        <v/>
      </c>
      <c r="U349">
        <f ca="1">IF(RIGHT(Lose[[#This Row],[LosID]],1)="b",_xlfn.XLOOKUP(REPLACE(Lose[[#This Row],[LosID]],LEN(Lose[[#This Row],[LosID]]),1,"a"),Lose[LosID],Lose[Zufallszahl],"",0),RAND())</f>
        <v>0.48395205880902203</v>
      </c>
      <c r="V349" t="b" cm="1">
        <f t="array" aca="1" ref="V349" ca="1">Lose[[#This Row],[Zufallszahl]]&gt;=IFERROR(LARGE((LEFT(Lose[LosID],FIND("-",Lose[LosID])-1)=LEFT(Lose[[#This Row],[LosID]],FIND("-",Lose[[#This Row],[LosID]])-1))*Lose[Zufallszahl],_xlfn.XLOOKUP(LEFT(Lose[[#This Row],[LosID]],FIND("-",Lose[[#This Row],[LosID]])-1),Ziehungsanzahl[Kürzel],Ziehungsanzahl[Kontingent],FALSE,0)),9999)</f>
        <v>0</v>
      </c>
    </row>
    <row r="350" spans="1:22">
      <c r="A3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0" t="s">
        <v>865</v>
      </c>
      <c r="C350" t="s">
        <v>1878</v>
      </c>
      <c r="D350" s="54" t="s">
        <v>1879</v>
      </c>
      <c r="E350" s="49"/>
      <c r="F350" s="49" t="s">
        <v>1880</v>
      </c>
      <c r="G350" s="49"/>
      <c r="H350" s="49"/>
      <c r="I350" s="49"/>
      <c r="J350" s="49"/>
      <c r="K350" s="61" t="s">
        <v>1881</v>
      </c>
      <c r="L350" t="str">
        <f>IFERROR(LEFT(TRIM(Lose[[#This Row],[Google Koordinaten]]),9),"")</f>
        <v>50.431466</v>
      </c>
      <c r="M350" t="str">
        <f>IFERROR(MID(TRIM(Lose[[#This Row],[Google Koordinaten]]),
FIND(",",TRIM(Lose[[#This Row],[Google Koordinaten]])) + 2,9),"")</f>
        <v>7.473132</v>
      </c>
      <c r="N350">
        <f>IF(Lose[[#This Row],[Bahn-hofs-zeit]]=0,0,MROUND(30*25^((Lose[[#This Row],[Bahn-hofs-zeit]]-_xlfn.MINIFS(Lose[Bahn-hofs-zeit],Lose[Bahn-hofs-zeit],"&gt;0"))/(MAX(Lose[Bahn-hofs-zeit])-_xlfn.MINIFS(Lose[Bahn-hofs-zeit],Lose[Bahn-hofs-zeit],"&gt;0"))),5))</f>
        <v>70</v>
      </c>
      <c r="O350">
        <f>IF(Lose[[#This Row],[Gehzeit (min)]]="",0,CEILING(3*(Lose[[#This Row],[Gehzeit (min)]]+Lose[[#This Row],[Aufgaben-zeit (min)]]),5))</f>
        <v>0</v>
      </c>
      <c r="P350">
        <v>5.75</v>
      </c>
      <c r="Q350" t="str">
        <f>IFERROR(ROUND(Lose[[#This Row],[Distanz (km)]]*60/Lose[[#This Row],[Gehzeit (min)]],1),"")</f>
        <v/>
      </c>
      <c r="R3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0">
        <f>IFERROR(Lose[[#This Row],[Distanz (km)]]-Lose[[#This Row],[Check Distanz]],"")</f>
        <v>0</v>
      </c>
      <c r="T350" s="29" t="str">
        <f>IFERROR(Lose[[#This Row],[Check Umweg]]/Lose[[#This Row],[Check Distanz]],"")</f>
        <v/>
      </c>
      <c r="U350">
        <f ca="1">IF(RIGHT(Lose[[#This Row],[LosID]],1)="b",_xlfn.XLOOKUP(REPLACE(Lose[[#This Row],[LosID]],LEN(Lose[[#This Row],[LosID]]),1,"a"),Lose[LosID],Lose[Zufallszahl],"",0),RAND())</f>
        <v>0.48395205880902203</v>
      </c>
      <c r="V350" t="b" cm="1">
        <f t="array" aca="1" ref="V350" ca="1">Lose[[#This Row],[Zufallszahl]]&gt;=IFERROR(LARGE((LEFT(Lose[LosID],FIND("-",Lose[LosID])-1)=LEFT(Lose[[#This Row],[LosID]],FIND("-",Lose[[#This Row],[LosID]])-1))*Lose[Zufallszahl],_xlfn.XLOOKUP(LEFT(Lose[[#This Row],[LosID]],FIND("-",Lose[[#This Row],[LosID]])-1),Ziehungsanzahl[Kürzel],Ziehungsanzahl[Kontingent],FALSE,0)),9999)</f>
        <v>0</v>
      </c>
    </row>
    <row r="351" spans="1:22">
      <c r="A3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1" t="s">
        <v>835</v>
      </c>
      <c r="C351" t="s">
        <v>1882</v>
      </c>
      <c r="D351" s="46" t="s">
        <v>1883</v>
      </c>
      <c r="F351" t="s">
        <v>1884</v>
      </c>
      <c r="K351" t="str" cm="1">
        <f t="array" ref="K3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Sömmerda</v>
      </c>
      <c r="L351" t="str">
        <f>IFERROR(LEFT(TRIM(Lose[[#This Row],[Google Koordinaten]]),9),"")</f>
        <v>51.164954</v>
      </c>
      <c r="M351" t="str">
        <f>IFERROR(MID(TRIM(Lose[[#This Row],[Google Koordinaten]]),
FIND(",",TRIM(Lose[[#This Row],[Google Koordinaten]])) + 2,9),"")</f>
        <v>11.127584</v>
      </c>
      <c r="N351">
        <f>IF(Lose[[#This Row],[Bahn-hofs-zeit]]=0,0,MROUND(30*25^((Lose[[#This Row],[Bahn-hofs-zeit]]-_xlfn.MINIFS(Lose[Bahn-hofs-zeit],Lose[Bahn-hofs-zeit],"&gt;0"))/(MAX(Lose[Bahn-hofs-zeit])-_xlfn.MINIFS(Lose[Bahn-hofs-zeit],Lose[Bahn-hofs-zeit],"&gt;0"))),5))</f>
        <v>200</v>
      </c>
      <c r="O351">
        <f>IF(Lose[[#This Row],[Gehzeit (min)]]="",0,CEILING(3*(Lose[[#This Row],[Gehzeit (min)]]+Lose[[#This Row],[Aufgaben-zeit (min)]]),5))</f>
        <v>0</v>
      </c>
      <c r="P351">
        <v>9</v>
      </c>
      <c r="Q351" t="str">
        <f>IFERROR(ROUND(Lose[[#This Row],[Distanz (km)]]*60/Lose[[#This Row],[Gehzeit (min)]],1),"")</f>
        <v/>
      </c>
      <c r="R3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1">
        <f>IFERROR(Lose[[#This Row],[Distanz (km)]]-Lose[[#This Row],[Check Distanz]],"")</f>
        <v>0</v>
      </c>
      <c r="T351" s="29" t="str">
        <f>IFERROR(Lose[[#This Row],[Check Umweg]]/Lose[[#This Row],[Check Distanz]],"")</f>
        <v/>
      </c>
      <c r="U351">
        <f ca="1">IF(RIGHT(Lose[[#This Row],[LosID]],1)="b",_xlfn.XLOOKUP(REPLACE(Lose[[#This Row],[LosID]],LEN(Lose[[#This Row],[LosID]]),1,"a"),Lose[LosID],Lose[Zufallszahl],"",0),RAND())</f>
        <v>6.9686492771862341E-2</v>
      </c>
      <c r="V351" t="b" cm="1">
        <f t="array" aca="1" ref="V351" ca="1">Lose[[#This Row],[Zufallszahl]]&gt;=IFERROR(LARGE((LEFT(Lose[LosID],FIND("-",Lose[LosID])-1)=LEFT(Lose[[#This Row],[LosID]],FIND("-",Lose[[#This Row],[LosID]])-1))*Lose[Zufallszahl],_xlfn.XLOOKUP(LEFT(Lose[[#This Row],[LosID]],FIND("-",Lose[[#This Row],[LosID]])-1),Ziehungsanzahl[Kürzel],Ziehungsanzahl[Kontingent],FALSE,0)),9999)</f>
        <v>0</v>
      </c>
    </row>
    <row r="352" spans="1:22">
      <c r="A3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2" t="s">
        <v>835</v>
      </c>
      <c r="C352" t="s">
        <v>1885</v>
      </c>
      <c r="D352" s="1" t="s">
        <v>1886</v>
      </c>
      <c r="F352" t="s">
        <v>1887</v>
      </c>
      <c r="K352" t="str" cm="1">
        <f t="array" ref="K3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Böblingen</v>
      </c>
      <c r="L352" t="str">
        <f>IFERROR(LEFT(TRIM(Lose[[#This Row],[Google Koordinaten]]),9),"")</f>
        <v>48.687758</v>
      </c>
      <c r="M352" t="str">
        <f>IFERROR(MID(TRIM(Lose[[#This Row],[Google Koordinaten]]),
FIND(",",TRIM(Lose[[#This Row],[Google Koordinaten]])) + 2,9),"")</f>
        <v>9.004128</v>
      </c>
      <c r="N352">
        <f>IF(Lose[[#This Row],[Bahn-hofs-zeit]]=0,0,MROUND(30*25^((Lose[[#This Row],[Bahn-hofs-zeit]]-_xlfn.MINIFS(Lose[Bahn-hofs-zeit],Lose[Bahn-hofs-zeit],"&gt;0"))/(MAX(Lose[Bahn-hofs-zeit])-_xlfn.MINIFS(Lose[Bahn-hofs-zeit],Lose[Bahn-hofs-zeit],"&gt;0"))),5))</f>
        <v>120</v>
      </c>
      <c r="O352">
        <f>IF(Lose[[#This Row],[Gehzeit (min)]]="",0,CEILING(3*(Lose[[#This Row],[Gehzeit (min)]]+Lose[[#This Row],[Aufgaben-zeit (min)]]),5))</f>
        <v>0</v>
      </c>
      <c r="P352">
        <v>7.5</v>
      </c>
      <c r="Q352" t="str">
        <f>IFERROR(ROUND(Lose[[#This Row],[Distanz (km)]]*60/Lose[[#This Row],[Gehzeit (min)]],1),"")</f>
        <v/>
      </c>
      <c r="R3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2">
        <f>IFERROR(Lose[[#This Row],[Distanz (km)]]-Lose[[#This Row],[Check Distanz]],"")</f>
        <v>0</v>
      </c>
      <c r="T352" s="29" t="str">
        <f>IFERROR(Lose[[#This Row],[Check Umweg]]/Lose[[#This Row],[Check Distanz]],"")</f>
        <v/>
      </c>
      <c r="U352">
        <f ca="1">IF(RIGHT(Lose[[#This Row],[LosID]],1)="b",_xlfn.XLOOKUP(REPLACE(Lose[[#This Row],[LosID]],LEN(Lose[[#This Row],[LosID]]),1,"a"),Lose[LosID],Lose[Zufallszahl],"",0),RAND())</f>
        <v>6.9686492771862341E-2</v>
      </c>
      <c r="V352" t="b" cm="1">
        <f t="array" aca="1" ref="V352" ca="1">Lose[[#This Row],[Zufallszahl]]&gt;=IFERROR(LARGE((LEFT(Lose[LosID],FIND("-",Lose[LosID])-1)=LEFT(Lose[[#This Row],[LosID]],FIND("-",Lose[[#This Row],[LosID]])-1))*Lose[Zufallszahl],_xlfn.XLOOKUP(LEFT(Lose[[#This Row],[LosID]],FIND("-",Lose[[#This Row],[LosID]])-1),Ziehungsanzahl[Kürzel],Ziehungsanzahl[Kontingent],FALSE,0)),9999)</f>
        <v>0</v>
      </c>
    </row>
    <row r="353" spans="1:22" ht="30">
      <c r="A3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3" s="1" t="s">
        <v>838</v>
      </c>
      <c r="C353" t="s">
        <v>562</v>
      </c>
      <c r="D353" s="1" t="s">
        <v>564</v>
      </c>
      <c r="F353" t="s">
        <v>1888</v>
      </c>
      <c r="K353" t="s">
        <v>563</v>
      </c>
      <c r="L353" t="str">
        <f>IFERROR(LEFT(TRIM(Lose[[#This Row],[Google Koordinaten]]),9),"")</f>
        <v>51.173097</v>
      </c>
      <c r="M353" t="str">
        <f>IFERROR(MID(TRIM(Lose[[#This Row],[Google Koordinaten]]),
FIND(",",TRIM(Lose[[#This Row],[Google Koordinaten]])) + 2,9),"")</f>
        <v>14.428735</v>
      </c>
      <c r="N353">
        <f>IF(Lose[[#This Row],[Bahn-hofs-zeit]]=0,0,MROUND(30*25^((Lose[[#This Row],[Bahn-hofs-zeit]]-_xlfn.MINIFS(Lose[Bahn-hofs-zeit],Lose[Bahn-hofs-zeit],"&gt;0"))/(MAX(Lose[Bahn-hofs-zeit])-_xlfn.MINIFS(Lose[Bahn-hofs-zeit],Lose[Bahn-hofs-zeit],"&gt;0"))),5))</f>
        <v>690</v>
      </c>
      <c r="O353">
        <v>0</v>
      </c>
      <c r="P353">
        <v>12.75</v>
      </c>
      <c r="Q353" t="str">
        <f>IFERROR(ROUND(Lose[[#This Row],[Distanz (km)]]*60/Lose[[#This Row],[Gehzeit (min)]],1),"")</f>
        <v/>
      </c>
      <c r="R3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3">
        <f>IFERROR(Lose[[#This Row],[Distanz (km)]]-Lose[[#This Row],[Check Distanz]],"")</f>
        <v>0</v>
      </c>
      <c r="T353" s="29" t="str">
        <f>IFERROR(Lose[[#This Row],[Check Umweg]]/Lose[[#This Row],[Check Distanz]],"")</f>
        <v/>
      </c>
      <c r="U353">
        <f ca="1">IF(RIGHT(Lose[[#This Row],[LosID]],1)="b",_xlfn.XLOOKUP(REPLACE(Lose[[#This Row],[LosID]],LEN(Lose[[#This Row],[LosID]]),1,"a"),Lose[LosID],Lose[Zufallszahl],"",0),RAND())</f>
        <v>0.12690288005579176</v>
      </c>
      <c r="V353" t="b" cm="1">
        <f t="array" aca="1" ref="V353" ca="1">Lose[[#This Row],[Zufallszahl]]&gt;=IFERROR(LARGE((LEFT(Lose[LosID],FIND("-",Lose[LosID])-1)=LEFT(Lose[[#This Row],[LosID]],FIND("-",Lose[[#This Row],[LosID]])-1))*Lose[Zufallszahl],_xlfn.XLOOKUP(LEFT(Lose[[#This Row],[LosID]],FIND("-",Lose[[#This Row],[LosID]])-1),Ziehungsanzahl[Kürzel],Ziehungsanzahl[Kontingent],FALSE,0)),9999)</f>
        <v>0</v>
      </c>
    </row>
    <row r="354" spans="1:22" ht="30">
      <c r="A3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4" s="1" t="s">
        <v>838</v>
      </c>
      <c r="C354" t="s">
        <v>567</v>
      </c>
      <c r="D354" s="1" t="s">
        <v>569</v>
      </c>
      <c r="F354" t="s">
        <v>1889</v>
      </c>
      <c r="K354" t="s">
        <v>568</v>
      </c>
      <c r="L354" t="str">
        <f>IFERROR(LEFT(TRIM(Lose[[#This Row],[Google Koordinaten]]),9),"")</f>
        <v>49.403567</v>
      </c>
      <c r="M354" t="str">
        <f>IFERROR(MID(TRIM(Lose[[#This Row],[Google Koordinaten]]),
FIND(",",TRIM(Lose[[#This Row],[Google Koordinaten]])) + 2,9),"")</f>
        <v>8.675442</v>
      </c>
      <c r="N354">
        <f>IF(Lose[[#This Row],[Bahn-hofs-zeit]]=0,0,MROUND(30*25^((Lose[[#This Row],[Bahn-hofs-zeit]]-_xlfn.MINIFS(Lose[Bahn-hofs-zeit],Lose[Bahn-hofs-zeit],"&gt;0"))/(MAX(Lose[Bahn-hofs-zeit])-_xlfn.MINIFS(Lose[Bahn-hofs-zeit],Lose[Bahn-hofs-zeit],"&gt;0"))),5))</f>
        <v>55</v>
      </c>
      <c r="O354">
        <v>0</v>
      </c>
      <c r="P354">
        <v>5</v>
      </c>
      <c r="Q354" t="str">
        <f>IFERROR(ROUND(Lose[[#This Row],[Distanz (km)]]*60/Lose[[#This Row],[Gehzeit (min)]],1),"")</f>
        <v/>
      </c>
      <c r="R3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4">
        <f>IFERROR(Lose[[#This Row],[Distanz (km)]]-Lose[[#This Row],[Check Distanz]],"")</f>
        <v>0</v>
      </c>
      <c r="T354" s="29" t="str">
        <f>IFERROR(Lose[[#This Row],[Check Umweg]]/Lose[[#This Row],[Check Distanz]],"")</f>
        <v/>
      </c>
      <c r="U354">
        <f ca="1">IF(RIGHT(Lose[[#This Row],[LosID]],1)="b",_xlfn.XLOOKUP(REPLACE(Lose[[#This Row],[LosID]],LEN(Lose[[#This Row],[LosID]]),1,"a"),Lose[LosID],Lose[Zufallszahl],"",0),RAND())</f>
        <v>0.12690288005579176</v>
      </c>
      <c r="V354" t="b" cm="1">
        <f t="array" aca="1" ref="V354" ca="1">Lose[[#This Row],[Zufallszahl]]&gt;=IFERROR(LARGE((LEFT(Lose[LosID],FIND("-",Lose[LosID])-1)=LEFT(Lose[[#This Row],[LosID]],FIND("-",Lose[[#This Row],[LosID]])-1))*Lose[Zufallszahl],_xlfn.XLOOKUP(LEFT(Lose[[#This Row],[LosID]],FIND("-",Lose[[#This Row],[LosID]])-1),Ziehungsanzahl[Kürzel],Ziehungsanzahl[Kontingent],FALSE,0)),9999)</f>
        <v>0</v>
      </c>
    </row>
    <row r="355" spans="1:22">
      <c r="A3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5" t="s">
        <v>843</v>
      </c>
      <c r="C355" t="s">
        <v>1890</v>
      </c>
      <c r="D355" s="46" t="s">
        <v>1891</v>
      </c>
      <c r="F355" t="s">
        <v>1892</v>
      </c>
      <c r="K355" t="s">
        <v>1893</v>
      </c>
      <c r="L355" t="str">
        <f>IFERROR(LEFT(TRIM(Lose[[#This Row],[Google Koordinaten]]),9),"")</f>
        <v>49.274763</v>
      </c>
      <c r="M355" t="str">
        <f>IFERROR(MID(TRIM(Lose[[#This Row],[Google Koordinaten]]),
FIND(",",TRIM(Lose[[#This Row],[Google Koordinaten]])) + 2,9),"")</f>
        <v>7.110814</v>
      </c>
      <c r="N355">
        <f>IF(Lose[[#This Row],[Bahn-hofs-zeit]]=0,0,MROUND(30*25^((Lose[[#This Row],[Bahn-hofs-zeit]]-_xlfn.MINIFS(Lose[Bahn-hofs-zeit],Lose[Bahn-hofs-zeit],"&gt;0"))/(MAX(Lose[Bahn-hofs-zeit])-_xlfn.MINIFS(Lose[Bahn-hofs-zeit],Lose[Bahn-hofs-zeit],"&gt;0"))),5))</f>
        <v>215</v>
      </c>
      <c r="O355">
        <f>IF(Lose[[#This Row],[Gehzeit (min)]]="",0,CEILING(3*(Lose[[#This Row],[Gehzeit (min)]]+Lose[[#This Row],[Aufgaben-zeit (min)]]),5))</f>
        <v>0</v>
      </c>
      <c r="P355">
        <v>9.25</v>
      </c>
      <c r="Q355" t="str">
        <f>IFERROR(ROUND(Lose[[#This Row],[Distanz (km)]]*60/Lose[[#This Row],[Gehzeit (min)]],1),"")</f>
        <v/>
      </c>
      <c r="R3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5">
        <f>IFERROR(Lose[[#This Row],[Distanz (km)]]-Lose[[#This Row],[Check Distanz]],"")</f>
        <v>0</v>
      </c>
      <c r="T355" s="29" t="str">
        <f>IFERROR(Lose[[#This Row],[Check Umweg]]/Lose[[#This Row],[Check Distanz]],"")</f>
        <v/>
      </c>
      <c r="U355">
        <f ca="1">IF(RIGHT(Lose[[#This Row],[LosID]],1)="b",_xlfn.XLOOKUP(REPLACE(Lose[[#This Row],[LosID]],LEN(Lose[[#This Row],[LosID]]),1,"a"),Lose[LosID],Lose[Zufallszahl],"",0),RAND())</f>
        <v>0.19562215995049925</v>
      </c>
      <c r="V355" t="b" cm="1">
        <f t="array" aca="1" ref="V355" ca="1">Lose[[#This Row],[Zufallszahl]]&gt;=IFERROR(LARGE((LEFT(Lose[LosID],FIND("-",Lose[LosID])-1)=LEFT(Lose[[#This Row],[LosID]],FIND("-",Lose[[#This Row],[LosID]])-1))*Lose[Zufallszahl],_xlfn.XLOOKUP(LEFT(Lose[[#This Row],[LosID]],FIND("-",Lose[[#This Row],[LosID]])-1),Ziehungsanzahl[Kürzel],Ziehungsanzahl[Kontingent],FALSE,0)),9999)</f>
        <v>0</v>
      </c>
    </row>
    <row r="356" spans="1:22">
      <c r="A35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6" t="s">
        <v>843</v>
      </c>
      <c r="C356" t="s">
        <v>1894</v>
      </c>
      <c r="D356" s="46" t="s">
        <v>1895</v>
      </c>
      <c r="F356" t="s">
        <v>1896</v>
      </c>
      <c r="K356" t="s">
        <v>1897</v>
      </c>
      <c r="L356" t="str">
        <f>IFERROR(LEFT(TRIM(Lose[[#This Row],[Google Koordinaten]]),9),"")</f>
        <v>51.098294</v>
      </c>
      <c r="M356" t="str">
        <f>IFERROR(MID(TRIM(Lose[[#This Row],[Google Koordinaten]]),
FIND(",",TRIM(Lose[[#This Row],[Google Koordinaten]])) + 2,9),"")</f>
        <v>13.680163</v>
      </c>
      <c r="N356">
        <f>IF(Lose[[#This Row],[Bahn-hofs-zeit]]=0,0,MROUND(30*25^((Lose[[#This Row],[Bahn-hofs-zeit]]-_xlfn.MINIFS(Lose[Bahn-hofs-zeit],Lose[Bahn-hofs-zeit],"&gt;0"))/(MAX(Lose[Bahn-hofs-zeit])-_xlfn.MINIFS(Lose[Bahn-hofs-zeit],Lose[Bahn-hofs-zeit],"&gt;0"))),5))</f>
        <v>420</v>
      </c>
      <c r="O356">
        <f>IF(Lose[[#This Row],[Gehzeit (min)]]="",0,CEILING(3*(Lose[[#This Row],[Gehzeit (min)]]+Lose[[#This Row],[Aufgaben-zeit (min)]]),5))</f>
        <v>0</v>
      </c>
      <c r="P356">
        <v>11.25</v>
      </c>
      <c r="Q356" t="str">
        <f>IFERROR(ROUND(Lose[[#This Row],[Distanz (km)]]*60/Lose[[#This Row],[Gehzeit (min)]],1),"")</f>
        <v/>
      </c>
      <c r="R35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6">
        <f>IFERROR(Lose[[#This Row],[Distanz (km)]]-Lose[[#This Row],[Check Distanz]],"")</f>
        <v>0</v>
      </c>
      <c r="T356" s="29" t="str">
        <f>IFERROR(Lose[[#This Row],[Check Umweg]]/Lose[[#This Row],[Check Distanz]],"")</f>
        <v/>
      </c>
      <c r="U356">
        <f ca="1">IF(RIGHT(Lose[[#This Row],[LosID]],1)="b",_xlfn.XLOOKUP(REPLACE(Lose[[#This Row],[LosID]],LEN(Lose[[#This Row],[LosID]]),1,"a"),Lose[LosID],Lose[Zufallszahl],"",0),RAND())</f>
        <v>0.19562215995049925</v>
      </c>
      <c r="V356" t="b" cm="1">
        <f t="array" aca="1" ref="V356" ca="1">Lose[[#This Row],[Zufallszahl]]&gt;=IFERROR(LARGE((LEFT(Lose[LosID],FIND("-",Lose[LosID])-1)=LEFT(Lose[[#This Row],[LosID]],FIND("-",Lose[[#This Row],[LosID]])-1))*Lose[Zufallszahl],_xlfn.XLOOKUP(LEFT(Lose[[#This Row],[LosID]],FIND("-",Lose[[#This Row],[LosID]])-1),Ziehungsanzahl[Kürzel],Ziehungsanzahl[Kontingent],FALSE,0)),9999)</f>
        <v>0</v>
      </c>
    </row>
    <row r="357" spans="1:22">
      <c r="A35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7" t="s">
        <v>846</v>
      </c>
      <c r="C357" t="s">
        <v>1898</v>
      </c>
      <c r="D357" s="1" t="s">
        <v>1899</v>
      </c>
      <c r="F357" t="s">
        <v>1900</v>
      </c>
      <c r="K357" t="s">
        <v>1280</v>
      </c>
      <c r="L357" t="str">
        <f>IFERROR(LEFT(TRIM(Lose[[#This Row],[Google Koordinaten]]),9),"")</f>
        <v>49.445616</v>
      </c>
      <c r="M357" t="str">
        <f>IFERROR(MID(TRIM(Lose[[#This Row],[Google Koordinaten]]),
FIND(",",TRIM(Lose[[#This Row],[Google Koordinaten]])) + 2,9),"")</f>
        <v>11.082989</v>
      </c>
      <c r="N357">
        <f>IF(Lose[[#This Row],[Bahn-hofs-zeit]]=0,0,MROUND(30*25^((Lose[[#This Row],[Bahn-hofs-zeit]]-_xlfn.MINIFS(Lose[Bahn-hofs-zeit],Lose[Bahn-hofs-zeit],"&gt;0"))/(MAX(Lose[Bahn-hofs-zeit])-_xlfn.MINIFS(Lose[Bahn-hofs-zeit],Lose[Bahn-hofs-zeit],"&gt;0"))),5))</f>
        <v>110</v>
      </c>
      <c r="O357">
        <f>IF(Lose[[#This Row],[Gehzeit (min)]]="",0,CEILING(3*(Lose[[#This Row],[Gehzeit (min)]]+Lose[[#This Row],[Aufgaben-zeit (min)]]),5))</f>
        <v>0</v>
      </c>
      <c r="P357">
        <v>7.25</v>
      </c>
      <c r="Q357" t="str">
        <f>IFERROR(ROUND(Lose[[#This Row],[Distanz (km)]]*60/Lose[[#This Row],[Gehzeit (min)]],1),"")</f>
        <v/>
      </c>
      <c r="R35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7">
        <f>IFERROR(Lose[[#This Row],[Distanz (km)]]-Lose[[#This Row],[Check Distanz]],"")</f>
        <v>0</v>
      </c>
      <c r="T357" s="29" t="str">
        <f>IFERROR(Lose[[#This Row],[Check Umweg]]/Lose[[#This Row],[Check Distanz]],"")</f>
        <v/>
      </c>
      <c r="U357">
        <f ca="1">IF(RIGHT(Lose[[#This Row],[LosID]],1)="b",_xlfn.XLOOKUP(REPLACE(Lose[[#This Row],[LosID]],LEN(Lose[[#This Row],[LosID]]),1,"a"),Lose[LosID],Lose[Zufallszahl],"",0),RAND())</f>
        <v>3.3423285960906379E-2</v>
      </c>
      <c r="V357" t="b" cm="1">
        <f t="array" aca="1" ref="V357" ca="1">Lose[[#This Row],[Zufallszahl]]&gt;=IFERROR(LARGE((LEFT(Lose[LosID],FIND("-",Lose[LosID])-1)=LEFT(Lose[[#This Row],[LosID]],FIND("-",Lose[[#This Row],[LosID]])-1))*Lose[Zufallszahl],_xlfn.XLOOKUP(LEFT(Lose[[#This Row],[LosID]],FIND("-",Lose[[#This Row],[LosID]])-1),Ziehungsanzahl[Kürzel],Ziehungsanzahl[Kontingent],FALSE,0)),9999)</f>
        <v>0</v>
      </c>
    </row>
    <row r="358" spans="1:22">
      <c r="A35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8" t="s">
        <v>846</v>
      </c>
      <c r="C358" t="s">
        <v>1901</v>
      </c>
      <c r="D358" s="1" t="s">
        <v>1902</v>
      </c>
      <c r="F358" t="s">
        <v>1903</v>
      </c>
      <c r="K358" t="str" cm="1">
        <f t="array" ref="K35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Gera Hbf</v>
      </c>
      <c r="L358" t="str">
        <f>IFERROR(LEFT(TRIM(Lose[[#This Row],[Google Koordinaten]]),9),"")</f>
        <v>50.883421</v>
      </c>
      <c r="M358" t="str">
        <f>IFERROR(MID(TRIM(Lose[[#This Row],[Google Koordinaten]]),
FIND(",",TRIM(Lose[[#This Row],[Google Koordinaten]])) + 2,9),"")</f>
        <v>12.077092</v>
      </c>
      <c r="N358">
        <f>IF(Lose[[#This Row],[Bahn-hofs-zeit]]=0,0,MROUND(30*25^((Lose[[#This Row],[Bahn-hofs-zeit]]-_xlfn.MINIFS(Lose[Bahn-hofs-zeit],Lose[Bahn-hofs-zeit],"&gt;0"))/(MAX(Lose[Bahn-hofs-zeit])-_xlfn.MINIFS(Lose[Bahn-hofs-zeit],Lose[Bahn-hofs-zeit],"&gt;0"))),5))</f>
        <v>305</v>
      </c>
      <c r="O358">
        <f>IF(Lose[[#This Row],[Gehzeit (min)]]="",0,CEILING(3*(Lose[[#This Row],[Gehzeit (min)]]+Lose[[#This Row],[Aufgaben-zeit (min)]]),5))</f>
        <v>0</v>
      </c>
      <c r="P358">
        <v>10.25</v>
      </c>
      <c r="Q358" t="str">
        <f>IFERROR(ROUND(Lose[[#This Row],[Distanz (km)]]*60/Lose[[#This Row],[Gehzeit (min)]],1),"")</f>
        <v/>
      </c>
      <c r="R35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58">
        <f>IFERROR(Lose[[#This Row],[Distanz (km)]]-Lose[[#This Row],[Check Distanz]],"")</f>
        <v>0</v>
      </c>
      <c r="T358" s="29" t="str">
        <f>IFERROR(Lose[[#This Row],[Check Umweg]]/Lose[[#This Row],[Check Distanz]],"")</f>
        <v/>
      </c>
      <c r="U358">
        <f ca="1">IF(RIGHT(Lose[[#This Row],[LosID]],1)="b",_xlfn.XLOOKUP(REPLACE(Lose[[#This Row],[LosID]],LEN(Lose[[#This Row],[LosID]]),1,"a"),Lose[LosID],Lose[Zufallszahl],"",0),RAND())</f>
        <v>3.3423285960906379E-2</v>
      </c>
      <c r="V358" t="b" cm="1">
        <f t="array" aca="1" ref="V358" ca="1">Lose[[#This Row],[Zufallszahl]]&gt;=IFERROR(LARGE((LEFT(Lose[LosID],FIND("-",Lose[LosID])-1)=LEFT(Lose[[#This Row],[LosID]],FIND("-",Lose[[#This Row],[LosID]])-1))*Lose[Zufallszahl],_xlfn.XLOOKUP(LEFT(Lose[[#This Row],[LosID]],FIND("-",Lose[[#This Row],[LosID]])-1),Ziehungsanzahl[Kürzel],Ziehungsanzahl[Kontingent],FALSE,0)),9999)</f>
        <v>0</v>
      </c>
    </row>
    <row r="359" spans="1:22">
      <c r="A35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59" t="s">
        <v>851</v>
      </c>
      <c r="C359" t="s">
        <v>572</v>
      </c>
      <c r="D359" s="1" t="s">
        <v>574</v>
      </c>
      <c r="F359" t="s">
        <v>1904</v>
      </c>
      <c r="K359" t="str" cm="1">
        <f t="array" ref="K35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Meiningen</v>
      </c>
      <c r="L359" t="str">
        <f>IFERROR(LEFT(TRIM(Lose[[#This Row],[Google Koordinaten]]),9),"")</f>
        <v>50.574070</v>
      </c>
      <c r="M359" t="str">
        <f>IFERROR(MID(TRIM(Lose[[#This Row],[Google Koordinaten]]),
FIND(",",TRIM(Lose[[#This Row],[Google Koordinaten]])) + 2,9),"")</f>
        <v>10.421205</v>
      </c>
      <c r="N359">
        <f>IF(Lose[[#This Row],[Bahn-hofs-zeit]]=0,0,MROUND(30*25^((Lose[[#This Row],[Bahn-hofs-zeit]]-_xlfn.MINIFS(Lose[Bahn-hofs-zeit],Lose[Bahn-hofs-zeit],"&gt;0"))/(MAX(Lose[Bahn-hofs-zeit])-_xlfn.MINIFS(Lose[Bahn-hofs-zeit],Lose[Bahn-hofs-zeit],"&gt;0"))),5))</f>
        <v>215</v>
      </c>
      <c r="O359">
        <f>IF(Lose[[#This Row],[Gehzeit (min)]]="",0,CEILING(3*(Lose[[#This Row],[Gehzeit (min)]]+Lose[[#This Row],[Aufgaben-zeit (min)]]),5))</f>
        <v>0</v>
      </c>
      <c r="P359">
        <v>9.25</v>
      </c>
      <c r="Q359" t="str">
        <f>IFERROR(ROUND(Lose[[#This Row],[Distanz (km)]]*60/Lose[[#This Row],[Gehzeit (min)]],1),"")</f>
        <v/>
      </c>
      <c r="R359"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359" t="str">
        <f>IFERROR(Lose[[#This Row],[Distanz (km)]]-Lose[[#This Row],[Check Distanz]],"")</f>
        <v/>
      </c>
      <c r="T359" s="29" t="str">
        <f>IFERROR(Lose[[#This Row],[Check Umweg]]/Lose[[#This Row],[Check Distanz]],"")</f>
        <v/>
      </c>
      <c r="U359">
        <f ca="1">IF(RIGHT(Lose[[#This Row],[LosID]],1)="b",_xlfn.XLOOKUP(REPLACE(Lose[[#This Row],[LosID]],LEN(Lose[[#This Row],[LosID]]),1,"a"),Lose[LosID],Lose[Zufallszahl],"",0),RAND())</f>
        <v>0.34230242142626022</v>
      </c>
      <c r="V359" t="b" cm="1">
        <f t="array" aca="1" ref="V359" ca="1">Lose[[#This Row],[Zufallszahl]]&gt;=IFERROR(LARGE((LEFT(Lose[LosID],FIND("-",Lose[LosID])-1)=LEFT(Lose[[#This Row],[LosID]],FIND("-",Lose[[#This Row],[LosID]])-1))*Lose[Zufallszahl],_xlfn.XLOOKUP(LEFT(Lose[[#This Row],[LosID]],FIND("-",Lose[[#This Row],[LosID]])-1),Ziehungsanzahl[Kürzel],Ziehungsanzahl[Kontingent],FALSE,0)),9999)</f>
        <v>0</v>
      </c>
    </row>
    <row r="360" spans="1:22">
      <c r="A36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0" t="s">
        <v>851</v>
      </c>
      <c r="C360" t="s">
        <v>577</v>
      </c>
      <c r="D360" s="1" t="s">
        <v>579</v>
      </c>
      <c r="F360" t="s">
        <v>1905</v>
      </c>
      <c r="K360" t="str" cm="1">
        <f t="array" ref="K36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Neu-Ulm</v>
      </c>
      <c r="L360" t="str">
        <f>IFERROR(LEFT(TRIM(Lose[[#This Row],[Google Koordinaten]]),9),"")</f>
        <v>48.393493</v>
      </c>
      <c r="M360" t="str">
        <f>IFERROR(MID(TRIM(Lose[[#This Row],[Google Koordinaten]]),
FIND(",",TRIM(Lose[[#This Row],[Google Koordinaten]])) + 2,9),"")</f>
        <v>10.005766</v>
      </c>
      <c r="N360">
        <f>IF(Lose[[#This Row],[Bahn-hofs-zeit]]=0,0,MROUND(30*25^((Lose[[#This Row],[Bahn-hofs-zeit]]-_xlfn.MINIFS(Lose[Bahn-hofs-zeit],Lose[Bahn-hofs-zeit],"&gt;0"))/(MAX(Lose[Bahn-hofs-zeit])-_xlfn.MINIFS(Lose[Bahn-hofs-zeit],Lose[Bahn-hofs-zeit],"&gt;0"))),5))</f>
        <v>155</v>
      </c>
      <c r="O360">
        <f>IF(Lose[[#This Row],[Gehzeit (min)]]="",0,CEILING(3*(Lose[[#This Row],[Gehzeit (min)]]+Lose[[#This Row],[Aufgaben-zeit (min)]]),5))</f>
        <v>0</v>
      </c>
      <c r="P360">
        <v>8.25</v>
      </c>
      <c r="Q360" t="str">
        <f>IFERROR(ROUND(Lose[[#This Row],[Distanz (km)]]*60/Lose[[#This Row],[Gehzeit (min)]],1),"")</f>
        <v/>
      </c>
      <c r="R36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0">
        <f>IFERROR(Lose[[#This Row],[Distanz (km)]]-Lose[[#This Row],[Check Distanz]],"")</f>
        <v>0</v>
      </c>
      <c r="T360" s="29" t="str">
        <f>IFERROR(Lose[[#This Row],[Check Umweg]]/Lose[[#This Row],[Check Distanz]],"")</f>
        <v/>
      </c>
      <c r="U360">
        <f ca="1">IF(RIGHT(Lose[[#This Row],[LosID]],1)="b",_xlfn.XLOOKUP(REPLACE(Lose[[#This Row],[LosID]],LEN(Lose[[#This Row],[LosID]]),1,"a"),Lose[LosID],Lose[Zufallszahl],"",0),RAND())</f>
        <v>0.34230242142626022</v>
      </c>
      <c r="V360" t="b" cm="1">
        <f t="array" aca="1" ref="V360" ca="1">Lose[[#This Row],[Zufallszahl]]&gt;=IFERROR(LARGE((LEFT(Lose[LosID],FIND("-",Lose[LosID])-1)=LEFT(Lose[[#This Row],[LosID]],FIND("-",Lose[[#This Row],[LosID]])-1))*Lose[Zufallszahl],_xlfn.XLOOKUP(LEFT(Lose[[#This Row],[LosID]],FIND("-",Lose[[#This Row],[LosID]])-1),Ziehungsanzahl[Kürzel],Ziehungsanzahl[Kontingent],FALSE,0)),9999)</f>
        <v>0</v>
      </c>
    </row>
    <row r="361" spans="1:22">
      <c r="A36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1" t="s">
        <v>854</v>
      </c>
      <c r="C361" t="s">
        <v>1906</v>
      </c>
      <c r="D361" s="1" t="s">
        <v>1907</v>
      </c>
      <c r="F361" t="s">
        <v>1908</v>
      </c>
      <c r="K361" t="str" cm="1">
        <f t="array" ref="K36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Düsseldorf-Bilk</v>
      </c>
      <c r="L361" t="str">
        <f>IFERROR(LEFT(TRIM(Lose[[#This Row],[Google Koordinaten]]),9),"")</f>
        <v>51.207994</v>
      </c>
      <c r="M361" t="str">
        <f>IFERROR(MID(TRIM(Lose[[#This Row],[Google Koordinaten]]),
FIND(",",TRIM(Lose[[#This Row],[Google Koordinaten]])) + 2,9),"")</f>
        <v>6.775578</v>
      </c>
      <c r="N361">
        <f>IF(Lose[[#This Row],[Bahn-hofs-zeit]]=0,0,MROUND(30*25^((Lose[[#This Row],[Bahn-hofs-zeit]]-_xlfn.MINIFS(Lose[Bahn-hofs-zeit],Lose[Bahn-hofs-zeit],"&gt;0"))/(MAX(Lose[Bahn-hofs-zeit])-_xlfn.MINIFS(Lose[Bahn-hofs-zeit],Lose[Bahn-hofs-zeit],"&gt;0"))),5))</f>
        <v>40</v>
      </c>
      <c r="O361">
        <f>IF(Lose[[#This Row],[Gehzeit (min)]]="",0,CEILING(3*(Lose[[#This Row],[Gehzeit (min)]]+Lose[[#This Row],[Aufgaben-zeit (min)]]),5))</f>
        <v>0</v>
      </c>
      <c r="P361">
        <v>4</v>
      </c>
      <c r="Q361" t="str">
        <f>IFERROR(ROUND(Lose[[#This Row],[Distanz (km)]]*60/Lose[[#This Row],[Gehzeit (min)]],1),"")</f>
        <v/>
      </c>
      <c r="R36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1">
        <f>IFERROR(Lose[[#This Row],[Distanz (km)]]-Lose[[#This Row],[Check Distanz]],"")</f>
        <v>0</v>
      </c>
      <c r="T361" s="29" t="str">
        <f>IFERROR(Lose[[#This Row],[Check Umweg]]/Lose[[#This Row],[Check Distanz]],"")</f>
        <v/>
      </c>
      <c r="U361">
        <f ca="1">IF(RIGHT(Lose[[#This Row],[LosID]],1)="b",_xlfn.XLOOKUP(REPLACE(Lose[[#This Row],[LosID]],LEN(Lose[[#This Row],[LosID]]),1,"a"),Lose[LosID],Lose[Zufallszahl],"",0),RAND())</f>
        <v>0.67428238361362536</v>
      </c>
      <c r="V361" t="b" cm="1">
        <f t="array" aca="1" ref="V361" ca="1">Lose[[#This Row],[Zufallszahl]]&gt;=IFERROR(LARGE((LEFT(Lose[LosID],FIND("-",Lose[LosID])-1)=LEFT(Lose[[#This Row],[LosID]],FIND("-",Lose[[#This Row],[LosID]])-1))*Lose[Zufallszahl],_xlfn.XLOOKUP(LEFT(Lose[[#This Row],[LosID]],FIND("-",Lose[[#This Row],[LosID]])-1),Ziehungsanzahl[Kürzel],Ziehungsanzahl[Kontingent],FALSE,0)),9999)</f>
        <v>0</v>
      </c>
    </row>
    <row r="362" spans="1:22">
      <c r="A36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2" t="s">
        <v>854</v>
      </c>
      <c r="C362" t="s">
        <v>1909</v>
      </c>
      <c r="D362" s="1" t="s">
        <v>1910</v>
      </c>
      <c r="F362" t="s">
        <v>1911</v>
      </c>
      <c r="K362" t="str" cm="1">
        <f t="array" ref="K36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Chemnitz Hbf</v>
      </c>
      <c r="L362" t="str">
        <f>IFERROR(LEFT(TRIM(Lose[[#This Row],[Google Koordinaten]]),9),"")</f>
        <v>50.839696</v>
      </c>
      <c r="M362" t="str">
        <f>IFERROR(MID(TRIM(Lose[[#This Row],[Google Koordinaten]]),
FIND(",",TRIM(Lose[[#This Row],[Google Koordinaten]])) + 2,9),"")</f>
        <v>12.930877</v>
      </c>
      <c r="N362">
        <f>IF(Lose[[#This Row],[Bahn-hofs-zeit]]=0,0,MROUND(30*25^((Lose[[#This Row],[Bahn-hofs-zeit]]-_xlfn.MINIFS(Lose[Bahn-hofs-zeit],Lose[Bahn-hofs-zeit],"&gt;0"))/(MAX(Lose[Bahn-hofs-zeit])-_xlfn.MINIFS(Lose[Bahn-hofs-zeit],Lose[Bahn-hofs-zeit],"&gt;0"))),5))</f>
        <v>355</v>
      </c>
      <c r="O362">
        <f>IF(Lose[[#This Row],[Gehzeit (min)]]="",0,CEILING(3*(Lose[[#This Row],[Gehzeit (min)]]+Lose[[#This Row],[Aufgaben-zeit (min)]]),5))</f>
        <v>0</v>
      </c>
      <c r="P362">
        <v>10.75</v>
      </c>
      <c r="Q362" t="str">
        <f>IFERROR(ROUND(Lose[[#This Row],[Distanz (km)]]*60/Lose[[#This Row],[Gehzeit (min)]],1),"")</f>
        <v/>
      </c>
      <c r="R36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2">
        <f>IFERROR(Lose[[#This Row],[Distanz (km)]]-Lose[[#This Row],[Check Distanz]],"")</f>
        <v>0</v>
      </c>
      <c r="T362" s="29" t="str">
        <f>IFERROR(Lose[[#This Row],[Check Umweg]]/Lose[[#This Row],[Check Distanz]],"")</f>
        <v/>
      </c>
      <c r="U362">
        <f ca="1">IF(RIGHT(Lose[[#This Row],[LosID]],1)="b",_xlfn.XLOOKUP(REPLACE(Lose[[#This Row],[LosID]],LEN(Lose[[#This Row],[LosID]]),1,"a"),Lose[LosID],Lose[Zufallszahl],"",0),RAND())</f>
        <v>0.67428238361362536</v>
      </c>
      <c r="V362" t="b" cm="1">
        <f t="array" aca="1" ref="V362" ca="1">Lose[[#This Row],[Zufallszahl]]&gt;=IFERROR(LARGE((LEFT(Lose[LosID],FIND("-",Lose[LosID])-1)=LEFT(Lose[[#This Row],[LosID]],FIND("-",Lose[[#This Row],[LosID]])-1))*Lose[Zufallszahl],_xlfn.XLOOKUP(LEFT(Lose[[#This Row],[LosID]],FIND("-",Lose[[#This Row],[LosID]])-1),Ziehungsanzahl[Kürzel],Ziehungsanzahl[Kontingent],FALSE,0)),9999)</f>
        <v>0</v>
      </c>
    </row>
    <row r="363" spans="1:22">
      <c r="A36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3" t="s">
        <v>859</v>
      </c>
      <c r="C363" t="s">
        <v>1912</v>
      </c>
      <c r="D363" s="1" t="s">
        <v>1913</v>
      </c>
      <c r="F363" t="s">
        <v>1914</v>
      </c>
      <c r="K363" t="str" cm="1">
        <f t="array" ref="K36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Hannover Hbf</v>
      </c>
      <c r="L363" t="str">
        <f>IFERROR(LEFT(TRIM(Lose[[#This Row],[Google Koordinaten]]),9),"")</f>
        <v>52.376761</v>
      </c>
      <c r="M363" t="str">
        <f>IFERROR(MID(TRIM(Lose[[#This Row],[Google Koordinaten]]),
FIND(",",TRIM(Lose[[#This Row],[Google Koordinaten]])) + 2,9),"")</f>
        <v>9.741021</v>
      </c>
      <c r="N363">
        <f>IF(Lose[[#This Row],[Bahn-hofs-zeit]]=0,0,MROUND(30*25^((Lose[[#This Row],[Bahn-hofs-zeit]]-_xlfn.MINIFS(Lose[Bahn-hofs-zeit],Lose[Bahn-hofs-zeit],"&gt;0"))/(MAX(Lose[Bahn-hofs-zeit])-_xlfn.MINIFS(Lose[Bahn-hofs-zeit],Lose[Bahn-hofs-zeit],"&gt;0"))),5))</f>
        <v>50</v>
      </c>
      <c r="O363">
        <f>IF(Lose[[#This Row],[Gehzeit (min)]]="",0,CEILING(3*(Lose[[#This Row],[Gehzeit (min)]]+Lose[[#This Row],[Aufgaben-zeit (min)]]),5))</f>
        <v>0</v>
      </c>
      <c r="P363">
        <v>4.75</v>
      </c>
      <c r="Q363" t="str">
        <f>IFERROR(ROUND(Lose[[#This Row],[Distanz (km)]]*60/Lose[[#This Row],[Gehzeit (min)]],1),"")</f>
        <v/>
      </c>
      <c r="R36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3">
        <f>IFERROR(Lose[[#This Row],[Distanz (km)]]-Lose[[#This Row],[Check Distanz]],"")</f>
        <v>0</v>
      </c>
      <c r="T363" s="29" t="str">
        <f>IFERROR(Lose[[#This Row],[Check Umweg]]/Lose[[#This Row],[Check Distanz]],"")</f>
        <v/>
      </c>
      <c r="U363">
        <f ca="1">IF(RIGHT(Lose[[#This Row],[LosID]],1)="b",_xlfn.XLOOKUP(REPLACE(Lose[[#This Row],[LosID]],LEN(Lose[[#This Row],[LosID]]),1,"a"),Lose[LosID],Lose[Zufallszahl],"",0),RAND())</f>
        <v>0.149241971769416</v>
      </c>
      <c r="V363" t="b" cm="1">
        <f t="array" aca="1" ref="V363" ca="1">Lose[[#This Row],[Zufallszahl]]&gt;=IFERROR(LARGE((LEFT(Lose[LosID],FIND("-",Lose[LosID])-1)=LEFT(Lose[[#This Row],[LosID]],FIND("-",Lose[[#This Row],[LosID]])-1))*Lose[Zufallszahl],_xlfn.XLOOKUP(LEFT(Lose[[#This Row],[LosID]],FIND("-",Lose[[#This Row],[LosID]])-1),Ziehungsanzahl[Kürzel],Ziehungsanzahl[Kontingent],FALSE,0)),9999)</f>
        <v>0</v>
      </c>
    </row>
    <row r="364" spans="1:22">
      <c r="A36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4" t="s">
        <v>859</v>
      </c>
      <c r="C364" t="s">
        <v>1915</v>
      </c>
      <c r="D364" s="1" t="s">
        <v>1916</v>
      </c>
      <c r="F364" t="s">
        <v>1917</v>
      </c>
      <c r="K364" t="str" cm="1">
        <f t="array" ref="K36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Leipzig Hbf</v>
      </c>
      <c r="L364" t="str">
        <f>IFERROR(LEFT(TRIM(Lose[[#This Row],[Google Koordinaten]]),9),"")</f>
        <v>51.345471</v>
      </c>
      <c r="M364" t="str">
        <f>IFERROR(MID(TRIM(Lose[[#This Row],[Google Koordinaten]]),
FIND(",",TRIM(Lose[[#This Row],[Google Koordinaten]])) + 2,9),"")</f>
        <v>12.382064</v>
      </c>
      <c r="N364">
        <f>IF(Lose[[#This Row],[Bahn-hofs-zeit]]=0,0,MROUND(30*25^((Lose[[#This Row],[Bahn-hofs-zeit]]-_xlfn.MINIFS(Lose[Bahn-hofs-zeit],Lose[Bahn-hofs-zeit],"&gt;0"))/(MAX(Lose[Bahn-hofs-zeit])-_xlfn.MINIFS(Lose[Bahn-hofs-zeit],Lose[Bahn-hofs-zeit],"&gt;0"))),5))</f>
        <v>155</v>
      </c>
      <c r="O364">
        <f>IF(Lose[[#This Row],[Gehzeit (min)]]="",0,CEILING(3*(Lose[[#This Row],[Gehzeit (min)]]+Lose[[#This Row],[Aufgaben-zeit (min)]]),5))</f>
        <v>0</v>
      </c>
      <c r="P364">
        <v>8.25</v>
      </c>
      <c r="Q364" t="str">
        <f>IFERROR(ROUND(Lose[[#This Row],[Distanz (km)]]*60/Lose[[#This Row],[Gehzeit (min)]],1),"")</f>
        <v/>
      </c>
      <c r="R36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4">
        <f>IFERROR(Lose[[#This Row],[Distanz (km)]]-Lose[[#This Row],[Check Distanz]],"")</f>
        <v>0</v>
      </c>
      <c r="T364" s="29" t="str">
        <f>IFERROR(Lose[[#This Row],[Check Umweg]]/Lose[[#This Row],[Check Distanz]],"")</f>
        <v/>
      </c>
      <c r="U364">
        <f ca="1">IF(RIGHT(Lose[[#This Row],[LosID]],1)="b",_xlfn.XLOOKUP(REPLACE(Lose[[#This Row],[LosID]],LEN(Lose[[#This Row],[LosID]]),1,"a"),Lose[LosID],Lose[Zufallszahl],"",0),RAND())</f>
        <v>0.149241971769416</v>
      </c>
      <c r="V364" t="b" cm="1">
        <f t="array" aca="1" ref="V364" ca="1">Lose[[#This Row],[Zufallszahl]]&gt;=IFERROR(LARGE((LEFT(Lose[LosID],FIND("-",Lose[LosID])-1)=LEFT(Lose[[#This Row],[LosID]],FIND("-",Lose[[#This Row],[LosID]])-1))*Lose[Zufallszahl],_xlfn.XLOOKUP(LEFT(Lose[[#This Row],[LosID]],FIND("-",Lose[[#This Row],[LosID]])-1),Ziehungsanzahl[Kürzel],Ziehungsanzahl[Kontingent],FALSE,0)),9999)</f>
        <v>0</v>
      </c>
    </row>
    <row r="365" spans="1:22">
      <c r="A36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5" t="s">
        <v>867</v>
      </c>
      <c r="C365" t="s">
        <v>1918</v>
      </c>
      <c r="D365" s="1" t="s">
        <v>1919</v>
      </c>
      <c r="F365" t="s">
        <v>1920</v>
      </c>
      <c r="K365" t="str" cm="1">
        <f t="array" ref="K36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Braunschweig Hbf</v>
      </c>
      <c r="L365" t="str">
        <f>IFERROR(LEFT(TRIM(Lose[[#This Row],[Google Koordinaten]]),9),"")</f>
        <v>52.252218</v>
      </c>
      <c r="M365" t="str">
        <f>IFERROR(MID(TRIM(Lose[[#This Row],[Google Koordinaten]]),
FIND(",",TRIM(Lose[[#This Row],[Google Koordinaten]])) + 2,9),"")</f>
        <v>10.540295</v>
      </c>
      <c r="N365">
        <f>IF(Lose[[#This Row],[Bahn-hofs-zeit]]=0,0,MROUND(30*25^((Lose[[#This Row],[Bahn-hofs-zeit]]-_xlfn.MINIFS(Lose[Bahn-hofs-zeit],Lose[Bahn-hofs-zeit],"&gt;0"))/(MAX(Lose[Bahn-hofs-zeit])-_xlfn.MINIFS(Lose[Bahn-hofs-zeit],Lose[Bahn-hofs-zeit],"&gt;0"))),5))</f>
        <v>80</v>
      </c>
      <c r="O365">
        <f>IF(Lose[[#This Row],[Gehzeit (min)]]="",0,CEILING(3*(Lose[[#This Row],[Gehzeit (min)]]+Lose[[#This Row],[Aufgaben-zeit (min)]]),5))</f>
        <v>0</v>
      </c>
      <c r="P365">
        <v>6.25</v>
      </c>
      <c r="Q365" t="str">
        <f>IFERROR(ROUND(Lose[[#This Row],[Distanz (km)]]*60/Lose[[#This Row],[Gehzeit (min)]],1),"")</f>
        <v/>
      </c>
      <c r="R36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5">
        <f>IFERROR(Lose[[#This Row],[Distanz (km)]]-Lose[[#This Row],[Check Distanz]],"")</f>
        <v>0</v>
      </c>
      <c r="T365" s="29" t="str">
        <f>IFERROR(Lose[[#This Row],[Check Umweg]]/Lose[[#This Row],[Check Distanz]],"")</f>
        <v/>
      </c>
      <c r="U365">
        <f ca="1">IF(RIGHT(Lose[[#This Row],[LosID]],1)="b",_xlfn.XLOOKUP(REPLACE(Lose[[#This Row],[LosID]],LEN(Lose[[#This Row],[LosID]]),1,"a"),Lose[LosID],Lose[Zufallszahl],"",0),RAND())</f>
        <v>0.56928117027086345</v>
      </c>
      <c r="V365" t="b" cm="1">
        <f t="array" aca="1" ref="V365" ca="1">Lose[[#This Row],[Zufallszahl]]&gt;=IFERROR(LARGE((LEFT(Lose[LosID],FIND("-",Lose[LosID])-1)=LEFT(Lose[[#This Row],[LosID]],FIND("-",Lose[[#This Row],[LosID]])-1))*Lose[Zufallszahl],_xlfn.XLOOKUP(LEFT(Lose[[#This Row],[LosID]],FIND("-",Lose[[#This Row],[LosID]])-1),Ziehungsanzahl[Kürzel],Ziehungsanzahl[Kontingent],FALSE,0)),9999)</f>
        <v>0</v>
      </c>
    </row>
    <row r="366" spans="1:22">
      <c r="A36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6" t="s">
        <v>867</v>
      </c>
      <c r="C366" t="s">
        <v>1921</v>
      </c>
      <c r="D366" s="1" t="s">
        <v>1922</v>
      </c>
      <c r="F366" t="s">
        <v>1069</v>
      </c>
      <c r="K366" t="str" cm="1">
        <f t="array" ref="K36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Magdeburg Hbf</v>
      </c>
      <c r="L366" t="str">
        <f>IFERROR(LEFT(TRIM(Lose[[#This Row],[Google Koordinaten]]),9),"")</f>
        <v>52.130511</v>
      </c>
      <c r="M366" t="str">
        <f>IFERROR(MID(TRIM(Lose[[#This Row],[Google Koordinaten]]),
FIND(",",TRIM(Lose[[#This Row],[Google Koordinaten]])) + 2,9),"")</f>
        <v>11.626963</v>
      </c>
      <c r="N366">
        <f>IF(Lose[[#This Row],[Bahn-hofs-zeit]]=0,0,MROUND(30*25^((Lose[[#This Row],[Bahn-hofs-zeit]]-_xlfn.MINIFS(Lose[Bahn-hofs-zeit],Lose[Bahn-hofs-zeit],"&gt;0"))/(MAX(Lose[Bahn-hofs-zeit])-_xlfn.MINIFS(Lose[Bahn-hofs-zeit],Lose[Bahn-hofs-zeit],"&gt;0"))),5))</f>
        <v>185</v>
      </c>
      <c r="O366">
        <f>IF(Lose[[#This Row],[Gehzeit (min)]]="",0,CEILING(3*(Lose[[#This Row],[Gehzeit (min)]]+Lose[[#This Row],[Aufgaben-zeit (min)]]),5))</f>
        <v>0</v>
      </c>
      <c r="P366">
        <v>8.75</v>
      </c>
      <c r="Q366" t="str">
        <f>IFERROR(ROUND(Lose[[#This Row],[Distanz (km)]]*60/Lose[[#This Row],[Gehzeit (min)]],1),"")</f>
        <v/>
      </c>
      <c r="R36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6">
        <f>IFERROR(Lose[[#This Row],[Distanz (km)]]-Lose[[#This Row],[Check Distanz]],"")</f>
        <v>0</v>
      </c>
      <c r="T366" s="29" t="str">
        <f>IFERROR(Lose[[#This Row],[Check Umweg]]/Lose[[#This Row],[Check Distanz]],"")</f>
        <v/>
      </c>
      <c r="U366">
        <f ca="1">IF(RIGHT(Lose[[#This Row],[LosID]],1)="b",_xlfn.XLOOKUP(REPLACE(Lose[[#This Row],[LosID]],LEN(Lose[[#This Row],[LosID]]),1,"a"),Lose[LosID],Lose[Zufallszahl],"",0),RAND())</f>
        <v>0.56928117027086345</v>
      </c>
      <c r="V366" t="b" cm="1">
        <f t="array" aca="1" ref="V366" ca="1">Lose[[#This Row],[Zufallszahl]]&gt;=IFERROR(LARGE((LEFT(Lose[LosID],FIND("-",Lose[LosID])-1)=LEFT(Lose[[#This Row],[LosID]],FIND("-",Lose[[#This Row],[LosID]])-1))*Lose[Zufallszahl],_xlfn.XLOOKUP(LEFT(Lose[[#This Row],[LosID]],FIND("-",Lose[[#This Row],[LosID]])-1),Ziehungsanzahl[Kürzel],Ziehungsanzahl[Kontingent],FALSE,0)),9999)</f>
        <v>0</v>
      </c>
    </row>
    <row r="367" spans="1:22" ht="75">
      <c r="A36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7" t="s">
        <v>872</v>
      </c>
      <c r="C367" t="s">
        <v>1923</v>
      </c>
      <c r="D367" s="48" t="s">
        <v>1924</v>
      </c>
      <c r="F367" t="s">
        <v>1925</v>
      </c>
      <c r="K367" t="str" cm="1">
        <f t="array" ref="K36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Eisenach Hbf</v>
      </c>
      <c r="L367" t="str">
        <f>IFERROR(LEFT(TRIM(Lose[[#This Row],[Google Koordinaten]]),9),"")</f>
        <v>50.976922</v>
      </c>
      <c r="M367" t="str">
        <f>IFERROR(MID(TRIM(Lose[[#This Row],[Google Koordinaten]]),
FIND(",",TRIM(Lose[[#This Row],[Google Koordinaten]])) + 2,9),"")</f>
        <v>10.331986</v>
      </c>
      <c r="N367">
        <f>IF(Lose[[#This Row],[Bahn-hofs-zeit]]=0,0,MROUND(30*25^((Lose[[#This Row],[Bahn-hofs-zeit]]-_xlfn.MINIFS(Lose[Bahn-hofs-zeit],Lose[Bahn-hofs-zeit],"&gt;0"))/(MAX(Lose[Bahn-hofs-zeit])-_xlfn.MINIFS(Lose[Bahn-hofs-zeit],Lose[Bahn-hofs-zeit],"&gt;0"))),5))</f>
        <v>80</v>
      </c>
      <c r="O367">
        <f>IF(Lose[[#This Row],[Gehzeit (min)]]="",0,CEILING(3*(Lose[[#This Row],[Gehzeit (min)]]+Lose[[#This Row],[Aufgaben-zeit (min)]]),5))</f>
        <v>0</v>
      </c>
      <c r="P367">
        <v>6.25</v>
      </c>
      <c r="Q367" t="str">
        <f>IFERROR(ROUND(Lose[[#This Row],[Distanz (km)]]*60/Lose[[#This Row],[Gehzeit (min)]],1),"")</f>
        <v/>
      </c>
      <c r="R36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7">
        <f>IFERROR(Lose[[#This Row],[Distanz (km)]]-Lose[[#This Row],[Check Distanz]],"")</f>
        <v>0</v>
      </c>
      <c r="T367" s="29" t="str">
        <f>IFERROR(Lose[[#This Row],[Check Umweg]]/Lose[[#This Row],[Check Distanz]],"")</f>
        <v/>
      </c>
      <c r="U367">
        <f ca="1">IF(RIGHT(Lose[[#This Row],[LosID]],1)="b",_xlfn.XLOOKUP(REPLACE(Lose[[#This Row],[LosID]],LEN(Lose[[#This Row],[LosID]]),1,"a"),Lose[LosID],Lose[Zufallszahl],"",0),RAND())</f>
        <v>0.78869522313560192</v>
      </c>
      <c r="V367" t="b" cm="1">
        <f t="array" aca="1" ref="V367" ca="1">Lose[[#This Row],[Zufallszahl]]&gt;=IFERROR(LARGE((LEFT(Lose[LosID],FIND("-",Lose[LosID])-1)=LEFT(Lose[[#This Row],[LosID]],FIND("-",Lose[[#This Row],[LosID]])-1))*Lose[Zufallszahl],_xlfn.XLOOKUP(LEFT(Lose[[#This Row],[LosID]],FIND("-",Lose[[#This Row],[LosID]])-1),Ziehungsanzahl[Kürzel],Ziehungsanzahl[Kontingent],FALSE,0)),9999)</f>
        <v>1</v>
      </c>
    </row>
    <row r="368" spans="1:22" ht="45">
      <c r="A36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8" t="s">
        <v>872</v>
      </c>
      <c r="C368" t="s">
        <v>1926</v>
      </c>
      <c r="D368" s="46" t="s">
        <v>1927</v>
      </c>
      <c r="F368" t="s">
        <v>1928</v>
      </c>
      <c r="K368" t="str" cm="1">
        <f t="array" ref="K36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Marburg(Lahn)</v>
      </c>
      <c r="L368" t="str">
        <f>IFERROR(LEFT(TRIM(Lose[[#This Row],[Google Koordinaten]]),9),"")</f>
        <v>50.819272</v>
      </c>
      <c r="M368" t="str">
        <f>IFERROR(MID(TRIM(Lose[[#This Row],[Google Koordinaten]]),
FIND(",",TRIM(Lose[[#This Row],[Google Koordinaten]])) + 2,9),"")</f>
        <v>8.775014</v>
      </c>
      <c r="N368">
        <f>IF(Lose[[#This Row],[Bahn-hofs-zeit]]=0,0,MROUND(30*25^((Lose[[#This Row],[Bahn-hofs-zeit]]-_xlfn.MINIFS(Lose[Bahn-hofs-zeit],Lose[Bahn-hofs-zeit],"&gt;0"))/(MAX(Lose[Bahn-hofs-zeit])-_xlfn.MINIFS(Lose[Bahn-hofs-zeit],Lose[Bahn-hofs-zeit],"&gt;0"))),5))</f>
        <v>60</v>
      </c>
      <c r="O368">
        <f>IF(Lose[[#This Row],[Gehzeit (min)]]="",0,CEILING(3*(Lose[[#This Row],[Gehzeit (min)]]+Lose[[#This Row],[Aufgaben-zeit (min)]]),5))</f>
        <v>0</v>
      </c>
      <c r="P368">
        <v>5.25</v>
      </c>
      <c r="Q368" t="str">
        <f>IFERROR(ROUND(Lose[[#This Row],[Distanz (km)]]*60/Lose[[#This Row],[Gehzeit (min)]],1),"")</f>
        <v/>
      </c>
      <c r="R36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8">
        <f>IFERROR(Lose[[#This Row],[Distanz (km)]]-Lose[[#This Row],[Check Distanz]],"")</f>
        <v>0</v>
      </c>
      <c r="T368" s="29" t="str">
        <f>IFERROR(Lose[[#This Row],[Check Umweg]]/Lose[[#This Row],[Check Distanz]],"")</f>
        <v/>
      </c>
      <c r="U368">
        <f ca="1">IF(RIGHT(Lose[[#This Row],[LosID]],1)="b",_xlfn.XLOOKUP(REPLACE(Lose[[#This Row],[LosID]],LEN(Lose[[#This Row],[LosID]]),1,"a"),Lose[LosID],Lose[Zufallszahl],"",0),RAND())</f>
        <v>0.78869522313560192</v>
      </c>
      <c r="V368" t="b" cm="1">
        <f t="array" aca="1" ref="V368" ca="1">Lose[[#This Row],[Zufallszahl]]&gt;=IFERROR(LARGE((LEFT(Lose[LosID],FIND("-",Lose[LosID])-1)=LEFT(Lose[[#This Row],[LosID]],FIND("-",Lose[[#This Row],[LosID]])-1))*Lose[Zufallszahl],_xlfn.XLOOKUP(LEFT(Lose[[#This Row],[LosID]],FIND("-",Lose[[#This Row],[LosID]])-1),Ziehungsanzahl[Kürzel],Ziehungsanzahl[Kontingent],FALSE,0)),9999)</f>
        <v>1</v>
      </c>
    </row>
    <row r="369" spans="1:22">
      <c r="A36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69" t="s">
        <v>877</v>
      </c>
      <c r="C369" t="s">
        <v>582</v>
      </c>
      <c r="D369" s="1" t="s">
        <v>584</v>
      </c>
      <c r="F369" t="s">
        <v>1929</v>
      </c>
      <c r="K369" t="s">
        <v>583</v>
      </c>
      <c r="L369" t="str">
        <f>IFERROR(LEFT(TRIM(Lose[[#This Row],[Google Koordinaten]]),9),"")</f>
        <v>50.997198</v>
      </c>
      <c r="M369" t="str">
        <f>IFERROR(MID(TRIM(Lose[[#This Row],[Google Koordinaten]]),
FIND(",",TRIM(Lose[[#This Row],[Google Koordinaten]])) + 2,9),"")</f>
        <v>12.443905</v>
      </c>
      <c r="N369">
        <f>IF(Lose[[#This Row],[Bahn-hofs-zeit]]=0,0,MROUND(30*25^((Lose[[#This Row],[Bahn-hofs-zeit]]-_xlfn.MINIFS(Lose[Bahn-hofs-zeit],Lose[Bahn-hofs-zeit],"&gt;0"))/(MAX(Lose[Bahn-hofs-zeit])-_xlfn.MINIFS(Lose[Bahn-hofs-zeit],Lose[Bahn-hofs-zeit],"&gt;0"))),5))</f>
        <v>305</v>
      </c>
      <c r="O369">
        <f>IF(Lose[[#This Row],[Gehzeit (min)]]="",0,CEILING(3*(Lose[[#This Row],[Gehzeit (min)]]+Lose[[#This Row],[Aufgaben-zeit (min)]]),5))</f>
        <v>0</v>
      </c>
      <c r="P369">
        <v>10.25</v>
      </c>
      <c r="Q369" t="str">
        <f>IFERROR(ROUND(Lose[[#This Row],[Distanz (km)]]*60/Lose[[#This Row],[Gehzeit (min)]],1),"")</f>
        <v/>
      </c>
      <c r="R36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69">
        <f>IFERROR(Lose[[#This Row],[Distanz (km)]]-Lose[[#This Row],[Check Distanz]],"")</f>
        <v>0</v>
      </c>
      <c r="T369" s="29" t="str">
        <f>IFERROR(Lose[[#This Row],[Check Umweg]]/Lose[[#This Row],[Check Distanz]],"")</f>
        <v/>
      </c>
      <c r="U369">
        <f ca="1">IF(RIGHT(Lose[[#This Row],[LosID]],1)="b",_xlfn.XLOOKUP(REPLACE(Lose[[#This Row],[LosID]],LEN(Lose[[#This Row],[LosID]]),1,"a"),Lose[LosID],Lose[Zufallszahl],"",0),RAND())</f>
        <v>0.23505299618280262</v>
      </c>
      <c r="V369" t="b" cm="1">
        <f t="array" aca="1" ref="V369" ca="1">Lose[[#This Row],[Zufallszahl]]&gt;=IFERROR(LARGE((LEFT(Lose[LosID],FIND("-",Lose[LosID])-1)=LEFT(Lose[[#This Row],[LosID]],FIND("-",Lose[[#This Row],[LosID]])-1))*Lose[Zufallszahl],_xlfn.XLOOKUP(LEFT(Lose[[#This Row],[LosID]],FIND("-",Lose[[#This Row],[LosID]])-1),Ziehungsanzahl[Kürzel],Ziehungsanzahl[Kontingent],FALSE,0)),9999)</f>
        <v>0</v>
      </c>
    </row>
    <row r="370" spans="1:22">
      <c r="A37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0" t="s">
        <v>877</v>
      </c>
      <c r="C370" t="s">
        <v>587</v>
      </c>
      <c r="D370" s="1" t="s">
        <v>589</v>
      </c>
      <c r="F370" t="s">
        <v>1930</v>
      </c>
      <c r="K370" t="s">
        <v>588</v>
      </c>
      <c r="L370" t="str">
        <f>IFERROR(LEFT(TRIM(Lose[[#This Row],[Google Koordinaten]]),9),"")</f>
        <v>48.476475</v>
      </c>
      <c r="M370" t="str">
        <f>IFERROR(MID(TRIM(Lose[[#This Row],[Google Koordinaten]]),
FIND(",",TRIM(Lose[[#This Row],[Google Koordinaten]])) + 2,9),"")</f>
        <v>7.946723</v>
      </c>
      <c r="N370">
        <f>IF(Lose[[#This Row],[Bahn-hofs-zeit]]=0,0,MROUND(30*25^((Lose[[#This Row],[Bahn-hofs-zeit]]-_xlfn.MINIFS(Lose[Bahn-hofs-zeit],Lose[Bahn-hofs-zeit],"&gt;0"))/(MAX(Lose[Bahn-hofs-zeit])-_xlfn.MINIFS(Lose[Bahn-hofs-zeit],Lose[Bahn-hofs-zeit],"&gt;0"))),5))</f>
        <v>95</v>
      </c>
      <c r="O370">
        <f>IF(Lose[[#This Row],[Gehzeit (min)]]="",0,CEILING(3*(Lose[[#This Row],[Gehzeit (min)]]+Lose[[#This Row],[Aufgaben-zeit (min)]]),5))</f>
        <v>0</v>
      </c>
      <c r="P370">
        <v>6.75</v>
      </c>
      <c r="Q370" t="str">
        <f>IFERROR(ROUND(Lose[[#This Row],[Distanz (km)]]*60/Lose[[#This Row],[Gehzeit (min)]],1),"")</f>
        <v/>
      </c>
      <c r="R37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0">
        <f>IFERROR(Lose[[#This Row],[Distanz (km)]]-Lose[[#This Row],[Check Distanz]],"")</f>
        <v>0</v>
      </c>
      <c r="T370" s="29" t="str">
        <f>IFERROR(Lose[[#This Row],[Check Umweg]]/Lose[[#This Row],[Check Distanz]],"")</f>
        <v/>
      </c>
      <c r="U370">
        <f ca="1">IF(RIGHT(Lose[[#This Row],[LosID]],1)="b",_xlfn.XLOOKUP(REPLACE(Lose[[#This Row],[LosID]],LEN(Lose[[#This Row],[LosID]]),1,"a"),Lose[LosID],Lose[Zufallszahl],"",0),RAND())</f>
        <v>0.23505299618280262</v>
      </c>
      <c r="V370" t="b" cm="1">
        <f t="array" aca="1" ref="V370" ca="1">Lose[[#This Row],[Zufallszahl]]&gt;=IFERROR(LARGE((LEFT(Lose[LosID],FIND("-",Lose[LosID])-1)=LEFT(Lose[[#This Row],[LosID]],FIND("-",Lose[[#This Row],[LosID]])-1))*Lose[Zufallszahl],_xlfn.XLOOKUP(LEFT(Lose[[#This Row],[LosID]],FIND("-",Lose[[#This Row],[LosID]])-1),Ziehungsanzahl[Kürzel],Ziehungsanzahl[Kontingent],FALSE,0)),9999)</f>
        <v>0</v>
      </c>
    </row>
    <row r="371" spans="1:22">
      <c r="A37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1" t="s">
        <v>865</v>
      </c>
      <c r="C371" t="s">
        <v>1931</v>
      </c>
      <c r="D371" s="1" t="s">
        <v>1932</v>
      </c>
      <c r="F371" t="s">
        <v>1933</v>
      </c>
      <c r="K371" t="str" cm="1">
        <f t="array" ref="K37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Witten Hbf</v>
      </c>
      <c r="L371" t="str">
        <f>IFERROR(LEFT(TRIM(Lose[[#This Row],[Google Koordinaten]]),9),"")</f>
        <v>51.435544</v>
      </c>
      <c r="M371" t="str">
        <f>IFERROR(MID(TRIM(Lose[[#This Row],[Google Koordinaten]]),
FIND(",",TRIM(Lose[[#This Row],[Google Koordinaten]])) + 2,9),"")</f>
        <v>7.329442</v>
      </c>
      <c r="N371">
        <f>IF(Lose[[#This Row],[Bahn-hofs-zeit]]=0,0,MROUND(30*25^((Lose[[#This Row],[Bahn-hofs-zeit]]-_xlfn.MINIFS(Lose[Bahn-hofs-zeit],Lose[Bahn-hofs-zeit],"&gt;0"))/(MAX(Lose[Bahn-hofs-zeit])-_xlfn.MINIFS(Lose[Bahn-hofs-zeit],Lose[Bahn-hofs-zeit],"&gt;0"))),5))</f>
        <v>40</v>
      </c>
      <c r="O371">
        <f>IF(Lose[[#This Row],[Gehzeit (min)]]="",0,CEILING(3*(Lose[[#This Row],[Gehzeit (min)]]+Lose[[#This Row],[Aufgaben-zeit (min)]]),5))</f>
        <v>0</v>
      </c>
      <c r="P371">
        <v>4.25</v>
      </c>
      <c r="Q371" t="str">
        <f>IFERROR(ROUND(Lose[[#This Row],[Distanz (km)]]*60/Lose[[#This Row],[Gehzeit (min)]],1),"")</f>
        <v/>
      </c>
      <c r="R37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1">
        <f>IFERROR(Lose[[#This Row],[Distanz (km)]]-Lose[[#This Row],[Check Distanz]],"")</f>
        <v>0</v>
      </c>
      <c r="T371" s="29" t="str">
        <f>IFERROR(Lose[[#This Row],[Check Umweg]]/Lose[[#This Row],[Check Distanz]],"")</f>
        <v/>
      </c>
      <c r="U371">
        <f ca="1">IF(RIGHT(Lose[[#This Row],[LosID]],1)="b",_xlfn.XLOOKUP(REPLACE(Lose[[#This Row],[LosID]],LEN(Lose[[#This Row],[LosID]]),1,"a"),Lose[LosID],Lose[Zufallszahl],"",0),RAND())</f>
        <v>0.19168600089616639</v>
      </c>
      <c r="V371" t="b" cm="1">
        <f t="array" aca="1" ref="V371" ca="1">Lose[[#This Row],[Zufallszahl]]&gt;=IFERROR(LARGE((LEFT(Lose[LosID],FIND("-",Lose[LosID])-1)=LEFT(Lose[[#This Row],[LosID]],FIND("-",Lose[[#This Row],[LosID]])-1))*Lose[Zufallszahl],_xlfn.XLOOKUP(LEFT(Lose[[#This Row],[LosID]],FIND("-",Lose[[#This Row],[LosID]])-1),Ziehungsanzahl[Kürzel],Ziehungsanzahl[Kontingent],FALSE,0)),9999)</f>
        <v>0</v>
      </c>
    </row>
    <row r="372" spans="1:22">
      <c r="A37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2" t="s">
        <v>865</v>
      </c>
      <c r="C372" t="s">
        <v>1934</v>
      </c>
      <c r="D372" s="1" t="s">
        <v>1932</v>
      </c>
      <c r="F372" t="s">
        <v>1935</v>
      </c>
      <c r="K372" t="str" cm="1">
        <f t="array" ref="K37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Bitterfeld</v>
      </c>
      <c r="L372" t="str">
        <f>IFERROR(LEFT(TRIM(Lose[[#This Row],[Google Koordinaten]]),9),"")</f>
        <v>51.622861</v>
      </c>
      <c r="M372" t="str">
        <f>IFERROR(MID(TRIM(Lose[[#This Row],[Google Koordinaten]]),
FIND(",",TRIM(Lose[[#This Row],[Google Koordinaten]])) + 2,9),"")</f>
        <v>12.316850</v>
      </c>
      <c r="N372">
        <f>IF(Lose[[#This Row],[Bahn-hofs-zeit]]=0,0,MROUND(30*25^((Lose[[#This Row],[Bahn-hofs-zeit]]-_xlfn.MINIFS(Lose[Bahn-hofs-zeit],Lose[Bahn-hofs-zeit],"&gt;0"))/(MAX(Lose[Bahn-hofs-zeit])-_xlfn.MINIFS(Lose[Bahn-hofs-zeit],Lose[Bahn-hofs-zeit],"&gt;0"))),5))</f>
        <v>170</v>
      </c>
      <c r="O372">
        <f>IF(Lose[[#This Row],[Gehzeit (min)]]="",0,CEILING(3*(Lose[[#This Row],[Gehzeit (min)]]+Lose[[#This Row],[Aufgaben-zeit (min)]]),5))</f>
        <v>0</v>
      </c>
      <c r="P372">
        <v>8.5</v>
      </c>
      <c r="Q372" t="str">
        <f>IFERROR(ROUND(Lose[[#This Row],[Distanz (km)]]*60/Lose[[#This Row],[Gehzeit (min)]],1),"")</f>
        <v/>
      </c>
      <c r="R372"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372" t="str">
        <f>IFERROR(Lose[[#This Row],[Distanz (km)]]-Lose[[#This Row],[Check Distanz]],"")</f>
        <v/>
      </c>
      <c r="T372" s="29" t="str">
        <f>IFERROR(Lose[[#This Row],[Check Umweg]]/Lose[[#This Row],[Check Distanz]],"")</f>
        <v/>
      </c>
      <c r="U372">
        <f ca="1">IF(RIGHT(Lose[[#This Row],[LosID]],1)="b",_xlfn.XLOOKUP(REPLACE(Lose[[#This Row],[LosID]],LEN(Lose[[#This Row],[LosID]]),1,"a"),Lose[LosID],Lose[Zufallszahl],"",0),RAND())</f>
        <v>0.19168600089616639</v>
      </c>
      <c r="V372" t="b" cm="1">
        <f t="array" aca="1" ref="V372" ca="1">Lose[[#This Row],[Zufallszahl]]&gt;=IFERROR(LARGE((LEFT(Lose[LosID],FIND("-",Lose[LosID])-1)=LEFT(Lose[[#This Row],[LosID]],FIND("-",Lose[[#This Row],[LosID]])-1))*Lose[Zufallszahl],_xlfn.XLOOKUP(LEFT(Lose[[#This Row],[LosID]],FIND("-",Lose[[#This Row],[LosID]])-1),Ziehungsanzahl[Kürzel],Ziehungsanzahl[Kontingent],FALSE,0)),9999)</f>
        <v>0</v>
      </c>
    </row>
    <row r="373" spans="1:22">
      <c r="A37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3" t="s">
        <v>830</v>
      </c>
      <c r="C373" t="s">
        <v>592</v>
      </c>
      <c r="D373" s="1" t="s">
        <v>594</v>
      </c>
      <c r="F373" t="s">
        <v>1936</v>
      </c>
      <c r="K373" t="s">
        <v>593</v>
      </c>
      <c r="L373" t="str">
        <f>IFERROR(LEFT(TRIM(Lose[[#This Row],[Google Koordinaten]]),9),"")</f>
        <v>51.309654</v>
      </c>
      <c r="M373" t="str">
        <f>IFERROR(MID(TRIM(Lose[[#This Row],[Google Koordinaten]]),
FIND(",",TRIM(Lose[[#This Row],[Google Koordinaten]])) + 2,9),"")</f>
        <v>13.287734</v>
      </c>
      <c r="N373">
        <f>IF(Lose[[#This Row],[Bahn-hofs-zeit]]=0,0,MROUND(30*25^((Lose[[#This Row],[Bahn-hofs-zeit]]-_xlfn.MINIFS(Lose[Bahn-hofs-zeit],Lose[Bahn-hofs-zeit],"&gt;0"))/(MAX(Lose[Bahn-hofs-zeit])-_xlfn.MINIFS(Lose[Bahn-hofs-zeit],Lose[Bahn-hofs-zeit],"&gt;0"))),5))</f>
        <v>305</v>
      </c>
      <c r="O373">
        <f>IF(Lose[[#This Row],[Gehzeit (min)]]="",0,CEILING(3*(Lose[[#This Row],[Gehzeit (min)]]+Lose[[#This Row],[Aufgaben-zeit (min)]]),5))</f>
        <v>0</v>
      </c>
      <c r="P373">
        <v>10.25</v>
      </c>
      <c r="Q373" t="str">
        <f>IFERROR(ROUND(Lose[[#This Row],[Distanz (km)]]*60/Lose[[#This Row],[Gehzeit (min)]],1),"")</f>
        <v/>
      </c>
      <c r="R37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3">
        <f>IFERROR(Lose[[#This Row],[Distanz (km)]]-Lose[[#This Row],[Check Distanz]],"")</f>
        <v>0</v>
      </c>
      <c r="T373" s="29" t="str">
        <f>IFERROR(Lose[[#This Row],[Check Umweg]]/Lose[[#This Row],[Check Distanz]],"")</f>
        <v/>
      </c>
      <c r="U373">
        <f ca="1">IF(RIGHT(Lose[[#This Row],[LosID]],1)="b",_xlfn.XLOOKUP(REPLACE(Lose[[#This Row],[LosID]],LEN(Lose[[#This Row],[LosID]]),1,"a"),Lose[LosID],Lose[Zufallszahl],"",0),RAND())</f>
        <v>0.33804122879447118</v>
      </c>
      <c r="V373" t="b" cm="1">
        <f t="array" aca="1" ref="V373" ca="1">Lose[[#This Row],[Zufallszahl]]&gt;=IFERROR(LARGE((LEFT(Lose[LosID],FIND("-",Lose[LosID])-1)=LEFT(Lose[[#This Row],[LosID]],FIND("-",Lose[[#This Row],[LosID]])-1))*Lose[Zufallszahl],_xlfn.XLOOKUP(LEFT(Lose[[#This Row],[LosID]],FIND("-",Lose[[#This Row],[LosID]])-1),Ziehungsanzahl[Kürzel],Ziehungsanzahl[Kontingent],FALSE,0)),9999)</f>
        <v>0</v>
      </c>
    </row>
    <row r="374" spans="1:22">
      <c r="A37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4" t="s">
        <v>830</v>
      </c>
      <c r="C374" t="s">
        <v>597</v>
      </c>
      <c r="D374" s="1" t="s">
        <v>598</v>
      </c>
      <c r="F374" t="s">
        <v>1937</v>
      </c>
      <c r="K374" t="s">
        <v>216</v>
      </c>
      <c r="L374" t="str">
        <f>IFERROR(LEFT(TRIM(Lose[[#This Row],[Google Koordinaten]]),9),"")</f>
        <v>49.479354</v>
      </c>
      <c r="M374" t="str">
        <f>IFERROR(MID(TRIM(Lose[[#This Row],[Google Koordinaten]]),
FIND(",",TRIM(Lose[[#This Row],[Google Koordinaten]])) + 2,9),"")</f>
        <v>8.468921</v>
      </c>
      <c r="N374">
        <f>IF(Lose[[#This Row],[Bahn-hofs-zeit]]=0,0,MROUND(30*25^((Lose[[#This Row],[Bahn-hofs-zeit]]-_xlfn.MINIFS(Lose[Bahn-hofs-zeit],Lose[Bahn-hofs-zeit],"&gt;0"))/(MAX(Lose[Bahn-hofs-zeit])-_xlfn.MINIFS(Lose[Bahn-hofs-zeit],Lose[Bahn-hofs-zeit],"&gt;0"))),5))</f>
        <v>40</v>
      </c>
      <c r="O374">
        <f>IF(Lose[[#This Row],[Gehzeit (min)]]="",0,CEILING(3*(Lose[[#This Row],[Gehzeit (min)]]+Lose[[#This Row],[Aufgaben-zeit (min)]]),5))</f>
        <v>0</v>
      </c>
      <c r="P374">
        <v>4.25</v>
      </c>
      <c r="Q374" t="str">
        <f>IFERROR(ROUND(Lose[[#This Row],[Distanz (km)]]*60/Lose[[#This Row],[Gehzeit (min)]],1),"")</f>
        <v/>
      </c>
      <c r="R37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4">
        <f>IFERROR(Lose[[#This Row],[Distanz (km)]]-Lose[[#This Row],[Check Distanz]],"")</f>
        <v>0</v>
      </c>
      <c r="T374" s="29" t="str">
        <f>IFERROR(Lose[[#This Row],[Check Umweg]]/Lose[[#This Row],[Check Distanz]],"")</f>
        <v/>
      </c>
      <c r="U374">
        <f ca="1">IF(RIGHT(Lose[[#This Row],[LosID]],1)="b",_xlfn.XLOOKUP(REPLACE(Lose[[#This Row],[LosID]],LEN(Lose[[#This Row],[LosID]]),1,"a"),Lose[LosID],Lose[Zufallszahl],"",0),RAND())</f>
        <v>0.33804122879447118</v>
      </c>
      <c r="V374" t="b" cm="1">
        <f t="array" aca="1" ref="V374" ca="1">Lose[[#This Row],[Zufallszahl]]&gt;=IFERROR(LARGE((LEFT(Lose[LosID],FIND("-",Lose[LosID])-1)=LEFT(Lose[[#This Row],[LosID]],FIND("-",Lose[[#This Row],[LosID]])-1))*Lose[Zufallszahl],_xlfn.XLOOKUP(LEFT(Lose[[#This Row],[LosID]],FIND("-",Lose[[#This Row],[LosID]])-1),Ziehungsanzahl[Kürzel],Ziehungsanzahl[Kontingent],FALSE,0)),9999)</f>
        <v>0</v>
      </c>
    </row>
    <row r="375" spans="1:22" ht="30">
      <c r="A37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5" s="1" t="s">
        <v>838</v>
      </c>
      <c r="C375" t="s">
        <v>1938</v>
      </c>
      <c r="D375" s="1" t="s">
        <v>1939</v>
      </c>
      <c r="F375" t="s">
        <v>1940</v>
      </c>
      <c r="K375" t="s">
        <v>1941</v>
      </c>
      <c r="L375" t="str">
        <f>IFERROR(LEFT(TRIM(Lose[[#This Row],[Google Koordinaten]]),9),"")</f>
        <v>50.720181</v>
      </c>
      <c r="M375" t="str">
        <f>IFERROR(MID(TRIM(Lose[[#This Row],[Google Koordinaten]]),
FIND(",",TRIM(Lose[[#This Row],[Google Koordinaten]])) + 2,9),"")</f>
        <v>10.440504</v>
      </c>
      <c r="N375">
        <f>IF(Lose[[#This Row],[Bahn-hofs-zeit]]=0,0,MROUND(30*25^((Lose[[#This Row],[Bahn-hofs-zeit]]-_xlfn.MINIFS(Lose[Bahn-hofs-zeit],Lose[Bahn-hofs-zeit],"&gt;0"))/(MAX(Lose[Bahn-hofs-zeit])-_xlfn.MINIFS(Lose[Bahn-hofs-zeit],Lose[Bahn-hofs-zeit],"&gt;0"))),5))</f>
        <v>305</v>
      </c>
      <c r="O375">
        <v>0</v>
      </c>
      <c r="P375">
        <v>10.25</v>
      </c>
      <c r="Q375" t="str">
        <f>IFERROR(ROUND(Lose[[#This Row],[Distanz (km)]]*60/Lose[[#This Row],[Gehzeit (min)]],1),"")</f>
        <v/>
      </c>
      <c r="R37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5">
        <f>IFERROR(Lose[[#This Row],[Distanz (km)]]-Lose[[#This Row],[Check Distanz]],"")</f>
        <v>0</v>
      </c>
      <c r="T375" s="29" t="str">
        <f>IFERROR(Lose[[#This Row],[Check Umweg]]/Lose[[#This Row],[Check Distanz]],"")</f>
        <v/>
      </c>
      <c r="U375">
        <f ca="1">IF(RIGHT(Lose[[#This Row],[LosID]],1)="b",_xlfn.XLOOKUP(REPLACE(Lose[[#This Row],[LosID]],LEN(Lose[[#This Row],[LosID]]),1,"a"),Lose[LosID],Lose[Zufallszahl],"",0),RAND())</f>
        <v>0.21865305310519068</v>
      </c>
      <c r="V375" t="b" cm="1">
        <f t="array" aca="1" ref="V375" ca="1">Lose[[#This Row],[Zufallszahl]]&gt;=IFERROR(LARGE((LEFT(Lose[LosID],FIND("-",Lose[LosID])-1)=LEFT(Lose[[#This Row],[LosID]],FIND("-",Lose[[#This Row],[LosID]])-1))*Lose[Zufallszahl],_xlfn.XLOOKUP(LEFT(Lose[[#This Row],[LosID]],FIND("-",Lose[[#This Row],[LosID]])-1),Ziehungsanzahl[Kürzel],Ziehungsanzahl[Kontingent],FALSE,0)),9999)</f>
        <v>0</v>
      </c>
    </row>
    <row r="376" spans="1:22" ht="30">
      <c r="A37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6" s="1" t="s">
        <v>838</v>
      </c>
      <c r="C376" t="s">
        <v>1942</v>
      </c>
      <c r="D376" s="1" t="s">
        <v>1943</v>
      </c>
      <c r="F376" t="s">
        <v>1944</v>
      </c>
      <c r="K376" t="s">
        <v>1945</v>
      </c>
      <c r="L376" t="str">
        <f>IFERROR(LEFT(TRIM(Lose[[#This Row],[Google Koordinaten]]),9),"")</f>
        <v>51.616359</v>
      </c>
      <c r="M376" t="str">
        <f>IFERROR(MID(TRIM(Lose[[#This Row],[Google Koordinaten]]),
FIND(",",TRIM(Lose[[#This Row],[Google Koordinaten]])) + 2,9),"")</f>
        <v>7.203490</v>
      </c>
      <c r="N376">
        <f>IF(Lose[[#This Row],[Bahn-hofs-zeit]]=0,0,MROUND(30*25^((Lose[[#This Row],[Bahn-hofs-zeit]]-_xlfn.MINIFS(Lose[Bahn-hofs-zeit],Lose[Bahn-hofs-zeit],"&gt;0"))/(MAX(Lose[Bahn-hofs-zeit])-_xlfn.MINIFS(Lose[Bahn-hofs-zeit],Lose[Bahn-hofs-zeit],"&gt;0"))),5))</f>
        <v>50</v>
      </c>
      <c r="O376">
        <v>0</v>
      </c>
      <c r="P376">
        <v>4.75</v>
      </c>
      <c r="Q376" t="str">
        <f>IFERROR(ROUND(Lose[[#This Row],[Distanz (km)]]*60/Lose[[#This Row],[Gehzeit (min)]],1),"")</f>
        <v/>
      </c>
      <c r="R37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6">
        <f>IFERROR(Lose[[#This Row],[Distanz (km)]]-Lose[[#This Row],[Check Distanz]],"")</f>
        <v>0</v>
      </c>
      <c r="T376" s="29" t="str">
        <f>IFERROR(Lose[[#This Row],[Check Umweg]]/Lose[[#This Row],[Check Distanz]],"")</f>
        <v/>
      </c>
      <c r="U376">
        <f ca="1">IF(RIGHT(Lose[[#This Row],[LosID]],1)="b",_xlfn.XLOOKUP(REPLACE(Lose[[#This Row],[LosID]],LEN(Lose[[#This Row],[LosID]]),1,"a"),Lose[LosID],Lose[Zufallszahl],"",0),RAND())</f>
        <v>0.21865305310519068</v>
      </c>
      <c r="V376" t="b" cm="1">
        <f t="array" aca="1" ref="V376" ca="1">Lose[[#This Row],[Zufallszahl]]&gt;=IFERROR(LARGE((LEFT(Lose[LosID],FIND("-",Lose[LosID])-1)=LEFT(Lose[[#This Row],[LosID]],FIND("-",Lose[[#This Row],[LosID]])-1))*Lose[Zufallszahl],_xlfn.XLOOKUP(LEFT(Lose[[#This Row],[LosID]],FIND("-",Lose[[#This Row],[LosID]])-1),Ziehungsanzahl[Kürzel],Ziehungsanzahl[Kontingent],FALSE,0)),9999)</f>
        <v>0</v>
      </c>
    </row>
    <row r="377" spans="1:22">
      <c r="A37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7" t="s">
        <v>846</v>
      </c>
      <c r="C377" t="s">
        <v>1946</v>
      </c>
      <c r="D377" s="1" t="s">
        <v>1947</v>
      </c>
      <c r="F377" t="str">
        <f>IFERROR(_xlfn.XLOOKUP(Lose[[#This Row],[Bahnhof]],Hafas[NAME],Hafas[Breitengrad Bahnhof],"",0)&amp;", "&amp;_xlfn.XLOOKUP(Lose[[#This Row],[Bahnhof]],Hafas[NAME],Hafas[Längengrad Bahnhof],"",0),"")</f>
        <v>51.031514, 6.991661</v>
      </c>
      <c r="K377" t="s">
        <v>249</v>
      </c>
      <c r="L377" t="str">
        <f>IFERROR(LEFT(TRIM(Lose[[#This Row],[Google Koordinaten]]),9),"")</f>
        <v>51.031514</v>
      </c>
      <c r="M377" t="str">
        <f>IFERROR(MID(TRIM(Lose[[#This Row],[Google Koordinaten]]),
FIND(",",TRIM(Lose[[#This Row],[Google Koordinaten]])) + 2,9),"")</f>
        <v>6.991661</v>
      </c>
      <c r="N377">
        <f>IF(Lose[[#This Row],[Bahn-hofs-zeit]]=0,0,MROUND(30*25^((Lose[[#This Row],[Bahn-hofs-zeit]]-_xlfn.MINIFS(Lose[Bahn-hofs-zeit],Lose[Bahn-hofs-zeit],"&gt;0"))/(MAX(Lose[Bahn-hofs-zeit])-_xlfn.MINIFS(Lose[Bahn-hofs-zeit],Lose[Bahn-hofs-zeit],"&gt;0"))),5))</f>
        <v>55</v>
      </c>
      <c r="O377">
        <f>IF(Lose[[#This Row],[Gehzeit (min)]]="",0,CEILING(3*(Lose[[#This Row],[Gehzeit (min)]]+Lose[[#This Row],[Aufgaben-zeit (min)]]),5))</f>
        <v>0</v>
      </c>
      <c r="P377">
        <v>5</v>
      </c>
      <c r="Q377" t="str">
        <f>IFERROR(ROUND(Lose[[#This Row],[Distanz (km)]]*60/Lose[[#This Row],[Gehzeit (min)]],1),"")</f>
        <v/>
      </c>
      <c r="R37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7">
        <f>IFERROR(Lose[[#This Row],[Distanz (km)]]-Lose[[#This Row],[Check Distanz]],"")</f>
        <v>0</v>
      </c>
      <c r="T377" s="29" t="str">
        <f>IFERROR(Lose[[#This Row],[Check Umweg]]/Lose[[#This Row],[Check Distanz]],"")</f>
        <v/>
      </c>
      <c r="U377">
        <f ca="1">IF(RIGHT(Lose[[#This Row],[LosID]],1)="b",_xlfn.XLOOKUP(REPLACE(Lose[[#This Row],[LosID]],LEN(Lose[[#This Row],[LosID]]),1,"a"),Lose[LosID],Lose[Zufallszahl],"",0),RAND())</f>
        <v>0.65881998386144902</v>
      </c>
      <c r="V377" t="b" cm="1">
        <f t="array" aca="1" ref="V377" ca="1">Lose[[#This Row],[Zufallszahl]]&gt;=IFERROR(LARGE((LEFT(Lose[LosID],FIND("-",Lose[LosID])-1)=LEFT(Lose[[#This Row],[LosID]],FIND("-",Lose[[#This Row],[LosID]])-1))*Lose[Zufallszahl],_xlfn.XLOOKUP(LEFT(Lose[[#This Row],[LosID]],FIND("-",Lose[[#This Row],[LosID]])-1),Ziehungsanzahl[Kürzel],Ziehungsanzahl[Kontingent],FALSE,0)),9999)</f>
        <v>0</v>
      </c>
    </row>
    <row r="378" spans="1:22">
      <c r="A37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8" t="s">
        <v>846</v>
      </c>
      <c r="C378" t="s">
        <v>1948</v>
      </c>
      <c r="D378" s="1" t="s">
        <v>1949</v>
      </c>
      <c r="F378" t="s">
        <v>1950</v>
      </c>
      <c r="K378" t="str" cm="1">
        <f t="array" ref="K37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Schwedt(Oder)Mitte</v>
      </c>
      <c r="L378" t="str">
        <f>IFERROR(LEFT(TRIM(Lose[[#This Row],[Google Koordinaten]]),9),"")</f>
        <v>53.068323</v>
      </c>
      <c r="M378" t="str">
        <f>IFERROR(MID(TRIM(Lose[[#This Row],[Google Koordinaten]]),
FIND(",",TRIM(Lose[[#This Row],[Google Koordinaten]])) + 2,9),"")</f>
        <v>14.271588</v>
      </c>
      <c r="N378">
        <f>IF(Lose[[#This Row],[Bahn-hofs-zeit]]=0,0,MROUND(30*25^((Lose[[#This Row],[Bahn-hofs-zeit]]-_xlfn.MINIFS(Lose[Bahn-hofs-zeit],Lose[Bahn-hofs-zeit],"&gt;0"))/(MAX(Lose[Bahn-hofs-zeit])-_xlfn.MINIFS(Lose[Bahn-hofs-zeit],Lose[Bahn-hofs-zeit],"&gt;0"))),5))</f>
        <v>420</v>
      </c>
      <c r="O378">
        <f>IF(Lose[[#This Row],[Gehzeit (min)]]="",0,CEILING(3*(Lose[[#This Row],[Gehzeit (min)]]+Lose[[#This Row],[Aufgaben-zeit (min)]]),5))</f>
        <v>0</v>
      </c>
      <c r="P378">
        <v>11.25</v>
      </c>
      <c r="Q378" t="str">
        <f>IFERROR(ROUND(Lose[[#This Row],[Distanz (km)]]*60/Lose[[#This Row],[Gehzeit (min)]],1),"")</f>
        <v/>
      </c>
      <c r="R378" t="str">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
      </c>
      <c r="S378" t="str">
        <f>IFERROR(Lose[[#This Row],[Distanz (km)]]-Lose[[#This Row],[Check Distanz]],"")</f>
        <v/>
      </c>
      <c r="T378" s="29" t="str">
        <f>IFERROR(Lose[[#This Row],[Check Umweg]]/Lose[[#This Row],[Check Distanz]],"")</f>
        <v/>
      </c>
      <c r="U378">
        <f ca="1">IF(RIGHT(Lose[[#This Row],[LosID]],1)="b",_xlfn.XLOOKUP(REPLACE(Lose[[#This Row],[LosID]],LEN(Lose[[#This Row],[LosID]]),1,"a"),Lose[LosID],Lose[Zufallszahl],"",0),RAND())</f>
        <v>0.65881998386144902</v>
      </c>
      <c r="V378" t="b" cm="1">
        <f t="array" aca="1" ref="V378" ca="1">Lose[[#This Row],[Zufallszahl]]&gt;=IFERROR(LARGE((LEFT(Lose[LosID],FIND("-",Lose[LosID])-1)=LEFT(Lose[[#This Row],[LosID]],FIND("-",Lose[[#This Row],[LosID]])-1))*Lose[Zufallszahl],_xlfn.XLOOKUP(LEFT(Lose[[#This Row],[LosID]],FIND("-",Lose[[#This Row],[LosID]])-1),Ziehungsanzahl[Kürzel],Ziehungsanzahl[Kontingent],FALSE,0)),9999)</f>
        <v>0</v>
      </c>
    </row>
    <row r="379" spans="1:22">
      <c r="A37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79" t="s">
        <v>851</v>
      </c>
      <c r="C379" t="s">
        <v>1951</v>
      </c>
      <c r="D379" s="1" t="s">
        <v>1952</v>
      </c>
      <c r="F379" t="s">
        <v>1953</v>
      </c>
      <c r="K379" t="s">
        <v>1954</v>
      </c>
      <c r="L379" t="str">
        <f>IFERROR(LEFT(TRIM(Lose[[#This Row],[Google Koordinaten]]),9),"")</f>
        <v>51.356889</v>
      </c>
      <c r="M379" t="str">
        <f>IFERROR(MID(TRIM(Lose[[#This Row],[Google Koordinaten]]),
FIND(",",TRIM(Lose[[#This Row],[Google Koordinaten]])) + 2,9),"")</f>
        <v>11.990551</v>
      </c>
      <c r="N379">
        <f>IF(Lose[[#This Row],[Bahn-hofs-zeit]]=0,0,MROUND(30*25^((Lose[[#This Row],[Bahn-hofs-zeit]]-_xlfn.MINIFS(Lose[Bahn-hofs-zeit],Lose[Bahn-hofs-zeit],"&gt;0"))/(MAX(Lose[Bahn-hofs-zeit])-_xlfn.MINIFS(Lose[Bahn-hofs-zeit],Lose[Bahn-hofs-zeit],"&gt;0"))),5))</f>
        <v>200</v>
      </c>
      <c r="O379">
        <f>IF(Lose[[#This Row],[Gehzeit (min)]]="",0,CEILING(3*(Lose[[#This Row],[Gehzeit (min)]]+Lose[[#This Row],[Aufgaben-zeit (min)]]),5))</f>
        <v>0</v>
      </c>
      <c r="P379">
        <v>9</v>
      </c>
      <c r="Q379" t="str">
        <f>IFERROR(ROUND(Lose[[#This Row],[Distanz (km)]]*60/Lose[[#This Row],[Gehzeit (min)]],1),"")</f>
        <v/>
      </c>
      <c r="R37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79">
        <f>IFERROR(Lose[[#This Row],[Distanz (km)]]-Lose[[#This Row],[Check Distanz]],"")</f>
        <v>0</v>
      </c>
      <c r="T379" s="29" t="str">
        <f>IFERROR(Lose[[#This Row],[Check Umweg]]/Lose[[#This Row],[Check Distanz]],"")</f>
        <v/>
      </c>
      <c r="U379">
        <f ca="1">IF(RIGHT(Lose[[#This Row],[LosID]],1)="b",_xlfn.XLOOKUP(REPLACE(Lose[[#This Row],[LosID]],LEN(Lose[[#This Row],[LosID]]),1,"a"),Lose[LosID],Lose[Zufallszahl],"",0),RAND())</f>
        <v>5.0005829643114175E-2</v>
      </c>
      <c r="V379" t="b" cm="1">
        <f t="array" aca="1" ref="V379" ca="1">Lose[[#This Row],[Zufallszahl]]&gt;=IFERROR(LARGE((LEFT(Lose[LosID],FIND("-",Lose[LosID])-1)=LEFT(Lose[[#This Row],[LosID]],FIND("-",Lose[[#This Row],[LosID]])-1))*Lose[Zufallszahl],_xlfn.XLOOKUP(LEFT(Lose[[#This Row],[LosID]],FIND("-",Lose[[#This Row],[LosID]])-1),Ziehungsanzahl[Kürzel],Ziehungsanzahl[Kontingent],FALSE,0)),9999)</f>
        <v>0</v>
      </c>
    </row>
    <row r="380" spans="1:22">
      <c r="A38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0" t="s">
        <v>851</v>
      </c>
      <c r="C380" t="s">
        <v>1955</v>
      </c>
      <c r="D380" s="1" t="s">
        <v>1956</v>
      </c>
      <c r="F380" t="s">
        <v>1957</v>
      </c>
      <c r="K380" t="s">
        <v>1958</v>
      </c>
      <c r="L380" t="str">
        <f>IFERROR(LEFT(TRIM(Lose[[#This Row],[Google Koordinaten]]),9),"")</f>
        <v>51.509450</v>
      </c>
      <c r="M380" t="str">
        <f>IFERROR(MID(TRIM(Lose[[#This Row],[Google Koordinaten]]),
FIND(",",TRIM(Lose[[#This Row],[Google Koordinaten]])) + 2,9),"")</f>
        <v>6.936684</v>
      </c>
      <c r="N380">
        <f>IF(Lose[[#This Row],[Bahn-hofs-zeit]]=0,0,MROUND(30*25^((Lose[[#This Row],[Bahn-hofs-zeit]]-_xlfn.MINIFS(Lose[Bahn-hofs-zeit],Lose[Bahn-hofs-zeit],"&gt;0"))/(MAX(Lose[Bahn-hofs-zeit])-_xlfn.MINIFS(Lose[Bahn-hofs-zeit],Lose[Bahn-hofs-zeit],"&gt;0"))),5))</f>
        <v>40</v>
      </c>
      <c r="O380">
        <f>IF(Lose[[#This Row],[Gehzeit (min)]]="",0,CEILING(3*(Lose[[#This Row],[Gehzeit (min)]]+Lose[[#This Row],[Aufgaben-zeit (min)]]),5))</f>
        <v>0</v>
      </c>
      <c r="P380">
        <v>4.25</v>
      </c>
      <c r="Q380" t="str">
        <f>IFERROR(ROUND(Lose[[#This Row],[Distanz (km)]]*60/Lose[[#This Row],[Gehzeit (min)]],1),"")</f>
        <v/>
      </c>
      <c r="R38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0">
        <f>IFERROR(Lose[[#This Row],[Distanz (km)]]-Lose[[#This Row],[Check Distanz]],"")</f>
        <v>0</v>
      </c>
      <c r="T380" s="29" t="str">
        <f>IFERROR(Lose[[#This Row],[Check Umweg]]/Lose[[#This Row],[Check Distanz]],"")</f>
        <v/>
      </c>
      <c r="U380">
        <f ca="1">IF(RIGHT(Lose[[#This Row],[LosID]],1)="b",_xlfn.XLOOKUP(REPLACE(Lose[[#This Row],[LosID]],LEN(Lose[[#This Row],[LosID]]),1,"a"),Lose[LosID],Lose[Zufallszahl],"",0),RAND())</f>
        <v>5.0005829643114175E-2</v>
      </c>
      <c r="V380" t="b" cm="1">
        <f t="array" aca="1" ref="V380" ca="1">Lose[[#This Row],[Zufallszahl]]&gt;=IFERROR(LARGE((LEFT(Lose[LosID],FIND("-",Lose[LosID])-1)=LEFT(Lose[[#This Row],[LosID]],FIND("-",Lose[[#This Row],[LosID]])-1))*Lose[Zufallszahl],_xlfn.XLOOKUP(LEFT(Lose[[#This Row],[LosID]],FIND("-",Lose[[#This Row],[LosID]])-1),Ziehungsanzahl[Kürzel],Ziehungsanzahl[Kontingent],FALSE,0)),9999)</f>
        <v>0</v>
      </c>
    </row>
    <row r="381" spans="1:22">
      <c r="A38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1" t="s">
        <v>859</v>
      </c>
      <c r="C381" t="s">
        <v>1959</v>
      </c>
      <c r="D381" s="52" t="s">
        <v>1960</v>
      </c>
      <c r="F381" t="s">
        <v>1961</v>
      </c>
      <c r="K381" t="str" cm="1">
        <f t="array" ref="K38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Erlangen</v>
      </c>
      <c r="L381" t="str">
        <f>IFERROR(LEFT(TRIM(Lose[[#This Row],[Google Koordinaten]]),9),"")</f>
        <v>49.595830</v>
      </c>
      <c r="M381" t="str">
        <f>IFERROR(MID(TRIM(Lose[[#This Row],[Google Koordinaten]]),
FIND(",",TRIM(Lose[[#This Row],[Google Koordinaten]])) + 2,9),"")</f>
        <v>11.001638</v>
      </c>
      <c r="N381">
        <f>IF(Lose[[#This Row],[Bahn-hofs-zeit]]=0,0,MROUND(30*25^((Lose[[#This Row],[Bahn-hofs-zeit]]-_xlfn.MINIFS(Lose[Bahn-hofs-zeit],Lose[Bahn-hofs-zeit],"&gt;0"))/(MAX(Lose[Bahn-hofs-zeit])-_xlfn.MINIFS(Lose[Bahn-hofs-zeit],Lose[Bahn-hofs-zeit],"&gt;0"))),5))</f>
        <v>155</v>
      </c>
      <c r="O381">
        <f>IF(Lose[[#This Row],[Gehzeit (min)]]="",0,CEILING(3*(Lose[[#This Row],[Gehzeit (min)]]+Lose[[#This Row],[Aufgaben-zeit (min)]]),5))</f>
        <v>0</v>
      </c>
      <c r="P381">
        <v>8.25</v>
      </c>
      <c r="Q381" t="str">
        <f>IFERROR(ROUND(Lose[[#This Row],[Distanz (km)]]*60/Lose[[#This Row],[Gehzeit (min)]],1),"")</f>
        <v/>
      </c>
      <c r="R38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1">
        <f>IFERROR(Lose[[#This Row],[Distanz (km)]]-Lose[[#This Row],[Check Distanz]],"")</f>
        <v>0</v>
      </c>
      <c r="T381" s="29" t="str">
        <f>IFERROR(Lose[[#This Row],[Check Umweg]]/Lose[[#This Row],[Check Distanz]],"")</f>
        <v/>
      </c>
      <c r="U381">
        <f ca="1">IF(RIGHT(Lose[[#This Row],[LosID]],1)="b",_xlfn.XLOOKUP(REPLACE(Lose[[#This Row],[LosID]],LEN(Lose[[#This Row],[LosID]]),1,"a"),Lose[LosID],Lose[Zufallszahl],"",0),RAND())</f>
        <v>0.49026976004838763</v>
      </c>
      <c r="V381" t="b" cm="1">
        <f t="array" aca="1" ref="V381" ca="1">Lose[[#This Row],[Zufallszahl]]&gt;=IFERROR(LARGE((LEFT(Lose[LosID],FIND("-",Lose[LosID])-1)=LEFT(Lose[[#This Row],[LosID]],FIND("-",Lose[[#This Row],[LosID]])-1))*Lose[Zufallszahl],_xlfn.XLOOKUP(LEFT(Lose[[#This Row],[LosID]],FIND("-",Lose[[#This Row],[LosID]])-1),Ziehungsanzahl[Kürzel],Ziehungsanzahl[Kontingent],FALSE,0)),9999)</f>
        <v>0</v>
      </c>
    </row>
    <row r="382" spans="1:22">
      <c r="A38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2" t="s">
        <v>859</v>
      </c>
      <c r="C382" t="s">
        <v>1962</v>
      </c>
      <c r="D382" s="1" t="s">
        <v>1963</v>
      </c>
      <c r="F382" t="s">
        <v>1964</v>
      </c>
      <c r="K382" t="str" cm="1">
        <f t="array" ref="K38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Jena West</v>
      </c>
      <c r="L382" t="str">
        <f>IFERROR(LEFT(TRIM(Lose[[#This Row],[Google Koordinaten]]),9),"")</f>
        <v>50.923286</v>
      </c>
      <c r="M382" t="str">
        <f>IFERROR(MID(TRIM(Lose[[#This Row],[Google Koordinaten]]),
FIND(",",TRIM(Lose[[#This Row],[Google Koordinaten]])) + 2,9),"")</f>
        <v>11.577848</v>
      </c>
      <c r="N382">
        <f>IF(Lose[[#This Row],[Bahn-hofs-zeit]]=0,0,MROUND(30*25^((Lose[[#This Row],[Bahn-hofs-zeit]]-_xlfn.MINIFS(Lose[Bahn-hofs-zeit],Lose[Bahn-hofs-zeit],"&gt;0"))/(MAX(Lose[Bahn-hofs-zeit])-_xlfn.MINIFS(Lose[Bahn-hofs-zeit],Lose[Bahn-hofs-zeit],"&gt;0"))),5))</f>
        <v>215</v>
      </c>
      <c r="O382">
        <f>IF(Lose[[#This Row],[Gehzeit (min)]]="",0,CEILING(3*(Lose[[#This Row],[Gehzeit (min)]]+Lose[[#This Row],[Aufgaben-zeit (min)]]),5))</f>
        <v>0</v>
      </c>
      <c r="P382">
        <v>9.25</v>
      </c>
      <c r="Q382" t="str">
        <f>IFERROR(ROUND(Lose[[#This Row],[Distanz (km)]]*60/Lose[[#This Row],[Gehzeit (min)]],1),"")</f>
        <v/>
      </c>
      <c r="R38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2">
        <f>IFERROR(Lose[[#This Row],[Distanz (km)]]-Lose[[#This Row],[Check Distanz]],"")</f>
        <v>0</v>
      </c>
      <c r="T382" s="29" t="str">
        <f>IFERROR(Lose[[#This Row],[Check Umweg]]/Lose[[#This Row],[Check Distanz]],"")</f>
        <v/>
      </c>
      <c r="U382">
        <f ca="1">IF(RIGHT(Lose[[#This Row],[LosID]],1)="b",_xlfn.XLOOKUP(REPLACE(Lose[[#This Row],[LosID]],LEN(Lose[[#This Row],[LosID]]),1,"a"),Lose[LosID],Lose[Zufallszahl],"",0),RAND())</f>
        <v>0.49026976004838763</v>
      </c>
      <c r="V382" t="b" cm="1">
        <f t="array" aca="1" ref="V382" ca="1">Lose[[#This Row],[Zufallszahl]]&gt;=IFERROR(LARGE((LEFT(Lose[LosID],FIND("-",Lose[LosID])-1)=LEFT(Lose[[#This Row],[LosID]],FIND("-",Lose[[#This Row],[LosID]])-1))*Lose[Zufallszahl],_xlfn.XLOOKUP(LEFT(Lose[[#This Row],[LosID]],FIND("-",Lose[[#This Row],[LosID]])-1),Ziehungsanzahl[Kürzel],Ziehungsanzahl[Kontingent],FALSE,0)),9999)</f>
        <v>0</v>
      </c>
    </row>
    <row r="383" spans="1:22" ht="30">
      <c r="A38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3" t="s">
        <v>862</v>
      </c>
      <c r="C383" t="s">
        <v>1965</v>
      </c>
      <c r="D383" s="1" t="s">
        <v>1966</v>
      </c>
      <c r="F383" t="s">
        <v>1967</v>
      </c>
      <c r="K383" t="str" cm="1">
        <f t="array" ref="K38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Hbf</v>
      </c>
      <c r="L383" t="str">
        <f>IFERROR(LEFT(TRIM(Lose[[#This Row],[Google Koordinaten]]),9),"")</f>
        <v>50.001117</v>
      </c>
      <c r="M383" t="str">
        <f>IFERROR(MID(TRIM(Lose[[#This Row],[Google Koordinaten]]),
FIND(",",TRIM(Lose[[#This Row],[Google Koordinaten]])) + 2,9),"")</f>
        <v>8.258720</v>
      </c>
      <c r="N383">
        <f>IF(Lose[[#This Row],[Bahn-hofs-zeit]]=0,0,MROUND(30*25^((Lose[[#This Row],[Bahn-hofs-zeit]]-_xlfn.MINIFS(Lose[Bahn-hofs-zeit],Lose[Bahn-hofs-zeit],"&gt;0"))/(MAX(Lose[Bahn-hofs-zeit])-_xlfn.MINIFS(Lose[Bahn-hofs-zeit],Lose[Bahn-hofs-zeit],"&gt;0"))),5))</f>
        <v>45</v>
      </c>
      <c r="O383">
        <f>IF(Lose[[#This Row],[Gehzeit (min)]]="",0,CEILING(3*(Lose[[#This Row],[Gehzeit (min)]]+Lose[[#This Row],[Aufgaben-zeit (min)]]),5))</f>
        <v>0</v>
      </c>
      <c r="P383">
        <v>4.5</v>
      </c>
      <c r="Q383" t="str">
        <f>IFERROR(ROUND(Lose[[#This Row],[Distanz (km)]]*60/Lose[[#This Row],[Gehzeit (min)]],1),"")</f>
        <v/>
      </c>
      <c r="R38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3">
        <f>IFERROR(Lose[[#This Row],[Distanz (km)]]-Lose[[#This Row],[Check Distanz]],"")</f>
        <v>0</v>
      </c>
      <c r="T383" s="29" t="str">
        <f>IFERROR(Lose[[#This Row],[Check Umweg]]/Lose[[#This Row],[Check Distanz]],"")</f>
        <v/>
      </c>
      <c r="U383">
        <f ca="1">IF(RIGHT(Lose[[#This Row],[LosID]],1)="b",_xlfn.XLOOKUP(REPLACE(Lose[[#This Row],[LosID]],LEN(Lose[[#This Row],[LosID]]),1,"a"),Lose[LosID],Lose[Zufallszahl],"",0),RAND())</f>
        <v>0.67986469423838813</v>
      </c>
      <c r="V383" t="b" cm="1">
        <f t="array" aca="1" ref="V383" ca="1">Lose[[#This Row],[Zufallszahl]]&gt;=IFERROR(LARGE((LEFT(Lose[LosID],FIND("-",Lose[LosID])-1)=LEFT(Lose[[#This Row],[LosID]],FIND("-",Lose[[#This Row],[LosID]])-1))*Lose[Zufallszahl],_xlfn.XLOOKUP(LEFT(Lose[[#This Row],[LosID]],FIND("-",Lose[[#This Row],[LosID]])-1),Ziehungsanzahl[Kürzel],Ziehungsanzahl[Kontingent],FALSE,0)),9999)</f>
        <v>1</v>
      </c>
    </row>
    <row r="384" spans="1:22" ht="30">
      <c r="A38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4" t="s">
        <v>862</v>
      </c>
      <c r="C384" t="s">
        <v>1968</v>
      </c>
      <c r="D384" s="1" t="s">
        <v>1969</v>
      </c>
      <c r="F384" t="s">
        <v>1970</v>
      </c>
      <c r="K384" t="str" cm="1">
        <f t="array" ref="K38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Erfurt Hbf</v>
      </c>
      <c r="L384" t="str">
        <f>IFERROR(LEFT(TRIM(Lose[[#This Row],[Google Koordinaten]]),9),"")</f>
        <v>50.972356</v>
      </c>
      <c r="M384" t="str">
        <f>IFERROR(MID(TRIM(Lose[[#This Row],[Google Koordinaten]]),
FIND(",",TRIM(Lose[[#This Row],[Google Koordinaten]])) + 2,9),"")</f>
        <v>11.037993</v>
      </c>
      <c r="N384">
        <f>IF(Lose[[#This Row],[Bahn-hofs-zeit]]=0,0,MROUND(30*25^((Lose[[#This Row],[Bahn-hofs-zeit]]-_xlfn.MINIFS(Lose[Bahn-hofs-zeit],Lose[Bahn-hofs-zeit],"&gt;0"))/(MAX(Lose[Bahn-hofs-zeit])-_xlfn.MINIFS(Lose[Bahn-hofs-zeit],Lose[Bahn-hofs-zeit],"&gt;0"))),5))</f>
        <v>90</v>
      </c>
      <c r="O384">
        <f>IF(Lose[[#This Row],[Gehzeit (min)]]="",0,CEILING(3*(Lose[[#This Row],[Gehzeit (min)]]+Lose[[#This Row],[Aufgaben-zeit (min)]]),5))</f>
        <v>0</v>
      </c>
      <c r="P384">
        <v>6.5</v>
      </c>
      <c r="Q384" t="str">
        <f>IFERROR(ROUND(Lose[[#This Row],[Distanz (km)]]*60/Lose[[#This Row],[Gehzeit (min)]],1),"")</f>
        <v/>
      </c>
      <c r="R38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4">
        <f>IFERROR(Lose[[#This Row],[Distanz (km)]]-Lose[[#This Row],[Check Distanz]],"")</f>
        <v>0</v>
      </c>
      <c r="T384" s="29" t="str">
        <f>IFERROR(Lose[[#This Row],[Check Umweg]]/Lose[[#This Row],[Check Distanz]],"")</f>
        <v/>
      </c>
      <c r="U384">
        <f ca="1">IF(RIGHT(Lose[[#This Row],[LosID]],1)="b",_xlfn.XLOOKUP(REPLACE(Lose[[#This Row],[LosID]],LEN(Lose[[#This Row],[LosID]]),1,"a"),Lose[LosID],Lose[Zufallszahl],"",0),RAND())</f>
        <v>0.67986469423838813</v>
      </c>
      <c r="V384" t="b" cm="1">
        <f t="array" aca="1" ref="V384" ca="1">Lose[[#This Row],[Zufallszahl]]&gt;=IFERROR(LARGE((LEFT(Lose[LosID],FIND("-",Lose[LosID])-1)=LEFT(Lose[[#This Row],[LosID]],FIND("-",Lose[[#This Row],[LosID]])-1))*Lose[Zufallszahl],_xlfn.XLOOKUP(LEFT(Lose[[#This Row],[LosID]],FIND("-",Lose[[#This Row],[LosID]])-1),Ziehungsanzahl[Kürzel],Ziehungsanzahl[Kontingent],FALSE,0)),9999)</f>
        <v>1</v>
      </c>
    </row>
    <row r="385" spans="1:22">
      <c r="A38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5" t="s">
        <v>867</v>
      </c>
      <c r="C385" t="s">
        <v>1971</v>
      </c>
      <c r="D385" s="1" t="s">
        <v>1972</v>
      </c>
      <c r="F385" t="s">
        <v>1025</v>
      </c>
      <c r="K385" t="str" cm="1">
        <f t="array" ref="K38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Kaiserslautern Hbf</v>
      </c>
      <c r="L385" t="str">
        <f>IFERROR(LEFT(TRIM(Lose[[#This Row],[Google Koordinaten]]),9),"")</f>
        <v>49.435859</v>
      </c>
      <c r="M385" t="str">
        <f>IFERROR(MID(TRIM(Lose[[#This Row],[Google Koordinaten]]),
FIND(",",TRIM(Lose[[#This Row],[Google Koordinaten]])) + 2,9),"")</f>
        <v>7.768627</v>
      </c>
      <c r="N385">
        <f>IF(Lose[[#This Row],[Bahn-hofs-zeit]]=0,0,MROUND(30*25^((Lose[[#This Row],[Bahn-hofs-zeit]]-_xlfn.MINIFS(Lose[Bahn-hofs-zeit],Lose[Bahn-hofs-zeit],"&gt;0"))/(MAX(Lose[Bahn-hofs-zeit])-_xlfn.MINIFS(Lose[Bahn-hofs-zeit],Lose[Bahn-hofs-zeit],"&gt;0"))),5))</f>
        <v>80</v>
      </c>
      <c r="O385">
        <f>IF(Lose[[#This Row],[Gehzeit (min)]]="",0,CEILING(3*(Lose[[#This Row],[Gehzeit (min)]]+Lose[[#This Row],[Aufgaben-zeit (min)]]),5))</f>
        <v>0</v>
      </c>
      <c r="P385">
        <v>6.25</v>
      </c>
      <c r="Q385" t="str">
        <f>IFERROR(ROUND(Lose[[#This Row],[Distanz (km)]]*60/Lose[[#This Row],[Gehzeit (min)]],1),"")</f>
        <v/>
      </c>
      <c r="R38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5">
        <f>IFERROR(Lose[[#This Row],[Distanz (km)]]-Lose[[#This Row],[Check Distanz]],"")</f>
        <v>0</v>
      </c>
      <c r="T385" s="29" t="str">
        <f>IFERROR(Lose[[#This Row],[Check Umweg]]/Lose[[#This Row],[Check Distanz]],"")</f>
        <v/>
      </c>
      <c r="U385">
        <f ca="1">IF(RIGHT(Lose[[#This Row],[LosID]],1)="b",_xlfn.XLOOKUP(REPLACE(Lose[[#This Row],[LosID]],LEN(Lose[[#This Row],[LosID]]),1,"a"),Lose[LosID],Lose[Zufallszahl],"",0),RAND())</f>
        <v>0.1095682636071994</v>
      </c>
      <c r="V385" t="b" cm="1">
        <f t="array" aca="1" ref="V385" ca="1">Lose[[#This Row],[Zufallszahl]]&gt;=IFERROR(LARGE((LEFT(Lose[LosID],FIND("-",Lose[LosID])-1)=LEFT(Lose[[#This Row],[LosID]],FIND("-",Lose[[#This Row],[LosID]])-1))*Lose[Zufallszahl],_xlfn.XLOOKUP(LEFT(Lose[[#This Row],[LosID]],FIND("-",Lose[[#This Row],[LosID]])-1),Ziehungsanzahl[Kürzel],Ziehungsanzahl[Kontingent],FALSE,0)),9999)</f>
        <v>0</v>
      </c>
    </row>
    <row r="386" spans="1:22">
      <c r="A38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6" t="s">
        <v>867</v>
      </c>
      <c r="C386" t="s">
        <v>1973</v>
      </c>
      <c r="D386" s="1" t="s">
        <v>1974</v>
      </c>
      <c r="F386" t="s">
        <v>1975</v>
      </c>
      <c r="K386" t="str" cm="1">
        <f t="array" ref="K38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Brandenburg Hbf</v>
      </c>
      <c r="L386" t="str">
        <f>IFERROR(LEFT(TRIM(Lose[[#This Row],[Google Koordinaten]]),9),"")</f>
        <v>52.400554</v>
      </c>
      <c r="M386" t="str">
        <f>IFERROR(MID(TRIM(Lose[[#This Row],[Google Koordinaten]]),
FIND(",",TRIM(Lose[[#This Row],[Google Koordinaten]])) + 2,9),"")</f>
        <v>12.566138</v>
      </c>
      <c r="N386">
        <f>IF(Lose[[#This Row],[Bahn-hofs-zeit]]=0,0,MROUND(30*25^((Lose[[#This Row],[Bahn-hofs-zeit]]-_xlfn.MINIFS(Lose[Bahn-hofs-zeit],Lose[Bahn-hofs-zeit],"&gt;0"))/(MAX(Lose[Bahn-hofs-zeit])-_xlfn.MINIFS(Lose[Bahn-hofs-zeit],Lose[Bahn-hofs-zeit],"&gt;0"))),5))</f>
        <v>330</v>
      </c>
      <c r="O386">
        <f>IF(Lose[[#This Row],[Gehzeit (min)]]="",0,CEILING(3*(Lose[[#This Row],[Gehzeit (min)]]+Lose[[#This Row],[Aufgaben-zeit (min)]]),5))</f>
        <v>0</v>
      </c>
      <c r="P386">
        <v>10.5</v>
      </c>
      <c r="Q386" t="str">
        <f>IFERROR(ROUND(Lose[[#This Row],[Distanz (km)]]*60/Lose[[#This Row],[Gehzeit (min)]],1),"")</f>
        <v/>
      </c>
      <c r="R38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6">
        <f>IFERROR(Lose[[#This Row],[Distanz (km)]]-Lose[[#This Row],[Check Distanz]],"")</f>
        <v>0</v>
      </c>
      <c r="T386" s="29" t="str">
        <f>IFERROR(Lose[[#This Row],[Check Umweg]]/Lose[[#This Row],[Check Distanz]],"")</f>
        <v/>
      </c>
      <c r="U386">
        <f ca="1">IF(RIGHT(Lose[[#This Row],[LosID]],1)="b",_xlfn.XLOOKUP(REPLACE(Lose[[#This Row],[LosID]],LEN(Lose[[#This Row],[LosID]]),1,"a"),Lose[LosID],Lose[Zufallszahl],"",0),RAND())</f>
        <v>0.1095682636071994</v>
      </c>
      <c r="V386" t="b" cm="1">
        <f t="array" aca="1" ref="V386" ca="1">Lose[[#This Row],[Zufallszahl]]&gt;=IFERROR(LARGE((LEFT(Lose[LosID],FIND("-",Lose[LosID])-1)=LEFT(Lose[[#This Row],[LosID]],FIND("-",Lose[[#This Row],[LosID]])-1))*Lose[Zufallszahl],_xlfn.XLOOKUP(LEFT(Lose[[#This Row],[LosID]],FIND("-",Lose[[#This Row],[LosID]])-1),Ziehungsanzahl[Kürzel],Ziehungsanzahl[Kontingent],FALSE,0)),9999)</f>
        <v>0</v>
      </c>
    </row>
    <row r="387" spans="1:22">
      <c r="A38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7" t="s">
        <v>843</v>
      </c>
      <c r="C387" t="s">
        <v>1976</v>
      </c>
      <c r="D387" s="1" t="s">
        <v>1977</v>
      </c>
      <c r="F387" t="s">
        <v>1978</v>
      </c>
      <c r="K387" t="s">
        <v>1979</v>
      </c>
      <c r="L387" t="str">
        <f>IFERROR(LEFT(TRIM(Lose[[#This Row],[Google Koordinaten]]),9),"")</f>
        <v>51.939737</v>
      </c>
      <c r="M387" t="str">
        <f>IFERROR(MID(TRIM(Lose[[#This Row],[Google Koordinaten]]),
FIND(",",TRIM(Lose[[#This Row],[Google Koordinaten]])) + 2,9),"")</f>
        <v>13.877182</v>
      </c>
      <c r="N387">
        <f>IF(Lose[[#This Row],[Bahn-hofs-zeit]]=0,0,MROUND(30*25^((Lose[[#This Row],[Bahn-hofs-zeit]]-_xlfn.MINIFS(Lose[Bahn-hofs-zeit],Lose[Bahn-hofs-zeit],"&gt;0"))/(MAX(Lose[Bahn-hofs-zeit])-_xlfn.MINIFS(Lose[Bahn-hofs-zeit],Lose[Bahn-hofs-zeit],"&gt;0"))),5))</f>
        <v>330</v>
      </c>
      <c r="O387">
        <f>IF(Lose[[#This Row],[Gehzeit (min)]]="",0,CEILING(3*(Lose[[#This Row],[Gehzeit (min)]]+Lose[[#This Row],[Aufgaben-zeit (min)]]),5))</f>
        <v>0</v>
      </c>
      <c r="P387">
        <v>10.5</v>
      </c>
      <c r="Q387" t="str">
        <f>IFERROR(ROUND(Lose[[#This Row],[Distanz (km)]]*60/Lose[[#This Row],[Gehzeit (min)]],1),"")</f>
        <v/>
      </c>
      <c r="R38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7">
        <f>IFERROR(Lose[[#This Row],[Distanz (km)]]-Lose[[#This Row],[Check Distanz]],"")</f>
        <v>0</v>
      </c>
      <c r="T387" s="29" t="str">
        <f>IFERROR(Lose[[#This Row],[Check Umweg]]/Lose[[#This Row],[Check Distanz]],"")</f>
        <v/>
      </c>
      <c r="U387">
        <f ca="1">IF(RIGHT(Lose[[#This Row],[LosID]],1)="b",_xlfn.XLOOKUP(REPLACE(Lose[[#This Row],[LosID]],LEN(Lose[[#This Row],[LosID]]),1,"a"),Lose[LosID],Lose[Zufallszahl],"",0),RAND())</f>
        <v>0.83859007698656274</v>
      </c>
      <c r="V387" t="b" cm="1">
        <f t="array" aca="1" ref="V387" ca="1">Lose[[#This Row],[Zufallszahl]]&gt;=IFERROR(LARGE((LEFT(Lose[LosID],FIND("-",Lose[LosID])-1)=LEFT(Lose[[#This Row],[LosID]],FIND("-",Lose[[#This Row],[LosID]])-1))*Lose[Zufallszahl],_xlfn.XLOOKUP(LEFT(Lose[[#This Row],[LosID]],FIND("-",Lose[[#This Row],[LosID]])-1),Ziehungsanzahl[Kürzel],Ziehungsanzahl[Kontingent],FALSE,0)),9999)</f>
        <v>1</v>
      </c>
    </row>
    <row r="388" spans="1:22">
      <c r="A38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8" t="s">
        <v>843</v>
      </c>
      <c r="C388" t="s">
        <v>1980</v>
      </c>
      <c r="D388" s="1" t="s">
        <v>1981</v>
      </c>
      <c r="F388" t="s">
        <v>1982</v>
      </c>
      <c r="K388" t="s">
        <v>1983</v>
      </c>
      <c r="L388" t="str">
        <f>IFERROR(LEFT(TRIM(Lose[[#This Row],[Google Koordinaten]]),9),"")</f>
        <v>49.353291</v>
      </c>
      <c r="M388" t="str">
        <f>IFERROR(MID(TRIM(Lose[[#This Row],[Google Koordinaten]]),
FIND(",",TRIM(Lose[[#This Row],[Google Koordinaten]])) + 2,9),"")</f>
        <v>7.176655</v>
      </c>
      <c r="N388">
        <f>IF(Lose[[#This Row],[Bahn-hofs-zeit]]=0,0,MROUND(30*25^((Lose[[#This Row],[Bahn-hofs-zeit]]-_xlfn.MINIFS(Lose[Bahn-hofs-zeit],Lose[Bahn-hofs-zeit],"&gt;0"))/(MAX(Lose[Bahn-hofs-zeit])-_xlfn.MINIFS(Lose[Bahn-hofs-zeit],Lose[Bahn-hofs-zeit],"&gt;0"))),5))</f>
        <v>135</v>
      </c>
      <c r="O388">
        <f>IF(Lose[[#This Row],[Gehzeit (min)]]="",0,CEILING(3*(Lose[[#This Row],[Gehzeit (min)]]+Lose[[#This Row],[Aufgaben-zeit (min)]]),5))</f>
        <v>0</v>
      </c>
      <c r="P388">
        <v>7.75</v>
      </c>
      <c r="Q388" t="str">
        <f>IFERROR(ROUND(Lose[[#This Row],[Distanz (km)]]*60/Lose[[#This Row],[Gehzeit (min)]],1),"")</f>
        <v/>
      </c>
      <c r="R38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8">
        <f>IFERROR(Lose[[#This Row],[Distanz (km)]]-Lose[[#This Row],[Check Distanz]],"")</f>
        <v>0</v>
      </c>
      <c r="T388" s="29" t="str">
        <f>IFERROR(Lose[[#This Row],[Check Umweg]]/Lose[[#This Row],[Check Distanz]],"")</f>
        <v/>
      </c>
      <c r="U388">
        <f ca="1">IF(RIGHT(Lose[[#This Row],[LosID]],1)="b",_xlfn.XLOOKUP(REPLACE(Lose[[#This Row],[LosID]],LEN(Lose[[#This Row],[LosID]]),1,"a"),Lose[LosID],Lose[Zufallszahl],"",0),RAND())</f>
        <v>0.83859007698656274</v>
      </c>
      <c r="V388" t="b" cm="1">
        <f t="array" aca="1" ref="V388" ca="1">Lose[[#This Row],[Zufallszahl]]&gt;=IFERROR(LARGE((LEFT(Lose[LosID],FIND("-",Lose[LosID])-1)=LEFT(Lose[[#This Row],[LosID]],FIND("-",Lose[[#This Row],[LosID]])-1))*Lose[Zufallszahl],_xlfn.XLOOKUP(LEFT(Lose[[#This Row],[LosID]],FIND("-",Lose[[#This Row],[LosID]])-1),Ziehungsanzahl[Kürzel],Ziehungsanzahl[Kontingent],FALSE,0)),9999)</f>
        <v>1</v>
      </c>
    </row>
    <row r="389" spans="1:22">
      <c r="A38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89" t="s">
        <v>872</v>
      </c>
      <c r="C389" t="s">
        <v>1984</v>
      </c>
      <c r="D389" s="1" t="s">
        <v>1985</v>
      </c>
      <c r="F389" t="s">
        <v>1986</v>
      </c>
      <c r="K389" t="str" cm="1">
        <f t="array" ref="K38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Frankenberg(Eder)</v>
      </c>
      <c r="L389" t="str">
        <f>IFERROR(LEFT(TRIM(Lose[[#This Row],[Google Koordinaten]]),9),"")</f>
        <v>51.054565</v>
      </c>
      <c r="M389" t="str">
        <f>IFERROR(MID(TRIM(Lose[[#This Row],[Google Koordinaten]]),
FIND(",",TRIM(Lose[[#This Row],[Google Koordinaten]])) + 2,9),"")</f>
        <v>8.789181</v>
      </c>
      <c r="N389">
        <f>IF(Lose[[#This Row],[Bahn-hofs-zeit]]=0,0,MROUND(30*25^((Lose[[#This Row],[Bahn-hofs-zeit]]-_xlfn.MINIFS(Lose[Bahn-hofs-zeit],Lose[Bahn-hofs-zeit],"&gt;0"))/(MAX(Lose[Bahn-hofs-zeit])-_xlfn.MINIFS(Lose[Bahn-hofs-zeit],Lose[Bahn-hofs-zeit],"&gt;0"))),5))</f>
        <v>70</v>
      </c>
      <c r="O389">
        <f>IF(Lose[[#This Row],[Gehzeit (min)]]="",0,CEILING(3*(Lose[[#This Row],[Gehzeit (min)]]+Lose[[#This Row],[Aufgaben-zeit (min)]]),5))</f>
        <v>0</v>
      </c>
      <c r="P389">
        <v>5.75</v>
      </c>
      <c r="Q389" t="str">
        <f>IFERROR(ROUND(Lose[[#This Row],[Distanz (km)]]*60/Lose[[#This Row],[Gehzeit (min)]],1),"")</f>
        <v/>
      </c>
      <c r="R38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89">
        <f>IFERROR(Lose[[#This Row],[Distanz (km)]]-Lose[[#This Row],[Check Distanz]],"")</f>
        <v>0</v>
      </c>
      <c r="T389" s="29" t="str">
        <f>IFERROR(Lose[[#This Row],[Check Umweg]]/Lose[[#This Row],[Check Distanz]],"")</f>
        <v/>
      </c>
      <c r="U389">
        <f ca="1">IF(RIGHT(Lose[[#This Row],[LosID]],1)="b",_xlfn.XLOOKUP(REPLACE(Lose[[#This Row],[LosID]],LEN(Lose[[#This Row],[LosID]]),1,"a"),Lose[LosID],Lose[Zufallszahl],"",0),RAND())</f>
        <v>0.74157443308584681</v>
      </c>
      <c r="V389" t="b" cm="1">
        <f t="array" aca="1" ref="V389" ca="1">Lose[[#This Row],[Zufallszahl]]&gt;=IFERROR(LARGE((LEFT(Lose[LosID],FIND("-",Lose[LosID])-1)=LEFT(Lose[[#This Row],[LosID]],FIND("-",Lose[[#This Row],[LosID]])-1))*Lose[Zufallszahl],_xlfn.XLOOKUP(LEFT(Lose[[#This Row],[LosID]],FIND("-",Lose[[#This Row],[LosID]])-1),Ziehungsanzahl[Kürzel],Ziehungsanzahl[Kontingent],FALSE,0)),9999)</f>
        <v>1</v>
      </c>
    </row>
    <row r="390" spans="1:22">
      <c r="A39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0" t="s">
        <v>872</v>
      </c>
      <c r="C390" t="s">
        <v>1987</v>
      </c>
      <c r="D390" s="1" t="s">
        <v>1988</v>
      </c>
      <c r="F390" t="s">
        <v>1989</v>
      </c>
      <c r="K390" t="str" cm="1">
        <f t="array" ref="K39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Frankenberg(Sachs)</v>
      </c>
      <c r="L390" t="str">
        <f>IFERROR(LEFT(TRIM(Lose[[#This Row],[Google Koordinaten]]),9),"")</f>
        <v>50.911233</v>
      </c>
      <c r="M390" t="str">
        <f>IFERROR(MID(TRIM(Lose[[#This Row],[Google Koordinaten]]),
FIND(",",TRIM(Lose[[#This Row],[Google Koordinaten]])) + 2,9),"")</f>
        <v>13.043191</v>
      </c>
      <c r="N390">
        <f>IF(Lose[[#This Row],[Bahn-hofs-zeit]]=0,0,MROUND(30*25^((Lose[[#This Row],[Bahn-hofs-zeit]]-_xlfn.MINIFS(Lose[Bahn-hofs-zeit],Lose[Bahn-hofs-zeit],"&gt;0"))/(MAX(Lose[Bahn-hofs-zeit])-_xlfn.MINIFS(Lose[Bahn-hofs-zeit],Lose[Bahn-hofs-zeit],"&gt;0"))),5))</f>
        <v>750</v>
      </c>
      <c r="O390">
        <f>IF(Lose[[#This Row],[Gehzeit (min)]]="",0,CEILING(3*(Lose[[#This Row],[Gehzeit (min)]]+Lose[[#This Row],[Aufgaben-zeit (min)]]),5))</f>
        <v>0</v>
      </c>
      <c r="P390">
        <v>13</v>
      </c>
      <c r="Q390" t="str">
        <f>IFERROR(ROUND(Lose[[#This Row],[Distanz (km)]]*60/Lose[[#This Row],[Gehzeit (min)]],1),"")</f>
        <v/>
      </c>
      <c r="R39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0">
        <f>IFERROR(Lose[[#This Row],[Distanz (km)]]-Lose[[#This Row],[Check Distanz]],"")</f>
        <v>0</v>
      </c>
      <c r="T390" s="29" t="str">
        <f>IFERROR(Lose[[#This Row],[Check Umweg]]/Lose[[#This Row],[Check Distanz]],"")</f>
        <v/>
      </c>
      <c r="U390">
        <f ca="1">IF(RIGHT(Lose[[#This Row],[LosID]],1)="b",_xlfn.XLOOKUP(REPLACE(Lose[[#This Row],[LosID]],LEN(Lose[[#This Row],[LosID]]),1,"a"),Lose[LosID],Lose[Zufallszahl],"",0),RAND())</f>
        <v>0.74157443308584681</v>
      </c>
      <c r="V390" t="b" cm="1">
        <f t="array" aca="1" ref="V390" ca="1">Lose[[#This Row],[Zufallszahl]]&gt;=IFERROR(LARGE((LEFT(Lose[LosID],FIND("-",Lose[LosID])-1)=LEFT(Lose[[#This Row],[LosID]],FIND("-",Lose[[#This Row],[LosID]])-1))*Lose[Zufallszahl],_xlfn.XLOOKUP(LEFT(Lose[[#This Row],[LosID]],FIND("-",Lose[[#This Row],[LosID]])-1),Ziehungsanzahl[Kürzel],Ziehungsanzahl[Kontingent],FALSE,0)),9999)</f>
        <v>1</v>
      </c>
    </row>
    <row r="391" spans="1:22">
      <c r="A39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1" t="s">
        <v>877</v>
      </c>
      <c r="C391" t="s">
        <v>601</v>
      </c>
      <c r="D391" s="1" t="s">
        <v>603</v>
      </c>
      <c r="F391" t="s">
        <v>1990</v>
      </c>
      <c r="K391" t="s">
        <v>602</v>
      </c>
      <c r="L391" t="str">
        <f>IFERROR(LEFT(TRIM(Lose[[#This Row],[Google Koordinaten]]),9),"")</f>
        <v>51.163071</v>
      </c>
      <c r="M391" t="str">
        <f>IFERROR(MID(TRIM(Lose[[#This Row],[Google Koordinaten]]),
FIND(",",TRIM(Lose[[#This Row],[Google Koordinaten]])) + 2,9),"")</f>
        <v>11.796984</v>
      </c>
      <c r="N391">
        <f>IF(Lose[[#This Row],[Bahn-hofs-zeit]]=0,0,MROUND(30*25^((Lose[[#This Row],[Bahn-hofs-zeit]]-_xlfn.MINIFS(Lose[Bahn-hofs-zeit],Lose[Bahn-hofs-zeit],"&gt;0"))/(MAX(Lose[Bahn-hofs-zeit])-_xlfn.MINIFS(Lose[Bahn-hofs-zeit],Lose[Bahn-hofs-zeit],"&gt;0"))),5))</f>
        <v>215</v>
      </c>
      <c r="O391">
        <f>IF(Lose[[#This Row],[Gehzeit (min)]]="",0,CEILING(3*(Lose[[#This Row],[Gehzeit (min)]]+Lose[[#This Row],[Aufgaben-zeit (min)]]),5))</f>
        <v>0</v>
      </c>
      <c r="P391">
        <v>9.25</v>
      </c>
      <c r="Q391" t="str">
        <f>IFERROR(ROUND(Lose[[#This Row],[Distanz (km)]]*60/Lose[[#This Row],[Gehzeit (min)]],1),"")</f>
        <v/>
      </c>
      <c r="R39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1">
        <f>IFERROR(Lose[[#This Row],[Distanz (km)]]-Lose[[#This Row],[Check Distanz]],"")</f>
        <v>0</v>
      </c>
      <c r="T391" s="29" t="str">
        <f>IFERROR(Lose[[#This Row],[Check Umweg]]/Lose[[#This Row],[Check Distanz]],"")</f>
        <v/>
      </c>
      <c r="U391">
        <f ca="1">IF(RIGHT(Lose[[#This Row],[LosID]],1)="b",_xlfn.XLOOKUP(REPLACE(Lose[[#This Row],[LosID]],LEN(Lose[[#This Row],[LosID]]),1,"a"),Lose[LosID],Lose[Zufallszahl],"",0),RAND())</f>
        <v>0.76537719477259081</v>
      </c>
      <c r="V391" t="b" cm="1">
        <f t="array" aca="1" ref="V391" ca="1">Lose[[#This Row],[Zufallszahl]]&gt;=IFERROR(LARGE((LEFT(Lose[LosID],FIND("-",Lose[LosID])-1)=LEFT(Lose[[#This Row],[LosID]],FIND("-",Lose[[#This Row],[LosID]])-1))*Lose[Zufallszahl],_xlfn.XLOOKUP(LEFT(Lose[[#This Row],[LosID]],FIND("-",Lose[[#This Row],[LosID]])-1),Ziehungsanzahl[Kürzel],Ziehungsanzahl[Kontingent],FALSE,0)),9999)</f>
        <v>1</v>
      </c>
    </row>
    <row r="392" spans="1:22">
      <c r="A39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2" t="s">
        <v>877</v>
      </c>
      <c r="C392" t="s">
        <v>606</v>
      </c>
      <c r="D392" s="1" t="s">
        <v>608</v>
      </c>
      <c r="F392" t="s">
        <v>1991</v>
      </c>
      <c r="K392" t="s">
        <v>607</v>
      </c>
      <c r="L392" t="str">
        <f>IFERROR(LEFT(TRIM(Lose[[#This Row],[Google Koordinaten]]),9),"")</f>
        <v>50.767800</v>
      </c>
      <c r="M392" t="str">
        <f>IFERROR(MID(TRIM(Lose[[#This Row],[Google Koordinaten]]),
FIND(",",TRIM(Lose[[#This Row],[Google Koordinaten]])) + 2,9),"")</f>
        <v>6.091499</v>
      </c>
      <c r="N392">
        <f>IF(Lose[[#This Row],[Bahn-hofs-zeit]]=0,0,MROUND(30*25^((Lose[[#This Row],[Bahn-hofs-zeit]]-_xlfn.MINIFS(Lose[Bahn-hofs-zeit],Lose[Bahn-hofs-zeit],"&gt;0"))/(MAX(Lose[Bahn-hofs-zeit])-_xlfn.MINIFS(Lose[Bahn-hofs-zeit],Lose[Bahn-hofs-zeit],"&gt;0"))),5))</f>
        <v>65</v>
      </c>
      <c r="O392">
        <f>IF(Lose[[#This Row],[Gehzeit (min)]]="",0,CEILING(3*(Lose[[#This Row],[Gehzeit (min)]]+Lose[[#This Row],[Aufgaben-zeit (min)]]),5))</f>
        <v>0</v>
      </c>
      <c r="P392">
        <v>5.5</v>
      </c>
      <c r="Q392" t="str">
        <f>IFERROR(ROUND(Lose[[#This Row],[Distanz (km)]]*60/Lose[[#This Row],[Gehzeit (min)]],1),"")</f>
        <v/>
      </c>
      <c r="R39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2">
        <f>IFERROR(Lose[[#This Row],[Distanz (km)]]-Lose[[#This Row],[Check Distanz]],"")</f>
        <v>0</v>
      </c>
      <c r="T392" s="29" t="str">
        <f>IFERROR(Lose[[#This Row],[Check Umweg]]/Lose[[#This Row],[Check Distanz]],"")</f>
        <v/>
      </c>
      <c r="U392">
        <f ca="1">IF(RIGHT(Lose[[#This Row],[LosID]],1)="b",_xlfn.XLOOKUP(REPLACE(Lose[[#This Row],[LosID]],LEN(Lose[[#This Row],[LosID]]),1,"a"),Lose[LosID],Lose[Zufallszahl],"",0),RAND())</f>
        <v>0.76537719477259081</v>
      </c>
      <c r="V392" t="b" cm="1">
        <f t="array" aca="1" ref="V392" ca="1">Lose[[#This Row],[Zufallszahl]]&gt;=IFERROR(LARGE((LEFT(Lose[LosID],FIND("-",Lose[LosID])-1)=LEFT(Lose[[#This Row],[LosID]],FIND("-",Lose[[#This Row],[LosID]])-1))*Lose[Zufallszahl],_xlfn.XLOOKUP(LEFT(Lose[[#This Row],[LosID]],FIND("-",Lose[[#This Row],[LosID]])-1),Ziehungsanzahl[Kürzel],Ziehungsanzahl[Kontingent],FALSE,0)),9999)</f>
        <v>1</v>
      </c>
    </row>
    <row r="393" spans="1:22">
      <c r="A39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3" t="s">
        <v>865</v>
      </c>
      <c r="C393" t="s">
        <v>1992</v>
      </c>
      <c r="D393" s="1" t="s">
        <v>1993</v>
      </c>
      <c r="F393" t="s">
        <v>1994</v>
      </c>
      <c r="K393" t="str" cm="1">
        <f t="array" ref="K39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Stendal Hbf</v>
      </c>
      <c r="L393" t="str">
        <f>IFERROR(LEFT(TRIM(Lose[[#This Row],[Google Koordinaten]]),9),"")</f>
        <v>52.594723</v>
      </c>
      <c r="M393" t="str">
        <f>IFERROR(MID(TRIM(Lose[[#This Row],[Google Koordinaten]]),
FIND(",",TRIM(Lose[[#This Row],[Google Koordinaten]])) + 2,9),"")</f>
        <v>11.854412</v>
      </c>
      <c r="N393">
        <f>IF(Lose[[#This Row],[Bahn-hofs-zeit]]=0,0,MROUND(30*25^((Lose[[#This Row],[Bahn-hofs-zeit]]-_xlfn.MINIFS(Lose[Bahn-hofs-zeit],Lose[Bahn-hofs-zeit],"&gt;0"))/(MAX(Lose[Bahn-hofs-zeit])-_xlfn.MINIFS(Lose[Bahn-hofs-zeit],Lose[Bahn-hofs-zeit],"&gt;0"))),5))</f>
        <v>110</v>
      </c>
      <c r="O393">
        <f>IF(Lose[[#This Row],[Gehzeit (min)]]="",0,CEILING(3*(Lose[[#This Row],[Gehzeit (min)]]+Lose[[#This Row],[Aufgaben-zeit (min)]]),5))</f>
        <v>0</v>
      </c>
      <c r="P393">
        <v>7.25</v>
      </c>
      <c r="Q393" t="str">
        <f>IFERROR(ROUND(Lose[[#This Row],[Distanz (km)]]*60/Lose[[#This Row],[Gehzeit (min)]],1),"")</f>
        <v/>
      </c>
      <c r="R39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3">
        <f>IFERROR(Lose[[#This Row],[Distanz (km)]]-Lose[[#This Row],[Check Distanz]],"")</f>
        <v>0</v>
      </c>
      <c r="T393" s="29" t="str">
        <f>IFERROR(Lose[[#This Row],[Check Umweg]]/Lose[[#This Row],[Check Distanz]],"")</f>
        <v/>
      </c>
      <c r="U393">
        <f ca="1">IF(RIGHT(Lose[[#This Row],[LosID]],1)="b",_xlfn.XLOOKUP(REPLACE(Lose[[#This Row],[LosID]],LEN(Lose[[#This Row],[LosID]]),1,"a"),Lose[LosID],Lose[Zufallszahl],"",0),RAND())</f>
        <v>0.43862601647720234</v>
      </c>
      <c r="V393" t="b" cm="1">
        <f t="array" aca="1" ref="V393" ca="1">Lose[[#This Row],[Zufallszahl]]&gt;=IFERROR(LARGE((LEFT(Lose[LosID],FIND("-",Lose[LosID])-1)=LEFT(Lose[[#This Row],[LosID]],FIND("-",Lose[[#This Row],[LosID]])-1))*Lose[Zufallszahl],_xlfn.XLOOKUP(LEFT(Lose[[#This Row],[LosID]],FIND("-",Lose[[#This Row],[LosID]])-1),Ziehungsanzahl[Kürzel],Ziehungsanzahl[Kontingent],FALSE,0)),9999)</f>
        <v>0</v>
      </c>
    </row>
    <row r="394" spans="1:22">
      <c r="A39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4" t="s">
        <v>865</v>
      </c>
      <c r="C394" t="s">
        <v>1995</v>
      </c>
      <c r="D394" s="1" t="s">
        <v>1996</v>
      </c>
      <c r="F394" t="s">
        <v>1997</v>
      </c>
      <c r="K394" t="str" cm="1">
        <f t="array" ref="K39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Lemgo</v>
      </c>
      <c r="L394" t="str">
        <f>IFERROR(LEFT(TRIM(Lose[[#This Row],[Google Koordinaten]]),9),"")</f>
        <v>52.022400</v>
      </c>
      <c r="M394" t="str">
        <f>IFERROR(MID(TRIM(Lose[[#This Row],[Google Koordinaten]]),
FIND(",",TRIM(Lose[[#This Row],[Google Koordinaten]])) + 2,9),"")</f>
        <v>8.894696</v>
      </c>
      <c r="N394">
        <f>IF(Lose[[#This Row],[Bahn-hofs-zeit]]=0,0,MROUND(30*25^((Lose[[#This Row],[Bahn-hofs-zeit]]-_xlfn.MINIFS(Lose[Bahn-hofs-zeit],Lose[Bahn-hofs-zeit],"&gt;0"))/(MAX(Lose[Bahn-hofs-zeit])-_xlfn.MINIFS(Lose[Bahn-hofs-zeit],Lose[Bahn-hofs-zeit],"&gt;0"))),5))</f>
        <v>110</v>
      </c>
      <c r="O394">
        <f>IF(Lose[[#This Row],[Gehzeit (min)]]="",0,CEILING(3*(Lose[[#This Row],[Gehzeit (min)]]+Lose[[#This Row],[Aufgaben-zeit (min)]]),5))</f>
        <v>0</v>
      </c>
      <c r="P394">
        <v>7.25</v>
      </c>
      <c r="Q394" t="str">
        <f>IFERROR(ROUND(Lose[[#This Row],[Distanz (km)]]*60/Lose[[#This Row],[Gehzeit (min)]],1),"")</f>
        <v/>
      </c>
      <c r="R39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4">
        <f>IFERROR(Lose[[#This Row],[Distanz (km)]]-Lose[[#This Row],[Check Distanz]],"")</f>
        <v>0</v>
      </c>
      <c r="T394" s="29" t="str">
        <f>IFERROR(Lose[[#This Row],[Check Umweg]]/Lose[[#This Row],[Check Distanz]],"")</f>
        <v/>
      </c>
      <c r="U394">
        <f ca="1">IF(RIGHT(Lose[[#This Row],[LosID]],1)="b",_xlfn.XLOOKUP(REPLACE(Lose[[#This Row],[LosID]],LEN(Lose[[#This Row],[LosID]]),1,"a"),Lose[LosID],Lose[Zufallszahl],"",0),RAND())</f>
        <v>0.43862601647720234</v>
      </c>
      <c r="V394" t="b" cm="1">
        <f t="array" aca="1" ref="V394" ca="1">Lose[[#This Row],[Zufallszahl]]&gt;=IFERROR(LARGE((LEFT(Lose[LosID],FIND("-",Lose[LosID])-1)=LEFT(Lose[[#This Row],[LosID]],FIND("-",Lose[[#This Row],[LosID]])-1))*Lose[Zufallszahl],_xlfn.XLOOKUP(LEFT(Lose[[#This Row],[LosID]],FIND("-",Lose[[#This Row],[LosID]])-1),Ziehungsanzahl[Kürzel],Ziehungsanzahl[Kontingent],FALSE,0)),9999)</f>
        <v>0</v>
      </c>
    </row>
    <row r="395" spans="1:22">
      <c r="A39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5" t="s">
        <v>830</v>
      </c>
      <c r="C395" t="s">
        <v>611</v>
      </c>
      <c r="D395" s="1" t="s">
        <v>613</v>
      </c>
      <c r="F395" t="s">
        <v>1998</v>
      </c>
      <c r="K395" t="s">
        <v>612</v>
      </c>
      <c r="L395" t="str">
        <f>IFERROR(LEFT(TRIM(Lose[[#This Row],[Google Koordinaten]]),9),"")</f>
        <v>51.840254</v>
      </c>
      <c r="M395" t="str">
        <f>IFERROR(MID(TRIM(Lose[[#This Row],[Google Koordinaten]]),
FIND(",",TRIM(Lose[[#This Row],[Google Koordinaten]])) + 2,9),"")</f>
        <v>10.788805</v>
      </c>
      <c r="N395">
        <f>IF(Lose[[#This Row],[Bahn-hofs-zeit]]=0,0,MROUND(30*25^((Lose[[#This Row],[Bahn-hofs-zeit]]-_xlfn.MINIFS(Lose[Bahn-hofs-zeit],Lose[Bahn-hofs-zeit],"&gt;0"))/(MAX(Lose[Bahn-hofs-zeit])-_xlfn.MINIFS(Lose[Bahn-hofs-zeit],Lose[Bahn-hofs-zeit],"&gt;0"))),5))</f>
        <v>185</v>
      </c>
      <c r="O395">
        <f>IF(Lose[[#This Row],[Gehzeit (min)]]="",0,CEILING(3*(Lose[[#This Row],[Gehzeit (min)]]+Lose[[#This Row],[Aufgaben-zeit (min)]]),5))</f>
        <v>0</v>
      </c>
      <c r="P395">
        <v>8.75</v>
      </c>
      <c r="Q395" t="str">
        <f>IFERROR(ROUND(Lose[[#This Row],[Distanz (km)]]*60/Lose[[#This Row],[Gehzeit (min)]],1),"")</f>
        <v/>
      </c>
      <c r="R39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5">
        <f>IFERROR(Lose[[#This Row],[Distanz (km)]]-Lose[[#This Row],[Check Distanz]],"")</f>
        <v>0</v>
      </c>
      <c r="T395" s="29" t="str">
        <f>IFERROR(Lose[[#This Row],[Check Umweg]]/Lose[[#This Row],[Check Distanz]],"")</f>
        <v/>
      </c>
      <c r="U395">
        <f ca="1">IF(RIGHT(Lose[[#This Row],[LosID]],1)="b",_xlfn.XLOOKUP(REPLACE(Lose[[#This Row],[LosID]],LEN(Lose[[#This Row],[LosID]]),1,"a"),Lose[LosID],Lose[Zufallszahl],"",0),RAND())</f>
        <v>0.49995526540052848</v>
      </c>
      <c r="V395" t="b" cm="1">
        <f t="array" aca="1" ref="V395" ca="1">Lose[[#This Row],[Zufallszahl]]&gt;=IFERROR(LARGE((LEFT(Lose[LosID],FIND("-",Lose[LosID])-1)=LEFT(Lose[[#This Row],[LosID]],FIND("-",Lose[[#This Row],[LosID]])-1))*Lose[Zufallszahl],_xlfn.XLOOKUP(LEFT(Lose[[#This Row],[LosID]],FIND("-",Lose[[#This Row],[LosID]])-1),Ziehungsanzahl[Kürzel],Ziehungsanzahl[Kontingent],FALSE,0)),9999)</f>
        <v>0</v>
      </c>
    </row>
    <row r="396" spans="1:22">
      <c r="A39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6" t="s">
        <v>830</v>
      </c>
      <c r="C396" t="s">
        <v>616</v>
      </c>
      <c r="D396" s="1" t="s">
        <v>618</v>
      </c>
      <c r="F396" t="s">
        <v>1999</v>
      </c>
      <c r="K396" t="s">
        <v>617</v>
      </c>
      <c r="L396" t="str">
        <f>IFERROR(LEFT(TRIM(Lose[[#This Row],[Google Koordinaten]]),9),"")</f>
        <v>49.349553</v>
      </c>
      <c r="M396" t="str">
        <f>IFERROR(MID(TRIM(Lose[[#This Row],[Google Koordinaten]]),
FIND(",",TRIM(Lose[[#This Row],[Google Koordinaten]])) + 2,9),"")</f>
        <v>8.140757</v>
      </c>
      <c r="N396">
        <f>IF(Lose[[#This Row],[Bahn-hofs-zeit]]=0,0,MROUND(30*25^((Lose[[#This Row],[Bahn-hofs-zeit]]-_xlfn.MINIFS(Lose[Bahn-hofs-zeit],Lose[Bahn-hofs-zeit],"&gt;0"))/(MAX(Lose[Bahn-hofs-zeit])-_xlfn.MINIFS(Lose[Bahn-hofs-zeit],Lose[Bahn-hofs-zeit],"&gt;0"))),5))</f>
        <v>70</v>
      </c>
      <c r="O396">
        <f>IF(Lose[[#This Row],[Gehzeit (min)]]="",0,CEILING(3*(Lose[[#This Row],[Gehzeit (min)]]+Lose[[#This Row],[Aufgaben-zeit (min)]]),5))</f>
        <v>0</v>
      </c>
      <c r="P396">
        <v>5.75</v>
      </c>
      <c r="Q396" t="str">
        <f>IFERROR(ROUND(Lose[[#This Row],[Distanz (km)]]*60/Lose[[#This Row],[Gehzeit (min)]],1),"")</f>
        <v/>
      </c>
      <c r="R39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6">
        <f>IFERROR(Lose[[#This Row],[Distanz (km)]]-Lose[[#This Row],[Check Distanz]],"")</f>
        <v>0</v>
      </c>
      <c r="T396" s="29" t="str">
        <f>IFERROR(Lose[[#This Row],[Check Umweg]]/Lose[[#This Row],[Check Distanz]],"")</f>
        <v/>
      </c>
      <c r="U396">
        <f ca="1">IF(RIGHT(Lose[[#This Row],[LosID]],1)="b",_xlfn.XLOOKUP(REPLACE(Lose[[#This Row],[LosID]],LEN(Lose[[#This Row],[LosID]]),1,"a"),Lose[LosID],Lose[Zufallszahl],"",0),RAND())</f>
        <v>0.49995526540052848</v>
      </c>
      <c r="V396" t="b" cm="1">
        <f t="array" aca="1" ref="V396" ca="1">Lose[[#This Row],[Zufallszahl]]&gt;=IFERROR(LARGE((LEFT(Lose[LosID],FIND("-",Lose[LosID])-1)=LEFT(Lose[[#This Row],[LosID]],FIND("-",Lose[[#This Row],[LosID]])-1))*Lose[Zufallszahl],_xlfn.XLOOKUP(LEFT(Lose[[#This Row],[LosID]],FIND("-",Lose[[#This Row],[LosID]])-1),Ziehungsanzahl[Kürzel],Ziehungsanzahl[Kontingent],FALSE,0)),9999)</f>
        <v>0</v>
      </c>
    </row>
    <row r="397" spans="1:22" ht="30">
      <c r="A39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7" s="1" t="s">
        <v>838</v>
      </c>
      <c r="C397" t="s">
        <v>621</v>
      </c>
      <c r="D397" s="52" t="s">
        <v>623</v>
      </c>
      <c r="F397" t="s">
        <v>2000</v>
      </c>
      <c r="K397" t="s">
        <v>622</v>
      </c>
      <c r="L397" t="str">
        <f>IFERROR(LEFT(TRIM(Lose[[#This Row],[Google Koordinaten]]),9),"")</f>
        <v>53.003115</v>
      </c>
      <c r="M397" t="str">
        <f>IFERROR(MID(TRIM(Lose[[#This Row],[Google Koordinaten]]),
FIND(",",TRIM(Lose[[#This Row],[Google Koordinaten]])) + 2,9),"")</f>
        <v>11.762871</v>
      </c>
      <c r="N397">
        <f>IF(Lose[[#This Row],[Bahn-hofs-zeit]]=0,0,MROUND(30*25^((Lose[[#This Row],[Bahn-hofs-zeit]]-_xlfn.MINIFS(Lose[Bahn-hofs-zeit],Lose[Bahn-hofs-zeit],"&gt;0"))/(MAX(Lose[Bahn-hofs-zeit])-_xlfn.MINIFS(Lose[Bahn-hofs-zeit],Lose[Bahn-hofs-zeit],"&gt;0"))),5))</f>
        <v>215</v>
      </c>
      <c r="O397">
        <v>0</v>
      </c>
      <c r="P397">
        <v>9.25</v>
      </c>
      <c r="Q397" t="str">
        <f>IFERROR(ROUND(Lose[[#This Row],[Distanz (km)]]*60/Lose[[#This Row],[Gehzeit (min)]],1),"")</f>
        <v/>
      </c>
      <c r="R39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7">
        <f>IFERROR(Lose[[#This Row],[Distanz (km)]]-Lose[[#This Row],[Check Distanz]],"")</f>
        <v>0</v>
      </c>
      <c r="T397" s="29" t="str">
        <f>IFERROR(Lose[[#This Row],[Check Umweg]]/Lose[[#This Row],[Check Distanz]],"")</f>
        <v/>
      </c>
      <c r="U397">
        <f ca="1">IF(RIGHT(Lose[[#This Row],[LosID]],1)="b",_xlfn.XLOOKUP(REPLACE(Lose[[#This Row],[LosID]],LEN(Lose[[#This Row],[LosID]]),1,"a"),Lose[LosID],Lose[Zufallszahl],"",0),RAND())</f>
        <v>0.71952754139710107</v>
      </c>
      <c r="V397" t="b" cm="1">
        <f t="array" aca="1" ref="V397" ca="1">Lose[[#This Row],[Zufallszahl]]&gt;=IFERROR(LARGE((LEFT(Lose[LosID],FIND("-",Lose[LosID])-1)=LEFT(Lose[[#This Row],[LosID]],FIND("-",Lose[[#This Row],[LosID]])-1))*Lose[Zufallszahl],_xlfn.XLOOKUP(LEFT(Lose[[#This Row],[LosID]],FIND("-",Lose[[#This Row],[LosID]])-1),Ziehungsanzahl[Kürzel],Ziehungsanzahl[Kontingent],FALSE,0)),9999)</f>
        <v>1</v>
      </c>
    </row>
    <row r="398" spans="1:22" ht="30">
      <c r="A39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8" s="1" t="s">
        <v>838</v>
      </c>
      <c r="C398" t="s">
        <v>626</v>
      </c>
      <c r="D398" s="1" t="s">
        <v>628</v>
      </c>
      <c r="F398" t="s">
        <v>2001</v>
      </c>
      <c r="K398" t="s">
        <v>627</v>
      </c>
      <c r="L398" t="str">
        <f>IFERROR(LEFT(TRIM(Lose[[#This Row],[Google Koordinaten]]),9),"")</f>
        <v>53.754025</v>
      </c>
      <c r="M398" t="str">
        <f>IFERROR(MID(TRIM(Lose[[#This Row],[Google Koordinaten]]),
FIND(",",TRIM(Lose[[#This Row],[Google Koordinaten]])) + 2,9),"")</f>
        <v>9.659408</v>
      </c>
      <c r="N398">
        <f>IF(Lose[[#This Row],[Bahn-hofs-zeit]]=0,0,MROUND(30*25^((Lose[[#This Row],[Bahn-hofs-zeit]]-_xlfn.MINIFS(Lose[Bahn-hofs-zeit],Lose[Bahn-hofs-zeit],"&gt;0"))/(MAX(Lose[Bahn-hofs-zeit])-_xlfn.MINIFS(Lose[Bahn-hofs-zeit],Lose[Bahn-hofs-zeit],"&gt;0"))),5))</f>
        <v>145</v>
      </c>
      <c r="O398">
        <v>0</v>
      </c>
      <c r="P398">
        <v>8</v>
      </c>
      <c r="Q398" t="str">
        <f>IFERROR(ROUND(Lose[[#This Row],[Distanz (km)]]*60/Lose[[#This Row],[Gehzeit (min)]],1),"")</f>
        <v/>
      </c>
      <c r="R39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8">
        <f>IFERROR(Lose[[#This Row],[Distanz (km)]]-Lose[[#This Row],[Check Distanz]],"")</f>
        <v>0</v>
      </c>
      <c r="T398" s="29" t="str">
        <f>IFERROR(Lose[[#This Row],[Check Umweg]]/Lose[[#This Row],[Check Distanz]],"")</f>
        <v/>
      </c>
      <c r="U398">
        <f ca="1">IF(RIGHT(Lose[[#This Row],[LosID]],1)="b",_xlfn.XLOOKUP(REPLACE(Lose[[#This Row],[LosID]],LEN(Lose[[#This Row],[LosID]]),1,"a"),Lose[LosID],Lose[Zufallszahl],"",0),RAND())</f>
        <v>0.71952754139710107</v>
      </c>
      <c r="V398" t="b" cm="1">
        <f t="array" aca="1" ref="V398" ca="1">Lose[[#This Row],[Zufallszahl]]&gt;=IFERROR(LARGE((LEFT(Lose[LosID],FIND("-",Lose[LosID])-1)=LEFT(Lose[[#This Row],[LosID]],FIND("-",Lose[[#This Row],[LosID]])-1))*Lose[Zufallszahl],_xlfn.XLOOKUP(LEFT(Lose[[#This Row],[LosID]],FIND("-",Lose[[#This Row],[LosID]])-1),Ziehungsanzahl[Kürzel],Ziehungsanzahl[Kontingent],FALSE,0)),9999)</f>
        <v>1</v>
      </c>
    </row>
    <row r="399" spans="1:22">
      <c r="A39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399" t="s">
        <v>843</v>
      </c>
      <c r="C399" t="s">
        <v>2002</v>
      </c>
      <c r="D399" s="46" t="s">
        <v>2003</v>
      </c>
      <c r="F399" t="s">
        <v>2004</v>
      </c>
      <c r="K399" t="s">
        <v>2005</v>
      </c>
      <c r="L399" t="str">
        <f>IFERROR(LEFT(TRIM(Lose[[#This Row],[Google Koordinaten]]),9),"")</f>
        <v>49.241065</v>
      </c>
      <c r="M399" t="str">
        <f>IFERROR(MID(TRIM(Lose[[#This Row],[Google Koordinaten]]),
FIND(",",TRIM(Lose[[#This Row],[Google Koordinaten]])) + 2,9),"")</f>
        <v>6.991021</v>
      </c>
      <c r="N399">
        <f>IF(Lose[[#This Row],[Bahn-hofs-zeit]]=0,0,MROUND(30*25^((Lose[[#This Row],[Bahn-hofs-zeit]]-_xlfn.MINIFS(Lose[Bahn-hofs-zeit],Lose[Bahn-hofs-zeit],"&gt;0"))/(MAX(Lose[Bahn-hofs-zeit])-_xlfn.MINIFS(Lose[Bahn-hofs-zeit],Lose[Bahn-hofs-zeit],"&gt;0"))),5))</f>
        <v>155</v>
      </c>
      <c r="O399">
        <f>IF(Lose[[#This Row],[Gehzeit (min)]]="",0,CEILING(3*(Lose[[#This Row],[Gehzeit (min)]]+Lose[[#This Row],[Aufgaben-zeit (min)]]),5))</f>
        <v>0</v>
      </c>
      <c r="P399">
        <v>8.25</v>
      </c>
      <c r="Q399" t="str">
        <f>IFERROR(ROUND(Lose[[#This Row],[Distanz (km)]]*60/Lose[[#This Row],[Gehzeit (min)]],1),"")</f>
        <v/>
      </c>
      <c r="R39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399">
        <f>IFERROR(Lose[[#This Row],[Distanz (km)]]-Lose[[#This Row],[Check Distanz]],"")</f>
        <v>0</v>
      </c>
      <c r="T399" s="29" t="str">
        <f>IFERROR(Lose[[#This Row],[Check Umweg]]/Lose[[#This Row],[Check Distanz]],"")</f>
        <v/>
      </c>
      <c r="U399">
        <f ca="1">IF(RIGHT(Lose[[#This Row],[LosID]],1)="b",_xlfn.XLOOKUP(REPLACE(Lose[[#This Row],[LosID]],LEN(Lose[[#This Row],[LosID]]),1,"a"),Lose[LosID],Lose[Zufallszahl],"",0),RAND())</f>
        <v>0.17760247708348198</v>
      </c>
      <c r="V399" t="b" cm="1">
        <f t="array" aca="1" ref="V399" ca="1">Lose[[#This Row],[Zufallszahl]]&gt;=IFERROR(LARGE((LEFT(Lose[LosID],FIND("-",Lose[LosID])-1)=LEFT(Lose[[#This Row],[LosID]],FIND("-",Lose[[#This Row],[LosID]])-1))*Lose[Zufallszahl],_xlfn.XLOOKUP(LEFT(Lose[[#This Row],[LosID]],FIND("-",Lose[[#This Row],[LosID]])-1),Ziehungsanzahl[Kürzel],Ziehungsanzahl[Kontingent],FALSE,0)),9999)</f>
        <v>0</v>
      </c>
    </row>
    <row r="400" spans="1:22">
      <c r="A40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0" t="s">
        <v>843</v>
      </c>
      <c r="C400" t="s">
        <v>2006</v>
      </c>
      <c r="D400" s="62" t="s">
        <v>2007</v>
      </c>
      <c r="F400" t="s">
        <v>2008</v>
      </c>
      <c r="K400" t="s">
        <v>2009</v>
      </c>
      <c r="L400" t="str">
        <f>IFERROR(LEFT(TRIM(Lose[[#This Row],[Google Koordinaten]]),9),"")</f>
        <v>51.750957</v>
      </c>
      <c r="M400" t="str">
        <f>IFERROR(MID(TRIM(Lose[[#This Row],[Google Koordinaten]]),
FIND(",",TRIM(Lose[[#This Row],[Google Koordinaten]])) + 2,9),"")</f>
        <v>14.324162</v>
      </c>
      <c r="N400">
        <f>IF(Lose[[#This Row],[Bahn-hofs-zeit]]=0,0,MROUND(30*25^((Lose[[#This Row],[Bahn-hofs-zeit]]-_xlfn.MINIFS(Lose[Bahn-hofs-zeit],Lose[Bahn-hofs-zeit],"&gt;0"))/(MAX(Lose[Bahn-hofs-zeit])-_xlfn.MINIFS(Lose[Bahn-hofs-zeit],Lose[Bahn-hofs-zeit],"&gt;0"))),5))</f>
        <v>420</v>
      </c>
      <c r="O400">
        <f>IF(Lose[[#This Row],[Gehzeit (min)]]="",0,CEILING(3*(Lose[[#This Row],[Gehzeit (min)]]+Lose[[#This Row],[Aufgaben-zeit (min)]]),5))</f>
        <v>0</v>
      </c>
      <c r="P400">
        <v>11.25</v>
      </c>
      <c r="Q400" t="str">
        <f>IFERROR(ROUND(Lose[[#This Row],[Distanz (km)]]*60/Lose[[#This Row],[Gehzeit (min)]],1),"")</f>
        <v/>
      </c>
      <c r="R40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0">
        <f>IFERROR(Lose[[#This Row],[Distanz (km)]]-Lose[[#This Row],[Check Distanz]],"")</f>
        <v>0</v>
      </c>
      <c r="T400" s="29" t="str">
        <f>IFERROR(Lose[[#This Row],[Check Umweg]]/Lose[[#This Row],[Check Distanz]],"")</f>
        <v/>
      </c>
      <c r="U400">
        <f ca="1">IF(RIGHT(Lose[[#This Row],[LosID]],1)="b",_xlfn.XLOOKUP(REPLACE(Lose[[#This Row],[LosID]],LEN(Lose[[#This Row],[LosID]]),1,"a"),Lose[LosID],Lose[Zufallszahl],"",0),RAND())</f>
        <v>0.17760247708348198</v>
      </c>
      <c r="V400" t="b" cm="1">
        <f t="array" aca="1" ref="V400" ca="1">Lose[[#This Row],[Zufallszahl]]&gt;=IFERROR(LARGE((LEFT(Lose[LosID],FIND("-",Lose[LosID])-1)=LEFT(Lose[[#This Row],[LosID]],FIND("-",Lose[[#This Row],[LosID]])-1))*Lose[Zufallszahl],_xlfn.XLOOKUP(LEFT(Lose[[#This Row],[LosID]],FIND("-",Lose[[#This Row],[LosID]])-1),Ziehungsanzahl[Kürzel],Ziehungsanzahl[Kontingent],FALSE,0)),9999)</f>
        <v>0</v>
      </c>
    </row>
    <row r="401" spans="1:22">
      <c r="A40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1" t="s">
        <v>846</v>
      </c>
      <c r="C401" t="s">
        <v>2010</v>
      </c>
      <c r="D401" s="1" t="s">
        <v>2011</v>
      </c>
      <c r="F401" t="s">
        <v>2012</v>
      </c>
      <c r="K401" t="str" cm="1">
        <f t="array" ref="K40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Plauen(Vogtl) ob Bf</v>
      </c>
      <c r="L401" t="str">
        <f>IFERROR(LEFT(TRIM(Lose[[#This Row],[Google Koordinaten]]),9),"")</f>
        <v>50.506163</v>
      </c>
      <c r="M401" t="str">
        <f>IFERROR(MID(TRIM(Lose[[#This Row],[Google Koordinaten]]),
FIND(",",TRIM(Lose[[#This Row],[Google Koordinaten]])) + 2,9),"")</f>
        <v>12.129419</v>
      </c>
      <c r="N401">
        <f>IF(Lose[[#This Row],[Bahn-hofs-zeit]]=0,0,MROUND(30*25^((Lose[[#This Row],[Bahn-hofs-zeit]]-_xlfn.MINIFS(Lose[Bahn-hofs-zeit],Lose[Bahn-hofs-zeit],"&gt;0"))/(MAX(Lose[Bahn-hofs-zeit])-_xlfn.MINIFS(Lose[Bahn-hofs-zeit],Lose[Bahn-hofs-zeit],"&gt;0"))),5))</f>
        <v>750</v>
      </c>
      <c r="O401">
        <f>IF(Lose[[#This Row],[Gehzeit (min)]]="",0,CEILING(3*(Lose[[#This Row],[Gehzeit (min)]]+Lose[[#This Row],[Aufgaben-zeit (min)]]),5))</f>
        <v>0</v>
      </c>
      <c r="P401">
        <v>13</v>
      </c>
      <c r="Q401" t="str">
        <f>IFERROR(ROUND(Lose[[#This Row],[Distanz (km)]]*60/Lose[[#This Row],[Gehzeit (min)]],1),"")</f>
        <v/>
      </c>
      <c r="R40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1">
        <f>IFERROR(Lose[[#This Row],[Distanz (km)]]-Lose[[#This Row],[Check Distanz]],"")</f>
        <v>0</v>
      </c>
      <c r="T401" s="29" t="str">
        <f>IFERROR(Lose[[#This Row],[Check Umweg]]/Lose[[#This Row],[Check Distanz]],"")</f>
        <v/>
      </c>
      <c r="U401">
        <f ca="1">IF(RIGHT(Lose[[#This Row],[LosID]],1)="b",_xlfn.XLOOKUP(REPLACE(Lose[[#This Row],[LosID]],LEN(Lose[[#This Row],[LosID]]),1,"a"),Lose[LosID],Lose[Zufallszahl],"",0),RAND())</f>
        <v>0.6938173347945803</v>
      </c>
      <c r="V401" t="b" cm="1">
        <f t="array" aca="1" ref="V401" ca="1">Lose[[#This Row],[Zufallszahl]]&gt;=IFERROR(LARGE((LEFT(Lose[LosID],FIND("-",Lose[LosID])-1)=LEFT(Lose[[#This Row],[LosID]],FIND("-",Lose[[#This Row],[LosID]])-1))*Lose[Zufallszahl],_xlfn.XLOOKUP(LEFT(Lose[[#This Row],[LosID]],FIND("-",Lose[[#This Row],[LosID]])-1),Ziehungsanzahl[Kürzel],Ziehungsanzahl[Kontingent],FALSE,0)),9999)</f>
        <v>1</v>
      </c>
    </row>
    <row r="402" spans="1:22">
      <c r="A40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2" t="s">
        <v>846</v>
      </c>
      <c r="C402" t="s">
        <v>2013</v>
      </c>
      <c r="D402" s="1" t="s">
        <v>2014</v>
      </c>
      <c r="F402" t="s">
        <v>2015</v>
      </c>
      <c r="K402" t="str" cm="1">
        <f t="array" ref="K40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Siegen Hbf</v>
      </c>
      <c r="L402" t="str">
        <f>IFERROR(LEFT(TRIM(Lose[[#This Row],[Google Koordinaten]]),9),"")</f>
        <v>50.875939</v>
      </c>
      <c r="M402" t="str">
        <f>IFERROR(MID(TRIM(Lose[[#This Row],[Google Koordinaten]]),
FIND(",",TRIM(Lose[[#This Row],[Google Koordinaten]])) + 2,9),"")</f>
        <v>8.016508</v>
      </c>
      <c r="N402">
        <f>IF(Lose[[#This Row],[Bahn-hofs-zeit]]=0,0,MROUND(30*25^((Lose[[#This Row],[Bahn-hofs-zeit]]-_xlfn.MINIFS(Lose[Bahn-hofs-zeit],Lose[Bahn-hofs-zeit],"&gt;0"))/(MAX(Lose[Bahn-hofs-zeit])-_xlfn.MINIFS(Lose[Bahn-hofs-zeit],Lose[Bahn-hofs-zeit],"&gt;0"))),5))</f>
        <v>65</v>
      </c>
      <c r="O402">
        <f>IF(Lose[[#This Row],[Gehzeit (min)]]="",0,CEILING(3*(Lose[[#This Row],[Gehzeit (min)]]+Lose[[#This Row],[Aufgaben-zeit (min)]]),5))</f>
        <v>0</v>
      </c>
      <c r="P402">
        <v>5.5</v>
      </c>
      <c r="Q402" t="str">
        <f>IFERROR(ROUND(Lose[[#This Row],[Distanz (km)]]*60/Lose[[#This Row],[Gehzeit (min)]],1),"")</f>
        <v/>
      </c>
      <c r="R40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2">
        <f>IFERROR(Lose[[#This Row],[Distanz (km)]]-Lose[[#This Row],[Check Distanz]],"")</f>
        <v>0</v>
      </c>
      <c r="T402" s="29" t="str">
        <f>IFERROR(Lose[[#This Row],[Check Umweg]]/Lose[[#This Row],[Check Distanz]],"")</f>
        <v/>
      </c>
      <c r="U402">
        <f ca="1">IF(RIGHT(Lose[[#This Row],[LosID]],1)="b",_xlfn.XLOOKUP(REPLACE(Lose[[#This Row],[LosID]],LEN(Lose[[#This Row],[LosID]]),1,"a"),Lose[LosID],Lose[Zufallszahl],"",0),RAND())</f>
        <v>0.6938173347945803</v>
      </c>
      <c r="V402" t="b" cm="1">
        <f t="array" aca="1" ref="V402" ca="1">Lose[[#This Row],[Zufallszahl]]&gt;=IFERROR(LARGE((LEFT(Lose[LosID],FIND("-",Lose[LosID])-1)=LEFT(Lose[[#This Row],[LosID]],FIND("-",Lose[[#This Row],[LosID]])-1))*Lose[Zufallszahl],_xlfn.XLOOKUP(LEFT(Lose[[#This Row],[LosID]],FIND("-",Lose[[#This Row],[LosID]])-1),Ziehungsanzahl[Kürzel],Ziehungsanzahl[Kontingent],FALSE,0)),9999)</f>
        <v>1</v>
      </c>
    </row>
    <row r="403" spans="1:22">
      <c r="A40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3" t="s">
        <v>851</v>
      </c>
      <c r="C403" t="s">
        <v>2016</v>
      </c>
      <c r="D403" s="1" t="s">
        <v>2017</v>
      </c>
      <c r="F403" t="s">
        <v>2018</v>
      </c>
      <c r="K403" t="s">
        <v>2019</v>
      </c>
      <c r="L403" t="str">
        <f>IFERROR(LEFT(TRIM(Lose[[#This Row],[Google Koordinaten]]),9),"")</f>
        <v>50.831084</v>
      </c>
      <c r="M403" t="str">
        <f>IFERROR(MID(TRIM(Lose[[#This Row],[Google Koordinaten]]),
FIND(",",TRIM(Lose[[#This Row],[Google Koordinaten]])) + 2,9),"")</f>
        <v>10.954958</v>
      </c>
      <c r="N403">
        <f>IF(Lose[[#This Row],[Bahn-hofs-zeit]]=0,0,MROUND(30*25^((Lose[[#This Row],[Bahn-hofs-zeit]]-_xlfn.MINIFS(Lose[Bahn-hofs-zeit],Lose[Bahn-hofs-zeit],"&gt;0"))/(MAX(Lose[Bahn-hofs-zeit])-_xlfn.MINIFS(Lose[Bahn-hofs-zeit],Lose[Bahn-hofs-zeit],"&gt;0"))),5))</f>
        <v>155</v>
      </c>
      <c r="O403">
        <f>IF(Lose[[#This Row],[Gehzeit (min)]]="",0,CEILING(3*(Lose[[#This Row],[Gehzeit (min)]]+Lose[[#This Row],[Aufgaben-zeit (min)]]),5))</f>
        <v>0</v>
      </c>
      <c r="P403">
        <v>8.25</v>
      </c>
      <c r="Q403" t="str">
        <f>IFERROR(ROUND(Lose[[#This Row],[Distanz (km)]]*60/Lose[[#This Row],[Gehzeit (min)]],1),"")</f>
        <v/>
      </c>
      <c r="R40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v>
      </c>
      <c r="S403">
        <f>IFERROR(Lose[[#This Row],[Distanz (km)]]-Lose[[#This Row],[Check Distanz]],"")</f>
        <v>-1.3</v>
      </c>
      <c r="T403" s="29">
        <f>IFERROR(Lose[[#This Row],[Check Umweg]]/Lose[[#This Row],[Check Distanz]],"")</f>
        <v>-1</v>
      </c>
      <c r="U403">
        <f ca="1">IF(RIGHT(Lose[[#This Row],[LosID]],1)="b",_xlfn.XLOOKUP(REPLACE(Lose[[#This Row],[LosID]],LEN(Lose[[#This Row],[LosID]]),1,"a"),Lose[LosID],Lose[Zufallszahl],"",0),RAND())</f>
        <v>0.67901955742335229</v>
      </c>
      <c r="V403" t="b" cm="1">
        <f t="array" aca="1" ref="V403" ca="1">Lose[[#This Row],[Zufallszahl]]&gt;=IFERROR(LARGE((LEFT(Lose[LosID],FIND("-",Lose[LosID])-1)=LEFT(Lose[[#This Row],[LosID]],FIND("-",Lose[[#This Row],[LosID]])-1))*Lose[Zufallszahl],_xlfn.XLOOKUP(LEFT(Lose[[#This Row],[LosID]],FIND("-",Lose[[#This Row],[LosID]])-1),Ziehungsanzahl[Kürzel],Ziehungsanzahl[Kontingent],FALSE,0)),9999)</f>
        <v>0</v>
      </c>
    </row>
    <row r="404" spans="1:22">
      <c r="A40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4" t="s">
        <v>851</v>
      </c>
      <c r="C404" t="s">
        <v>2020</v>
      </c>
      <c r="D404" s="1" t="s">
        <v>2021</v>
      </c>
      <c r="F404" t="s">
        <v>2022</v>
      </c>
      <c r="K404" t="str" cm="1">
        <f t="array" ref="K40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Kassel-Wilhelmshöhe</v>
      </c>
      <c r="L404" t="str">
        <f>IFERROR(LEFT(TRIM(Lose[[#This Row],[Google Koordinaten]]),9),"")</f>
        <v>51.312559</v>
      </c>
      <c r="M404" t="str">
        <f>IFERROR(MID(TRIM(Lose[[#This Row],[Google Koordinaten]]),
FIND(",",TRIM(Lose[[#This Row],[Google Koordinaten]])) + 2,9),"")</f>
        <v>9.447116</v>
      </c>
      <c r="N404">
        <f>IF(Lose[[#This Row],[Bahn-hofs-zeit]]=0,0,MROUND(30*25^((Lose[[#This Row],[Bahn-hofs-zeit]]-_xlfn.MINIFS(Lose[Bahn-hofs-zeit],Lose[Bahn-hofs-zeit],"&gt;0"))/(MAX(Lose[Bahn-hofs-zeit])-_xlfn.MINIFS(Lose[Bahn-hofs-zeit],Lose[Bahn-hofs-zeit],"&gt;0"))),5))</f>
        <v>40</v>
      </c>
      <c r="O404">
        <f>IF(Lose[[#This Row],[Gehzeit (min)]]="",0,CEILING(3*(Lose[[#This Row],[Gehzeit (min)]]+Lose[[#This Row],[Aufgaben-zeit (min)]]),5))</f>
        <v>0</v>
      </c>
      <c r="P404">
        <v>4.25</v>
      </c>
      <c r="Q404" t="str">
        <f>IFERROR(ROUND(Lose[[#This Row],[Distanz (km)]]*60/Lose[[#This Row],[Gehzeit (min)]],1),"")</f>
        <v/>
      </c>
      <c r="R40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4">
        <f>IFERROR(Lose[[#This Row],[Distanz (km)]]-Lose[[#This Row],[Check Distanz]],"")</f>
        <v>0</v>
      </c>
      <c r="T404" s="29" t="str">
        <f>IFERROR(Lose[[#This Row],[Check Umweg]]/Lose[[#This Row],[Check Distanz]],"")</f>
        <v/>
      </c>
      <c r="U404">
        <f ca="1">IF(RIGHT(Lose[[#This Row],[LosID]],1)="b",_xlfn.XLOOKUP(REPLACE(Lose[[#This Row],[LosID]],LEN(Lose[[#This Row],[LosID]]),1,"a"),Lose[LosID],Lose[Zufallszahl],"",0),RAND())</f>
        <v>0.67901955742335229</v>
      </c>
      <c r="V404" t="b" cm="1">
        <f t="array" aca="1" ref="V404" ca="1">Lose[[#This Row],[Zufallszahl]]&gt;=IFERROR(LARGE((LEFT(Lose[LosID],FIND("-",Lose[LosID])-1)=LEFT(Lose[[#This Row],[LosID]],FIND("-",Lose[[#This Row],[LosID]])-1))*Lose[Zufallszahl],_xlfn.XLOOKUP(LEFT(Lose[[#This Row],[LosID]],FIND("-",Lose[[#This Row],[LosID]])-1),Ziehungsanzahl[Kürzel],Ziehungsanzahl[Kontingent],FALSE,0)),9999)</f>
        <v>0</v>
      </c>
    </row>
    <row r="405" spans="1:22">
      <c r="A40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5" t="s">
        <v>854</v>
      </c>
      <c r="C405" t="s">
        <v>2023</v>
      </c>
      <c r="D405" s="1" t="s">
        <v>2024</v>
      </c>
      <c r="F405" t="s">
        <v>2025</v>
      </c>
      <c r="K405" t="s">
        <v>2026</v>
      </c>
      <c r="L405" t="str">
        <f>IFERROR(LEFT(TRIM(Lose[[#This Row],[Google Koordinaten]]),9),"")</f>
        <v>52.391509</v>
      </c>
      <c r="M405" t="str">
        <f>IFERROR(MID(TRIM(Lose[[#This Row],[Google Koordinaten]]),
FIND(",",TRIM(Lose[[#This Row],[Google Koordinaten]])) + 2,9),"")</f>
        <v>13.066703</v>
      </c>
      <c r="N405">
        <f>IF(Lose[[#This Row],[Bahn-hofs-zeit]]=0,0,MROUND(30*25^((Lose[[#This Row],[Bahn-hofs-zeit]]-_xlfn.MINIFS(Lose[Bahn-hofs-zeit],Lose[Bahn-hofs-zeit],"&gt;0"))/(MAX(Lose[Bahn-hofs-zeit])-_xlfn.MINIFS(Lose[Bahn-hofs-zeit],Lose[Bahn-hofs-zeit],"&gt;0"))),5))</f>
        <v>255</v>
      </c>
      <c r="O405">
        <f>IF(Lose[[#This Row],[Gehzeit (min)]]="",0,CEILING(3*(Lose[[#This Row],[Gehzeit (min)]]+Lose[[#This Row],[Aufgaben-zeit (min)]]),5))</f>
        <v>0</v>
      </c>
      <c r="P405">
        <v>9.75</v>
      </c>
      <c r="Q405" t="str">
        <f>IFERROR(ROUND(Lose[[#This Row],[Distanz (km)]]*60/Lose[[#This Row],[Gehzeit (min)]],1),"")</f>
        <v/>
      </c>
      <c r="R40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5">
        <f>IFERROR(Lose[[#This Row],[Distanz (km)]]-Lose[[#This Row],[Check Distanz]],"")</f>
        <v>0</v>
      </c>
      <c r="T405" s="29" t="str">
        <f>IFERROR(Lose[[#This Row],[Check Umweg]]/Lose[[#This Row],[Check Distanz]],"")</f>
        <v/>
      </c>
      <c r="U405">
        <f ca="1">IF(RIGHT(Lose[[#This Row],[LosID]],1)="b",_xlfn.XLOOKUP(REPLACE(Lose[[#This Row],[LosID]],LEN(Lose[[#This Row],[LosID]]),1,"a"),Lose[LosID],Lose[Zufallszahl],"",0),RAND())</f>
        <v>0.73271754371453079</v>
      </c>
      <c r="V405" t="b" cm="1">
        <f t="array" aca="1" ref="V405" ca="1">Lose[[#This Row],[Zufallszahl]]&gt;=IFERROR(LARGE((LEFT(Lose[LosID],FIND("-",Lose[LosID])-1)=LEFT(Lose[[#This Row],[LosID]],FIND("-",Lose[[#This Row],[LosID]])-1))*Lose[Zufallszahl],_xlfn.XLOOKUP(LEFT(Lose[[#This Row],[LosID]],FIND("-",Lose[[#This Row],[LosID]])-1),Ziehungsanzahl[Kürzel],Ziehungsanzahl[Kontingent],FALSE,0)),9999)</f>
        <v>1</v>
      </c>
    </row>
    <row r="406" spans="1:22">
      <c r="A40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6" t="s">
        <v>854</v>
      </c>
      <c r="C406" t="s">
        <v>2027</v>
      </c>
      <c r="D406" s="1" t="s">
        <v>2028</v>
      </c>
      <c r="F406" t="s">
        <v>2029</v>
      </c>
      <c r="K406" t="s">
        <v>705</v>
      </c>
      <c r="L406" t="str">
        <f>IFERROR(LEFT(TRIM(Lose[[#This Row],[Google Koordinaten]]),9),"")</f>
        <v>50.732008</v>
      </c>
      <c r="M406" t="str">
        <f>IFERROR(MID(TRIM(Lose[[#This Row],[Google Koordinaten]]),
FIND(",",TRIM(Lose[[#This Row],[Google Koordinaten]])) + 2,9),"")</f>
        <v>7.097136</v>
      </c>
      <c r="N406">
        <f>IF(Lose[[#This Row],[Bahn-hofs-zeit]]=0,0,MROUND(30*25^((Lose[[#This Row],[Bahn-hofs-zeit]]-_xlfn.MINIFS(Lose[Bahn-hofs-zeit],Lose[Bahn-hofs-zeit],"&gt;0"))/(MAX(Lose[Bahn-hofs-zeit])-_xlfn.MINIFS(Lose[Bahn-hofs-zeit],Lose[Bahn-hofs-zeit],"&gt;0"))),5))</f>
        <v>45</v>
      </c>
      <c r="O406">
        <f>IF(Lose[[#This Row],[Gehzeit (min)]]="",0,CEILING(3*(Lose[[#This Row],[Gehzeit (min)]]+Lose[[#This Row],[Aufgaben-zeit (min)]]),5))</f>
        <v>0</v>
      </c>
      <c r="P406">
        <v>4.5</v>
      </c>
      <c r="Q406" t="str">
        <f>IFERROR(ROUND(Lose[[#This Row],[Distanz (km)]]*60/Lose[[#This Row],[Gehzeit (min)]],1),"")</f>
        <v/>
      </c>
      <c r="R40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406">
        <f>IFERROR(Lose[[#This Row],[Distanz (km)]]-Lose[[#This Row],[Check Distanz]],"")</f>
        <v>0</v>
      </c>
      <c r="T406" s="29" t="str">
        <f>IFERROR(Lose[[#This Row],[Check Umweg]]/Lose[[#This Row],[Check Distanz]],"")</f>
        <v/>
      </c>
      <c r="U406">
        <f ca="1">IF(RIGHT(Lose[[#This Row],[LosID]],1)="b",_xlfn.XLOOKUP(REPLACE(Lose[[#This Row],[LosID]],LEN(Lose[[#This Row],[LosID]]),1,"a"),Lose[LosID],Lose[Zufallszahl],"",0),RAND())</f>
        <v>0.73271754371453079</v>
      </c>
      <c r="V406" t="b" cm="1">
        <f t="array" aca="1" ref="V406" ca="1">Lose[[#This Row],[Zufallszahl]]&gt;=IFERROR(LARGE((LEFT(Lose[LosID],FIND("-",Lose[LosID])-1)=LEFT(Lose[[#This Row],[LosID]],FIND("-",Lose[[#This Row],[LosID]])-1))*Lose[Zufallszahl],_xlfn.XLOOKUP(LEFT(Lose[[#This Row],[LosID]],FIND("-",Lose[[#This Row],[LosID]])-1),Ziehungsanzahl[Kürzel],Ziehungsanzahl[Kontingent],FALSE,0)),9999)</f>
        <v>1</v>
      </c>
    </row>
    <row r="407" spans="1:22" ht="30">
      <c r="A40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7" t="s">
        <v>854</v>
      </c>
      <c r="C407" t="s">
        <v>2030</v>
      </c>
      <c r="D407" s="1" t="s">
        <v>2031</v>
      </c>
      <c r="E407" t="s">
        <v>2032</v>
      </c>
      <c r="F407" t="s">
        <v>2033</v>
      </c>
      <c r="G407">
        <v>10</v>
      </c>
      <c r="H407">
        <v>1</v>
      </c>
      <c r="I407">
        <v>0.7</v>
      </c>
      <c r="K407" t="str" cm="1">
        <f t="array" ref="K40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Hagen-Vorhalle</v>
      </c>
      <c r="L407" t="str">
        <f>IFERROR(LEFT(TRIM(Lose[[#This Row],[Google Koordinaten]]),9),"")</f>
        <v>51.385914</v>
      </c>
      <c r="M407" t="str">
        <f>IFERROR(MID(TRIM(Lose[[#This Row],[Google Koordinaten]]),
FIND(",",TRIM(Lose[[#This Row],[Google Koordinaten]])) + 2,9),"")</f>
        <v>7.4279429</v>
      </c>
      <c r="N407">
        <f>IF(Lose[[#This Row],[Bahn-hofs-zeit]]=0,0,MROUND(30*25^((Lose[[#This Row],[Bahn-hofs-zeit]]-_xlfn.MINIFS(Lose[Bahn-hofs-zeit],Lose[Bahn-hofs-zeit],"&gt;0"))/(MAX(Lose[Bahn-hofs-zeit])-_xlfn.MINIFS(Lose[Bahn-hofs-zeit],Lose[Bahn-hofs-zeit],"&gt;0"))),5))</f>
        <v>40</v>
      </c>
      <c r="O407">
        <f>IF(Lose[[#This Row],[Gehzeit (min)]]="",0,CEILING(3*(Lose[[#This Row],[Gehzeit (min)]]+Lose[[#This Row],[Aufgaben-zeit (min)]]),5))</f>
        <v>35</v>
      </c>
      <c r="P407">
        <v>4.25</v>
      </c>
      <c r="Q407">
        <f>IFERROR(ROUND(Lose[[#This Row],[Distanz (km)]]*60/Lose[[#This Row],[Gehzeit (min)]],1),"")</f>
        <v>4.2</v>
      </c>
      <c r="R40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407">
        <f>IFERROR(Lose[[#This Row],[Distanz (km)]]-Lose[[#This Row],[Check Distanz]],"")</f>
        <v>0.21999999999999997</v>
      </c>
      <c r="T407" s="29">
        <f>IFERROR(Lose[[#This Row],[Check Umweg]]/Lose[[#This Row],[Check Distanz]],"")</f>
        <v>0.45833333333333331</v>
      </c>
      <c r="U407">
        <f ca="1">IF(RIGHT(Lose[[#This Row],[LosID]],1)="b",_xlfn.XLOOKUP(REPLACE(Lose[[#This Row],[LosID]],LEN(Lose[[#This Row],[LosID]]),1,"a"),Lose[LosID],Lose[Zufallszahl],"",0),RAND())</f>
        <v>0.23201560027493762</v>
      </c>
      <c r="V407" t="b" cm="1">
        <f t="array" aca="1" ref="V407" ca="1">Lose[[#This Row],[Zufallszahl]]&gt;=IFERROR(LARGE((LEFT(Lose[LosID],FIND("-",Lose[LosID])-1)=LEFT(Lose[[#This Row],[LosID]],FIND("-",Lose[[#This Row],[LosID]])-1))*Lose[Zufallszahl],_xlfn.XLOOKUP(LEFT(Lose[[#This Row],[LosID]],FIND("-",Lose[[#This Row],[LosID]])-1),Ziehungsanzahl[Kürzel],Ziehungsanzahl[Kontingent],FALSE,0)),9999)</f>
        <v>0</v>
      </c>
    </row>
    <row r="408" spans="1:22" ht="90">
      <c r="A40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8" t="s">
        <v>859</v>
      </c>
      <c r="C408" t="s">
        <v>631</v>
      </c>
      <c r="D408" s="1" t="s">
        <v>2034</v>
      </c>
      <c r="E408" t="s">
        <v>632</v>
      </c>
      <c r="F408" s="1" t="s">
        <v>2035</v>
      </c>
      <c r="G408">
        <v>11</v>
      </c>
      <c r="H408">
        <v>5</v>
      </c>
      <c r="I408">
        <v>0.9</v>
      </c>
      <c r="K408" t="str" cm="1">
        <f t="array" ref="K40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München-Fasanerie</v>
      </c>
      <c r="L408" t="str">
        <f>IFERROR(LEFT(TRIM(Lose[[#This Row],[Google Koordinaten]]),9),"")</f>
        <v>48.190766</v>
      </c>
      <c r="M408" t="str">
        <f>IFERROR(MID(TRIM(Lose[[#This Row],[Google Koordinaten]]),
FIND(",",TRIM(Lose[[#This Row],[Google Koordinaten]])) + 2,9),"")</f>
        <v>11.522337</v>
      </c>
      <c r="N408">
        <f>IF(Lose[[#This Row],[Bahn-hofs-zeit]]=0,0,MROUND(30*25^((Lose[[#This Row],[Bahn-hofs-zeit]]-_xlfn.MINIFS(Lose[Bahn-hofs-zeit],Lose[Bahn-hofs-zeit],"&gt;0"))/(MAX(Lose[Bahn-hofs-zeit])-_xlfn.MINIFS(Lose[Bahn-hofs-zeit],Lose[Bahn-hofs-zeit],"&gt;0"))),5))</f>
        <v>455</v>
      </c>
      <c r="O408">
        <f>IF(Lose[[#This Row],[Gehzeit (min)]]="",0,CEILING(3*(Lose[[#This Row],[Gehzeit (min)]]+Lose[[#This Row],[Aufgaben-zeit (min)]]),5))</f>
        <v>50</v>
      </c>
      <c r="P408">
        <v>11.5</v>
      </c>
      <c r="Q408">
        <f>IFERROR(ROUND(Lose[[#This Row],[Distanz (km)]]*60/Lose[[#This Row],[Gehzeit (min)]],1),"")</f>
        <v>4.9000000000000004</v>
      </c>
      <c r="R40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0.83</v>
      </c>
      <c r="S408">
        <f>IFERROR(Lose[[#This Row],[Distanz (km)]]-Lose[[#This Row],[Check Distanz]],"")</f>
        <v>7.0000000000000062E-2</v>
      </c>
      <c r="T408" s="29">
        <f>IFERROR(Lose[[#This Row],[Check Umweg]]/Lose[[#This Row],[Check Distanz]],"")</f>
        <v>8.4337349397590439E-2</v>
      </c>
      <c r="U408">
        <f ca="1">IF(RIGHT(Lose[[#This Row],[LosID]],1)="b",_xlfn.XLOOKUP(REPLACE(Lose[[#This Row],[LosID]],LEN(Lose[[#This Row],[LosID]]),1,"a"),Lose[LosID],Lose[Zufallszahl],"",0),RAND())</f>
        <v>0.93141136071178987</v>
      </c>
      <c r="V408" t="b" cm="1">
        <f t="array" aca="1" ref="V408" ca="1">Lose[[#This Row],[Zufallszahl]]&gt;=IFERROR(LARGE((LEFT(Lose[LosID],FIND("-",Lose[LosID])-1)=LEFT(Lose[[#This Row],[LosID]],FIND("-",Lose[[#This Row],[LosID]])-1))*Lose[Zufallszahl],_xlfn.XLOOKUP(LEFT(Lose[[#This Row],[LosID]],FIND("-",Lose[[#This Row],[LosID]])-1),Ziehungsanzahl[Kürzel],Ziehungsanzahl[Kontingent],FALSE,0)),9999)</f>
        <v>1</v>
      </c>
    </row>
    <row r="409" spans="1:22" ht="120">
      <c r="A40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09" t="s">
        <v>862</v>
      </c>
      <c r="C409" t="s">
        <v>634</v>
      </c>
      <c r="D409" s="1" t="s">
        <v>2036</v>
      </c>
      <c r="E409" t="s">
        <v>635</v>
      </c>
      <c r="F409" t="s">
        <v>2037</v>
      </c>
      <c r="G409">
        <v>8</v>
      </c>
      <c r="H409">
        <v>5</v>
      </c>
      <c r="I409">
        <v>0.5</v>
      </c>
      <c r="J409">
        <v>20</v>
      </c>
      <c r="K409" t="str" cm="1">
        <f t="array" ref="K40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Seddin</v>
      </c>
      <c r="L409" t="str">
        <f>IFERROR(LEFT(TRIM(Lose[[#This Row],[Google Koordinaten]]),9),"")</f>
        <v>52.289857</v>
      </c>
      <c r="M409" t="str">
        <f>IFERROR(MID(TRIM(Lose[[#This Row],[Google Koordinaten]]),
FIND(",",TRIM(Lose[[#This Row],[Google Koordinaten]])) + 2,9),"")</f>
        <v>12.989335</v>
      </c>
      <c r="N409">
        <f>IF(Lose[[#This Row],[Bahn-hofs-zeit]]=0,0,MROUND(30*25^((Lose[[#This Row],[Bahn-hofs-zeit]]-_xlfn.MINIFS(Lose[Bahn-hofs-zeit],Lose[Bahn-hofs-zeit],"&gt;0"))/(MAX(Lose[Bahn-hofs-zeit])-_xlfn.MINIFS(Lose[Bahn-hofs-zeit],Lose[Bahn-hofs-zeit],"&gt;0"))),5))</f>
        <v>255</v>
      </c>
      <c r="O409">
        <f>IF(Lose[[#This Row],[Gehzeit (min)]]="",0,CEILING(3*(Lose[[#This Row],[Gehzeit (min)]]+Lose[[#This Row],[Aufgaben-zeit (min)]]),5))</f>
        <v>40</v>
      </c>
      <c r="P409">
        <v>9.75</v>
      </c>
      <c r="Q409">
        <f>IFERROR(ROUND(Lose[[#This Row],[Distanz (km)]]*60/Lose[[#This Row],[Gehzeit (min)]],1),"")</f>
        <v>3.8</v>
      </c>
      <c r="R40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409">
        <f>IFERROR(Lose[[#This Row],[Distanz (km)]]-Lose[[#This Row],[Check Distanz]],"")</f>
        <v>0.15999999999999998</v>
      </c>
      <c r="T409" s="29">
        <f>IFERROR(Lose[[#This Row],[Check Umweg]]/Lose[[#This Row],[Check Distanz]],"")</f>
        <v>0.47058823529411753</v>
      </c>
      <c r="U409">
        <f ca="1">IF(RIGHT(Lose[[#This Row],[LosID]],1)="b",_xlfn.XLOOKUP(REPLACE(Lose[[#This Row],[LosID]],LEN(Lose[[#This Row],[LosID]]),1,"a"),Lose[LosID],Lose[Zufallszahl],"",0),RAND())</f>
        <v>0.94399358377891163</v>
      </c>
      <c r="V409" t="b" cm="1">
        <f t="array" aca="1" ref="V409" ca="1">Lose[[#This Row],[Zufallszahl]]&gt;=IFERROR(LARGE((LEFT(Lose[LosID],FIND("-",Lose[LosID])-1)=LEFT(Lose[[#This Row],[LosID]],FIND("-",Lose[[#This Row],[LosID]])-1))*Lose[Zufallszahl],_xlfn.XLOOKUP(LEFT(Lose[[#This Row],[LosID]],FIND("-",Lose[[#This Row],[LosID]])-1),Ziehungsanzahl[Kürzel],Ziehungsanzahl[Kontingent],FALSE,0)),9999)</f>
        <v>1</v>
      </c>
    </row>
    <row r="410" spans="1:22">
      <c r="A4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0" t="s">
        <v>865</v>
      </c>
      <c r="C410" t="s">
        <v>2038</v>
      </c>
      <c r="D410" s="1" t="s">
        <v>2039</v>
      </c>
      <c r="E410" t="s">
        <v>2040</v>
      </c>
      <c r="F410" s="56" t="s">
        <v>2041</v>
      </c>
      <c r="G410" s="56">
        <v>22</v>
      </c>
      <c r="H410" s="56">
        <v>1</v>
      </c>
      <c r="I410" s="56">
        <v>1.7</v>
      </c>
      <c r="J410" s="56"/>
      <c r="K410" s="56" t="str" cm="1">
        <f t="array" ref="K41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Kornwestheim Pbf</v>
      </c>
      <c r="L410" t="str">
        <f>IFERROR(LEFT(TRIM(Lose[[#This Row],[Google Koordinaten]]),9),"")</f>
        <v>48.872704</v>
      </c>
      <c r="M410" t="str">
        <f>IFERROR(MID(TRIM(Lose[[#This Row],[Google Koordinaten]]),
FIND(",",TRIM(Lose[[#This Row],[Google Koordinaten]])) + 2,9),"")</f>
        <v>9.1794034</v>
      </c>
      <c r="N410">
        <f>IF(Lose[[#This Row],[Bahn-hofs-zeit]]=0,0,MROUND(30*25^((Lose[[#This Row],[Bahn-hofs-zeit]]-_xlfn.MINIFS(Lose[Bahn-hofs-zeit],Lose[Bahn-hofs-zeit],"&gt;0"))/(MAX(Lose[Bahn-hofs-zeit])-_xlfn.MINIFS(Lose[Bahn-hofs-zeit],Lose[Bahn-hofs-zeit],"&gt;0"))),5))</f>
        <v>95</v>
      </c>
      <c r="O410">
        <f>IF(Lose[[#This Row],[Gehzeit (min)]]="",0,CEILING(3*(Lose[[#This Row],[Gehzeit (min)]]+Lose[[#This Row],[Aufgaben-zeit (min)]]),5))</f>
        <v>70</v>
      </c>
      <c r="P410">
        <v>6.75</v>
      </c>
      <c r="Q410">
        <f>IFERROR(ROUND(Lose[[#This Row],[Distanz (km)]]*60/Lose[[#This Row],[Gehzeit (min)]],1),"")</f>
        <v>4.5999999999999996</v>
      </c>
      <c r="R4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1.17</v>
      </c>
      <c r="S410">
        <f>IFERROR(Lose[[#This Row],[Distanz (km)]]-Lose[[#This Row],[Check Distanz]],"")</f>
        <v>0.53</v>
      </c>
      <c r="T410" s="29">
        <f>IFERROR(Lose[[#This Row],[Check Umweg]]/Lose[[#This Row],[Check Distanz]],"")</f>
        <v>0.45299145299145305</v>
      </c>
      <c r="U410">
        <f ca="1">IF(RIGHT(Lose[[#This Row],[LosID]],1)="b",_xlfn.XLOOKUP(REPLACE(Lose[[#This Row],[LosID]],LEN(Lose[[#This Row],[LosID]]),1,"a"),Lose[LosID],Lose[Zufallszahl],"",0),RAND())</f>
        <v>0.55665679198281559</v>
      </c>
      <c r="V410" t="b" cm="1">
        <f t="array" aca="1" ref="V410" ca="1">Lose[[#This Row],[Zufallszahl]]&gt;=IFERROR(LARGE((LEFT(Lose[LosID],FIND("-",Lose[LosID])-1)=LEFT(Lose[[#This Row],[LosID]],FIND("-",Lose[[#This Row],[LosID]])-1))*Lose[Zufallszahl],_xlfn.XLOOKUP(LEFT(Lose[[#This Row],[LosID]],FIND("-",Lose[[#This Row],[LosID]])-1),Ziehungsanzahl[Kürzel],Ziehungsanzahl[Kontingent],FALSE,0)),9999)</f>
        <v>0</v>
      </c>
    </row>
    <row r="411" spans="1:22" ht="150">
      <c r="A4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1" t="s">
        <v>867</v>
      </c>
      <c r="C411" t="s">
        <v>637</v>
      </c>
      <c r="D411" s="1" t="s">
        <v>2042</v>
      </c>
      <c r="E411" t="s">
        <v>638</v>
      </c>
      <c r="F411" t="s">
        <v>2043</v>
      </c>
      <c r="G411">
        <v>7</v>
      </c>
      <c r="H411">
        <v>5</v>
      </c>
      <c r="I411">
        <v>0.4</v>
      </c>
      <c r="J411">
        <v>20</v>
      </c>
      <c r="K411" t="str" cm="1">
        <f t="array" ref="K4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Bingen(Rhein) Hbf</v>
      </c>
      <c r="L411" t="str">
        <f>IFERROR(LEFT(TRIM(Lose[[#This Row],[Google Koordinaten]]),9),"")</f>
        <v>49.968814</v>
      </c>
      <c r="M411" t="str">
        <f>IFERROR(MID(TRIM(Lose[[#This Row],[Google Koordinaten]]),
FIND(",",TRIM(Lose[[#This Row],[Google Koordinaten]])) + 2,9),"")</f>
        <v>7.8874190</v>
      </c>
      <c r="N411">
        <f>IF(Lose[[#This Row],[Bahn-hofs-zeit]]=0,0,MROUND(30*25^((Lose[[#This Row],[Bahn-hofs-zeit]]-_xlfn.MINIFS(Lose[Bahn-hofs-zeit],Lose[Bahn-hofs-zeit],"&gt;0"))/(MAX(Lose[Bahn-hofs-zeit])-_xlfn.MINIFS(Lose[Bahn-hofs-zeit],Lose[Bahn-hofs-zeit],"&gt;0"))),5))</f>
        <v>60</v>
      </c>
      <c r="O411">
        <f>IF(Lose[[#This Row],[Gehzeit (min)]]="",0,CEILING(3*(Lose[[#This Row],[Gehzeit (min)]]+Lose[[#This Row],[Aufgaben-zeit (min)]]),5))</f>
        <v>40</v>
      </c>
      <c r="P411">
        <v>5.25</v>
      </c>
      <c r="Q411">
        <f>IFERROR(ROUND(Lose[[#This Row],[Distanz (km)]]*60/Lose[[#This Row],[Gehzeit (min)]],1),"")</f>
        <v>3.4</v>
      </c>
      <c r="R4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0.23</v>
      </c>
      <c r="S411">
        <f>IFERROR(Lose[[#This Row],[Distanz (km)]]-Lose[[#This Row],[Check Distanz]],"")</f>
        <v>0.17</v>
      </c>
      <c r="T411" s="29">
        <f>IFERROR(Lose[[#This Row],[Check Umweg]]/Lose[[#This Row],[Check Distanz]],"")</f>
        <v>0.73913043478260876</v>
      </c>
      <c r="U411">
        <f ca="1">IF(RIGHT(Lose[[#This Row],[LosID]],1)="b",_xlfn.XLOOKUP(REPLACE(Lose[[#This Row],[LosID]],LEN(Lose[[#This Row],[LosID]]),1,"a"),Lose[LosID],Lose[Zufallszahl],"",0),RAND())</f>
        <v>0.51485375469639416</v>
      </c>
      <c r="V411" t="b" cm="1">
        <f t="array" aca="1" ref="V411" ca="1">Lose[[#This Row],[Zufallszahl]]&gt;=IFERROR(LARGE((LEFT(Lose[LosID],FIND("-",Lose[LosID])-1)=LEFT(Lose[[#This Row],[LosID]],FIND("-",Lose[[#This Row],[LosID]])-1))*Lose[Zufallszahl],_xlfn.XLOOKUP(LEFT(Lose[[#This Row],[LosID]],FIND("-",Lose[[#This Row],[LosID]])-1),Ziehungsanzahl[Kürzel],Ziehungsanzahl[Kontingent],FALSE,0)),9999)</f>
        <v>0</v>
      </c>
    </row>
    <row r="412" spans="1:22" ht="60">
      <c r="A4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2" t="s">
        <v>872</v>
      </c>
      <c r="C412" t="s">
        <v>2044</v>
      </c>
      <c r="D412" s="1" t="s">
        <v>2045</v>
      </c>
      <c r="E412" t="s">
        <v>2046</v>
      </c>
      <c r="F412" t="s">
        <v>2047</v>
      </c>
      <c r="G412">
        <v>16</v>
      </c>
      <c r="H412">
        <v>1</v>
      </c>
      <c r="I412">
        <v>1.3</v>
      </c>
      <c r="K412" t="str" cm="1">
        <f t="array" ref="K4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Neuss Hbf</v>
      </c>
      <c r="L412" t="str">
        <f>IFERROR(LEFT(TRIM(Lose[[#This Row],[Google Koordinaten]]),9),"")</f>
        <v>51.211383</v>
      </c>
      <c r="M412" t="str">
        <f>IFERROR(MID(TRIM(Lose[[#This Row],[Google Koordinaten]]),
FIND(",",TRIM(Lose[[#This Row],[Google Koordinaten]])) + 2,9),"")</f>
        <v>6.6862047</v>
      </c>
      <c r="N412">
        <f>IF(Lose[[#This Row],[Bahn-hofs-zeit]]=0,0,MROUND(30*25^((Lose[[#This Row],[Bahn-hofs-zeit]]-_xlfn.MINIFS(Lose[Bahn-hofs-zeit],Lose[Bahn-hofs-zeit],"&gt;0"))/(MAX(Lose[Bahn-hofs-zeit])-_xlfn.MINIFS(Lose[Bahn-hofs-zeit],Lose[Bahn-hofs-zeit],"&gt;0"))),5))</f>
        <v>40</v>
      </c>
      <c r="O412">
        <f>IF(Lose[[#This Row],[Gehzeit (min)]]="",0,CEILING(3*(Lose[[#This Row],[Gehzeit (min)]]+Lose[[#This Row],[Aufgaben-zeit (min)]]),5))</f>
        <v>55</v>
      </c>
      <c r="P412">
        <v>4</v>
      </c>
      <c r="Q412">
        <f>IFERROR(ROUND(Lose[[#This Row],[Distanz (km)]]*60/Lose[[#This Row],[Gehzeit (min)]],1),"")</f>
        <v>4.9000000000000004</v>
      </c>
      <c r="R4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0.79</v>
      </c>
      <c r="S412">
        <f>IFERROR(Lose[[#This Row],[Distanz (km)]]-Lose[[#This Row],[Check Distanz]],"")</f>
        <v>0.51</v>
      </c>
      <c r="T412" s="29">
        <f>IFERROR(Lose[[#This Row],[Check Umweg]]/Lose[[#This Row],[Check Distanz]],"")</f>
        <v>0.64556962025316456</v>
      </c>
      <c r="U412">
        <f ca="1">IF(RIGHT(Lose[[#This Row],[LosID]],1)="b",_xlfn.XLOOKUP(REPLACE(Lose[[#This Row],[LosID]],LEN(Lose[[#This Row],[LosID]]),1,"a"),Lose[LosID],Lose[Zufallszahl],"",0),RAND())</f>
        <v>0.28886903245299145</v>
      </c>
      <c r="V412" t="b" cm="1">
        <f t="array" aca="1" ref="V412" ca="1">Lose[[#This Row],[Zufallszahl]]&gt;=IFERROR(LARGE((LEFT(Lose[LosID],FIND("-",Lose[LosID])-1)=LEFT(Lose[[#This Row],[LosID]],FIND("-",Lose[[#This Row],[LosID]])-1))*Lose[Zufallszahl],_xlfn.XLOOKUP(LEFT(Lose[[#This Row],[LosID]],FIND("-",Lose[[#This Row],[LosID]])-1),Ziehungsanzahl[Kürzel],Ziehungsanzahl[Kontingent],FALSE,0)),9999)</f>
        <v>0</v>
      </c>
    </row>
    <row r="413" spans="1:22" ht="135">
      <c r="A4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13" t="s">
        <v>877</v>
      </c>
      <c r="C413" t="s">
        <v>640</v>
      </c>
      <c r="D413" s="1" t="s">
        <v>2048</v>
      </c>
      <c r="E413" t="s">
        <v>641</v>
      </c>
      <c r="F413" t="s">
        <v>2049</v>
      </c>
      <c r="G413">
        <v>23</v>
      </c>
      <c r="H413">
        <v>10</v>
      </c>
      <c r="I413">
        <v>1.7</v>
      </c>
      <c r="J413">
        <v>10</v>
      </c>
      <c r="K413" t="str" cm="1">
        <f t="array" ref="K4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Köln Steinstraße</v>
      </c>
      <c r="L413" t="str">
        <f>IFERROR(LEFT(TRIM(Lose[[#This Row],[Google Koordinaten]]),9),"")</f>
        <v>50.899717</v>
      </c>
      <c r="M413" t="str">
        <f>IFERROR(MID(TRIM(Lose[[#This Row],[Google Koordinaten]]),
FIND(",",TRIM(Lose[[#This Row],[Google Koordinaten]])) + 2,9),"")</f>
        <v>7.0521231</v>
      </c>
      <c r="N413">
        <f>IF(Lose[[#This Row],[Bahn-hofs-zeit]]=0,0,MROUND(30*25^((Lose[[#This Row],[Bahn-hofs-zeit]]-_xlfn.MINIFS(Lose[Bahn-hofs-zeit],Lose[Bahn-hofs-zeit],"&gt;0"))/(MAX(Lose[Bahn-hofs-zeit])-_xlfn.MINIFS(Lose[Bahn-hofs-zeit],Lose[Bahn-hofs-zeit],"&gt;0"))),5))</f>
        <v>40</v>
      </c>
      <c r="O413">
        <f>IF(Lose[[#This Row],[Gehzeit (min)]]="",0,CEILING(3*(Lose[[#This Row],[Gehzeit (min)]]+Lose[[#This Row],[Aufgaben-zeit (min)]]),5))</f>
        <v>100</v>
      </c>
      <c r="P413">
        <v>4</v>
      </c>
      <c r="Q413">
        <f>IFERROR(ROUND(Lose[[#This Row],[Distanz (km)]]*60/Lose[[#This Row],[Gehzeit (min)]],1),"")</f>
        <v>4.4000000000000004</v>
      </c>
      <c r="R4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413">
        <f>IFERROR(Lose[[#This Row],[Distanz (km)]]-Lose[[#This Row],[Check Distanz]],"")</f>
        <v>1.1200000000000001</v>
      </c>
      <c r="T413" s="29">
        <f>IFERROR(Lose[[#This Row],[Check Umweg]]/Lose[[#This Row],[Check Distanz]],"")</f>
        <v>1.931034482758621</v>
      </c>
      <c r="U413">
        <f ca="1">IF(RIGHT(Lose[[#This Row],[LosID]],1)="b",_xlfn.XLOOKUP(REPLACE(Lose[[#This Row],[LosID]],LEN(Lose[[#This Row],[LosID]]),1,"a"),Lose[LosID],Lose[Zufallszahl],"",0),RAND())</f>
        <v>7.8830820694109627E-2</v>
      </c>
      <c r="V413" t="b" cm="1">
        <f t="array" aca="1" ref="V413" ca="1">Lose[[#This Row],[Zufallszahl]]&gt;=IFERROR(LARGE((LEFT(Lose[LosID],FIND("-",Lose[LosID])-1)=LEFT(Lose[[#This Row],[LosID]],FIND("-",Lose[[#This Row],[LosID]])-1))*Lose[Zufallszahl],_xlfn.XLOOKUP(LEFT(Lose[[#This Row],[LosID]],FIND("-",Lose[[#This Row],[LosID]])-1),Ziehungsanzahl[Kürzel],Ziehungsanzahl[Kontingent],FALSE,0)),9999)</f>
        <v>0</v>
      </c>
    </row>
    <row r="414" spans="1:22" ht="150">
      <c r="A4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14" t="s">
        <v>830</v>
      </c>
      <c r="C414" t="s">
        <v>2050</v>
      </c>
      <c r="D414" s="33" t="s">
        <v>2051</v>
      </c>
      <c r="F414" t="s">
        <v>2052</v>
      </c>
      <c r="G414">
        <v>5</v>
      </c>
      <c r="H414">
        <v>2</v>
      </c>
      <c r="I414">
        <v>0.35</v>
      </c>
      <c r="J414">
        <v>10</v>
      </c>
      <c r="K414" t="str" cm="1">
        <f t="array" ref="K4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Völklingen</v>
      </c>
      <c r="L414" t="str">
        <f>IFERROR(LEFT(TRIM(Lose[[#This Row],[Google Koordinaten]]),9),"")</f>
        <v>49.248573</v>
      </c>
      <c r="M414" t="str">
        <f>IFERROR(MID(TRIM(Lose[[#This Row],[Google Koordinaten]]),
FIND(",",TRIM(Lose[[#This Row],[Google Koordinaten]])) + 2,9),"")</f>
        <v>6.8459989</v>
      </c>
      <c r="N414">
        <f>IF(Lose[[#This Row],[Bahn-hofs-zeit]]=0,0,MROUND(30*25^((Lose[[#This Row],[Bahn-hofs-zeit]]-_xlfn.MINIFS(Lose[Bahn-hofs-zeit],Lose[Bahn-hofs-zeit],"&gt;0"))/(MAX(Lose[Bahn-hofs-zeit])-_xlfn.MINIFS(Lose[Bahn-hofs-zeit],Lose[Bahn-hofs-zeit],"&gt;0"))),5))</f>
        <v>155</v>
      </c>
      <c r="O414">
        <f>IF(Lose[[#This Row],[Gehzeit (min)]]="",0,CEILING(3*(Lose[[#This Row],[Gehzeit (min)]]+Lose[[#This Row],[Aufgaben-zeit (min)]]),5))</f>
        <v>25</v>
      </c>
      <c r="P414">
        <v>8.25</v>
      </c>
      <c r="Q414">
        <f>IFERROR(ROUND(Lose[[#This Row],[Distanz (km)]]*60/Lose[[#This Row],[Gehzeit (min)]],1),"")</f>
        <v>4.2</v>
      </c>
      <c r="R4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0.17</v>
      </c>
      <c r="S414">
        <f>IFERROR(Lose[[#This Row],[Distanz (km)]]-Lose[[#This Row],[Check Distanz]],"")</f>
        <v>0.17999999999999997</v>
      </c>
      <c r="T414" s="29">
        <f>IFERROR(Lose[[#This Row],[Check Umweg]]/Lose[[#This Row],[Check Distanz]],"")</f>
        <v>1.0588235294117645</v>
      </c>
      <c r="U414">
        <f ca="1">IF(RIGHT(Lose[[#This Row],[LosID]],1)="b",_xlfn.XLOOKUP(REPLACE(Lose[[#This Row],[LosID]],LEN(Lose[[#This Row],[LosID]]),1,"a"),Lose[LosID],Lose[Zufallszahl],"",0),RAND())</f>
        <v>0.79400966223488589</v>
      </c>
      <c r="V414" t="b" cm="1">
        <f t="array" aca="1" ref="V414" ca="1">Lose[[#This Row],[Zufallszahl]]&gt;=IFERROR(LARGE((LEFT(Lose[LosID],FIND("-",Lose[LosID])-1)=LEFT(Lose[[#This Row],[LosID]],FIND("-",Lose[[#This Row],[LosID]])-1))*Lose[Zufallszahl],_xlfn.XLOOKUP(LEFT(Lose[[#This Row],[LosID]],FIND("-",Lose[[#This Row],[LosID]])-1),Ziehungsanzahl[Kürzel],Ziehungsanzahl[Kontingent],FALSE,0)),9999)</f>
        <v>1</v>
      </c>
    </row>
    <row r="415" spans="1:22" ht="135">
      <c r="A4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5" t="s">
        <v>835</v>
      </c>
      <c r="C415" t="s">
        <v>646</v>
      </c>
      <c r="D415" s="1" t="s">
        <v>2053</v>
      </c>
      <c r="E415" t="s">
        <v>647</v>
      </c>
      <c r="F415" t="s">
        <v>2054</v>
      </c>
      <c r="G415">
        <v>2</v>
      </c>
      <c r="H415">
        <v>2</v>
      </c>
      <c r="I415">
        <v>0.1</v>
      </c>
      <c r="J415">
        <v>15</v>
      </c>
      <c r="K415" t="str" cm="1">
        <f t="array" ref="K4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Dresden-Friedrichstadt</v>
      </c>
      <c r="L415" t="str">
        <f>IFERROR(LEFT(TRIM(Lose[[#This Row],[Google Koordinaten]]),9),"")</f>
        <v>51.056566</v>
      </c>
      <c r="M415" t="str">
        <f>IFERROR(MID(TRIM(Lose[[#This Row],[Google Koordinaten]]),
FIND(",",TRIM(Lose[[#This Row],[Google Koordinaten]])) + 2,9),"")</f>
        <v>13.708919</v>
      </c>
      <c r="N415">
        <f>IF(Lose[[#This Row],[Bahn-hofs-zeit]]=0,0,MROUND(30*25^((Lose[[#This Row],[Bahn-hofs-zeit]]-_xlfn.MINIFS(Lose[Bahn-hofs-zeit],Lose[Bahn-hofs-zeit],"&gt;0"))/(MAX(Lose[Bahn-hofs-zeit])-_xlfn.MINIFS(Lose[Bahn-hofs-zeit],Lose[Bahn-hofs-zeit],"&gt;0"))),5))</f>
        <v>540</v>
      </c>
      <c r="O415">
        <f>IF(Lose[[#This Row],[Gehzeit (min)]]="",0,CEILING(3*(Lose[[#This Row],[Gehzeit (min)]]+Lose[[#This Row],[Aufgaben-zeit (min)]]),5))</f>
        <v>15</v>
      </c>
      <c r="P415">
        <v>12</v>
      </c>
      <c r="Q415">
        <f>IFERROR(ROUND(Lose[[#This Row],[Distanz (km)]]*60/Lose[[#This Row],[Gehzeit (min)]],1),"")</f>
        <v>3</v>
      </c>
      <c r="R4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0.08</v>
      </c>
      <c r="S415">
        <f>IFERROR(Lose[[#This Row],[Distanz (km)]]-Lose[[#This Row],[Check Distanz]],"")</f>
        <v>2.0000000000000004E-2</v>
      </c>
      <c r="T415" s="73">
        <f>IFERROR(Lose[[#This Row],[Check Umweg]]/Lose[[#This Row],[Check Distanz]],"")</f>
        <v>0.25000000000000006</v>
      </c>
      <c r="U415">
        <f ca="1">IF(RIGHT(Lose[[#This Row],[LosID]],1)="b",_xlfn.XLOOKUP(REPLACE(Lose[[#This Row],[LosID]],LEN(Lose[[#This Row],[LosID]]),1,"a"),Lose[LosID],Lose[Zufallszahl],"",0),RAND())</f>
        <v>0.50643979121570415</v>
      </c>
      <c r="V415" t="b" cm="1">
        <f t="array" aca="1" ref="V415" ca="1">Lose[[#This Row],[Zufallszahl]]&gt;=IFERROR(LARGE((LEFT(Lose[LosID],FIND("-",Lose[LosID])-1)=LEFT(Lose[[#This Row],[LosID]],FIND("-",Lose[[#This Row],[LosID]])-1))*Lose[Zufallszahl],_xlfn.XLOOKUP(LEFT(Lose[[#This Row],[LosID]],FIND("-",Lose[[#This Row],[LosID]])-1),Ziehungsanzahl[Kürzel],Ziehungsanzahl[Kontingent],FALSE,0)),9999)</f>
        <v>0</v>
      </c>
    </row>
    <row r="416" spans="1:22" ht="105">
      <c r="A4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6" t="s">
        <v>838</v>
      </c>
      <c r="C416" t="s">
        <v>652</v>
      </c>
      <c r="D416" s="42" t="s">
        <v>2055</v>
      </c>
      <c r="E416" t="s">
        <v>653</v>
      </c>
      <c r="F416" t="s">
        <v>2056</v>
      </c>
      <c r="G416">
        <v>5</v>
      </c>
      <c r="H416">
        <v>5</v>
      </c>
      <c r="I416">
        <v>0.35</v>
      </c>
      <c r="K416" t="str" cm="1">
        <f t="array" ref="K4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Görlitz-Rauschwalde</v>
      </c>
      <c r="L416" t="str">
        <f>IFERROR(LEFT(TRIM(Lose[[#This Row],[Google Koordinaten]]),9),"")</f>
        <v>51.150166</v>
      </c>
      <c r="M416" t="str">
        <f>IFERROR(MID(TRIM(Lose[[#This Row],[Google Koordinaten]]),
FIND(",",TRIM(Lose[[#This Row],[Google Koordinaten]])) + 2,9),"")</f>
        <v>14.939307</v>
      </c>
      <c r="N416">
        <f>IF(Lose[[#This Row],[Bahn-hofs-zeit]]=0,0,MROUND(30*25^((Lose[[#This Row],[Bahn-hofs-zeit]]-_xlfn.MINIFS(Lose[Bahn-hofs-zeit],Lose[Bahn-hofs-zeit],"&gt;0"))/(MAX(Lose[Bahn-hofs-zeit])-_xlfn.MINIFS(Lose[Bahn-hofs-zeit],Lose[Bahn-hofs-zeit],"&gt;0"))),5))</f>
        <v>750</v>
      </c>
      <c r="O416">
        <f>IF(Lose[[#This Row],[Gehzeit (min)]]="",0,CEILING(3*(Lose[[#This Row],[Gehzeit (min)]]+Lose[[#This Row],[Aufgaben-zeit (min)]]),5))</f>
        <v>30</v>
      </c>
      <c r="P416">
        <v>13</v>
      </c>
      <c r="Q416">
        <f>IFERROR(ROUND(Lose[[#This Row],[Distanz (km)]]*60/Lose[[#This Row],[Gehzeit (min)]],1),"")</f>
        <v>4.2</v>
      </c>
      <c r="R4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0.26</v>
      </c>
      <c r="S416">
        <f>IFERROR(Lose[[#This Row],[Distanz (km)]]-Lose[[#This Row],[Check Distanz]],"")</f>
        <v>8.9999999999999969E-2</v>
      </c>
      <c r="T416" s="73">
        <f>IFERROR(Lose[[#This Row],[Check Umweg]]/Lose[[#This Row],[Check Distanz]],"")</f>
        <v>0.34615384615384603</v>
      </c>
      <c r="U416">
        <f ca="1">IF(RIGHT(Lose[[#This Row],[LosID]],1)="b",_xlfn.XLOOKUP(REPLACE(Lose[[#This Row],[LosID]],LEN(Lose[[#This Row],[LosID]]),1,"a"),Lose[LosID],Lose[Zufallszahl],"",0),RAND())</f>
        <v>0.39649213275959183</v>
      </c>
      <c r="V416" t="b" cm="1">
        <f t="array" aca="1" ref="V416" ca="1">Lose[[#This Row],[Zufallszahl]]&gt;=IFERROR(LARGE((LEFT(Lose[LosID],FIND("-",Lose[LosID])-1)=LEFT(Lose[[#This Row],[LosID]],FIND("-",Lose[[#This Row],[LosID]])-1))*Lose[Zufallszahl],_xlfn.XLOOKUP(LEFT(Lose[[#This Row],[LosID]],FIND("-",Lose[[#This Row],[LosID]])-1),Ziehungsanzahl[Kürzel],Ziehungsanzahl[Kontingent],FALSE,0)),9999)</f>
        <v>0</v>
      </c>
    </row>
    <row r="417" spans="1:22" ht="105">
      <c r="A4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7" t="s">
        <v>843</v>
      </c>
      <c r="C417" t="s">
        <v>2057</v>
      </c>
      <c r="D417" s="51" t="s">
        <v>2058</v>
      </c>
      <c r="E417" s="1" t="s">
        <v>2059</v>
      </c>
      <c r="F417" t="s">
        <v>2060</v>
      </c>
      <c r="G417">
        <v>13</v>
      </c>
      <c r="H417">
        <v>5</v>
      </c>
      <c r="I417">
        <v>1</v>
      </c>
      <c r="K417" t="str" cm="1">
        <f t="array" ref="K4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Einsiedlerhof</v>
      </c>
      <c r="L417" t="str">
        <f>IFERROR(LEFT(TRIM(Lose[[#This Row],[Google Koordinaten]]),9),"")</f>
        <v>49.432030</v>
      </c>
      <c r="M417" t="str">
        <f>IFERROR(MID(TRIM(Lose[[#This Row],[Google Koordinaten]]),
FIND(",",TRIM(Lose[[#This Row],[Google Koordinaten]])) + 2,9),"")</f>
        <v>7.671340</v>
      </c>
      <c r="N417">
        <f>IF(Lose[[#This Row],[Bahn-hofs-zeit]]=0,0,MROUND(30*25^((Lose[[#This Row],[Bahn-hofs-zeit]]-_xlfn.MINIFS(Lose[Bahn-hofs-zeit],Lose[Bahn-hofs-zeit],"&gt;0"))/(MAX(Lose[Bahn-hofs-zeit])-_xlfn.MINIFS(Lose[Bahn-hofs-zeit],Lose[Bahn-hofs-zeit],"&gt;0"))),5))</f>
        <v>110</v>
      </c>
      <c r="O417">
        <f>IF(Lose[[#This Row],[Gehzeit (min)]]="",0,CEILING(3*(Lose[[#This Row],[Gehzeit (min)]]+Lose[[#This Row],[Aufgaben-zeit (min)]]),5))</f>
        <v>55</v>
      </c>
      <c r="P417">
        <v>7.25</v>
      </c>
      <c r="Q417">
        <f>IFERROR(ROUND(Lose[[#This Row],[Distanz (km)]]*60/Lose[[#This Row],[Gehzeit (min)]],1),"")</f>
        <v>4.5999999999999996</v>
      </c>
      <c r="R4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417">
        <f>IFERROR(Lose[[#This Row],[Distanz (km)]]-Lose[[#This Row],[Check Distanz]],"")</f>
        <v>0.32999999999999996</v>
      </c>
      <c r="T417" s="29">
        <f>IFERROR(Lose[[#This Row],[Check Umweg]]/Lose[[#This Row],[Check Distanz]],"")</f>
        <v>0.49253731343283574</v>
      </c>
      <c r="U417">
        <f ca="1">IF(RIGHT(Lose[[#This Row],[LosID]],1)="b",_xlfn.XLOOKUP(REPLACE(Lose[[#This Row],[LosID]],LEN(Lose[[#This Row],[LosID]]),1,"a"),Lose[LosID],Lose[Zufallszahl],"",0),RAND())</f>
        <v>0.60344991614825361</v>
      </c>
      <c r="V417" t="b" cm="1">
        <f t="array" aca="1" ref="V417" ca="1">Lose[[#This Row],[Zufallszahl]]&gt;=IFERROR(LARGE((LEFT(Lose[LosID],FIND("-",Lose[LosID])-1)=LEFT(Lose[[#This Row],[LosID]],FIND("-",Lose[[#This Row],[LosID]])-1))*Lose[Zufallszahl],_xlfn.XLOOKUP(LEFT(Lose[[#This Row],[LosID]],FIND("-",Lose[[#This Row],[LosID]])-1),Ziehungsanzahl[Kürzel],Ziehungsanzahl[Kontingent],FALSE,0)),9999)</f>
        <v>1</v>
      </c>
    </row>
    <row r="418" spans="1:22" ht="120">
      <c r="A4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8" t="s">
        <v>846</v>
      </c>
      <c r="C418" t="s">
        <v>2061</v>
      </c>
      <c r="D418" s="1" t="s">
        <v>2062</v>
      </c>
      <c r="E418" t="s">
        <v>2063</v>
      </c>
      <c r="F418" t="s">
        <v>2064</v>
      </c>
      <c r="G418">
        <v>27</v>
      </c>
      <c r="H418">
        <v>2</v>
      </c>
      <c r="I418">
        <v>2</v>
      </c>
      <c r="K418" t="str" cm="1">
        <f t="array" ref="K4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Aachen West</v>
      </c>
      <c r="L418" t="str">
        <f>IFERROR(LEFT(TRIM(Lose[[#This Row],[Google Koordinaten]]),9),"")</f>
        <v>50.789469</v>
      </c>
      <c r="M418" t="str">
        <f>IFERROR(MID(TRIM(Lose[[#This Row],[Google Koordinaten]]),
FIND(",",TRIM(Lose[[#This Row],[Google Koordinaten]])) + 2,9),"")</f>
        <v>6.0558767</v>
      </c>
      <c r="N418">
        <f>IF(Lose[[#This Row],[Bahn-hofs-zeit]]=0,0,MROUND(30*25^((Lose[[#This Row],[Bahn-hofs-zeit]]-_xlfn.MINIFS(Lose[Bahn-hofs-zeit],Lose[Bahn-hofs-zeit],"&gt;0"))/(MAX(Lose[Bahn-hofs-zeit])-_xlfn.MINIFS(Lose[Bahn-hofs-zeit],Lose[Bahn-hofs-zeit],"&gt;0"))),5))</f>
        <v>65</v>
      </c>
      <c r="O418">
        <f>IF(Lose[[#This Row],[Gehzeit (min)]]="",0,CEILING(3*(Lose[[#This Row],[Gehzeit (min)]]+Lose[[#This Row],[Aufgaben-zeit (min)]]),5))</f>
        <v>90</v>
      </c>
      <c r="P418">
        <v>5.5</v>
      </c>
      <c r="Q418">
        <f>IFERROR(ROUND(Lose[[#This Row],[Distanz (km)]]*60/Lose[[#This Row],[Gehzeit (min)]],1),"")</f>
        <v>4.4000000000000004</v>
      </c>
      <c r="R4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1.45</v>
      </c>
      <c r="S418">
        <f>IFERROR(Lose[[#This Row],[Distanz (km)]]-Lose[[#This Row],[Check Distanz]],"")</f>
        <v>0.55000000000000004</v>
      </c>
      <c r="T418" s="29">
        <f>IFERROR(Lose[[#This Row],[Check Umweg]]/Lose[[#This Row],[Check Distanz]],"")</f>
        <v>0.37931034482758624</v>
      </c>
      <c r="U418">
        <f ca="1">IF(RIGHT(Lose[[#This Row],[LosID]],1)="b",_xlfn.XLOOKUP(REPLACE(Lose[[#This Row],[LosID]],LEN(Lose[[#This Row],[LosID]]),1,"a"),Lose[LosID],Lose[Zufallszahl],"",0),RAND())</f>
        <v>0.36449131605346519</v>
      </c>
      <c r="V418" t="b" cm="1">
        <f t="array" aca="1" ref="V418" ca="1">Lose[[#This Row],[Zufallszahl]]&gt;=IFERROR(LARGE((LEFT(Lose[LosID],FIND("-",Lose[LosID])-1)=LEFT(Lose[[#This Row],[LosID]],FIND("-",Lose[[#This Row],[LosID]])-1))*Lose[Zufallszahl],_xlfn.XLOOKUP(LEFT(Lose[[#This Row],[LosID]],FIND("-",Lose[[#This Row],[LosID]])-1),Ziehungsanzahl[Kürzel],Ziehungsanzahl[Kontingent],FALSE,0)),9999)</f>
        <v>0</v>
      </c>
    </row>
    <row r="419" spans="1:22" ht="180">
      <c r="A4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19" t="s">
        <v>851</v>
      </c>
      <c r="C419" t="s">
        <v>2065</v>
      </c>
      <c r="D419" s="1" t="s">
        <v>2066</v>
      </c>
      <c r="E419" t="s">
        <v>2067</v>
      </c>
      <c r="F419" t="s">
        <v>2068</v>
      </c>
      <c r="G419">
        <v>11</v>
      </c>
      <c r="H419">
        <v>5</v>
      </c>
      <c r="I419">
        <v>0.8</v>
      </c>
      <c r="J419">
        <v>10</v>
      </c>
      <c r="K419" t="str" cm="1">
        <f t="array" ref="K4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Halle(Saale)Hbf</v>
      </c>
      <c r="L419" t="str">
        <f>IFERROR(LEFT(TRIM(Lose[[#This Row],[Google Koordinaten]]),9),"")</f>
        <v>51.482025</v>
      </c>
      <c r="M419" t="str">
        <f>IFERROR(MID(TRIM(Lose[[#This Row],[Google Koordinaten]]),
FIND(",",TRIM(Lose[[#This Row],[Google Koordinaten]])) + 2,9),"")</f>
        <v>11.991181</v>
      </c>
      <c r="N419">
        <f>IF(Lose[[#This Row],[Bahn-hofs-zeit]]=0,0,MROUND(30*25^((Lose[[#This Row],[Bahn-hofs-zeit]]-_xlfn.MINIFS(Lose[Bahn-hofs-zeit],Lose[Bahn-hofs-zeit],"&gt;0"))/(MAX(Lose[Bahn-hofs-zeit])-_xlfn.MINIFS(Lose[Bahn-hofs-zeit],Lose[Bahn-hofs-zeit],"&gt;0"))),5))</f>
        <v>170</v>
      </c>
      <c r="O419">
        <f>IF(Lose[[#This Row],[Gehzeit (min)]]="",0,CEILING(3*(Lose[[#This Row],[Gehzeit (min)]]+Lose[[#This Row],[Aufgaben-zeit (min)]]),5))</f>
        <v>50</v>
      </c>
      <c r="P419">
        <v>8.5</v>
      </c>
      <c r="Q419">
        <f>IFERROR(ROUND(Lose[[#This Row],[Distanz (km)]]*60/Lose[[#This Row],[Gehzeit (min)]],1),"")</f>
        <v>4.4000000000000004</v>
      </c>
      <c r="R4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419">
        <f>IFERROR(Lose[[#This Row],[Distanz (km)]]-Lose[[#This Row],[Check Distanz]],"")</f>
        <v>0.22000000000000008</v>
      </c>
      <c r="T419" s="29">
        <f>IFERROR(Lose[[#This Row],[Check Umweg]]/Lose[[#This Row],[Check Distanz]],"")</f>
        <v>0.37931034482758635</v>
      </c>
      <c r="U419">
        <f ca="1">IF(RIGHT(Lose[[#This Row],[LosID]],1)="b",_xlfn.XLOOKUP(REPLACE(Lose[[#This Row],[LosID]],LEN(Lose[[#This Row],[LosID]]),1,"a"),Lose[LosID],Lose[Zufallszahl],"",0),RAND())</f>
        <v>0.58679860264113926</v>
      </c>
      <c r="V419" t="b" cm="1">
        <f t="array" aca="1" ref="V419" ca="1">Lose[[#This Row],[Zufallszahl]]&gt;=IFERROR(LARGE((LEFT(Lose[LosID],FIND("-",Lose[LosID])-1)=LEFT(Lose[[#This Row],[LosID]],FIND("-",Lose[[#This Row],[LosID]])-1))*Lose[Zufallszahl],_xlfn.XLOOKUP(LEFT(Lose[[#This Row],[LosID]],FIND("-",Lose[[#This Row],[LosID]])-1),Ziehungsanzahl[Kürzel],Ziehungsanzahl[Kontingent],FALSE,0)),9999)</f>
        <v>1</v>
      </c>
    </row>
    <row r="420" spans="1:22" ht="45">
      <c r="A4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0" t="s">
        <v>854</v>
      </c>
      <c r="C420" t="s">
        <v>2069</v>
      </c>
      <c r="D420" s="1" t="s">
        <v>2070</v>
      </c>
      <c r="E420" t="s">
        <v>2071</v>
      </c>
      <c r="F420" t="s">
        <v>2072</v>
      </c>
      <c r="G420">
        <v>3</v>
      </c>
      <c r="H420">
        <v>1</v>
      </c>
      <c r="I420">
        <v>0.2</v>
      </c>
      <c r="J420">
        <v>20</v>
      </c>
      <c r="K420" t="str" cm="1">
        <f t="array" ref="K4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Bottrop-Vonderort</v>
      </c>
      <c r="L420" t="str">
        <f>IFERROR(LEFT(TRIM(Lose[[#This Row],[Google Koordinaten]]),9),"")</f>
        <v>51.502232</v>
      </c>
      <c r="M420" t="str">
        <f>IFERROR(MID(TRIM(Lose[[#This Row],[Google Koordinaten]]),
FIND(",",TRIM(Lose[[#This Row],[Google Koordinaten]])) + 2,9),"")</f>
        <v>6.9098029</v>
      </c>
      <c r="N420">
        <f>IF(Lose[[#This Row],[Bahn-hofs-zeit]]=0,0,MROUND(30*25^((Lose[[#This Row],[Bahn-hofs-zeit]]-_xlfn.MINIFS(Lose[Bahn-hofs-zeit],Lose[Bahn-hofs-zeit],"&gt;0"))/(MAX(Lose[Bahn-hofs-zeit])-_xlfn.MINIFS(Lose[Bahn-hofs-zeit],Lose[Bahn-hofs-zeit],"&gt;0"))),5))</f>
        <v>55</v>
      </c>
      <c r="O420">
        <f>IF(Lose[[#This Row],[Gehzeit (min)]]="",0,CEILING(3*(Lose[[#This Row],[Gehzeit (min)]]+Lose[[#This Row],[Aufgaben-zeit (min)]]),5))</f>
        <v>15</v>
      </c>
      <c r="P420">
        <v>5</v>
      </c>
      <c r="Q420">
        <f>IFERROR(ROUND(Lose[[#This Row],[Distanz (km)]]*60/Lose[[#This Row],[Gehzeit (min)]],1),"")</f>
        <v>4</v>
      </c>
      <c r="R4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0.18</v>
      </c>
      <c r="S420">
        <f>IFERROR(Lose[[#This Row],[Distanz (km)]]-Lose[[#This Row],[Check Distanz]],"")</f>
        <v>2.0000000000000018E-2</v>
      </c>
      <c r="T420" s="29">
        <f>IFERROR(Lose[[#This Row],[Check Umweg]]/Lose[[#This Row],[Check Distanz]],"")</f>
        <v>0.11111111111111122</v>
      </c>
      <c r="U420">
        <f ca="1">IF(RIGHT(Lose[[#This Row],[LosID]],1)="b",_xlfn.XLOOKUP(REPLACE(Lose[[#This Row],[LosID]],LEN(Lose[[#This Row],[LosID]]),1,"a"),Lose[LosID],Lose[Zufallszahl],"",0),RAND())</f>
        <v>0.23492151921780613</v>
      </c>
      <c r="V420" t="b" cm="1">
        <f t="array" aca="1" ref="V420" ca="1">Lose[[#This Row],[Zufallszahl]]&gt;=IFERROR(LARGE((LEFT(Lose[LosID],FIND("-",Lose[LosID])-1)=LEFT(Lose[[#This Row],[LosID]],FIND("-",Lose[[#This Row],[LosID]])-1))*Lose[Zufallszahl],_xlfn.XLOOKUP(LEFT(Lose[[#This Row],[LosID]],FIND("-",Lose[[#This Row],[LosID]])-1),Ziehungsanzahl[Kürzel],Ziehungsanzahl[Kontingent],FALSE,0)),9999)</f>
        <v>0</v>
      </c>
    </row>
    <row r="421" spans="1:22" ht="60">
      <c r="A4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1" t="s">
        <v>859</v>
      </c>
      <c r="C421" t="s">
        <v>655</v>
      </c>
      <c r="D421" s="1" t="s">
        <v>2073</v>
      </c>
      <c r="E421" t="s">
        <v>656</v>
      </c>
      <c r="F421" t="s">
        <v>2074</v>
      </c>
      <c r="G421">
        <v>9</v>
      </c>
      <c r="H421">
        <v>1</v>
      </c>
      <c r="I421">
        <v>0.7</v>
      </c>
      <c r="J421">
        <v>10</v>
      </c>
      <c r="K421" t="str" cm="1">
        <f t="array" ref="K4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Maschen</v>
      </c>
      <c r="L421" t="str">
        <f>IFERROR(LEFT(TRIM(Lose[[#This Row],[Google Koordinaten]]),9),"")</f>
        <v>53.398186</v>
      </c>
      <c r="M421" t="str">
        <f>IFERROR(MID(TRIM(Lose[[#This Row],[Google Koordinaten]]),
FIND(",",TRIM(Lose[[#This Row],[Google Koordinaten]])) + 2,9),"")</f>
        <v>10.064122</v>
      </c>
      <c r="N421">
        <f>IF(Lose[[#This Row],[Bahn-hofs-zeit]]=0,0,MROUND(30*25^((Lose[[#This Row],[Bahn-hofs-zeit]]-_xlfn.MINIFS(Lose[Bahn-hofs-zeit],Lose[Bahn-hofs-zeit],"&gt;0"))/(MAX(Lose[Bahn-hofs-zeit])-_xlfn.MINIFS(Lose[Bahn-hofs-zeit],Lose[Bahn-hofs-zeit],"&gt;0"))),5))</f>
        <v>105</v>
      </c>
      <c r="O421">
        <f>IF(Lose[[#This Row],[Gehzeit (min)]]="",0,CEILING(3*(Lose[[#This Row],[Gehzeit (min)]]+Lose[[#This Row],[Aufgaben-zeit (min)]]),5))</f>
        <v>30</v>
      </c>
      <c r="P421">
        <v>7</v>
      </c>
      <c r="Q421">
        <f>IFERROR(ROUND(Lose[[#This Row],[Distanz (km)]]*60/Lose[[#This Row],[Gehzeit (min)]],1),"")</f>
        <v>4.7</v>
      </c>
      <c r="R4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421">
        <f>IFERROR(Lose[[#This Row],[Distanz (km)]]-Lose[[#This Row],[Check Distanz]],"")</f>
        <v>6.9999999999999951E-2</v>
      </c>
      <c r="T421" s="29">
        <f>IFERROR(Lose[[#This Row],[Check Umweg]]/Lose[[#This Row],[Check Distanz]],"")</f>
        <v>0.11111111111111104</v>
      </c>
      <c r="U421">
        <f ca="1">IF(RIGHT(Lose[[#This Row],[LosID]],1)="b",_xlfn.XLOOKUP(REPLACE(Lose[[#This Row],[LosID]],LEN(Lose[[#This Row],[LosID]]),1,"a"),Lose[LosID],Lose[Zufallszahl],"",0),RAND())</f>
        <v>0.89137840723809081</v>
      </c>
      <c r="V421" t="b" cm="1">
        <f t="array" aca="1" ref="V421" ca="1">Lose[[#This Row],[Zufallszahl]]&gt;=IFERROR(LARGE((LEFT(Lose[LosID],FIND("-",Lose[LosID])-1)=LEFT(Lose[[#This Row],[LosID]],FIND("-",Lose[[#This Row],[LosID]])-1))*Lose[Zufallszahl],_xlfn.XLOOKUP(LEFT(Lose[[#This Row],[LosID]],FIND("-",Lose[[#This Row],[LosID]])-1),Ziehungsanzahl[Kürzel],Ziehungsanzahl[Kontingent],FALSE,0)),9999)</f>
        <v>1</v>
      </c>
    </row>
    <row r="422" spans="1:22" ht="75">
      <c r="A4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2" t="s">
        <v>862</v>
      </c>
      <c r="C422" t="s">
        <v>2075</v>
      </c>
      <c r="D422" s="1" t="s">
        <v>2076</v>
      </c>
      <c r="E422" t="s">
        <v>2077</v>
      </c>
      <c r="F422" t="s">
        <v>2078</v>
      </c>
      <c r="G422">
        <v>17</v>
      </c>
      <c r="H422">
        <v>3</v>
      </c>
      <c r="I422">
        <v>1.2</v>
      </c>
      <c r="J422">
        <v>10</v>
      </c>
      <c r="K422" t="str" cm="1">
        <f t="array" ref="K4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Saarbrücken Hbf</v>
      </c>
      <c r="L422" t="str">
        <f>IFERROR(LEFT(TRIM(Lose[[#This Row],[Google Koordinaten]]),9),"")</f>
        <v>49.244078</v>
      </c>
      <c r="M422" t="str">
        <f>IFERROR(MID(TRIM(Lose[[#This Row],[Google Koordinaten]]),
FIND(",",TRIM(Lose[[#This Row],[Google Koordinaten]])) + 2,9),"")</f>
        <v>7.0018029</v>
      </c>
      <c r="N422">
        <f>IF(Lose[[#This Row],[Bahn-hofs-zeit]]=0,0,MROUND(30*25^((Lose[[#This Row],[Bahn-hofs-zeit]]-_xlfn.MINIFS(Lose[Bahn-hofs-zeit],Lose[Bahn-hofs-zeit],"&gt;0"))/(MAX(Lose[Bahn-hofs-zeit])-_xlfn.MINIFS(Lose[Bahn-hofs-zeit],Lose[Bahn-hofs-zeit],"&gt;0"))),5))</f>
        <v>155</v>
      </c>
      <c r="O422">
        <f>IF(Lose[[#This Row],[Gehzeit (min)]]="",0,CEILING(3*(Lose[[#This Row],[Gehzeit (min)]]+Lose[[#This Row],[Aufgaben-zeit (min)]]),5))</f>
        <v>60</v>
      </c>
      <c r="P422">
        <v>8.25</v>
      </c>
      <c r="Q422">
        <f>IFERROR(ROUND(Lose[[#This Row],[Distanz (km)]]*60/Lose[[#This Row],[Gehzeit (min)]],1),"")</f>
        <v>4.2</v>
      </c>
      <c r="R4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0.85</v>
      </c>
      <c r="S422">
        <f>IFERROR(Lose[[#This Row],[Distanz (km)]]-Lose[[#This Row],[Check Distanz]],"")</f>
        <v>0.35</v>
      </c>
      <c r="T422" s="29">
        <f>IFERROR(Lose[[#This Row],[Check Umweg]]/Lose[[#This Row],[Check Distanz]],"")</f>
        <v>0.41176470588235292</v>
      </c>
      <c r="U422">
        <f ca="1">IF(RIGHT(Lose[[#This Row],[LosID]],1)="b",_xlfn.XLOOKUP(REPLACE(Lose[[#This Row],[LosID]],LEN(Lose[[#This Row],[LosID]]),1,"a"),Lose[LosID],Lose[Zufallszahl],"",0),RAND())</f>
        <v>0.35505888447266654</v>
      </c>
      <c r="V422" t="b" cm="1">
        <f t="array" aca="1" ref="V422" ca="1">Lose[[#This Row],[Zufallszahl]]&gt;=IFERROR(LARGE((LEFT(Lose[LosID],FIND("-",Lose[LosID])-1)=LEFT(Lose[[#This Row],[LosID]],FIND("-",Lose[[#This Row],[LosID]])-1))*Lose[Zufallszahl],_xlfn.XLOOKUP(LEFT(Lose[[#This Row],[LosID]],FIND("-",Lose[[#This Row],[LosID]])-1),Ziehungsanzahl[Kürzel],Ziehungsanzahl[Kontingent],FALSE,0)),9999)</f>
        <v>0</v>
      </c>
    </row>
    <row r="423" spans="1:22">
      <c r="A4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3" t="s">
        <v>865</v>
      </c>
      <c r="C423" t="s">
        <v>658</v>
      </c>
      <c r="D423" s="1" t="s">
        <v>661</v>
      </c>
      <c r="E423" t="s">
        <v>659</v>
      </c>
      <c r="F423" t="s">
        <v>2079</v>
      </c>
      <c r="G423">
        <v>7</v>
      </c>
      <c r="H423">
        <v>1</v>
      </c>
      <c r="I423">
        <v>0.5</v>
      </c>
      <c r="K423" t="str" cm="1">
        <f t="array" ref="K4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Bebra</v>
      </c>
      <c r="L423" t="str">
        <f>IFERROR(LEFT(TRIM(Lose[[#This Row],[Google Koordinaten]]),9),"")</f>
        <v>50.966395</v>
      </c>
      <c r="M423" t="str">
        <f>IFERROR(MID(TRIM(Lose[[#This Row],[Google Koordinaten]]),
FIND(",",TRIM(Lose[[#This Row],[Google Koordinaten]])) + 2,9),"")</f>
        <v>9.7989990</v>
      </c>
      <c r="N423">
        <f>IF(Lose[[#This Row],[Bahn-hofs-zeit]]=0,0,MROUND(30*25^((Lose[[#This Row],[Bahn-hofs-zeit]]-_xlfn.MINIFS(Lose[Bahn-hofs-zeit],Lose[Bahn-hofs-zeit],"&gt;0"))/(MAX(Lose[Bahn-hofs-zeit])-_xlfn.MINIFS(Lose[Bahn-hofs-zeit],Lose[Bahn-hofs-zeit],"&gt;0"))),5))</f>
        <v>75</v>
      </c>
      <c r="O423">
        <f>IF(Lose[[#This Row],[Gehzeit (min)]]="",0,CEILING(3*(Lose[[#This Row],[Gehzeit (min)]]+Lose[[#This Row],[Aufgaben-zeit (min)]]),5))</f>
        <v>25</v>
      </c>
      <c r="P423">
        <v>6</v>
      </c>
      <c r="Q423">
        <f>IFERROR(ROUND(Lose[[#This Row],[Distanz (km)]]*60/Lose[[#This Row],[Gehzeit (min)]],1),"")</f>
        <v>4.3</v>
      </c>
      <c r="R4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423">
        <f>IFERROR(Lose[[#This Row],[Distanz (km)]]-Lose[[#This Row],[Check Distanz]],"")</f>
        <v>0.14000000000000001</v>
      </c>
      <c r="T423" s="29">
        <f>IFERROR(Lose[[#This Row],[Check Umweg]]/Lose[[#This Row],[Check Distanz]],"")</f>
        <v>0.38888888888888895</v>
      </c>
      <c r="U423">
        <f ca="1">IF(RIGHT(Lose[[#This Row],[LosID]],1)="b",_xlfn.XLOOKUP(REPLACE(Lose[[#This Row],[LosID]],LEN(Lose[[#This Row],[LosID]]),1,"a"),Lose[LosID],Lose[Zufallszahl],"",0),RAND())</f>
        <v>2.7606725927133868E-2</v>
      </c>
      <c r="V423" t="b" cm="1">
        <f t="array" aca="1" ref="V423" ca="1">Lose[[#This Row],[Zufallszahl]]&gt;=IFERROR(LARGE((LEFT(Lose[LosID],FIND("-",Lose[LosID])-1)=LEFT(Lose[[#This Row],[LosID]],FIND("-",Lose[[#This Row],[LosID]])-1))*Lose[Zufallszahl],_xlfn.XLOOKUP(LEFT(Lose[[#This Row],[LosID]],FIND("-",Lose[[#This Row],[LosID]])-1),Ziehungsanzahl[Kürzel],Ziehungsanzahl[Kontingent],FALSE,0)),9999)</f>
        <v>0</v>
      </c>
    </row>
    <row r="424" spans="1:22" ht="105">
      <c r="A4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4" t="s">
        <v>867</v>
      </c>
      <c r="C424" t="s">
        <v>2080</v>
      </c>
      <c r="D424" s="1" t="s">
        <v>2081</v>
      </c>
      <c r="E424" t="s">
        <v>2082</v>
      </c>
      <c r="F424" t="s">
        <v>2083</v>
      </c>
      <c r="G424">
        <v>13</v>
      </c>
      <c r="H424">
        <v>2</v>
      </c>
      <c r="I424">
        <v>1</v>
      </c>
      <c r="J424">
        <v>10</v>
      </c>
      <c r="K424" t="str" cm="1">
        <f t="array" ref="K4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Mainz-Bischofsheim</v>
      </c>
      <c r="L424" t="str">
        <f>IFERROR(LEFT(TRIM(Lose[[#This Row],[Google Koordinaten]]),9),"")</f>
        <v>49.986809</v>
      </c>
      <c r="M424" t="str">
        <f>IFERROR(MID(TRIM(Lose[[#This Row],[Google Koordinaten]]),
FIND(",",TRIM(Lose[[#This Row],[Google Koordinaten]])) + 2,9),"")</f>
        <v>8.3661857</v>
      </c>
      <c r="N424">
        <f>IF(Lose[[#This Row],[Bahn-hofs-zeit]]=0,0,MROUND(30*25^((Lose[[#This Row],[Bahn-hofs-zeit]]-_xlfn.MINIFS(Lose[Bahn-hofs-zeit],Lose[Bahn-hofs-zeit],"&gt;0"))/(MAX(Lose[Bahn-hofs-zeit])-_xlfn.MINIFS(Lose[Bahn-hofs-zeit],Lose[Bahn-hofs-zeit],"&gt;0"))),5))</f>
        <v>45</v>
      </c>
      <c r="O424">
        <f>IF(Lose[[#This Row],[Gehzeit (min)]]="",0,CEILING(3*(Lose[[#This Row],[Gehzeit (min)]]+Lose[[#This Row],[Aufgaben-zeit (min)]]),5))</f>
        <v>45</v>
      </c>
      <c r="P424">
        <v>4.5</v>
      </c>
      <c r="Q424">
        <f>IFERROR(ROUND(Lose[[#This Row],[Distanz (km)]]*60/Lose[[#This Row],[Gehzeit (min)]],1),"")</f>
        <v>4.5999999999999996</v>
      </c>
      <c r="R4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0.95</v>
      </c>
      <c r="S424">
        <f>IFERROR(Lose[[#This Row],[Distanz (km)]]-Lose[[#This Row],[Check Distanz]],"")</f>
        <v>5.0000000000000044E-2</v>
      </c>
      <c r="T424" s="29">
        <f>IFERROR(Lose[[#This Row],[Check Umweg]]/Lose[[#This Row],[Check Distanz]],"")</f>
        <v>5.2631578947368474E-2</v>
      </c>
      <c r="U424">
        <f ca="1">IF(RIGHT(Lose[[#This Row],[LosID]],1)="b",_xlfn.XLOOKUP(REPLACE(Lose[[#This Row],[LosID]],LEN(Lose[[#This Row],[LosID]]),1,"a"),Lose[LosID],Lose[Zufallszahl],"",0),RAND())</f>
        <v>0.89803228400998547</v>
      </c>
      <c r="V424" t="b" cm="1">
        <f t="array" aca="1" ref="V424" ca="1">Lose[[#This Row],[Zufallszahl]]&gt;=IFERROR(LARGE((LEFT(Lose[LosID],FIND("-",Lose[LosID])-1)=LEFT(Lose[[#This Row],[LosID]],FIND("-",Lose[[#This Row],[LosID]])-1))*Lose[Zufallszahl],_xlfn.XLOOKUP(LEFT(Lose[[#This Row],[LosID]],FIND("-",Lose[[#This Row],[LosID]])-1),Ziehungsanzahl[Kürzel],Ziehungsanzahl[Kontingent],FALSE,0)),9999)</f>
        <v>1</v>
      </c>
    </row>
    <row r="425" spans="1:22" ht="45">
      <c r="A4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425" t="s">
        <v>870</v>
      </c>
      <c r="C425" t="s">
        <v>662</v>
      </c>
      <c r="D425" s="1" t="s">
        <v>665</v>
      </c>
      <c r="E425" t="s">
        <v>663</v>
      </c>
      <c r="F425" t="s">
        <v>2084</v>
      </c>
      <c r="G425">
        <v>1</v>
      </c>
      <c r="H425">
        <v>2</v>
      </c>
      <c r="I425">
        <v>0.05</v>
      </c>
      <c r="K425" t="str" cm="1">
        <f t="array" ref="K4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Wanne-Eickel Hbf</v>
      </c>
      <c r="L425" t="str">
        <f>IFERROR(LEFT(TRIM(Lose[[#This Row],[Google Koordinaten]]),9),"")</f>
        <v>51.532284</v>
      </c>
      <c r="M425" t="str">
        <f>IFERROR(MID(TRIM(Lose[[#This Row],[Google Koordinaten]]),
FIND(",",TRIM(Lose[[#This Row],[Google Koordinaten]])) + 2,9),"")</f>
        <v>7.1651185</v>
      </c>
      <c r="N425">
        <f>IF(Lose[[#This Row],[Bahn-hofs-zeit]]=0,0,MROUND(30*25^((Lose[[#This Row],[Bahn-hofs-zeit]]-_xlfn.MINIFS(Lose[Bahn-hofs-zeit],Lose[Bahn-hofs-zeit],"&gt;0"))/(MAX(Lose[Bahn-hofs-zeit])-_xlfn.MINIFS(Lose[Bahn-hofs-zeit],Lose[Bahn-hofs-zeit],"&gt;0"))),5))</f>
        <v>40</v>
      </c>
      <c r="O425">
        <f>IF(Lose[[#This Row],[Gehzeit (min)]]="",0,CEILING(3*(Lose[[#This Row],[Gehzeit (min)]]+Lose[[#This Row],[Aufgaben-zeit (min)]]),5))</f>
        <v>10</v>
      </c>
      <c r="P425">
        <v>4.25</v>
      </c>
      <c r="Q425">
        <f>IFERROR(ROUND(Lose[[#This Row],[Distanz (km)]]*60/Lose[[#This Row],[Gehzeit (min)]],1),"")</f>
        <v>3</v>
      </c>
      <c r="R4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425">
        <f>IFERROR(Lose[[#This Row],[Distanz (km)]]-Lose[[#This Row],[Check Distanz]],"")</f>
        <v>-6.9999999999999993E-2</v>
      </c>
      <c r="T425" s="29">
        <f>IFERROR(Lose[[#This Row],[Check Umweg]]/Lose[[#This Row],[Check Distanz]],"")</f>
        <v>-0.58333333333333326</v>
      </c>
      <c r="U425">
        <f ca="1">IF(RIGHT(Lose[[#This Row],[LosID]],1)="b",_xlfn.XLOOKUP(REPLACE(Lose[[#This Row],[LosID]],LEN(Lose[[#This Row],[LosID]]),1,"a"),Lose[LosID],Lose[Zufallszahl],"",0),RAND())</f>
        <v>0.87119971195997448</v>
      </c>
      <c r="V425" t="b" cm="1">
        <f t="array" aca="1" ref="V425" ca="1">Lose[[#This Row],[Zufallszahl]]&gt;=IFERROR(LARGE((LEFT(Lose[LosID],FIND("-",Lose[LosID])-1)=LEFT(Lose[[#This Row],[LosID]],FIND("-",Lose[[#This Row],[LosID]])-1))*Lose[Zufallszahl],_xlfn.XLOOKUP(LEFT(Lose[[#This Row],[LosID]],FIND("-",Lose[[#This Row],[LosID]])-1),Ziehungsanzahl[Kürzel],Ziehungsanzahl[Kontingent],FALSE,0)),9999)</f>
        <v>1</v>
      </c>
    </row>
    <row r="426" spans="1:22" ht="135">
      <c r="A4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6" t="s">
        <v>872</v>
      </c>
      <c r="C426" t="s">
        <v>2085</v>
      </c>
      <c r="D426" s="46" t="s">
        <v>2086</v>
      </c>
      <c r="E426" t="s">
        <v>2087</v>
      </c>
      <c r="F426" s="55" t="s">
        <v>2088</v>
      </c>
      <c r="G426" s="55">
        <v>29</v>
      </c>
      <c r="H426" s="55">
        <v>1</v>
      </c>
      <c r="I426" s="55">
        <v>2.1</v>
      </c>
      <c r="J426" s="55">
        <v>20</v>
      </c>
      <c r="K426" t="str" cm="1">
        <f t="array" ref="K4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Duisburg-Buchholz</v>
      </c>
      <c r="L426" t="str">
        <f>IFERROR(LEFT(TRIM(Lose[[#This Row],[Google Koordinaten]]),9),"")</f>
        <v>51.390969</v>
      </c>
      <c r="M426" t="str">
        <f>IFERROR(MID(TRIM(Lose[[#This Row],[Google Koordinaten]]),
FIND(",",TRIM(Lose[[#This Row],[Google Koordinaten]])) + 2,9),"")</f>
        <v>6.8021299</v>
      </c>
      <c r="N426">
        <f>IF(Lose[[#This Row],[Bahn-hofs-zeit]]=0,0,MROUND(30*25^((Lose[[#This Row],[Bahn-hofs-zeit]]-_xlfn.MINIFS(Lose[Bahn-hofs-zeit],Lose[Bahn-hofs-zeit],"&gt;0"))/(MAX(Lose[Bahn-hofs-zeit])-_xlfn.MINIFS(Lose[Bahn-hofs-zeit],Lose[Bahn-hofs-zeit],"&gt;0"))),5))</f>
        <v>45</v>
      </c>
      <c r="O426">
        <f>IF(Lose[[#This Row],[Gehzeit (min)]]="",0,CEILING(3*(Lose[[#This Row],[Gehzeit (min)]]+Lose[[#This Row],[Aufgaben-zeit (min)]]),5))</f>
        <v>90</v>
      </c>
      <c r="P426">
        <v>4.5</v>
      </c>
      <c r="Q426">
        <f>IFERROR(ROUND(Lose[[#This Row],[Distanz (km)]]*60/Lose[[#This Row],[Gehzeit (min)]],1),"")</f>
        <v>4.3</v>
      </c>
      <c r="R4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2.06</v>
      </c>
      <c r="S426">
        <f>IFERROR(Lose[[#This Row],[Distanz (km)]]-Lose[[#This Row],[Check Distanz]],"")</f>
        <v>4.0000000000000036E-2</v>
      </c>
      <c r="T426" s="29">
        <f>IFERROR(Lose[[#This Row],[Check Umweg]]/Lose[[#This Row],[Check Distanz]],"")</f>
        <v>1.9417475728155355E-2</v>
      </c>
      <c r="U426">
        <f ca="1">IF(RIGHT(Lose[[#This Row],[LosID]],1)="b",_xlfn.XLOOKUP(REPLACE(Lose[[#This Row],[LosID]],LEN(Lose[[#This Row],[LosID]]),1,"a"),Lose[LosID],Lose[Zufallszahl],"",0),RAND())</f>
        <v>0.94014316550208388</v>
      </c>
      <c r="V426" t="b" cm="1">
        <f t="array" aca="1" ref="V426" ca="1">Lose[[#This Row],[Zufallszahl]]&gt;=IFERROR(LARGE((LEFT(Lose[LosID],FIND("-",Lose[LosID])-1)=LEFT(Lose[[#This Row],[LosID]],FIND("-",Lose[[#This Row],[LosID]])-1))*Lose[Zufallszahl],_xlfn.XLOOKUP(LEFT(Lose[[#This Row],[LosID]],FIND("-",Lose[[#This Row],[LosID]])-1),Ziehungsanzahl[Kürzel],Ziehungsanzahl[Kontingent],FALSE,0)),9999)</f>
        <v>1</v>
      </c>
    </row>
    <row r="427" spans="1:22" ht="90">
      <c r="A4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7" t="s">
        <v>877</v>
      </c>
      <c r="C427" t="s">
        <v>2089</v>
      </c>
      <c r="D427" s="1" t="s">
        <v>2090</v>
      </c>
      <c r="E427" t="s">
        <v>2091</v>
      </c>
      <c r="F427" t="s">
        <v>2092</v>
      </c>
      <c r="G427">
        <v>10</v>
      </c>
      <c r="H427">
        <v>1</v>
      </c>
      <c r="I427">
        <v>0.75</v>
      </c>
      <c r="K427" t="str" cm="1">
        <f t="array" ref="K42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Oberhausen-Osterfeld Süd</v>
      </c>
      <c r="L427" t="str">
        <f>IFERROR(LEFT(TRIM(Lose[[#This Row],[Google Koordinaten]]),9),"")</f>
        <v>51.500408</v>
      </c>
      <c r="M427" t="str">
        <f>IFERROR(MID(TRIM(Lose[[#This Row],[Google Koordinaten]]),
FIND(",",TRIM(Lose[[#This Row],[Google Koordinaten]])) + 2,9),"")</f>
        <v>6.8936272</v>
      </c>
      <c r="N427">
        <f>IF(Lose[[#This Row],[Bahn-hofs-zeit]]=0,0,MROUND(30*25^((Lose[[#This Row],[Bahn-hofs-zeit]]-_xlfn.MINIFS(Lose[Bahn-hofs-zeit],Lose[Bahn-hofs-zeit],"&gt;0"))/(MAX(Lose[Bahn-hofs-zeit])-_xlfn.MINIFS(Lose[Bahn-hofs-zeit],Lose[Bahn-hofs-zeit],"&gt;0"))),5))</f>
        <v>55</v>
      </c>
      <c r="O427">
        <f>IF(Lose[[#This Row],[Gehzeit (min)]]="",0,CEILING(3*(Lose[[#This Row],[Gehzeit (min)]]+Lose[[#This Row],[Aufgaben-zeit (min)]]),5))</f>
        <v>35</v>
      </c>
      <c r="P427">
        <v>5</v>
      </c>
      <c r="Q427">
        <f>IFERROR(ROUND(Lose[[#This Row],[Distanz (km)]]*60/Lose[[#This Row],[Gehzeit (min)]],1),"")</f>
        <v>4.5</v>
      </c>
      <c r="R4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427">
        <f>IFERROR(Lose[[#This Row],[Distanz (km)]]-Lose[[#This Row],[Check Distanz]],"")</f>
        <v>0.16000000000000003</v>
      </c>
      <c r="T427" s="29">
        <f>IFERROR(Lose[[#This Row],[Check Umweg]]/Lose[[#This Row],[Check Distanz]],"")</f>
        <v>0.27118644067796616</v>
      </c>
      <c r="U427">
        <f ca="1">IF(RIGHT(Lose[[#This Row],[LosID]],1)="b",_xlfn.XLOOKUP(REPLACE(Lose[[#This Row],[LosID]],LEN(Lose[[#This Row],[LosID]]),1,"a"),Lose[LosID],Lose[Zufallszahl],"",0),RAND())</f>
        <v>0.15529733798405165</v>
      </c>
      <c r="V427" t="b" cm="1">
        <f t="array" aca="1" ref="V427" ca="1">Lose[[#This Row],[Zufallszahl]]&gt;=IFERROR(LARGE((LEFT(Lose[LosID],FIND("-",Lose[LosID])-1)=LEFT(Lose[[#This Row],[LosID]],FIND("-",Lose[[#This Row],[LosID]])-1))*Lose[Zufallszahl],_xlfn.XLOOKUP(LEFT(Lose[[#This Row],[LosID]],FIND("-",Lose[[#This Row],[LosID]])-1),Ziehungsanzahl[Kürzel],Ziehungsanzahl[Kontingent],FALSE,0)),9999)</f>
        <v>0</v>
      </c>
    </row>
    <row r="428" spans="1:22" ht="120">
      <c r="A4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8" t="s">
        <v>830</v>
      </c>
      <c r="C428" t="s">
        <v>2093</v>
      </c>
      <c r="D428" s="1" t="s">
        <v>2094</v>
      </c>
      <c r="E428" t="s">
        <v>2095</v>
      </c>
      <c r="F428" t="s">
        <v>2096</v>
      </c>
      <c r="G428">
        <v>15</v>
      </c>
      <c r="H428">
        <v>10</v>
      </c>
      <c r="I428">
        <v>1</v>
      </c>
      <c r="J428">
        <v>10</v>
      </c>
      <c r="K428" t="str" cm="1">
        <f t="array" ref="K42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Mannheim-Seckenheim</v>
      </c>
      <c r="L428" t="str">
        <f>IFERROR(LEFT(TRIM(Lose[[#This Row],[Google Koordinaten]]),9),"")</f>
        <v>49.454135</v>
      </c>
      <c r="M428" t="str">
        <f>IFERROR(MID(TRIM(Lose[[#This Row],[Google Koordinaten]]),
FIND(",",TRIM(Lose[[#This Row],[Google Koordinaten]])) + 2,9),"")</f>
        <v>8.5289161</v>
      </c>
      <c r="N428">
        <f>IF(Lose[[#This Row],[Bahn-hofs-zeit]]=0,0,MROUND(30*25^((Lose[[#This Row],[Bahn-hofs-zeit]]-_xlfn.MINIFS(Lose[Bahn-hofs-zeit],Lose[Bahn-hofs-zeit],"&gt;0"))/(MAX(Lose[Bahn-hofs-zeit])-_xlfn.MINIFS(Lose[Bahn-hofs-zeit],Lose[Bahn-hofs-zeit],"&gt;0"))),5))</f>
        <v>50</v>
      </c>
      <c r="O428">
        <f>IF(Lose[[#This Row],[Gehzeit (min)]]="",0,CEILING(3*(Lose[[#This Row],[Gehzeit (min)]]+Lose[[#This Row],[Aufgaben-zeit (min)]]),5))</f>
        <v>75</v>
      </c>
      <c r="P428">
        <v>4.75</v>
      </c>
      <c r="Q428">
        <f>IFERROR(ROUND(Lose[[#This Row],[Distanz (km)]]*60/Lose[[#This Row],[Gehzeit (min)]],1),"")</f>
        <v>4</v>
      </c>
      <c r="R4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0.76</v>
      </c>
      <c r="S428">
        <f>IFERROR(Lose[[#This Row],[Distanz (km)]]-Lose[[#This Row],[Check Distanz]],"")</f>
        <v>0.24</v>
      </c>
      <c r="T428" s="29">
        <f>IFERROR(Lose[[#This Row],[Check Umweg]]/Lose[[#This Row],[Check Distanz]],"")</f>
        <v>0.31578947368421051</v>
      </c>
      <c r="U428">
        <f ca="1">IF(RIGHT(Lose[[#This Row],[LosID]],1)="b",_xlfn.XLOOKUP(REPLACE(Lose[[#This Row],[LosID]],LEN(Lose[[#This Row],[LosID]]),1,"a"),Lose[LosID],Lose[Zufallszahl],"",0),RAND())</f>
        <v>0.74019242880199754</v>
      </c>
      <c r="V428" t="b" cm="1">
        <f t="array" aca="1" ref="V428" ca="1">Lose[[#This Row],[Zufallszahl]]&gt;=IFERROR(LARGE((LEFT(Lose[LosID],FIND("-",Lose[LosID])-1)=LEFT(Lose[[#This Row],[LosID]],FIND("-",Lose[[#This Row],[LosID]])-1))*Lose[Zufallszahl],_xlfn.XLOOKUP(LEFT(Lose[[#This Row],[LosID]],FIND("-",Lose[[#This Row],[LosID]])-1),Ziehungsanzahl[Kürzel],Ziehungsanzahl[Kontingent],FALSE,0)),9999)</f>
        <v>1</v>
      </c>
    </row>
    <row r="429" spans="1:22" ht="75">
      <c r="A4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29" t="s">
        <v>835</v>
      </c>
      <c r="C429" t="s">
        <v>666</v>
      </c>
      <c r="D429" s="1" t="s">
        <v>2097</v>
      </c>
      <c r="E429" t="s">
        <v>667</v>
      </c>
      <c r="F429" t="s">
        <v>2098</v>
      </c>
      <c r="G429">
        <v>8</v>
      </c>
      <c r="H429">
        <v>5</v>
      </c>
      <c r="I429">
        <v>0.6</v>
      </c>
      <c r="K429" t="str" cm="1">
        <f t="array" ref="K4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Seelze</v>
      </c>
      <c r="L429" t="str">
        <f>IFERROR(LEFT(TRIM(Lose[[#This Row],[Google Koordinaten]]),9),"")</f>
        <v>52.392992</v>
      </c>
      <c r="M429" t="str">
        <f>IFERROR(MID(TRIM(Lose[[#This Row],[Google Koordinaten]]),
FIND(",",TRIM(Lose[[#This Row],[Google Koordinaten]])) + 2,9),"")</f>
        <v>9.586046</v>
      </c>
      <c r="N429">
        <f>IF(Lose[[#This Row],[Bahn-hofs-zeit]]=0,0,MROUND(30*25^((Lose[[#This Row],[Bahn-hofs-zeit]]-_xlfn.MINIFS(Lose[Bahn-hofs-zeit],Lose[Bahn-hofs-zeit],"&gt;0"))/(MAX(Lose[Bahn-hofs-zeit])-_xlfn.MINIFS(Lose[Bahn-hofs-zeit],Lose[Bahn-hofs-zeit],"&gt;0"))),5))</f>
        <v>65</v>
      </c>
      <c r="O429">
        <f>IF(Lose[[#This Row],[Gehzeit (min)]]="",0,CEILING(3*(Lose[[#This Row],[Gehzeit (min)]]+Lose[[#This Row],[Aufgaben-zeit (min)]]),5))</f>
        <v>40</v>
      </c>
      <c r="P429">
        <v>5.5</v>
      </c>
      <c r="Q429">
        <f>IFERROR(ROUND(Lose[[#This Row],[Distanz (km)]]*60/Lose[[#This Row],[Gehzeit (min)]],1),"")</f>
        <v>4.5</v>
      </c>
      <c r="R4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429">
        <f>IFERROR(Lose[[#This Row],[Distanz (km)]]-Lose[[#This Row],[Check Distanz]],"")</f>
        <v>2.0000000000000018E-2</v>
      </c>
      <c r="T429" s="29">
        <f>IFERROR(Lose[[#This Row],[Check Umweg]]/Lose[[#This Row],[Check Distanz]],"")</f>
        <v>3.4482758620689689E-2</v>
      </c>
      <c r="U429">
        <f ca="1">IF(RIGHT(Lose[[#This Row],[LosID]],1)="b",_xlfn.XLOOKUP(REPLACE(Lose[[#This Row],[LosID]],LEN(Lose[[#This Row],[LosID]]),1,"a"),Lose[LosID],Lose[Zufallszahl],"",0),RAND())</f>
        <v>0.11579957765263194</v>
      </c>
      <c r="V429" t="b" cm="1">
        <f t="array" aca="1" ref="V429" ca="1">Lose[[#This Row],[Zufallszahl]]&gt;=IFERROR(LARGE((LEFT(Lose[LosID],FIND("-",Lose[LosID])-1)=LEFT(Lose[[#This Row],[LosID]],FIND("-",Lose[[#This Row],[LosID]])-1))*Lose[Zufallszahl],_xlfn.XLOOKUP(LEFT(Lose[[#This Row],[LosID]],FIND("-",Lose[[#This Row],[LosID]])-1),Ziehungsanzahl[Kürzel],Ziehungsanzahl[Kontingent],FALSE,0)),9999)</f>
        <v>0</v>
      </c>
    </row>
    <row r="430" spans="1:22" ht="105">
      <c r="A4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0" t="s">
        <v>838</v>
      </c>
      <c r="C430" t="s">
        <v>2099</v>
      </c>
      <c r="D430" s="42" t="s">
        <v>2100</v>
      </c>
      <c r="E430" t="s">
        <v>2101</v>
      </c>
      <c r="F430" t="s">
        <v>2102</v>
      </c>
      <c r="G430">
        <v>5</v>
      </c>
      <c r="H430">
        <v>5</v>
      </c>
      <c r="I430">
        <v>0.2</v>
      </c>
      <c r="K430" t="str" cm="1">
        <f t="array" ref="K4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Darmstadt-Kranichstein</v>
      </c>
      <c r="L430" t="str">
        <f>IFERROR(LEFT(TRIM(Lose[[#This Row],[Google Koordinaten]]),9),"")</f>
        <v>49.908006</v>
      </c>
      <c r="M430" t="str">
        <f>IFERROR(MID(TRIM(Lose[[#This Row],[Google Koordinaten]]),
FIND(",",TRIM(Lose[[#This Row],[Google Koordinaten]])) + 2,9),"")</f>
        <v>8.6795231</v>
      </c>
      <c r="N430">
        <f>IF(Lose[[#This Row],[Bahn-hofs-zeit]]=0,0,MROUND(30*25^((Lose[[#This Row],[Bahn-hofs-zeit]]-_xlfn.MINIFS(Lose[Bahn-hofs-zeit],Lose[Bahn-hofs-zeit],"&gt;0"))/(MAX(Lose[Bahn-hofs-zeit])-_xlfn.MINIFS(Lose[Bahn-hofs-zeit],Lose[Bahn-hofs-zeit],"&gt;0"))),5))</f>
        <v>70</v>
      </c>
      <c r="O430">
        <f>IF(Lose[[#This Row],[Gehzeit (min)]]="",0,CEILING(3*(Lose[[#This Row],[Gehzeit (min)]]+Lose[[#This Row],[Aufgaben-zeit (min)]]),5))</f>
        <v>30</v>
      </c>
      <c r="P430">
        <v>5.75</v>
      </c>
      <c r="Q430">
        <f>IFERROR(ROUND(Lose[[#This Row],[Distanz (km)]]*60/Lose[[#This Row],[Gehzeit (min)]],1),"")</f>
        <v>2.4</v>
      </c>
      <c r="R4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0.13</v>
      </c>
      <c r="S430">
        <f>IFERROR(Lose[[#This Row],[Distanz (km)]]-Lose[[#This Row],[Check Distanz]],"")</f>
        <v>7.0000000000000007E-2</v>
      </c>
      <c r="T430" s="29">
        <f>IFERROR(Lose[[#This Row],[Check Umweg]]/Lose[[#This Row],[Check Distanz]],"")</f>
        <v>0.53846153846153855</v>
      </c>
      <c r="U430">
        <f ca="1">IF(RIGHT(Lose[[#This Row],[LosID]],1)="b",_xlfn.XLOOKUP(REPLACE(Lose[[#This Row],[LosID]],LEN(Lose[[#This Row],[LosID]]),1,"a"),Lose[LosID],Lose[Zufallszahl],"",0),RAND())</f>
        <v>5.9364465434448843E-2</v>
      </c>
      <c r="V430" t="b" cm="1">
        <f t="array" aca="1" ref="V430" ca="1">Lose[[#This Row],[Zufallszahl]]&gt;=IFERROR(LARGE((LEFT(Lose[LosID],FIND("-",Lose[LosID])-1)=LEFT(Lose[[#This Row],[LosID]],FIND("-",Lose[[#This Row],[LosID]])-1))*Lose[Zufallszahl],_xlfn.XLOOKUP(LEFT(Lose[[#This Row],[LosID]],FIND("-",Lose[[#This Row],[LosID]])-1),Ziehungsanzahl[Kürzel],Ziehungsanzahl[Kontingent],FALSE,0)),9999)</f>
        <v>0</v>
      </c>
    </row>
    <row r="431" spans="1:22" ht="45">
      <c r="A4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1" t="s">
        <v>843</v>
      </c>
      <c r="C431" t="s">
        <v>2103</v>
      </c>
      <c r="D431" s="1" t="s">
        <v>2104</v>
      </c>
      <c r="E431" t="s">
        <v>2105</v>
      </c>
      <c r="F431" t="s">
        <v>2106</v>
      </c>
      <c r="G431">
        <v>4</v>
      </c>
      <c r="H431">
        <v>2</v>
      </c>
      <c r="I431">
        <v>0.3</v>
      </c>
      <c r="K431" t="str" cm="1">
        <f t="array" ref="K4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Kiel Hbf</v>
      </c>
      <c r="L431" t="str">
        <f>IFERROR(LEFT(TRIM(Lose[[#This Row],[Google Koordinaten]]),9),"")</f>
        <v>54.315316</v>
      </c>
      <c r="M431" t="str">
        <f>IFERROR(MID(TRIM(Lose[[#This Row],[Google Koordinaten]]),
FIND(",",TRIM(Lose[[#This Row],[Google Koordinaten]])) + 2,9),"")</f>
        <v>10.134933</v>
      </c>
      <c r="N431">
        <f>IF(Lose[[#This Row],[Bahn-hofs-zeit]]=0,0,MROUND(30*25^((Lose[[#This Row],[Bahn-hofs-zeit]]-_xlfn.MINIFS(Lose[Bahn-hofs-zeit],Lose[Bahn-hofs-zeit],"&gt;0"))/(MAX(Lose[Bahn-hofs-zeit])-_xlfn.MINIFS(Lose[Bahn-hofs-zeit],Lose[Bahn-hofs-zeit],"&gt;0"))),5))</f>
        <v>235</v>
      </c>
      <c r="O431">
        <f>IF(Lose[[#This Row],[Gehzeit (min)]]="",0,CEILING(3*(Lose[[#This Row],[Gehzeit (min)]]+Lose[[#This Row],[Aufgaben-zeit (min)]]),5))</f>
        <v>20</v>
      </c>
      <c r="P431">
        <v>9.5</v>
      </c>
      <c r="Q431">
        <f>IFERROR(ROUND(Lose[[#This Row],[Distanz (km)]]*60/Lose[[#This Row],[Gehzeit (min)]],1),"")</f>
        <v>4.5</v>
      </c>
      <c r="R4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v>
      </c>
      <c r="S431">
        <f>IFERROR(Lose[[#This Row],[Distanz (km)]]-Lose[[#This Row],[Check Distanz]],"")</f>
        <v>9.9999999999999978E-2</v>
      </c>
      <c r="T431" s="29">
        <f>IFERROR(Lose[[#This Row],[Check Umweg]]/Lose[[#This Row],[Check Distanz]],"")</f>
        <v>0.49999999999999989</v>
      </c>
      <c r="U431">
        <f ca="1">IF(RIGHT(Lose[[#This Row],[LosID]],1)="b",_xlfn.XLOOKUP(REPLACE(Lose[[#This Row],[LosID]],LEN(Lose[[#This Row],[LosID]]),1,"a"),Lose[LosID],Lose[Zufallszahl],"",0),RAND())</f>
        <v>0.97894700179760941</v>
      </c>
      <c r="V431" t="b" cm="1">
        <f t="array" aca="1" ref="V431" ca="1">Lose[[#This Row],[Zufallszahl]]&gt;=IFERROR(LARGE((LEFT(Lose[LosID],FIND("-",Lose[LosID])-1)=LEFT(Lose[[#This Row],[LosID]],FIND("-",Lose[[#This Row],[LosID]])-1))*Lose[Zufallszahl],_xlfn.XLOOKUP(LEFT(Lose[[#This Row],[LosID]],FIND("-",Lose[[#This Row],[LosID]])-1),Ziehungsanzahl[Kürzel],Ziehungsanzahl[Kontingent],FALSE,0)),9999)</f>
        <v>1</v>
      </c>
    </row>
    <row r="432" spans="1:22" ht="165">
      <c r="A4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2" t="s">
        <v>846</v>
      </c>
      <c r="C432" t="s">
        <v>2107</v>
      </c>
      <c r="D432" s="1" t="s">
        <v>2108</v>
      </c>
      <c r="F432" t="s">
        <v>2109</v>
      </c>
      <c r="G432">
        <v>6</v>
      </c>
      <c r="H432">
        <v>2</v>
      </c>
      <c r="I432">
        <v>0.4</v>
      </c>
      <c r="J432">
        <v>10</v>
      </c>
      <c r="K432" t="str" cm="1">
        <f t="array" ref="K43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Leipzig Messe</v>
      </c>
      <c r="L432" t="str">
        <f>IFERROR(LEFT(TRIM(Lose[[#This Row],[Google Koordinaten]]),9),"")</f>
        <v>51.396662</v>
      </c>
      <c r="M432" t="str">
        <f>IFERROR(MID(TRIM(Lose[[#This Row],[Google Koordinaten]]),
FIND(",",TRIM(Lose[[#This Row],[Google Koordinaten]])) + 2,9),"")</f>
        <v>12.394702</v>
      </c>
      <c r="N432">
        <f>IF(Lose[[#This Row],[Bahn-hofs-zeit]]=0,0,MROUND(30*25^((Lose[[#This Row],[Bahn-hofs-zeit]]-_xlfn.MINIFS(Lose[Bahn-hofs-zeit],Lose[Bahn-hofs-zeit],"&gt;0"))/(MAX(Lose[Bahn-hofs-zeit])-_xlfn.MINIFS(Lose[Bahn-hofs-zeit],Lose[Bahn-hofs-zeit],"&gt;0"))),5))</f>
        <v>185</v>
      </c>
      <c r="O432">
        <f>IF(Lose[[#This Row],[Gehzeit (min)]]="",0,CEILING(3*(Lose[[#This Row],[Gehzeit (min)]]+Lose[[#This Row],[Aufgaben-zeit (min)]]),5))</f>
        <v>25</v>
      </c>
      <c r="P432">
        <v>8.75</v>
      </c>
      <c r="Q432">
        <f>IFERROR(ROUND(Lose[[#This Row],[Distanz (km)]]*60/Lose[[#This Row],[Gehzeit (min)]],1),"")</f>
        <v>4</v>
      </c>
      <c r="R4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0.38</v>
      </c>
      <c r="S432">
        <f>IFERROR(Lose[[#This Row],[Distanz (km)]]-Lose[[#This Row],[Check Distanz]],"")</f>
        <v>2.0000000000000018E-2</v>
      </c>
      <c r="T432" s="29">
        <f>IFERROR(Lose[[#This Row],[Check Umweg]]/Lose[[#This Row],[Check Distanz]],"")</f>
        <v>5.2631578947368467E-2</v>
      </c>
      <c r="U432">
        <f ca="1">IF(RIGHT(Lose[[#This Row],[LosID]],1)="b",_xlfn.XLOOKUP(REPLACE(Lose[[#This Row],[LosID]],LEN(Lose[[#This Row],[LosID]]),1,"a"),Lose[LosID],Lose[Zufallszahl],"",0),RAND())</f>
        <v>0.83415830167978411</v>
      </c>
      <c r="V432" t="b" cm="1">
        <f t="array" aca="1" ref="V432" ca="1">Lose[[#This Row],[Zufallszahl]]&gt;=IFERROR(LARGE((LEFT(Lose[LosID],FIND("-",Lose[LosID])-1)=LEFT(Lose[[#This Row],[LosID]],FIND("-",Lose[[#This Row],[LosID]])-1))*Lose[Zufallszahl],_xlfn.XLOOKUP(LEFT(Lose[[#This Row],[LosID]],FIND("-",Lose[[#This Row],[LosID]])-1),Ziehungsanzahl[Kürzel],Ziehungsanzahl[Kontingent],FALSE,0)),9999)</f>
        <v>1</v>
      </c>
    </row>
    <row r="433" spans="1:22" ht="150">
      <c r="A4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3" t="s">
        <v>851</v>
      </c>
      <c r="C433" t="s">
        <v>2110</v>
      </c>
      <c r="D433" s="1" t="s">
        <v>2111</v>
      </c>
      <c r="E433" t="s">
        <v>2112</v>
      </c>
      <c r="F433" t="s">
        <v>2113</v>
      </c>
      <c r="G433">
        <v>7</v>
      </c>
      <c r="H433">
        <v>5</v>
      </c>
      <c r="I433">
        <v>0.5</v>
      </c>
      <c r="J433">
        <v>20</v>
      </c>
      <c r="K433" t="str" cm="1">
        <f t="array" ref="K43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Hbf</v>
      </c>
      <c r="L433" t="str">
        <f>IFERROR(LEFT(TRIM(Lose[[#This Row],[Google Koordinaten]]),9),"")</f>
        <v>53.556830</v>
      </c>
      <c r="M433" t="str">
        <f>IFERROR(MID(TRIM(Lose[[#This Row],[Google Koordinaten]]),
FIND(",",TRIM(Lose[[#This Row],[Google Koordinaten]])) + 2,9),"")</f>
        <v>10.005019</v>
      </c>
      <c r="N433">
        <f>IF(Lose[[#This Row],[Bahn-hofs-zeit]]=0,0,MROUND(30*25^((Lose[[#This Row],[Bahn-hofs-zeit]]-_xlfn.MINIFS(Lose[Bahn-hofs-zeit],Lose[Bahn-hofs-zeit],"&gt;0"))/(MAX(Lose[Bahn-hofs-zeit])-_xlfn.MINIFS(Lose[Bahn-hofs-zeit],Lose[Bahn-hofs-zeit],"&gt;0"))),5))</f>
        <v>80</v>
      </c>
      <c r="O433">
        <f>IF(Lose[[#This Row],[Gehzeit (min)]]="",0,CEILING(3*(Lose[[#This Row],[Gehzeit (min)]]+Lose[[#This Row],[Aufgaben-zeit (min)]]),5))</f>
        <v>40</v>
      </c>
      <c r="P433">
        <v>6.25</v>
      </c>
      <c r="Q433">
        <f>IFERROR(ROUND(Lose[[#This Row],[Distanz (km)]]*60/Lose[[#This Row],[Gehzeit (min)]],1),"")</f>
        <v>4.3</v>
      </c>
      <c r="R4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0.47</v>
      </c>
      <c r="S433">
        <f>IFERROR(Lose[[#This Row],[Distanz (km)]]-Lose[[#This Row],[Check Distanz]],"")</f>
        <v>3.0000000000000027E-2</v>
      </c>
      <c r="T433" s="29">
        <f>IFERROR(Lose[[#This Row],[Check Umweg]]/Lose[[#This Row],[Check Distanz]],"")</f>
        <v>6.3829787234042618E-2</v>
      </c>
      <c r="U433">
        <f ca="1">IF(RIGHT(Lose[[#This Row],[LosID]],1)="b",_xlfn.XLOOKUP(REPLACE(Lose[[#This Row],[LosID]],LEN(Lose[[#This Row],[LosID]]),1,"a"),Lose[LosID],Lose[Zufallszahl],"",0),RAND())</f>
        <v>0.74297119015782098</v>
      </c>
      <c r="V433" t="b" cm="1">
        <f t="array" aca="1" ref="V433" ca="1">Lose[[#This Row],[Zufallszahl]]&gt;=IFERROR(LARGE((LEFT(Lose[LosID],FIND("-",Lose[LosID])-1)=LEFT(Lose[[#This Row],[LosID]],FIND("-",Lose[[#This Row],[LosID]])-1))*Lose[Zufallszahl],_xlfn.XLOOKUP(LEFT(Lose[[#This Row],[LosID]],FIND("-",Lose[[#This Row],[LosID]])-1),Ziehungsanzahl[Kürzel],Ziehungsanzahl[Kontingent],FALSE,0)),9999)</f>
        <v>0</v>
      </c>
    </row>
    <row r="434" spans="1:22" ht="90">
      <c r="A4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34" t="s">
        <v>854</v>
      </c>
      <c r="C434" t="s">
        <v>2114</v>
      </c>
      <c r="D434" s="1" t="s">
        <v>2115</v>
      </c>
      <c r="E434" t="s">
        <v>2116</v>
      </c>
      <c r="F434" t="s">
        <v>2117</v>
      </c>
      <c r="G434">
        <v>6</v>
      </c>
      <c r="H434">
        <v>1</v>
      </c>
      <c r="I434">
        <v>0.45</v>
      </c>
      <c r="K434" t="str" cm="1">
        <f t="array" ref="K43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Wiesbaden Hbf</v>
      </c>
      <c r="L434" t="str">
        <f>IFERROR(LEFT(TRIM(Lose[[#This Row],[Google Koordinaten]]),9),"")</f>
        <v>50.070821</v>
      </c>
      <c r="M434" t="str">
        <f>IFERROR(MID(TRIM(Lose[[#This Row],[Google Koordinaten]]),
FIND(",",TRIM(Lose[[#This Row],[Google Koordinaten]])) + 2,9),"")</f>
        <v>8.2417470</v>
      </c>
      <c r="N434">
        <f>IF(Lose[[#This Row],[Bahn-hofs-zeit]]=0,0,MROUND(30*25^((Lose[[#This Row],[Bahn-hofs-zeit]]-_xlfn.MINIFS(Lose[Bahn-hofs-zeit],Lose[Bahn-hofs-zeit],"&gt;0"))/(MAX(Lose[Bahn-hofs-zeit])-_xlfn.MINIFS(Lose[Bahn-hofs-zeit],Lose[Bahn-hofs-zeit],"&gt;0"))),5))</f>
        <v>45</v>
      </c>
      <c r="O434">
        <f>IF(Lose[[#This Row],[Gehzeit (min)]]="",0,CEILING(3*(Lose[[#This Row],[Gehzeit (min)]]+Lose[[#This Row],[Aufgaben-zeit (min)]]),5))</f>
        <v>25</v>
      </c>
      <c r="P434">
        <v>4.5</v>
      </c>
      <c r="Q434">
        <f>IFERROR(ROUND(Lose[[#This Row],[Distanz (km)]]*60/Lose[[#This Row],[Gehzeit (min)]],1),"")</f>
        <v>4.5</v>
      </c>
      <c r="R4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0.14000000000000001</v>
      </c>
      <c r="S434">
        <f>IFERROR(Lose[[#This Row],[Distanz (km)]]-Lose[[#This Row],[Check Distanz]],"")</f>
        <v>0.31</v>
      </c>
      <c r="T434" s="29">
        <f>IFERROR(Lose[[#This Row],[Check Umweg]]/Lose[[#This Row],[Check Distanz]],"")</f>
        <v>2.214285714285714</v>
      </c>
      <c r="U434">
        <f ca="1">IF(RIGHT(Lose[[#This Row],[LosID]],1)="b",_xlfn.XLOOKUP(REPLACE(Lose[[#This Row],[LosID]],LEN(Lose[[#This Row],[LosID]]),1,"a"),Lose[LosID],Lose[Zufallszahl],"",0),RAND())</f>
        <v>0.77045488836782705</v>
      </c>
      <c r="V434" t="b" cm="1">
        <f t="array" aca="1" ref="V434" ca="1">Lose[[#This Row],[Zufallszahl]]&gt;=IFERROR(LARGE((LEFT(Lose[LosID],FIND("-",Lose[LosID])-1)=LEFT(Lose[[#This Row],[LosID]],FIND("-",Lose[[#This Row],[LosID]])-1))*Lose[Zufallszahl],_xlfn.XLOOKUP(LEFT(Lose[[#This Row],[LosID]],FIND("-",Lose[[#This Row],[LosID]])-1),Ziehungsanzahl[Kürzel],Ziehungsanzahl[Kontingent],FALSE,0)),9999)</f>
        <v>1</v>
      </c>
    </row>
    <row r="435" spans="1:22" ht="135">
      <c r="A4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5" t="s">
        <v>859</v>
      </c>
      <c r="C435" t="s">
        <v>669</v>
      </c>
      <c r="D435" s="1" t="s">
        <v>2118</v>
      </c>
      <c r="E435" t="s">
        <v>670</v>
      </c>
      <c r="F435" t="s">
        <v>2119</v>
      </c>
      <c r="G435">
        <v>2</v>
      </c>
      <c r="H435">
        <v>1</v>
      </c>
      <c r="I435">
        <v>0.1</v>
      </c>
      <c r="K435" t="str" cm="1">
        <f t="array" ref="K4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Nauheim</v>
      </c>
      <c r="L435" t="str">
        <f>IFERROR(LEFT(TRIM(Lose[[#This Row],[Google Koordinaten]]),9),"")</f>
        <v>50.367841</v>
      </c>
      <c r="M435" t="str">
        <f>IFERROR(MID(TRIM(Lose[[#This Row],[Google Koordinaten]]),
FIND(",",TRIM(Lose[[#This Row],[Google Koordinaten]])) + 2,9),"")</f>
        <v>8.7483446</v>
      </c>
      <c r="N435">
        <f>IF(Lose[[#This Row],[Bahn-hofs-zeit]]=0,0,MROUND(30*25^((Lose[[#This Row],[Bahn-hofs-zeit]]-_xlfn.MINIFS(Lose[Bahn-hofs-zeit],Lose[Bahn-hofs-zeit],"&gt;0"))/(MAX(Lose[Bahn-hofs-zeit])-_xlfn.MINIFS(Lose[Bahn-hofs-zeit],Lose[Bahn-hofs-zeit],"&gt;0"))),5))</f>
        <v>60</v>
      </c>
      <c r="O435">
        <f>IF(Lose[[#This Row],[Gehzeit (min)]]="",0,CEILING(3*(Lose[[#This Row],[Gehzeit (min)]]+Lose[[#This Row],[Aufgaben-zeit (min)]]),5))</f>
        <v>10</v>
      </c>
      <c r="P435">
        <v>5.25</v>
      </c>
      <c r="Q435">
        <f>IFERROR(ROUND(Lose[[#This Row],[Distanz (km)]]*60/Lose[[#This Row],[Gehzeit (min)]],1),"")</f>
        <v>3</v>
      </c>
      <c r="R4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7.0000000000000007E-2</v>
      </c>
      <c r="S435">
        <f>IFERROR(Lose[[#This Row],[Distanz (km)]]-Lose[[#This Row],[Check Distanz]],"")</f>
        <v>0.03</v>
      </c>
      <c r="T435" s="29">
        <f>IFERROR(Lose[[#This Row],[Check Umweg]]/Lose[[#This Row],[Check Distanz]],"")</f>
        <v>0.42857142857142849</v>
      </c>
      <c r="U435">
        <f ca="1">IF(RIGHT(Lose[[#This Row],[LosID]],1)="b",_xlfn.XLOOKUP(REPLACE(Lose[[#This Row],[LosID]],LEN(Lose[[#This Row],[LosID]]),1,"a"),Lose[LosID],Lose[Zufallszahl],"",0),RAND())</f>
        <v>0.84296082508817494</v>
      </c>
      <c r="V435" t="b" cm="1">
        <f t="array" aca="1" ref="V435" ca="1">Lose[[#This Row],[Zufallszahl]]&gt;=IFERROR(LARGE((LEFT(Lose[LosID],FIND("-",Lose[LosID])-1)=LEFT(Lose[[#This Row],[LosID]],FIND("-",Lose[[#This Row],[LosID]])-1))*Lose[Zufallszahl],_xlfn.XLOOKUP(LEFT(Lose[[#This Row],[LosID]],FIND("-",Lose[[#This Row],[LosID]])-1),Ziehungsanzahl[Kürzel],Ziehungsanzahl[Kontingent],FALSE,0)),9999)</f>
        <v>1</v>
      </c>
    </row>
    <row r="436" spans="1:22" ht="120">
      <c r="A4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36" t="s">
        <v>862</v>
      </c>
      <c r="C436" t="s">
        <v>672</v>
      </c>
      <c r="D436" s="33" t="s">
        <v>2120</v>
      </c>
      <c r="E436" t="s">
        <v>673</v>
      </c>
      <c r="F436" t="s">
        <v>2121</v>
      </c>
      <c r="G436">
        <v>10</v>
      </c>
      <c r="H436">
        <v>9</v>
      </c>
      <c r="I436">
        <v>0.7</v>
      </c>
      <c r="J436">
        <v>20</v>
      </c>
      <c r="K436" t="str" cm="1">
        <f t="array" ref="K43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München Marienplatz</v>
      </c>
      <c r="L436" t="str">
        <f>IFERROR(LEFT(TRIM(Lose[[#This Row],[Google Koordinaten]]),9),"")</f>
        <v>48.138922</v>
      </c>
      <c r="M436" t="str">
        <f>IFERROR(MID(TRIM(Lose[[#This Row],[Google Koordinaten]]),
FIND(",",TRIM(Lose[[#This Row],[Google Koordinaten]])) + 2,9),"")</f>
        <v>11.571744</v>
      </c>
      <c r="N436">
        <f>IF(Lose[[#This Row],[Bahn-hofs-zeit]]=0,0,MROUND(30*25^((Lose[[#This Row],[Bahn-hofs-zeit]]-_xlfn.MINIFS(Lose[Bahn-hofs-zeit],Lose[Bahn-hofs-zeit],"&gt;0"))/(MAX(Lose[Bahn-hofs-zeit])-_xlfn.MINIFS(Lose[Bahn-hofs-zeit],Lose[Bahn-hofs-zeit],"&gt;0"))),5))</f>
        <v>330</v>
      </c>
      <c r="O436">
        <f>IF(Lose[[#This Row],[Gehzeit (min)]]="",0,CEILING(3*(Lose[[#This Row],[Gehzeit (min)]]+Lose[[#This Row],[Aufgaben-zeit (min)]]),5))</f>
        <v>60</v>
      </c>
      <c r="P436">
        <v>10.5</v>
      </c>
      <c r="Q436">
        <f>IFERROR(ROUND(Lose[[#This Row],[Distanz (km)]]*60/Lose[[#This Row],[Gehzeit (min)]],1),"")</f>
        <v>4.2</v>
      </c>
      <c r="R4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0.34</v>
      </c>
      <c r="S436">
        <f>IFERROR(Lose[[#This Row],[Distanz (km)]]-Lose[[#This Row],[Check Distanz]],"")</f>
        <v>0.35999999999999993</v>
      </c>
      <c r="T436" s="29">
        <f>IFERROR(Lose[[#This Row],[Check Umweg]]/Lose[[#This Row],[Check Distanz]],"")</f>
        <v>1.0588235294117645</v>
      </c>
      <c r="U436">
        <f ca="1">IF(RIGHT(Lose[[#This Row],[LosID]],1)="b",_xlfn.XLOOKUP(REPLACE(Lose[[#This Row],[LosID]],LEN(Lose[[#This Row],[LosID]]),1,"a"),Lose[LosID],Lose[Zufallszahl],"",0),RAND())</f>
        <v>0.3300499720848431</v>
      </c>
      <c r="V436" t="b" cm="1">
        <f t="array" aca="1" ref="V436" ca="1">Lose[[#This Row],[Zufallszahl]]&gt;=IFERROR(LARGE((LEFT(Lose[LosID],FIND("-",Lose[LosID])-1)=LEFT(Lose[[#This Row],[LosID]],FIND("-",Lose[[#This Row],[LosID]])-1))*Lose[Zufallszahl],_xlfn.XLOOKUP(LEFT(Lose[[#This Row],[LosID]],FIND("-",Lose[[#This Row],[LosID]])-1),Ziehungsanzahl[Kürzel],Ziehungsanzahl[Kontingent],FALSE,0)),9999)</f>
        <v>0</v>
      </c>
    </row>
    <row r="437" spans="1:22" ht="120">
      <c r="A4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7" t="s">
        <v>865</v>
      </c>
      <c r="C437" t="s">
        <v>678</v>
      </c>
      <c r="D437" s="1" t="s">
        <v>2122</v>
      </c>
      <c r="E437" t="s">
        <v>679</v>
      </c>
      <c r="F437" t="s">
        <v>2123</v>
      </c>
      <c r="G437">
        <v>8</v>
      </c>
      <c r="H437">
        <v>5</v>
      </c>
      <c r="I437">
        <v>0.6</v>
      </c>
      <c r="J437">
        <v>10</v>
      </c>
      <c r="K437" t="str" cm="1">
        <f t="array" ref="K4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Dortmund Hbf</v>
      </c>
      <c r="L437" t="str">
        <f>IFERROR(LEFT(TRIM(Lose[[#This Row],[Google Koordinaten]]),9),"")</f>
        <v>51.513165</v>
      </c>
      <c r="M437" t="str">
        <f>IFERROR(MID(TRIM(Lose[[#This Row],[Google Koordinaten]]),
FIND(",",TRIM(Lose[[#This Row],[Google Koordinaten]])) + 2,9),"")</f>
        <v>7.4557092</v>
      </c>
      <c r="N437">
        <f>IF(Lose[[#This Row],[Bahn-hofs-zeit]]=0,0,MROUND(30*25^((Lose[[#This Row],[Bahn-hofs-zeit]]-_xlfn.MINIFS(Lose[Bahn-hofs-zeit],Lose[Bahn-hofs-zeit],"&gt;0"))/(MAX(Lose[Bahn-hofs-zeit])-_xlfn.MINIFS(Lose[Bahn-hofs-zeit],Lose[Bahn-hofs-zeit],"&gt;0"))),5))</f>
        <v>35</v>
      </c>
      <c r="O437">
        <f>IF(Lose[[#This Row],[Gehzeit (min)]]="",0,CEILING(3*(Lose[[#This Row],[Gehzeit (min)]]+Lose[[#This Row],[Aufgaben-zeit (min)]]),5))</f>
        <v>40</v>
      </c>
      <c r="P437">
        <v>3.5</v>
      </c>
      <c r="Q437">
        <f>IFERROR(ROUND(Lose[[#This Row],[Distanz (km)]]*60/Lose[[#This Row],[Gehzeit (min)]],1),"")</f>
        <v>4.5</v>
      </c>
      <c r="R4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437">
        <f>IFERROR(Lose[[#This Row],[Distanz (km)]]-Lose[[#This Row],[Check Distanz]],"")</f>
        <v>2.0000000000000018E-2</v>
      </c>
      <c r="T437" s="29">
        <f>IFERROR(Lose[[#This Row],[Check Umweg]]/Lose[[#This Row],[Check Distanz]],"")</f>
        <v>3.4482758620689689E-2</v>
      </c>
      <c r="U437">
        <f ca="1">IF(RIGHT(Lose[[#This Row],[LosID]],1)="b",_xlfn.XLOOKUP(REPLACE(Lose[[#This Row],[LosID]],LEN(Lose[[#This Row],[LosID]]),1,"a"),Lose[LosID],Lose[Zufallszahl],"",0),RAND())</f>
        <v>0.91573937469972888</v>
      </c>
      <c r="V437" t="b" cm="1">
        <f t="array" aca="1" ref="V437" ca="1">Lose[[#This Row],[Zufallszahl]]&gt;=IFERROR(LARGE((LEFT(Lose[LosID],FIND("-",Lose[LosID])-1)=LEFT(Lose[[#This Row],[LosID]],FIND("-",Lose[[#This Row],[LosID]])-1))*Lose[Zufallszahl],_xlfn.XLOOKUP(LEFT(Lose[[#This Row],[LosID]],FIND("-",Lose[[#This Row],[LosID]])-1),Ziehungsanzahl[Kürzel],Ziehungsanzahl[Kontingent],FALSE,0)),9999)</f>
        <v>1</v>
      </c>
    </row>
    <row r="438" spans="1:22" ht="90">
      <c r="A4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8" t="s">
        <v>867</v>
      </c>
      <c r="C438" t="s">
        <v>681</v>
      </c>
      <c r="D438" s="1" t="s">
        <v>2124</v>
      </c>
      <c r="E438" t="s">
        <v>682</v>
      </c>
      <c r="F438" t="s">
        <v>2125</v>
      </c>
      <c r="G438">
        <v>23</v>
      </c>
      <c r="H438">
        <v>5</v>
      </c>
      <c r="I438">
        <v>1.6</v>
      </c>
      <c r="J438">
        <v>10</v>
      </c>
      <c r="K438" t="str" cm="1">
        <f t="array" ref="K4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Baden-Baden</v>
      </c>
      <c r="L438" t="str">
        <f>IFERROR(LEFT(TRIM(Lose[[#This Row],[Google Koordinaten]]),9),"")</f>
        <v>48.779480</v>
      </c>
      <c r="M438" t="str">
        <f>IFERROR(MID(TRIM(Lose[[#This Row],[Google Koordinaten]]),
FIND(",",TRIM(Lose[[#This Row],[Google Koordinaten]])) + 2,9),"")</f>
        <v>8.1965401</v>
      </c>
      <c r="N438">
        <f>IF(Lose[[#This Row],[Bahn-hofs-zeit]]=0,0,MROUND(30*25^((Lose[[#This Row],[Bahn-hofs-zeit]]-_xlfn.MINIFS(Lose[Bahn-hofs-zeit],Lose[Bahn-hofs-zeit],"&gt;0"))/(MAX(Lose[Bahn-hofs-zeit])-_xlfn.MINIFS(Lose[Bahn-hofs-zeit],Lose[Bahn-hofs-zeit],"&gt;0"))),5))</f>
        <v>80</v>
      </c>
      <c r="O438">
        <f>IF(Lose[[#This Row],[Gehzeit (min)]]="",0,CEILING(3*(Lose[[#This Row],[Gehzeit (min)]]+Lose[[#This Row],[Aufgaben-zeit (min)]]),5))</f>
        <v>85</v>
      </c>
      <c r="P438">
        <v>6.25</v>
      </c>
      <c r="Q438">
        <f>IFERROR(ROUND(Lose[[#This Row],[Distanz (km)]]*60/Lose[[#This Row],[Gehzeit (min)]],1),"")</f>
        <v>4.2</v>
      </c>
      <c r="R4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1.28</v>
      </c>
      <c r="S438">
        <f>IFERROR(Lose[[#This Row],[Distanz (km)]]-Lose[[#This Row],[Check Distanz]],"")</f>
        <v>0.32000000000000006</v>
      </c>
      <c r="T438" s="29">
        <f>IFERROR(Lose[[#This Row],[Check Umweg]]/Lose[[#This Row],[Check Distanz]],"")</f>
        <v>0.25000000000000006</v>
      </c>
      <c r="U438">
        <f ca="1">IF(RIGHT(Lose[[#This Row],[LosID]],1)="b",_xlfn.XLOOKUP(REPLACE(Lose[[#This Row],[LosID]],LEN(Lose[[#This Row],[LosID]]),1,"a"),Lose[LosID],Lose[Zufallszahl],"",0),RAND())</f>
        <v>0.24723846706020725</v>
      </c>
      <c r="V438" t="b" cm="1">
        <f t="array" aca="1" ref="V438" ca="1">Lose[[#This Row],[Zufallszahl]]&gt;=IFERROR(LARGE((LEFT(Lose[LosID],FIND("-",Lose[LosID])-1)=LEFT(Lose[[#This Row],[LosID]],FIND("-",Lose[[#This Row],[LosID]])-1))*Lose[Zufallszahl],_xlfn.XLOOKUP(LEFT(Lose[[#This Row],[LosID]],FIND("-",Lose[[#This Row],[LosID]])-1),Ziehungsanzahl[Kürzel],Ziehungsanzahl[Kontingent],FALSE,0)),9999)</f>
        <v>0</v>
      </c>
    </row>
    <row r="439" spans="1:22" ht="45">
      <c r="A4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39" t="s">
        <v>872</v>
      </c>
      <c r="C439" t="s">
        <v>2126</v>
      </c>
      <c r="D439" s="46" t="s">
        <v>2127</v>
      </c>
      <c r="E439" t="s">
        <v>2128</v>
      </c>
      <c r="F439" t="s">
        <v>2129</v>
      </c>
      <c r="G439">
        <v>22</v>
      </c>
      <c r="H439">
        <v>1</v>
      </c>
      <c r="I439">
        <v>1.6</v>
      </c>
      <c r="J439">
        <v>10</v>
      </c>
      <c r="K439" t="str" cm="1">
        <f t="array" ref="K43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Vettweiß-Jakobwüllesheim</v>
      </c>
      <c r="L439" t="str">
        <f>IFERROR(LEFT(TRIM(Lose[[#This Row],[Google Koordinaten]]),9),"")</f>
        <v>50.771626</v>
      </c>
      <c r="M439" t="str">
        <f>IFERROR(MID(TRIM(Lose[[#This Row],[Google Koordinaten]]),
FIND(",",TRIM(Lose[[#This Row],[Google Koordinaten]])) + 2,9),"")</f>
        <v>6.5510727</v>
      </c>
      <c r="N439">
        <f>IF(Lose[[#This Row],[Bahn-hofs-zeit]]=0,0,MROUND(30*25^((Lose[[#This Row],[Bahn-hofs-zeit]]-_xlfn.MINIFS(Lose[Bahn-hofs-zeit],Lose[Bahn-hofs-zeit],"&gt;0"))/(MAX(Lose[Bahn-hofs-zeit])-_xlfn.MINIFS(Lose[Bahn-hofs-zeit],Lose[Bahn-hofs-zeit],"&gt;0"))),5))</f>
        <v>65</v>
      </c>
      <c r="O439">
        <f>IF(Lose[[#This Row],[Gehzeit (min)]]="",0,CEILING(3*(Lose[[#This Row],[Gehzeit (min)]]+Lose[[#This Row],[Aufgaben-zeit (min)]]),5))</f>
        <v>70</v>
      </c>
      <c r="P439">
        <v>5.5</v>
      </c>
      <c r="Q439">
        <f>IFERROR(ROUND(Lose[[#This Row],[Distanz (km)]]*60/Lose[[#This Row],[Gehzeit (min)]],1),"")</f>
        <v>4.4000000000000004</v>
      </c>
      <c r="R4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1.1299999999999999</v>
      </c>
      <c r="S439">
        <f>IFERROR(Lose[[#This Row],[Distanz (km)]]-Lose[[#This Row],[Check Distanz]],"")</f>
        <v>0.4700000000000002</v>
      </c>
      <c r="T439" s="29">
        <f>IFERROR(Lose[[#This Row],[Check Umweg]]/Lose[[#This Row],[Check Distanz]],"")</f>
        <v>0.41592920353982321</v>
      </c>
      <c r="U439">
        <f ca="1">IF(RIGHT(Lose[[#This Row],[LosID]],1)="b",_xlfn.XLOOKUP(REPLACE(Lose[[#This Row],[LosID]],LEN(Lose[[#This Row],[LosID]]),1,"a"),Lose[LosID],Lose[Zufallszahl],"",0),RAND())</f>
        <v>0.64271164680475978</v>
      </c>
      <c r="V439" t="b" cm="1">
        <f t="array" aca="1" ref="V439" ca="1">Lose[[#This Row],[Zufallszahl]]&gt;=IFERROR(LARGE((LEFT(Lose[LosID],FIND("-",Lose[LosID])-1)=LEFT(Lose[[#This Row],[LosID]],FIND("-",Lose[[#This Row],[LosID]])-1))*Lose[Zufallszahl],_xlfn.XLOOKUP(LEFT(Lose[[#This Row],[LosID]],FIND("-",Lose[[#This Row],[LosID]])-1),Ziehungsanzahl[Kürzel],Ziehungsanzahl[Kontingent],FALSE,0)),9999)</f>
        <v>0</v>
      </c>
    </row>
    <row r="440" spans="1:22" ht="150">
      <c r="A4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0" t="s">
        <v>877</v>
      </c>
      <c r="C440" t="s">
        <v>2130</v>
      </c>
      <c r="D440" s="1" t="s">
        <v>2131</v>
      </c>
      <c r="E440" t="s">
        <v>2132</v>
      </c>
      <c r="F440" t="s">
        <v>2133</v>
      </c>
      <c r="G440">
        <v>8</v>
      </c>
      <c r="H440">
        <v>10</v>
      </c>
      <c r="I440">
        <v>0.6</v>
      </c>
      <c r="J440">
        <v>20</v>
      </c>
      <c r="K440" t="str" cm="1">
        <f t="array" ref="K44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Saarbrücken Hbf</v>
      </c>
      <c r="L440" t="str">
        <f>IFERROR(LEFT(TRIM(Lose[[#This Row],[Google Koordinaten]]),9),"")</f>
        <v>49.236552</v>
      </c>
      <c r="M440" t="str">
        <f>IFERROR(MID(TRIM(Lose[[#This Row],[Google Koordinaten]]),
FIND(",",TRIM(Lose[[#This Row],[Google Koordinaten]])) + 2,9),"")</f>
        <v>6.9927813</v>
      </c>
      <c r="N440">
        <f>IF(Lose[[#This Row],[Bahn-hofs-zeit]]=0,0,MROUND(30*25^((Lose[[#This Row],[Bahn-hofs-zeit]]-_xlfn.MINIFS(Lose[Bahn-hofs-zeit],Lose[Bahn-hofs-zeit],"&gt;0"))/(MAX(Lose[Bahn-hofs-zeit])-_xlfn.MINIFS(Lose[Bahn-hofs-zeit],Lose[Bahn-hofs-zeit],"&gt;0"))),5))</f>
        <v>155</v>
      </c>
      <c r="O440">
        <f>IF(Lose[[#This Row],[Gehzeit (min)]]="",0,CEILING(3*(Lose[[#This Row],[Gehzeit (min)]]+Lose[[#This Row],[Aufgaben-zeit (min)]]),5))</f>
        <v>55</v>
      </c>
      <c r="P440">
        <v>8.25</v>
      </c>
      <c r="Q440">
        <f>IFERROR(ROUND(Lose[[#This Row],[Distanz (km)]]*60/Lose[[#This Row],[Gehzeit (min)]],1),"")</f>
        <v>4.5</v>
      </c>
      <c r="R4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0.52</v>
      </c>
      <c r="S440">
        <f>IFERROR(Lose[[#This Row],[Distanz (km)]]-Lose[[#This Row],[Check Distanz]],"")</f>
        <v>7.999999999999996E-2</v>
      </c>
      <c r="T440" s="29">
        <f>IFERROR(Lose[[#This Row],[Check Umweg]]/Lose[[#This Row],[Check Distanz]],"")</f>
        <v>0.15384615384615377</v>
      </c>
      <c r="U440">
        <f ca="1">IF(RIGHT(Lose[[#This Row],[LosID]],1)="b",_xlfn.XLOOKUP(REPLACE(Lose[[#This Row],[LosID]],LEN(Lose[[#This Row],[LosID]]),1,"a"),Lose[LosID],Lose[Zufallszahl],"",0),RAND())</f>
        <v>0.15378611806958675</v>
      </c>
      <c r="V440" t="b" cm="1">
        <f t="array" aca="1" ref="V440" ca="1">Lose[[#This Row],[Zufallszahl]]&gt;=IFERROR(LARGE((LEFT(Lose[LosID],FIND("-",Lose[LosID])-1)=LEFT(Lose[[#This Row],[LosID]],FIND("-",Lose[[#This Row],[LosID]])-1))*Lose[Zufallszahl],_xlfn.XLOOKUP(LEFT(Lose[[#This Row],[LosID]],FIND("-",Lose[[#This Row],[LosID]])-1),Ziehungsanzahl[Kürzel],Ziehungsanzahl[Kontingent],FALSE,0)),9999)</f>
        <v>0</v>
      </c>
    </row>
    <row r="441" spans="1:22" ht="90">
      <c r="A4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1" t="s">
        <v>830</v>
      </c>
      <c r="C441" t="s">
        <v>687</v>
      </c>
      <c r="D441" s="1" t="s">
        <v>2134</v>
      </c>
      <c r="E441" t="s">
        <v>688</v>
      </c>
      <c r="F441" t="s">
        <v>2135</v>
      </c>
      <c r="G441">
        <v>10</v>
      </c>
      <c r="H441">
        <v>2</v>
      </c>
      <c r="I441">
        <v>0.75</v>
      </c>
      <c r="K441" t="str" cm="1">
        <f t="array" ref="K4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Stuttgart-Bad Cannstatt</v>
      </c>
      <c r="L441" t="str">
        <f>IFERROR(LEFT(TRIM(Lose[[#This Row],[Google Koordinaten]]),9),"")</f>
        <v>48.801954</v>
      </c>
      <c r="M441" t="str">
        <f>IFERROR(MID(TRIM(Lose[[#This Row],[Google Koordinaten]]),
FIND(",",TRIM(Lose[[#This Row],[Google Koordinaten]])) + 2,9),"")</f>
        <v>9.2096851</v>
      </c>
      <c r="N441">
        <f>IF(Lose[[#This Row],[Bahn-hofs-zeit]]=0,0,MROUND(30*25^((Lose[[#This Row],[Bahn-hofs-zeit]]-_xlfn.MINIFS(Lose[Bahn-hofs-zeit],Lose[Bahn-hofs-zeit],"&gt;0"))/(MAX(Lose[Bahn-hofs-zeit])-_xlfn.MINIFS(Lose[Bahn-hofs-zeit],Lose[Bahn-hofs-zeit],"&gt;0"))),5))</f>
        <v>80</v>
      </c>
      <c r="O441">
        <f>IF(Lose[[#This Row],[Gehzeit (min)]]="",0,CEILING(3*(Lose[[#This Row],[Gehzeit (min)]]+Lose[[#This Row],[Aufgaben-zeit (min)]]),5))</f>
        <v>40</v>
      </c>
      <c r="P441">
        <v>6.25</v>
      </c>
      <c r="Q441">
        <f>IFERROR(ROUND(Lose[[#This Row],[Distanz (km)]]*60/Lose[[#This Row],[Gehzeit (min)]],1),"")</f>
        <v>4.5</v>
      </c>
      <c r="R4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0.57999999999999996</v>
      </c>
      <c r="S441">
        <f>IFERROR(Lose[[#This Row],[Distanz (km)]]-Lose[[#This Row],[Check Distanz]],"")</f>
        <v>0.17000000000000004</v>
      </c>
      <c r="T441" s="29">
        <f>IFERROR(Lose[[#This Row],[Check Umweg]]/Lose[[#This Row],[Check Distanz]],"")</f>
        <v>0.29310344827586216</v>
      </c>
      <c r="U441">
        <f ca="1">IF(RIGHT(Lose[[#This Row],[LosID]],1)="b",_xlfn.XLOOKUP(REPLACE(Lose[[#This Row],[LosID]],LEN(Lose[[#This Row],[LosID]]),1,"a"),Lose[LosID],Lose[Zufallszahl],"",0),RAND())</f>
        <v>0.90107629411842105</v>
      </c>
      <c r="V441" t="b" cm="1">
        <f t="array" aca="1" ref="V441" ca="1">Lose[[#This Row],[Zufallszahl]]&gt;=IFERROR(LARGE((LEFT(Lose[LosID],FIND("-",Lose[LosID])-1)=LEFT(Lose[[#This Row],[LosID]],FIND("-",Lose[[#This Row],[LosID]])-1))*Lose[Zufallszahl],_xlfn.XLOOKUP(LEFT(Lose[[#This Row],[LosID]],FIND("-",Lose[[#This Row],[LosID]])-1),Ziehungsanzahl[Kürzel],Ziehungsanzahl[Kontingent],FALSE,0)),9999)</f>
        <v>1</v>
      </c>
    </row>
    <row r="442" spans="1:22" ht="105">
      <c r="A4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2" t="s">
        <v>835</v>
      </c>
      <c r="C442" t="s">
        <v>690</v>
      </c>
      <c r="D442" s="46" t="s">
        <v>2136</v>
      </c>
      <c r="E442" t="s">
        <v>691</v>
      </c>
      <c r="F442" t="s">
        <v>2137</v>
      </c>
      <c r="G442">
        <v>8</v>
      </c>
      <c r="H442">
        <v>2</v>
      </c>
      <c r="I442">
        <v>0.6</v>
      </c>
      <c r="K442" t="str" cm="1">
        <f t="array" ref="K4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Kuppenheim</v>
      </c>
      <c r="L442" t="str">
        <f>IFERROR(LEFT(TRIM(Lose[[#This Row],[Google Koordinaten]]),9),"")</f>
        <v>48.830943</v>
      </c>
      <c r="M442" t="str">
        <f>IFERROR(MID(TRIM(Lose[[#This Row],[Google Koordinaten]]),
FIND(",",TRIM(Lose[[#This Row],[Google Koordinaten]])) + 2,9),"")</f>
        <v>8.257238</v>
      </c>
      <c r="N442">
        <f>IF(Lose[[#This Row],[Bahn-hofs-zeit]]=0,0,MROUND(30*25^((Lose[[#This Row],[Bahn-hofs-zeit]]-_xlfn.MINIFS(Lose[Bahn-hofs-zeit],Lose[Bahn-hofs-zeit],"&gt;0"))/(MAX(Lose[Bahn-hofs-zeit])-_xlfn.MINIFS(Lose[Bahn-hofs-zeit],Lose[Bahn-hofs-zeit],"&gt;0"))),5))</f>
        <v>105</v>
      </c>
      <c r="O442">
        <f>IF(Lose[[#This Row],[Gehzeit (min)]]="",0,CEILING(3*(Lose[[#This Row],[Gehzeit (min)]]+Lose[[#This Row],[Aufgaben-zeit (min)]]),5))</f>
        <v>30</v>
      </c>
      <c r="P442">
        <v>7</v>
      </c>
      <c r="Q442">
        <f>IFERROR(ROUND(Lose[[#This Row],[Distanz (km)]]*60/Lose[[#This Row],[Gehzeit (min)]],1),"")</f>
        <v>4.5</v>
      </c>
      <c r="R4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0.36</v>
      </c>
      <c r="S442">
        <f>IFERROR(Lose[[#This Row],[Distanz (km)]]-Lose[[#This Row],[Check Distanz]],"")</f>
        <v>0.24</v>
      </c>
      <c r="T442" s="29">
        <f>IFERROR(Lose[[#This Row],[Check Umweg]]/Lose[[#This Row],[Check Distanz]],"")</f>
        <v>0.66666666666666663</v>
      </c>
      <c r="U442">
        <f ca="1">IF(RIGHT(Lose[[#This Row],[LosID]],1)="b",_xlfn.XLOOKUP(REPLACE(Lose[[#This Row],[LosID]],LEN(Lose[[#This Row],[LosID]]),1,"a"),Lose[LosID],Lose[Zufallszahl],"",0),RAND())</f>
        <v>0.78346744353067632</v>
      </c>
      <c r="V442" t="b" cm="1">
        <f t="array" aca="1" ref="V442" ca="1">Lose[[#This Row],[Zufallszahl]]&gt;=IFERROR(LARGE((LEFT(Lose[LosID],FIND("-",Lose[LosID])-1)=LEFT(Lose[[#This Row],[LosID]],FIND("-",Lose[[#This Row],[LosID]])-1))*Lose[Zufallszahl],_xlfn.XLOOKUP(LEFT(Lose[[#This Row],[LosID]],FIND("-",Lose[[#This Row],[LosID]])-1),Ziehungsanzahl[Kürzel],Ziehungsanzahl[Kontingent],FALSE,0)),9999)</f>
        <v>1</v>
      </c>
    </row>
    <row r="443" spans="1:22" ht="135">
      <c r="A4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3" t="s">
        <v>838</v>
      </c>
      <c r="C443" t="s">
        <v>693</v>
      </c>
      <c r="D443" s="1" t="s">
        <v>2138</v>
      </c>
      <c r="E443" t="s">
        <v>694</v>
      </c>
      <c r="F443" t="s">
        <v>2139</v>
      </c>
      <c r="G443">
        <v>10</v>
      </c>
      <c r="H443">
        <v>10</v>
      </c>
      <c r="I443">
        <v>0.6</v>
      </c>
      <c r="J443">
        <v>20</v>
      </c>
      <c r="K443" t="str" cm="1">
        <f t="array" ref="K44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Frankfurt(Main)Hbf</v>
      </c>
      <c r="L443" t="str">
        <f>IFERROR(LEFT(TRIM(Lose[[#This Row],[Google Koordinaten]]),9),"")</f>
        <v>50.109909</v>
      </c>
      <c r="M443" t="str">
        <f>IFERROR(MID(TRIM(Lose[[#This Row],[Google Koordinaten]]),
FIND(",",TRIM(Lose[[#This Row],[Google Koordinaten]])) + 2,9),"")</f>
        <v>8.6589528</v>
      </c>
      <c r="N443">
        <f>IF(Lose[[#This Row],[Bahn-hofs-zeit]]=0,0,MROUND(30*25^((Lose[[#This Row],[Bahn-hofs-zeit]]-_xlfn.MINIFS(Lose[Bahn-hofs-zeit],Lose[Bahn-hofs-zeit],"&gt;0"))/(MAX(Lose[Bahn-hofs-zeit])-_xlfn.MINIFS(Lose[Bahn-hofs-zeit],Lose[Bahn-hofs-zeit],"&gt;0"))),5))</f>
        <v>0</v>
      </c>
      <c r="O443">
        <f>IF(Lose[[#This Row],[Gehzeit (min)]]="",0,CEILING(3*(Lose[[#This Row],[Gehzeit (min)]]+Lose[[#This Row],[Aufgaben-zeit (min)]]),5))</f>
        <v>60</v>
      </c>
      <c r="Q443">
        <f>IFERROR(ROUND(Lose[[#This Row],[Distanz (km)]]*60/Lose[[#This Row],[Gehzeit (min)]],1),"")</f>
        <v>3.6</v>
      </c>
      <c r="R4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0.46</v>
      </c>
      <c r="S443">
        <f>IFERROR(Lose[[#This Row],[Distanz (km)]]-Lose[[#This Row],[Check Distanz]],"")</f>
        <v>0.13999999999999996</v>
      </c>
      <c r="T443" s="29">
        <f>IFERROR(Lose[[#This Row],[Check Umweg]]/Lose[[#This Row],[Check Distanz]],"")</f>
        <v>0.30434782608695643</v>
      </c>
      <c r="U443">
        <f ca="1">IF(RIGHT(Lose[[#This Row],[LosID]],1)="b",_xlfn.XLOOKUP(REPLACE(Lose[[#This Row],[LosID]],LEN(Lose[[#This Row],[LosID]]),1,"a"),Lose[LosID],Lose[Zufallszahl],"",0),RAND())</f>
        <v>0.28369184341588305</v>
      </c>
      <c r="V443" t="b" cm="1">
        <f t="array" aca="1" ref="V443" ca="1">Lose[[#This Row],[Zufallszahl]]&gt;=IFERROR(LARGE((LEFT(Lose[LosID],FIND("-",Lose[LosID])-1)=LEFT(Lose[[#This Row],[LosID]],FIND("-",Lose[[#This Row],[LosID]])-1))*Lose[Zufallszahl],_xlfn.XLOOKUP(LEFT(Lose[[#This Row],[LosID]],FIND("-",Lose[[#This Row],[LosID]])-1),Ziehungsanzahl[Kürzel],Ziehungsanzahl[Kontingent],FALSE,0)),9999)</f>
        <v>0</v>
      </c>
    </row>
    <row r="444" spans="1:22" ht="30">
      <c r="A4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4" t="s">
        <v>843</v>
      </c>
      <c r="C444" t="s">
        <v>2140</v>
      </c>
      <c r="D444" s="1" t="s">
        <v>2141</v>
      </c>
      <c r="E444" t="s">
        <v>2142</v>
      </c>
      <c r="F444" t="s">
        <v>2143</v>
      </c>
      <c r="G444">
        <v>16</v>
      </c>
      <c r="H444">
        <v>2</v>
      </c>
      <c r="I444">
        <v>1.1000000000000001</v>
      </c>
      <c r="K444" t="str" cm="1">
        <f t="array" ref="K44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Bremen Neustadt</v>
      </c>
      <c r="L444" t="str">
        <f>IFERROR(LEFT(TRIM(Lose[[#This Row],[Google Koordinaten]]),9),"")</f>
        <v>53.078256</v>
      </c>
      <c r="M444" t="str">
        <f>IFERROR(MID(TRIM(Lose[[#This Row],[Google Koordinaten]]),
FIND(",",TRIM(Lose[[#This Row],[Google Koordinaten]])) + 2,9),"")</f>
        <v>8.7991493</v>
      </c>
      <c r="N444">
        <f>IF(Lose[[#This Row],[Bahn-hofs-zeit]]=0,0,MROUND(30*25^((Lose[[#This Row],[Bahn-hofs-zeit]]-_xlfn.MINIFS(Lose[Bahn-hofs-zeit],Lose[Bahn-hofs-zeit],"&gt;0"))/(MAX(Lose[Bahn-hofs-zeit])-_xlfn.MINIFS(Lose[Bahn-hofs-zeit],Lose[Bahn-hofs-zeit],"&gt;0"))),5))</f>
        <v>75</v>
      </c>
      <c r="O444">
        <f>IF(Lose[[#This Row],[Gehzeit (min)]]="",0,CEILING(3*(Lose[[#This Row],[Gehzeit (min)]]+Lose[[#This Row],[Aufgaben-zeit (min)]]),5))</f>
        <v>55</v>
      </c>
      <c r="P444">
        <v>6</v>
      </c>
      <c r="Q444">
        <f>IFERROR(ROUND(Lose[[#This Row],[Distanz (km)]]*60/Lose[[#This Row],[Gehzeit (min)]],1),"")</f>
        <v>4.0999999999999996</v>
      </c>
      <c r="R4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0.93</v>
      </c>
      <c r="S444">
        <f>IFERROR(Lose[[#This Row],[Distanz (km)]]-Lose[[#This Row],[Check Distanz]],"")</f>
        <v>0.17000000000000004</v>
      </c>
      <c r="T444" s="29">
        <f>IFERROR(Lose[[#This Row],[Check Umweg]]/Lose[[#This Row],[Check Distanz]],"")</f>
        <v>0.18279569892473121</v>
      </c>
      <c r="U444">
        <f ca="1">IF(RIGHT(Lose[[#This Row],[LosID]],1)="b",_xlfn.XLOOKUP(REPLACE(Lose[[#This Row],[LosID]],LEN(Lose[[#This Row],[LosID]]),1,"a"),Lose[LosID],Lose[Zufallszahl],"",0),RAND())</f>
        <v>6.8703015457164396E-2</v>
      </c>
      <c r="V444" t="b" cm="1">
        <f t="array" aca="1" ref="V444" ca="1">Lose[[#This Row],[Zufallszahl]]&gt;=IFERROR(LARGE((LEFT(Lose[LosID],FIND("-",Lose[LosID])-1)=LEFT(Lose[[#This Row],[LosID]],FIND("-",Lose[[#This Row],[LosID]])-1))*Lose[Zufallszahl],_xlfn.XLOOKUP(LEFT(Lose[[#This Row],[LosID]],FIND("-",Lose[[#This Row],[LosID]])-1),Ziehungsanzahl[Kürzel],Ziehungsanzahl[Kontingent],FALSE,0)),9999)</f>
        <v>0</v>
      </c>
    </row>
    <row r="445" spans="1:22" ht="75">
      <c r="A4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5" t="s">
        <v>846</v>
      </c>
      <c r="C445" t="s">
        <v>2144</v>
      </c>
      <c r="D445" s="1" t="s">
        <v>2145</v>
      </c>
      <c r="E445" t="s">
        <v>2146</v>
      </c>
      <c r="F445" t="s">
        <v>2147</v>
      </c>
      <c r="G445">
        <v>14</v>
      </c>
      <c r="H445">
        <v>2</v>
      </c>
      <c r="I445">
        <v>1</v>
      </c>
      <c r="J445">
        <v>15</v>
      </c>
      <c r="K445" t="str" cm="1">
        <f t="array" ref="K4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Köln-Müngersdorf Technologiepark</v>
      </c>
      <c r="L445" t="str">
        <f>IFERROR(LEFT(TRIM(Lose[[#This Row],[Google Koordinaten]]),9),"")</f>
        <v>50.944972</v>
      </c>
      <c r="M445" t="str">
        <f>IFERROR(MID(TRIM(Lose[[#This Row],[Google Koordinaten]]),
FIND(",",TRIM(Lose[[#This Row],[Google Koordinaten]])) + 2,9),"")</f>
        <v>6.8982631</v>
      </c>
      <c r="N445">
        <f>IF(Lose[[#This Row],[Bahn-hofs-zeit]]=0,0,MROUND(30*25^((Lose[[#This Row],[Bahn-hofs-zeit]]-_xlfn.MINIFS(Lose[Bahn-hofs-zeit],Lose[Bahn-hofs-zeit],"&gt;0"))/(MAX(Lose[Bahn-hofs-zeit])-_xlfn.MINIFS(Lose[Bahn-hofs-zeit],Lose[Bahn-hofs-zeit],"&gt;0"))),5))</f>
        <v>40</v>
      </c>
      <c r="O445">
        <f>IF(Lose[[#This Row],[Gehzeit (min)]]="",0,CEILING(3*(Lose[[#This Row],[Gehzeit (min)]]+Lose[[#This Row],[Aufgaben-zeit (min)]]),5))</f>
        <v>50</v>
      </c>
      <c r="P445">
        <v>4</v>
      </c>
      <c r="Q445">
        <f>IFERROR(ROUND(Lose[[#This Row],[Distanz (km)]]*60/Lose[[#This Row],[Gehzeit (min)]],1),"")</f>
        <v>4.3</v>
      </c>
      <c r="R4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v>
      </c>
      <c r="S445">
        <f>IFERROR(Lose[[#This Row],[Distanz (km)]]-Lose[[#This Row],[Check Distanz]],"")</f>
        <v>0.19999999999999996</v>
      </c>
      <c r="T445" s="29">
        <f>IFERROR(Lose[[#This Row],[Check Umweg]]/Lose[[#This Row],[Check Distanz]],"")</f>
        <v>0.24999999999999994</v>
      </c>
      <c r="U445">
        <f ca="1">IF(RIGHT(Lose[[#This Row],[LosID]],1)="b",_xlfn.XLOOKUP(REPLACE(Lose[[#This Row],[LosID]],LEN(Lose[[#This Row],[LosID]]),1,"a"),Lose[LosID],Lose[Zufallszahl],"",0),RAND())</f>
        <v>0.59986887449204918</v>
      </c>
      <c r="V445" t="b" cm="1">
        <f t="array" aca="1" ref="V445" ca="1">Lose[[#This Row],[Zufallszahl]]&gt;=IFERROR(LARGE((LEFT(Lose[LosID],FIND("-",Lose[LosID])-1)=LEFT(Lose[[#This Row],[LosID]],FIND("-",Lose[[#This Row],[LosID]])-1))*Lose[Zufallszahl],_xlfn.XLOOKUP(LEFT(Lose[[#This Row],[LosID]],FIND("-",Lose[[#This Row],[LosID]])-1),Ziehungsanzahl[Kürzel],Ziehungsanzahl[Kontingent],FALSE,0)),9999)</f>
        <v>0</v>
      </c>
    </row>
    <row r="446" spans="1:22" ht="120">
      <c r="A4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6" t="s">
        <v>851</v>
      </c>
      <c r="C446" t="s">
        <v>2148</v>
      </c>
      <c r="D446" s="1" t="s">
        <v>2149</v>
      </c>
      <c r="E446" t="s">
        <v>2150</v>
      </c>
      <c r="F446" t="s">
        <v>2151</v>
      </c>
      <c r="G446">
        <v>8</v>
      </c>
      <c r="H446">
        <v>5</v>
      </c>
      <c r="I446">
        <v>0.55000000000000004</v>
      </c>
      <c r="J446">
        <v>15</v>
      </c>
      <c r="K446" t="str" cm="1">
        <f t="array" ref="K4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Duisburg-Ruhrort</v>
      </c>
      <c r="L446" t="str">
        <f>IFERROR(LEFT(TRIM(Lose[[#This Row],[Google Koordinaten]]),9),"")</f>
        <v>51.453903</v>
      </c>
      <c r="M446" t="str">
        <f>IFERROR(MID(TRIM(Lose[[#This Row],[Google Koordinaten]]),
FIND(",",TRIM(Lose[[#This Row],[Google Koordinaten]])) + 2,9),"")</f>
        <v>6.7311362</v>
      </c>
      <c r="N446">
        <f>IF(Lose[[#This Row],[Bahn-hofs-zeit]]=0,0,MROUND(30*25^((Lose[[#This Row],[Bahn-hofs-zeit]]-_xlfn.MINIFS(Lose[Bahn-hofs-zeit],Lose[Bahn-hofs-zeit],"&gt;0"))/(MAX(Lose[Bahn-hofs-zeit])-_xlfn.MINIFS(Lose[Bahn-hofs-zeit],Lose[Bahn-hofs-zeit],"&gt;0"))),5))</f>
        <v>60</v>
      </c>
      <c r="O446">
        <f>IF(Lose[[#This Row],[Gehzeit (min)]]="",0,CEILING(3*(Lose[[#This Row],[Gehzeit (min)]]+Lose[[#This Row],[Aufgaben-zeit (min)]]),5))</f>
        <v>40</v>
      </c>
      <c r="P446">
        <v>5.25</v>
      </c>
      <c r="Q446">
        <f>IFERROR(ROUND(Lose[[#This Row],[Distanz (km)]]*60/Lose[[#This Row],[Gehzeit (min)]],1),"")</f>
        <v>4.0999999999999996</v>
      </c>
      <c r="R4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0.51</v>
      </c>
      <c r="S446">
        <f>IFERROR(Lose[[#This Row],[Distanz (km)]]-Lose[[#This Row],[Check Distanz]],"")</f>
        <v>4.0000000000000036E-2</v>
      </c>
      <c r="T446" s="29">
        <f>IFERROR(Lose[[#This Row],[Check Umweg]]/Lose[[#This Row],[Check Distanz]],"")</f>
        <v>7.8431372549019676E-2</v>
      </c>
      <c r="U446">
        <f ca="1">IF(RIGHT(Lose[[#This Row],[LosID]],1)="b",_xlfn.XLOOKUP(REPLACE(Lose[[#This Row],[LosID]],LEN(Lose[[#This Row],[LosID]]),1,"a"),Lose[LosID],Lose[Zufallszahl],"",0),RAND())</f>
        <v>0.4367656381434849</v>
      </c>
      <c r="V446" t="b" cm="1">
        <f t="array" aca="1" ref="V446" ca="1">Lose[[#This Row],[Zufallszahl]]&gt;=IFERROR(LARGE((LEFT(Lose[LosID],FIND("-",Lose[LosID])-1)=LEFT(Lose[[#This Row],[LosID]],FIND("-",Lose[[#This Row],[LosID]])-1))*Lose[Zufallszahl],_xlfn.XLOOKUP(LEFT(Lose[[#This Row],[LosID]],FIND("-",Lose[[#This Row],[LosID]])-1),Ziehungsanzahl[Kürzel],Ziehungsanzahl[Kontingent],FALSE,0)),9999)</f>
        <v>0</v>
      </c>
    </row>
    <row r="447" spans="1:22" ht="30">
      <c r="A4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7" t="s">
        <v>854</v>
      </c>
      <c r="C447" t="s">
        <v>695</v>
      </c>
      <c r="D447" s="1" t="s">
        <v>698</v>
      </c>
      <c r="E447" t="s">
        <v>696</v>
      </c>
      <c r="F447" t="s">
        <v>2152</v>
      </c>
      <c r="G447">
        <v>8</v>
      </c>
      <c r="H447">
        <v>1</v>
      </c>
      <c r="I447">
        <v>0.6</v>
      </c>
      <c r="K447" t="str" cm="1">
        <f t="array" ref="K44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Konstanz</v>
      </c>
      <c r="L447" t="str">
        <f>IFERROR(LEFT(TRIM(Lose[[#This Row],[Google Koordinaten]]),9),"")</f>
        <v>47.654996</v>
      </c>
      <c r="M447" t="str">
        <f>IFERROR(MID(TRIM(Lose[[#This Row],[Google Koordinaten]]),
FIND(",",TRIM(Lose[[#This Row],[Google Koordinaten]])) + 2,9),"")</f>
        <v>9.1784717</v>
      </c>
      <c r="N447">
        <f>IF(Lose[[#This Row],[Bahn-hofs-zeit]]=0,0,MROUND(30*25^((Lose[[#This Row],[Bahn-hofs-zeit]]-_xlfn.MINIFS(Lose[Bahn-hofs-zeit],Lose[Bahn-hofs-zeit],"&gt;0"))/(MAX(Lose[Bahn-hofs-zeit])-_xlfn.MINIFS(Lose[Bahn-hofs-zeit],Lose[Bahn-hofs-zeit],"&gt;0"))),5))</f>
        <v>585</v>
      </c>
      <c r="O447">
        <f>IF(Lose[[#This Row],[Gehzeit (min)]]="",0,CEILING(3*(Lose[[#This Row],[Gehzeit (min)]]+Lose[[#This Row],[Aufgaben-zeit (min)]]),5))</f>
        <v>30</v>
      </c>
      <c r="P447">
        <v>12.25</v>
      </c>
      <c r="Q447">
        <f>IFERROR(ROUND(Lose[[#This Row],[Distanz (km)]]*60/Lose[[#This Row],[Gehzeit (min)]],1),"")</f>
        <v>4.5</v>
      </c>
      <c r="R4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0.43</v>
      </c>
      <c r="S447">
        <f>IFERROR(Lose[[#This Row],[Distanz (km)]]-Lose[[#This Row],[Check Distanz]],"")</f>
        <v>0.16999999999999998</v>
      </c>
      <c r="T447" s="29">
        <f>IFERROR(Lose[[#This Row],[Check Umweg]]/Lose[[#This Row],[Check Distanz]],"")</f>
        <v>0.39534883720930231</v>
      </c>
      <c r="U447">
        <f ca="1">IF(RIGHT(Lose[[#This Row],[LosID]],1)="b",_xlfn.XLOOKUP(REPLACE(Lose[[#This Row],[LosID]],LEN(Lose[[#This Row],[LosID]]),1,"a"),Lose[LosID],Lose[Zufallszahl],"",0),RAND())</f>
        <v>0.75122014616057109</v>
      </c>
      <c r="V447" t="b" cm="1">
        <f t="array" aca="1" ref="V447" ca="1">Lose[[#This Row],[Zufallszahl]]&gt;=IFERROR(LARGE((LEFT(Lose[LosID],FIND("-",Lose[LosID])-1)=LEFT(Lose[[#This Row],[LosID]],FIND("-",Lose[[#This Row],[LosID]])-1))*Lose[Zufallszahl],_xlfn.XLOOKUP(LEFT(Lose[[#This Row],[LosID]],FIND("-",Lose[[#This Row],[LosID]])-1),Ziehungsanzahl[Kürzel],Ziehungsanzahl[Kontingent],FALSE,0)),9999)</f>
        <v>1</v>
      </c>
    </row>
    <row r="448" spans="1:22" ht="150">
      <c r="A4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448" t="s">
        <v>859</v>
      </c>
      <c r="C448" t="s">
        <v>2153</v>
      </c>
      <c r="D448" s="1" t="s">
        <v>2154</v>
      </c>
      <c r="E448" t="s">
        <v>2155</v>
      </c>
      <c r="F448" t="s">
        <v>2156</v>
      </c>
      <c r="G448">
        <v>10</v>
      </c>
      <c r="H448">
        <v>6</v>
      </c>
      <c r="I448">
        <v>0.6</v>
      </c>
      <c r="J448">
        <v>20</v>
      </c>
      <c r="K448" t="str" cm="1">
        <f t="array" ref="K44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Nürnberg-Steinbühl</v>
      </c>
      <c r="L448" t="str">
        <f>IFERROR(LEFT(TRIM(Lose[[#This Row],[Google Koordinaten]]),9),"")</f>
        <v>49.450709</v>
      </c>
      <c r="M448" t="str">
        <f>IFERROR(MID(TRIM(Lose[[#This Row],[Google Koordinaten]]),
FIND(",",TRIM(Lose[[#This Row],[Google Koordinaten]])) + 2,9),"")</f>
        <v>11.069149</v>
      </c>
      <c r="N448">
        <f>IF(Lose[[#This Row],[Bahn-hofs-zeit]]=0,0,MROUND(30*25^((Lose[[#This Row],[Bahn-hofs-zeit]]-_xlfn.MINIFS(Lose[Bahn-hofs-zeit],Lose[Bahn-hofs-zeit],"&gt;0"))/(MAX(Lose[Bahn-hofs-zeit])-_xlfn.MINIFS(Lose[Bahn-hofs-zeit],Lose[Bahn-hofs-zeit],"&gt;0"))),5))</f>
        <v>120</v>
      </c>
      <c r="O448">
        <f>IF(Lose[[#This Row],[Gehzeit (min)]]="",0,CEILING(3*(Lose[[#This Row],[Gehzeit (min)]]+Lose[[#This Row],[Aufgaben-zeit (min)]]),5))</f>
        <v>50</v>
      </c>
      <c r="P448">
        <v>7.5</v>
      </c>
      <c r="Q448">
        <f>IFERROR(ROUND(Lose[[#This Row],[Distanz (km)]]*60/Lose[[#This Row],[Gehzeit (min)]],1),"")</f>
        <v>3.6</v>
      </c>
      <c r="R4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0.88</v>
      </c>
      <c r="S448">
        <f>IFERROR(Lose[[#This Row],[Distanz (km)]]-Lose[[#This Row],[Check Distanz]],"")</f>
        <v>-0.28000000000000003</v>
      </c>
      <c r="T448" s="29">
        <f>IFERROR(Lose[[#This Row],[Check Umweg]]/Lose[[#This Row],[Check Distanz]],"")</f>
        <v>-0.31818181818181823</v>
      </c>
      <c r="U448">
        <f ca="1">IF(RIGHT(Lose[[#This Row],[LosID]],1)="b",_xlfn.XLOOKUP(REPLACE(Lose[[#This Row],[LosID]],LEN(Lose[[#This Row],[LosID]]),1,"a"),Lose[LosID],Lose[Zufallszahl],"",0),RAND())</f>
        <v>0.39155940039365256</v>
      </c>
      <c r="V448" t="b" cm="1">
        <f t="array" aca="1" ref="V448" ca="1">Lose[[#This Row],[Zufallszahl]]&gt;=IFERROR(LARGE((LEFT(Lose[LosID],FIND("-",Lose[LosID])-1)=LEFT(Lose[[#This Row],[LosID]],FIND("-",Lose[[#This Row],[LosID]])-1))*Lose[Zufallszahl],_xlfn.XLOOKUP(LEFT(Lose[[#This Row],[LosID]],FIND("-",Lose[[#This Row],[LosID]])-1),Ziehungsanzahl[Kürzel],Ziehungsanzahl[Kontingent],FALSE,0)),9999)</f>
        <v>0</v>
      </c>
    </row>
    <row r="449" spans="1:22" ht="270">
      <c r="A4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49" t="s">
        <v>862</v>
      </c>
      <c r="C449" t="s">
        <v>2157</v>
      </c>
      <c r="D449" s="1" t="s">
        <v>2158</v>
      </c>
      <c r="E449" t="s">
        <v>2159</v>
      </c>
      <c r="F449" t="s">
        <v>2160</v>
      </c>
      <c r="G449">
        <v>13</v>
      </c>
      <c r="H449">
        <v>15</v>
      </c>
      <c r="I449">
        <v>1</v>
      </c>
      <c r="J449">
        <v>10</v>
      </c>
      <c r="K449" t="str" cm="1">
        <f t="array" ref="K4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Erfurt Hbf</v>
      </c>
      <c r="L449" t="str">
        <f>IFERROR(LEFT(TRIM(Lose[[#This Row],[Google Koordinaten]]),9),"")</f>
        <v>50.978878</v>
      </c>
      <c r="M449" t="str">
        <f>IFERROR(MID(TRIM(Lose[[#This Row],[Google Koordinaten]]),
FIND(",",TRIM(Lose[[#This Row],[Google Koordinaten]])) + 2,9),"")</f>
        <v>11.031253</v>
      </c>
      <c r="N449">
        <f>IF(Lose[[#This Row],[Bahn-hofs-zeit]]=0,0,MROUND(30*25^((Lose[[#This Row],[Bahn-hofs-zeit]]-_xlfn.MINIFS(Lose[Bahn-hofs-zeit],Lose[Bahn-hofs-zeit],"&gt;0"))/(MAX(Lose[Bahn-hofs-zeit])-_xlfn.MINIFS(Lose[Bahn-hofs-zeit],Lose[Bahn-hofs-zeit],"&gt;0"))),5))</f>
        <v>90</v>
      </c>
      <c r="O449">
        <f>IF(Lose[[#This Row],[Gehzeit (min)]]="",0,CEILING(3*(Lose[[#This Row],[Gehzeit (min)]]+Lose[[#This Row],[Aufgaben-zeit (min)]]),5))</f>
        <v>85</v>
      </c>
      <c r="P449">
        <v>6.5</v>
      </c>
      <c r="Q449">
        <f>IFERROR(ROUND(Lose[[#This Row],[Distanz (km)]]*60/Lose[[#This Row],[Gehzeit (min)]],1),"")</f>
        <v>4.5999999999999996</v>
      </c>
      <c r="R4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0.87</v>
      </c>
      <c r="S449">
        <f>IFERROR(Lose[[#This Row],[Distanz (km)]]-Lose[[#This Row],[Check Distanz]],"")</f>
        <v>0.13</v>
      </c>
      <c r="T449" s="29">
        <f>IFERROR(Lose[[#This Row],[Check Umweg]]/Lose[[#This Row],[Check Distanz]],"")</f>
        <v>0.14942528735632185</v>
      </c>
      <c r="U449">
        <f ca="1">IF(RIGHT(Lose[[#This Row],[LosID]],1)="b",_xlfn.XLOOKUP(REPLACE(Lose[[#This Row],[LosID]],LEN(Lose[[#This Row],[LosID]]),1,"a"),Lose[LosID],Lose[Zufallszahl],"",0),RAND())</f>
        <v>0.82610868388691527</v>
      </c>
      <c r="V449" t="b" cm="1">
        <f t="array" aca="1" ref="V449" ca="1">Lose[[#This Row],[Zufallszahl]]&gt;=IFERROR(LARGE((LEFT(Lose[LosID],FIND("-",Lose[LosID])-1)=LEFT(Lose[[#This Row],[LosID]],FIND("-",Lose[[#This Row],[LosID]])-1))*Lose[Zufallszahl],_xlfn.XLOOKUP(LEFT(Lose[[#This Row],[LosID]],FIND("-",Lose[[#This Row],[LosID]])-1),Ziehungsanzahl[Kürzel],Ziehungsanzahl[Kontingent],FALSE,0)),9999)</f>
        <v>1</v>
      </c>
    </row>
    <row r="450" spans="1:22" ht="45">
      <c r="A4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0" t="s">
        <v>865</v>
      </c>
      <c r="C450" t="s">
        <v>699</v>
      </c>
      <c r="D450" s="1" t="s">
        <v>702</v>
      </c>
      <c r="E450" t="s">
        <v>700</v>
      </c>
      <c r="F450" t="s">
        <v>2161</v>
      </c>
      <c r="G450">
        <v>4</v>
      </c>
      <c r="H450">
        <v>1</v>
      </c>
      <c r="I450">
        <v>0.28000000000000003</v>
      </c>
      <c r="K450" t="str" cm="1">
        <f t="array" ref="K45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Ludwigshafen(Rhein) Mitte</v>
      </c>
      <c r="L450" t="str">
        <f>IFERROR(LEFT(TRIM(Lose[[#This Row],[Google Koordinaten]]),9),"")</f>
        <v>49.478088</v>
      </c>
      <c r="M450" t="str">
        <f>IFERROR(MID(TRIM(Lose[[#This Row],[Google Koordinaten]]),
FIND(",",TRIM(Lose[[#This Row],[Google Koordinaten]])) + 2,9),"")</f>
        <v>8.4488418</v>
      </c>
      <c r="N450">
        <f>IF(Lose[[#This Row],[Bahn-hofs-zeit]]=0,0,MROUND(30*25^((Lose[[#This Row],[Bahn-hofs-zeit]]-_xlfn.MINIFS(Lose[Bahn-hofs-zeit],Lose[Bahn-hofs-zeit],"&gt;0"))/(MAX(Lose[Bahn-hofs-zeit])-_xlfn.MINIFS(Lose[Bahn-hofs-zeit],Lose[Bahn-hofs-zeit],"&gt;0"))),5))</f>
        <v>50</v>
      </c>
      <c r="O450">
        <f>IF(Lose[[#This Row],[Gehzeit (min)]]="",0,CEILING(3*(Lose[[#This Row],[Gehzeit (min)]]+Lose[[#This Row],[Aufgaben-zeit (min)]]),5))</f>
        <v>15</v>
      </c>
      <c r="P450">
        <v>4.75</v>
      </c>
      <c r="Q450">
        <f>IFERROR(ROUND(Lose[[#This Row],[Distanz (km)]]*60/Lose[[#This Row],[Gehzeit (min)]],1),"")</f>
        <v>4.2</v>
      </c>
      <c r="R4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0.26</v>
      </c>
      <c r="S450">
        <f>IFERROR(Lose[[#This Row],[Distanz (km)]]-Lose[[#This Row],[Check Distanz]],"")</f>
        <v>2.0000000000000018E-2</v>
      </c>
      <c r="T450" s="29">
        <f>IFERROR(Lose[[#This Row],[Check Umweg]]/Lose[[#This Row],[Check Distanz]],"")</f>
        <v>7.6923076923076983E-2</v>
      </c>
      <c r="U450">
        <f ca="1">IF(RIGHT(Lose[[#This Row],[LosID]],1)="b",_xlfn.XLOOKUP(REPLACE(Lose[[#This Row],[LosID]],LEN(Lose[[#This Row],[LosID]]),1,"a"),Lose[LosID],Lose[Zufallszahl],"",0),RAND())</f>
        <v>0.91234989179995918</v>
      </c>
      <c r="V450" t="b" cm="1">
        <f t="array" aca="1" ref="V450" ca="1">Lose[[#This Row],[Zufallszahl]]&gt;=IFERROR(LARGE((LEFT(Lose[LosID],FIND("-",Lose[LosID])-1)=LEFT(Lose[[#This Row],[LosID]],FIND("-",Lose[[#This Row],[LosID]])-1))*Lose[Zufallszahl],_xlfn.XLOOKUP(LEFT(Lose[[#This Row],[LosID]],FIND("-",Lose[[#This Row],[LosID]])-1),Ziehungsanzahl[Kürzel],Ziehungsanzahl[Kontingent],FALSE,0)),9999)</f>
        <v>1</v>
      </c>
    </row>
    <row r="451" spans="1:22" ht="105">
      <c r="A4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1" t="s">
        <v>867</v>
      </c>
      <c r="C451" t="s">
        <v>703</v>
      </c>
      <c r="D451" s="1" t="s">
        <v>2162</v>
      </c>
      <c r="E451" t="s">
        <v>704</v>
      </c>
      <c r="F451" t="s">
        <v>2163</v>
      </c>
      <c r="G451">
        <v>12</v>
      </c>
      <c r="H451">
        <v>2</v>
      </c>
      <c r="I451">
        <v>0.85</v>
      </c>
      <c r="J451">
        <v>20</v>
      </c>
      <c r="K451" t="str" cm="1">
        <f t="array" ref="K4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Bonn Hbf</v>
      </c>
      <c r="L451" t="str">
        <f>IFERROR(LEFT(TRIM(Lose[[#This Row],[Google Koordinaten]]),9),"")</f>
        <v>50.732541</v>
      </c>
      <c r="M451" t="str">
        <f>IFERROR(MID(TRIM(Lose[[#This Row],[Google Koordinaten]]),
FIND(",",TRIM(Lose[[#This Row],[Google Koordinaten]])) + 2,9),"")</f>
        <v>7.0852923</v>
      </c>
      <c r="N451">
        <f>IF(Lose[[#This Row],[Bahn-hofs-zeit]]=0,0,MROUND(30*25^((Lose[[#This Row],[Bahn-hofs-zeit]]-_xlfn.MINIFS(Lose[Bahn-hofs-zeit],Lose[Bahn-hofs-zeit],"&gt;0"))/(MAX(Lose[Bahn-hofs-zeit])-_xlfn.MINIFS(Lose[Bahn-hofs-zeit],Lose[Bahn-hofs-zeit],"&gt;0"))),5))</f>
        <v>45</v>
      </c>
      <c r="O451">
        <f>IF(Lose[[#This Row],[Gehzeit (min)]]="",0,CEILING(3*(Lose[[#This Row],[Gehzeit (min)]]+Lose[[#This Row],[Aufgaben-zeit (min)]]),5))</f>
        <v>45</v>
      </c>
      <c r="P451">
        <v>4.5</v>
      </c>
      <c r="Q451">
        <f>IFERROR(ROUND(Lose[[#This Row],[Distanz (km)]]*60/Lose[[#This Row],[Gehzeit (min)]],1),"")</f>
        <v>4.3</v>
      </c>
      <c r="R4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0.84</v>
      </c>
      <c r="S451">
        <f>IFERROR(Lose[[#This Row],[Distanz (km)]]-Lose[[#This Row],[Check Distanz]],"")</f>
        <v>1.0000000000000009E-2</v>
      </c>
      <c r="T451" s="29">
        <f>IFERROR(Lose[[#This Row],[Check Umweg]]/Lose[[#This Row],[Check Distanz]],"")</f>
        <v>1.1904761904761916E-2</v>
      </c>
      <c r="U451">
        <f ca="1">IF(RIGHT(Lose[[#This Row],[LosID]],1)="b",_xlfn.XLOOKUP(REPLACE(Lose[[#This Row],[LosID]],LEN(Lose[[#This Row],[LosID]]),1,"a"),Lose[LosID],Lose[Zufallszahl],"",0),RAND())</f>
        <v>0.7358903492773512</v>
      </c>
      <c r="V451" t="b" cm="1">
        <f t="array" aca="1" ref="V451" ca="1">Lose[[#This Row],[Zufallszahl]]&gt;=IFERROR(LARGE((LEFT(Lose[LosID],FIND("-",Lose[LosID])-1)=LEFT(Lose[[#This Row],[LosID]],FIND("-",Lose[[#This Row],[LosID]])-1))*Lose[Zufallszahl],_xlfn.XLOOKUP(LEFT(Lose[[#This Row],[LosID]],FIND("-",Lose[[#This Row],[LosID]])-1),Ziehungsanzahl[Kürzel],Ziehungsanzahl[Kontingent],FALSE,0)),9999)</f>
        <v>0</v>
      </c>
    </row>
    <row r="452" spans="1:22" ht="105">
      <c r="A4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2" t="s">
        <v>872</v>
      </c>
      <c r="C452" t="s">
        <v>2164</v>
      </c>
      <c r="D452" s="1" t="s">
        <v>2165</v>
      </c>
      <c r="E452" t="s">
        <v>2166</v>
      </c>
      <c r="F452" t="s">
        <v>2167</v>
      </c>
      <c r="G452">
        <v>10</v>
      </c>
      <c r="H452">
        <v>1</v>
      </c>
      <c r="I452">
        <v>0.75</v>
      </c>
      <c r="K452" t="str" cm="1">
        <f t="array" ref="K4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Braunschweig Hbf</v>
      </c>
      <c r="L452" t="str">
        <f>IFERROR(LEFT(TRIM(Lose[[#This Row],[Google Koordinaten]]),9),"")</f>
        <v>52.252880</v>
      </c>
      <c r="M452" t="str">
        <f>IFERROR(MID(TRIM(Lose[[#This Row],[Google Koordinaten]]),
FIND(",",TRIM(Lose[[#This Row],[Google Koordinaten]])) + 2,9),"")</f>
        <v>10.531558</v>
      </c>
      <c r="N452">
        <f>IF(Lose[[#This Row],[Bahn-hofs-zeit]]=0,0,MROUND(30*25^((Lose[[#This Row],[Bahn-hofs-zeit]]-_xlfn.MINIFS(Lose[Bahn-hofs-zeit],Lose[Bahn-hofs-zeit],"&gt;0"))/(MAX(Lose[Bahn-hofs-zeit])-_xlfn.MINIFS(Lose[Bahn-hofs-zeit],Lose[Bahn-hofs-zeit],"&gt;0"))),5))</f>
        <v>80</v>
      </c>
      <c r="O452">
        <f>IF(Lose[[#This Row],[Gehzeit (min)]]="",0,CEILING(3*(Lose[[#This Row],[Gehzeit (min)]]+Lose[[#This Row],[Aufgaben-zeit (min)]]),5))</f>
        <v>35</v>
      </c>
      <c r="P452">
        <v>6.25</v>
      </c>
      <c r="Q452">
        <f>IFERROR(ROUND(Lose[[#This Row],[Distanz (km)]]*60/Lose[[#This Row],[Gehzeit (min)]],1),"")</f>
        <v>4.5</v>
      </c>
      <c r="R4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v>
      </c>
      <c r="S452">
        <f>IFERROR(Lose[[#This Row],[Distanz (km)]]-Lose[[#This Row],[Check Distanz]],"")</f>
        <v>0.15000000000000002</v>
      </c>
      <c r="T452" s="29">
        <f>IFERROR(Lose[[#This Row],[Check Umweg]]/Lose[[#This Row],[Check Distanz]],"")</f>
        <v>0.25000000000000006</v>
      </c>
      <c r="U452">
        <f ca="1">IF(RIGHT(Lose[[#This Row],[LosID]],1)="b",_xlfn.XLOOKUP(REPLACE(Lose[[#This Row],[LosID]],LEN(Lose[[#This Row],[LosID]]),1,"a"),Lose[LosID],Lose[Zufallszahl],"",0),RAND())</f>
        <v>0.49389784843517659</v>
      </c>
      <c r="V452" t="b" cm="1">
        <f t="array" aca="1" ref="V452" ca="1">Lose[[#This Row],[Zufallszahl]]&gt;=IFERROR(LARGE((LEFT(Lose[LosID],FIND("-",Lose[LosID])-1)=LEFT(Lose[[#This Row],[LosID]],FIND("-",Lose[[#This Row],[LosID]])-1))*Lose[Zufallszahl],_xlfn.XLOOKUP(LEFT(Lose[[#This Row],[LosID]],FIND("-",Lose[[#This Row],[LosID]])-1),Ziehungsanzahl[Kürzel],Ziehungsanzahl[Kontingent],FALSE,0)),9999)</f>
        <v>0</v>
      </c>
    </row>
    <row r="453" spans="1:22" ht="150">
      <c r="A4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3" t="s">
        <v>877</v>
      </c>
      <c r="C453" t="s">
        <v>2168</v>
      </c>
      <c r="D453" s="1" t="s">
        <v>2169</v>
      </c>
      <c r="E453" t="s">
        <v>2170</v>
      </c>
      <c r="F453" t="s">
        <v>2171</v>
      </c>
      <c r="G453">
        <v>12</v>
      </c>
      <c r="H453">
        <v>12</v>
      </c>
      <c r="I453">
        <v>0.9</v>
      </c>
      <c r="J453">
        <v>10</v>
      </c>
      <c r="K453" t="str" cm="1">
        <f t="array" ref="K45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Weimar</v>
      </c>
      <c r="L453" t="str">
        <f>IFERROR(LEFT(TRIM(Lose[[#This Row],[Google Koordinaten]]),9),"")</f>
        <v>50.985005</v>
      </c>
      <c r="M453" t="str">
        <f>IFERROR(MID(TRIM(Lose[[#This Row],[Google Koordinaten]]),
FIND(",",TRIM(Lose[[#This Row],[Google Koordinaten]])) + 2,9),"")</f>
        <v>11.324611</v>
      </c>
      <c r="N453">
        <f>IF(Lose[[#This Row],[Bahn-hofs-zeit]]=0,0,MROUND(30*25^((Lose[[#This Row],[Bahn-hofs-zeit]]-_xlfn.MINIFS(Lose[Bahn-hofs-zeit],Lose[Bahn-hofs-zeit],"&gt;0"))/(MAX(Lose[Bahn-hofs-zeit])-_xlfn.MINIFS(Lose[Bahn-hofs-zeit],Lose[Bahn-hofs-zeit],"&gt;0"))),5))</f>
        <v>110</v>
      </c>
      <c r="O453">
        <f>IF(Lose[[#This Row],[Gehzeit (min)]]="",0,CEILING(3*(Lose[[#This Row],[Gehzeit (min)]]+Lose[[#This Row],[Aufgaben-zeit (min)]]),5))</f>
        <v>75</v>
      </c>
      <c r="P453">
        <v>7.25</v>
      </c>
      <c r="Q453">
        <f>IFERROR(ROUND(Lose[[#This Row],[Distanz (km)]]*60/Lose[[#This Row],[Gehzeit (min)]],1),"")</f>
        <v>4.5</v>
      </c>
      <c r="R4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0.73</v>
      </c>
      <c r="S453">
        <f>IFERROR(Lose[[#This Row],[Distanz (km)]]-Lose[[#This Row],[Check Distanz]],"")</f>
        <v>0.17000000000000004</v>
      </c>
      <c r="T453" s="29">
        <f>IFERROR(Lose[[#This Row],[Check Umweg]]/Lose[[#This Row],[Check Distanz]],"")</f>
        <v>0.23287671232876719</v>
      </c>
      <c r="U453">
        <f ca="1">IF(RIGHT(Lose[[#This Row],[LosID]],1)="b",_xlfn.XLOOKUP(REPLACE(Lose[[#This Row],[LosID]],LEN(Lose[[#This Row],[LosID]]),1,"a"),Lose[LosID],Lose[Zufallszahl],"",0),RAND())</f>
        <v>0.31020498578626376</v>
      </c>
      <c r="V453" t="b" cm="1">
        <f t="array" aca="1" ref="V453" ca="1">Lose[[#This Row],[Zufallszahl]]&gt;=IFERROR(LARGE((LEFT(Lose[LosID],FIND("-",Lose[LosID])-1)=LEFT(Lose[[#This Row],[LosID]],FIND("-",Lose[[#This Row],[LosID]])-1))*Lose[Zufallszahl],_xlfn.XLOOKUP(LEFT(Lose[[#This Row],[LosID]],FIND("-",Lose[[#This Row],[LosID]])-1),Ziehungsanzahl[Kürzel],Ziehungsanzahl[Kontingent],FALSE,0)),9999)</f>
        <v>0</v>
      </c>
    </row>
    <row r="454" spans="1:22">
      <c r="A4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4" t="s">
        <v>870</v>
      </c>
      <c r="C454" t="s">
        <v>2172</v>
      </c>
      <c r="D454" s="1" t="s">
        <v>2173</v>
      </c>
      <c r="E454" t="s">
        <v>2174</v>
      </c>
      <c r="F454" t="s">
        <v>2175</v>
      </c>
      <c r="G454">
        <v>17</v>
      </c>
      <c r="H454">
        <v>2</v>
      </c>
      <c r="I454">
        <v>1.2</v>
      </c>
      <c r="K454" t="str" cm="1">
        <f t="array" ref="K45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Ibbenbüren</v>
      </c>
      <c r="L454" t="str">
        <f>IFERROR(LEFT(TRIM(Lose[[#This Row],[Google Koordinaten]]),9),"")</f>
        <v>52.268082</v>
      </c>
      <c r="M454" t="str">
        <f>IFERROR(MID(TRIM(Lose[[#This Row],[Google Koordinaten]]),
FIND(",",TRIM(Lose[[#This Row],[Google Koordinaten]])) + 2,9),"")</f>
        <v>7.7287275</v>
      </c>
      <c r="N454">
        <f>IF(Lose[[#This Row],[Bahn-hofs-zeit]]=0,0,MROUND(30*25^((Lose[[#This Row],[Bahn-hofs-zeit]]-_xlfn.MINIFS(Lose[Bahn-hofs-zeit],Lose[Bahn-hofs-zeit],"&gt;0"))/(MAX(Lose[Bahn-hofs-zeit])-_xlfn.MINIFS(Lose[Bahn-hofs-zeit],Lose[Bahn-hofs-zeit],"&gt;0"))),5))</f>
        <v>60</v>
      </c>
      <c r="O454">
        <f>IF(Lose[[#This Row],[Gehzeit (min)]]="",0,CEILING(3*(Lose[[#This Row],[Gehzeit (min)]]+Lose[[#This Row],[Aufgaben-zeit (min)]]),5))</f>
        <v>60</v>
      </c>
      <c r="P454">
        <v>5.25</v>
      </c>
      <c r="Q454">
        <f>IFERROR(ROUND(Lose[[#This Row],[Distanz (km)]]*60/Lose[[#This Row],[Gehzeit (min)]],1),"")</f>
        <v>4.2</v>
      </c>
      <c r="R4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1.0900000000000001</v>
      </c>
      <c r="S454">
        <f>IFERROR(Lose[[#This Row],[Distanz (km)]]-Lose[[#This Row],[Check Distanz]],"")</f>
        <v>0.10999999999999988</v>
      </c>
      <c r="T454" s="29">
        <f>IFERROR(Lose[[#This Row],[Check Umweg]]/Lose[[#This Row],[Check Distanz]],"")</f>
        <v>0.10091743119266043</v>
      </c>
      <c r="U454">
        <f ca="1">IF(RIGHT(Lose[[#This Row],[LosID]],1)="b",_xlfn.XLOOKUP(REPLACE(Lose[[#This Row],[LosID]],LEN(Lose[[#This Row],[LosID]]),1,"a"),Lose[LosID],Lose[Zufallszahl],"",0),RAND())</f>
        <v>0.79650514108269688</v>
      </c>
      <c r="V454" t="b" cm="1">
        <f t="array" aca="1" ref="V454" ca="1">Lose[[#This Row],[Zufallszahl]]&gt;=IFERROR(LARGE((LEFT(Lose[LosID],FIND("-",Lose[LosID])-1)=LEFT(Lose[[#This Row],[LosID]],FIND("-",Lose[[#This Row],[LosID]])-1))*Lose[Zufallszahl],_xlfn.XLOOKUP(LEFT(Lose[[#This Row],[LosID]],FIND("-",Lose[[#This Row],[LosID]])-1),Ziehungsanzahl[Kürzel],Ziehungsanzahl[Kontingent],FALSE,0)),9999)</f>
        <v>1</v>
      </c>
    </row>
    <row r="455" spans="1:22" ht="90">
      <c r="A4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5" t="s">
        <v>872</v>
      </c>
      <c r="C455" t="s">
        <v>706</v>
      </c>
      <c r="D455" s="1" t="s">
        <v>2176</v>
      </c>
      <c r="E455" t="s">
        <v>707</v>
      </c>
      <c r="F455" t="s">
        <v>2177</v>
      </c>
      <c r="G455">
        <v>16</v>
      </c>
      <c r="H455">
        <v>1</v>
      </c>
      <c r="I455">
        <v>1.1000000000000001</v>
      </c>
      <c r="K455" t="str" cm="1">
        <f t="array" ref="K45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Mechernich</v>
      </c>
      <c r="L455" t="str">
        <f>IFERROR(LEFT(TRIM(Lose[[#This Row],[Google Koordinaten]]),9),"")</f>
        <v>50.586438</v>
      </c>
      <c r="M455" t="str">
        <f>IFERROR(MID(TRIM(Lose[[#This Row],[Google Koordinaten]]),
FIND(",",TRIM(Lose[[#This Row],[Google Koordinaten]])) + 2,9),"")</f>
        <v>6.6495872</v>
      </c>
      <c r="N455">
        <f>IF(Lose[[#This Row],[Bahn-hofs-zeit]]=0,0,MROUND(30*25^((Lose[[#This Row],[Bahn-hofs-zeit]]-_xlfn.MINIFS(Lose[Bahn-hofs-zeit],Lose[Bahn-hofs-zeit],"&gt;0"))/(MAX(Lose[Bahn-hofs-zeit])-_xlfn.MINIFS(Lose[Bahn-hofs-zeit],Lose[Bahn-hofs-zeit],"&gt;0"))),5))</f>
        <v>90</v>
      </c>
      <c r="O455">
        <f>IF(Lose[[#This Row],[Gehzeit (min)]]="",0,CEILING(3*(Lose[[#This Row],[Gehzeit (min)]]+Lose[[#This Row],[Aufgaben-zeit (min)]]),5))</f>
        <v>55</v>
      </c>
      <c r="P455">
        <v>6.5</v>
      </c>
      <c r="Q455">
        <f>IFERROR(ROUND(Lose[[#This Row],[Distanz (km)]]*60/Lose[[#This Row],[Gehzeit (min)]],1),"")</f>
        <v>4.0999999999999996</v>
      </c>
      <c r="R4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0.75</v>
      </c>
      <c r="S455">
        <f>IFERROR(Lose[[#This Row],[Distanz (km)]]-Lose[[#This Row],[Check Distanz]],"")</f>
        <v>0.35000000000000009</v>
      </c>
      <c r="T455" s="29">
        <f>IFERROR(Lose[[#This Row],[Check Umweg]]/Lose[[#This Row],[Check Distanz]],"")</f>
        <v>0.46666666666666679</v>
      </c>
      <c r="U455">
        <f ca="1">IF(RIGHT(Lose[[#This Row],[LosID]],1)="b",_xlfn.XLOOKUP(REPLACE(Lose[[#This Row],[LosID]],LEN(Lose[[#This Row],[LosID]]),1,"a"),Lose[LosID],Lose[Zufallszahl],"",0),RAND())</f>
        <v>0.42831985981608756</v>
      </c>
      <c r="V455" t="b" cm="1">
        <f t="array" aca="1" ref="V455" ca="1">Lose[[#This Row],[Zufallszahl]]&gt;=IFERROR(LARGE((LEFT(Lose[LosID],FIND("-",Lose[LosID])-1)=LEFT(Lose[[#This Row],[LosID]],FIND("-",Lose[[#This Row],[LosID]])-1))*Lose[Zufallszahl],_xlfn.XLOOKUP(LEFT(Lose[[#This Row],[LosID]],FIND("-",Lose[[#This Row],[LosID]])-1),Ziehungsanzahl[Kürzel],Ziehungsanzahl[Kontingent],FALSE,0)),9999)</f>
        <v>0</v>
      </c>
    </row>
    <row r="456" spans="1:22" ht="180">
      <c r="A45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6" t="s">
        <v>877</v>
      </c>
      <c r="C456" t="s">
        <v>2178</v>
      </c>
      <c r="D456" s="1" t="s">
        <v>2179</v>
      </c>
      <c r="E456" t="s">
        <v>2180</v>
      </c>
      <c r="F456" t="s">
        <v>2181</v>
      </c>
      <c r="G456">
        <v>21</v>
      </c>
      <c r="H456">
        <v>7</v>
      </c>
      <c r="I456">
        <v>1.6</v>
      </c>
      <c r="J456">
        <v>10</v>
      </c>
      <c r="K456" t="s">
        <v>2182</v>
      </c>
      <c r="L456" t="str">
        <f>IFERROR(LEFT(TRIM(Lose[[#This Row],[Google Koordinaten]]),9),"")</f>
        <v>51.488874</v>
      </c>
      <c r="M456" t="str">
        <f>IFERROR(MID(TRIM(Lose[[#This Row],[Google Koordinaten]]),
FIND(",",TRIM(Lose[[#This Row],[Google Koordinaten]])) + 2,9),"")</f>
        <v>7.2159279</v>
      </c>
      <c r="N456">
        <f>IF(Lose[[#This Row],[Bahn-hofs-zeit]]=0,0,MROUND(30*25^((Lose[[#This Row],[Bahn-hofs-zeit]]-_xlfn.MINIFS(Lose[Bahn-hofs-zeit],Lose[Bahn-hofs-zeit],"&gt;0"))/(MAX(Lose[Bahn-hofs-zeit])-_xlfn.MINIFS(Lose[Bahn-hofs-zeit],Lose[Bahn-hofs-zeit],"&gt;0"))),5))</f>
        <v>40</v>
      </c>
      <c r="O456">
        <f>IF(Lose[[#This Row],[Gehzeit (min)]]="",0,CEILING(3*(Lose[[#This Row],[Gehzeit (min)]]+Lose[[#This Row],[Aufgaben-zeit (min)]]),5))</f>
        <v>85</v>
      </c>
      <c r="P456">
        <v>4</v>
      </c>
      <c r="Q456">
        <f>IFERROR(ROUND(Lose[[#This Row],[Distanz (km)]]*60/Lose[[#This Row],[Gehzeit (min)]],1),"")</f>
        <v>4.5999999999999996</v>
      </c>
      <c r="R45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1.25</v>
      </c>
      <c r="S456">
        <f>IFERROR(Lose[[#This Row],[Distanz (km)]]-Lose[[#This Row],[Check Distanz]],"")</f>
        <v>0.35000000000000009</v>
      </c>
      <c r="T456" s="29">
        <f>IFERROR(Lose[[#This Row],[Check Umweg]]/Lose[[#This Row],[Check Distanz]],"")</f>
        <v>0.28000000000000008</v>
      </c>
      <c r="U456">
        <f ca="1">IF(RIGHT(Lose[[#This Row],[LosID]],1)="b",_xlfn.XLOOKUP(REPLACE(Lose[[#This Row],[LosID]],LEN(Lose[[#This Row],[LosID]]),1,"a"),Lose[LosID],Lose[Zufallszahl],"",0),RAND())</f>
        <v>0.58984950696082095</v>
      </c>
      <c r="V456" t="b" cm="1">
        <f t="array" aca="1" ref="V456" ca="1">Lose[[#This Row],[Zufallszahl]]&gt;=IFERROR(LARGE((LEFT(Lose[LosID],FIND("-",Lose[LosID])-1)=LEFT(Lose[[#This Row],[LosID]],FIND("-",Lose[[#This Row],[LosID]])-1))*Lose[Zufallszahl],_xlfn.XLOOKUP(LEFT(Lose[[#This Row],[LosID]],FIND("-",Lose[[#This Row],[LosID]])-1),Ziehungsanzahl[Kürzel],Ziehungsanzahl[Kontingent],FALSE,0)),9999)</f>
        <v>0</v>
      </c>
    </row>
    <row r="457" spans="1:22" ht="45">
      <c r="A45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457" t="s">
        <v>830</v>
      </c>
      <c r="C457" t="s">
        <v>2183</v>
      </c>
      <c r="D457" s="1" t="s">
        <v>2184</v>
      </c>
      <c r="E457" t="s">
        <v>2185</v>
      </c>
      <c r="F457" t="s">
        <v>2186</v>
      </c>
      <c r="G457">
        <v>16</v>
      </c>
      <c r="H457">
        <v>1</v>
      </c>
      <c r="I457">
        <v>0.6</v>
      </c>
      <c r="J457">
        <v>5</v>
      </c>
      <c r="K457" t="str" cm="1">
        <f t="array" ref="K45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Kaub</v>
      </c>
      <c r="L457" t="str">
        <f>IFERROR(LEFT(TRIM(Lose[[#This Row],[Google Koordinaten]]),9),"")</f>
        <v>50.087694</v>
      </c>
      <c r="M457" t="str">
        <f>IFERROR(MID(TRIM(Lose[[#This Row],[Google Koordinaten]]),
FIND(",",TRIM(Lose[[#This Row],[Google Koordinaten]])) + 2,9),"")</f>
        <v>7.7637320</v>
      </c>
      <c r="N457">
        <f>IF(Lose[[#This Row],[Bahn-hofs-zeit]]=0,0,MROUND(30*25^((Lose[[#This Row],[Bahn-hofs-zeit]]-_xlfn.MINIFS(Lose[Bahn-hofs-zeit],Lose[Bahn-hofs-zeit],"&gt;0"))/(MAX(Lose[Bahn-hofs-zeit])-_xlfn.MINIFS(Lose[Bahn-hofs-zeit],Lose[Bahn-hofs-zeit],"&gt;0"))),5))</f>
        <v>95</v>
      </c>
      <c r="O457">
        <f>IF(Lose[[#This Row],[Gehzeit (min)]]="",0,CEILING(3*(Lose[[#This Row],[Gehzeit (min)]]+Lose[[#This Row],[Aufgaben-zeit (min)]]),5))</f>
        <v>55</v>
      </c>
      <c r="P457">
        <v>6.75</v>
      </c>
      <c r="Q457">
        <f>IFERROR(ROUND(Lose[[#This Row],[Distanz (km)]]*60/Lose[[#This Row],[Gehzeit (min)]],1),"")</f>
        <v>2.2999999999999998</v>
      </c>
      <c r="R45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0.61</v>
      </c>
      <c r="S457">
        <f>IFERROR(Lose[[#This Row],[Distanz (km)]]-Lose[[#This Row],[Check Distanz]],"")</f>
        <v>-1.0000000000000009E-2</v>
      </c>
      <c r="T457" s="29">
        <f>IFERROR(Lose[[#This Row],[Check Umweg]]/Lose[[#This Row],[Check Distanz]],"")</f>
        <v>-1.6393442622950834E-2</v>
      </c>
      <c r="U457">
        <f ca="1">IF(RIGHT(Lose[[#This Row],[LosID]],1)="b",_xlfn.XLOOKUP(REPLACE(Lose[[#This Row],[LosID]],LEN(Lose[[#This Row],[LosID]]),1,"a"),Lose[LosID],Lose[Zufallszahl],"",0),RAND())</f>
        <v>1.8405963780361745E-2</v>
      </c>
      <c r="V457" t="b" cm="1">
        <f t="array" aca="1" ref="V457" ca="1">Lose[[#This Row],[Zufallszahl]]&gt;=IFERROR(LARGE((LEFT(Lose[LosID],FIND("-",Lose[LosID])-1)=LEFT(Lose[[#This Row],[LosID]],FIND("-",Lose[[#This Row],[LosID]])-1))*Lose[Zufallszahl],_xlfn.XLOOKUP(LEFT(Lose[[#This Row],[LosID]],FIND("-",Lose[[#This Row],[LosID]])-1),Ziehungsanzahl[Kürzel],Ziehungsanzahl[Kontingent],FALSE,0)),9999)</f>
        <v>0</v>
      </c>
    </row>
    <row r="458" spans="1:22" ht="105">
      <c r="A45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8" t="s">
        <v>838</v>
      </c>
      <c r="C458" t="s">
        <v>2187</v>
      </c>
      <c r="D458" s="1" t="s">
        <v>2188</v>
      </c>
      <c r="E458" t="s">
        <v>2189</v>
      </c>
      <c r="F458" t="s">
        <v>2190</v>
      </c>
      <c r="G458">
        <v>19</v>
      </c>
      <c r="H458">
        <v>10</v>
      </c>
      <c r="I458">
        <v>1.4</v>
      </c>
      <c r="J458">
        <v>15</v>
      </c>
      <c r="K458" t="str" cm="1">
        <f t="array" ref="K45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Freiberg(Sachs)</v>
      </c>
      <c r="L458" t="str">
        <f>IFERROR(LEFT(TRIM(Lose[[#This Row],[Google Koordinaten]]),9),"")</f>
        <v>50.919178</v>
      </c>
      <c r="M458" t="str">
        <f>IFERROR(MID(TRIM(Lose[[#This Row],[Google Koordinaten]]),
FIND(",",TRIM(Lose[[#This Row],[Google Koordinaten]])) + 2,9),"")</f>
        <v>13.340630</v>
      </c>
      <c r="N458">
        <f>IF(Lose[[#This Row],[Bahn-hofs-zeit]]=0,0,MROUND(30*25^((Lose[[#This Row],[Bahn-hofs-zeit]]-_xlfn.MINIFS(Lose[Bahn-hofs-zeit],Lose[Bahn-hofs-zeit],"&gt;0"))/(MAX(Lose[Bahn-hofs-zeit])-_xlfn.MINIFS(Lose[Bahn-hofs-zeit],Lose[Bahn-hofs-zeit],"&gt;0"))),5))</f>
        <v>635</v>
      </c>
      <c r="O458">
        <f>IF(Lose[[#This Row],[Gehzeit (min)]]="",0,CEILING(3*(Lose[[#This Row],[Gehzeit (min)]]+Lose[[#This Row],[Aufgaben-zeit (min)]]),5))</f>
        <v>90</v>
      </c>
      <c r="P458">
        <v>12.5</v>
      </c>
      <c r="Q458">
        <f>IFERROR(ROUND(Lose[[#This Row],[Distanz (km)]]*60/Lose[[#This Row],[Gehzeit (min)]],1),"")</f>
        <v>4.4000000000000004</v>
      </c>
      <c r="R45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1.19</v>
      </c>
      <c r="S458">
        <f>IFERROR(Lose[[#This Row],[Distanz (km)]]-Lose[[#This Row],[Check Distanz]],"")</f>
        <v>0.20999999999999996</v>
      </c>
      <c r="T458" s="29">
        <f>IFERROR(Lose[[#This Row],[Check Umweg]]/Lose[[#This Row],[Check Distanz]],"")</f>
        <v>0.1764705882352941</v>
      </c>
      <c r="U458">
        <f ca="1">IF(RIGHT(Lose[[#This Row],[LosID]],1)="b",_xlfn.XLOOKUP(REPLACE(Lose[[#This Row],[LosID]],LEN(Lose[[#This Row],[LosID]]),1,"a"),Lose[LosID],Lose[Zufallszahl],"",0),RAND())</f>
        <v>0.46234752596397521</v>
      </c>
      <c r="V458" t="b" cm="1">
        <f t="array" aca="1" ref="V458" ca="1">Lose[[#This Row],[Zufallszahl]]&gt;=IFERROR(LARGE((LEFT(Lose[LosID],FIND("-",Lose[LosID])-1)=LEFT(Lose[[#This Row],[LosID]],FIND("-",Lose[[#This Row],[LosID]])-1))*Lose[Zufallszahl],_xlfn.XLOOKUP(LEFT(Lose[[#This Row],[LosID]],FIND("-",Lose[[#This Row],[LosID]])-1),Ziehungsanzahl[Kürzel],Ziehungsanzahl[Kontingent],FALSE,0)),9999)</f>
        <v>0</v>
      </c>
    </row>
    <row r="459" spans="1:22" ht="210">
      <c r="A45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59" t="s">
        <v>843</v>
      </c>
      <c r="C459" t="s">
        <v>709</v>
      </c>
      <c r="D459" s="1" t="s">
        <v>2191</v>
      </c>
      <c r="E459" s="1" t="s">
        <v>710</v>
      </c>
      <c r="F459" t="s">
        <v>2192</v>
      </c>
      <c r="G459">
        <v>15</v>
      </c>
      <c r="H459">
        <v>3</v>
      </c>
      <c r="I459">
        <v>1</v>
      </c>
      <c r="J459">
        <v>30</v>
      </c>
      <c r="K459" t="str" cm="1">
        <f t="array" ref="K45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Bexbach</v>
      </c>
      <c r="L459" t="str">
        <f>IFERROR(LEFT(TRIM(Lose[[#This Row],[Google Koordinaten]]),9),"")</f>
        <v>49.342360</v>
      </c>
      <c r="M459" t="str">
        <f>IFERROR(MID(TRIM(Lose[[#This Row],[Google Koordinaten]]),
FIND(",",TRIM(Lose[[#This Row],[Google Koordinaten]])) + 2,9),"")</f>
        <v>7.261320</v>
      </c>
      <c r="N459">
        <f>IF(Lose[[#This Row],[Bahn-hofs-zeit]]=0,0,MROUND(30*25^((Lose[[#This Row],[Bahn-hofs-zeit]]-_xlfn.MINIFS(Lose[Bahn-hofs-zeit],Lose[Bahn-hofs-zeit],"&gt;0"))/(MAX(Lose[Bahn-hofs-zeit])-_xlfn.MINIFS(Lose[Bahn-hofs-zeit],Lose[Bahn-hofs-zeit],"&gt;0"))),5))</f>
        <v>155</v>
      </c>
      <c r="O459">
        <f>IF(Lose[[#This Row],[Gehzeit (min)]]="",0,CEILING(3*(Lose[[#This Row],[Gehzeit (min)]]+Lose[[#This Row],[Aufgaben-zeit (min)]]),5))</f>
        <v>55</v>
      </c>
      <c r="P459">
        <v>8.25</v>
      </c>
      <c r="Q459">
        <f>IFERROR(ROUND(Lose[[#This Row],[Distanz (km)]]*60/Lose[[#This Row],[Gehzeit (min)]],1),"")</f>
        <v>4</v>
      </c>
      <c r="R45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0.62</v>
      </c>
      <c r="S459">
        <f>IFERROR(Lose[[#This Row],[Distanz (km)]]-Lose[[#This Row],[Check Distanz]],"")</f>
        <v>0.38</v>
      </c>
      <c r="T459" s="29">
        <f>IFERROR(Lose[[#This Row],[Check Umweg]]/Lose[[#This Row],[Check Distanz]],"")</f>
        <v>0.61290322580645162</v>
      </c>
      <c r="U459">
        <f ca="1">IF(RIGHT(Lose[[#This Row],[LosID]],1)="b",_xlfn.XLOOKUP(REPLACE(Lose[[#This Row],[LosID]],LEN(Lose[[#This Row],[LosID]]),1,"a"),Lose[LosID],Lose[Zufallszahl],"",0),RAND())</f>
        <v>0.75619316636422007</v>
      </c>
      <c r="V459" t="b" cm="1">
        <f t="array" aca="1" ref="V459" ca="1">Lose[[#This Row],[Zufallszahl]]&gt;=IFERROR(LARGE((LEFT(Lose[LosID],FIND("-",Lose[LosID])-1)=LEFT(Lose[[#This Row],[LosID]],FIND("-",Lose[[#This Row],[LosID]])-1))*Lose[Zufallszahl],_xlfn.XLOOKUP(LEFT(Lose[[#This Row],[LosID]],FIND("-",Lose[[#This Row],[LosID]])-1),Ziehungsanzahl[Kürzel],Ziehungsanzahl[Kontingent],FALSE,0)),9999)</f>
        <v>1</v>
      </c>
    </row>
    <row r="460" spans="1:22" ht="195">
      <c r="A46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0" t="s">
        <v>851</v>
      </c>
      <c r="C460" t="s">
        <v>2193</v>
      </c>
      <c r="D460" s="1" t="s">
        <v>2194</v>
      </c>
      <c r="E460" t="s">
        <v>2195</v>
      </c>
      <c r="F460" t="s">
        <v>2196</v>
      </c>
      <c r="G460">
        <v>20</v>
      </c>
      <c r="H460">
        <v>10</v>
      </c>
      <c r="I460">
        <v>1.5</v>
      </c>
      <c r="J460">
        <v>10</v>
      </c>
      <c r="K460" t="str" cm="1">
        <f t="array" ref="K46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Hattingen(Ruhr) Mitte</v>
      </c>
      <c r="L460" t="str">
        <f>IFERROR(LEFT(TRIM(Lose[[#This Row],[Google Koordinaten]]),9),"")</f>
        <v>51.405105</v>
      </c>
      <c r="M460" t="str">
        <f>IFERROR(MID(TRIM(Lose[[#This Row],[Google Koordinaten]]),
FIND(",",TRIM(Lose[[#This Row],[Google Koordinaten]])) + 2,9),"")</f>
        <v>7.1842307</v>
      </c>
      <c r="N460">
        <f>IF(Lose[[#This Row],[Bahn-hofs-zeit]]=0,0,MROUND(30*25^((Lose[[#This Row],[Bahn-hofs-zeit]]-_xlfn.MINIFS(Lose[Bahn-hofs-zeit],Lose[Bahn-hofs-zeit],"&gt;0"))/(MAX(Lose[Bahn-hofs-zeit])-_xlfn.MINIFS(Lose[Bahn-hofs-zeit],Lose[Bahn-hofs-zeit],"&gt;0"))),5))</f>
        <v>50</v>
      </c>
      <c r="O460">
        <f>IF(Lose[[#This Row],[Gehzeit (min)]]="",0,CEILING(3*(Lose[[#This Row],[Gehzeit (min)]]+Lose[[#This Row],[Aufgaben-zeit (min)]]),5))</f>
        <v>90</v>
      </c>
      <c r="P460">
        <v>4.75</v>
      </c>
      <c r="Q460">
        <f>IFERROR(ROUND(Lose[[#This Row],[Distanz (km)]]*60/Lose[[#This Row],[Gehzeit (min)]],1),"")</f>
        <v>4.5</v>
      </c>
      <c r="R46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0.92</v>
      </c>
      <c r="S460">
        <f>IFERROR(Lose[[#This Row],[Distanz (km)]]-Lose[[#This Row],[Check Distanz]],"")</f>
        <v>0.57999999999999996</v>
      </c>
      <c r="T460" s="29">
        <f>IFERROR(Lose[[#This Row],[Check Umweg]]/Lose[[#This Row],[Check Distanz]],"")</f>
        <v>0.63043478260869557</v>
      </c>
      <c r="U460">
        <f ca="1">IF(RIGHT(Lose[[#This Row],[LosID]],1)="b",_xlfn.XLOOKUP(REPLACE(Lose[[#This Row],[LosID]],LEN(Lose[[#This Row],[LosID]]),1,"a"),Lose[LosID],Lose[Zufallszahl],"",0),RAND())</f>
        <v>0.18430531248365223</v>
      </c>
      <c r="V460" t="b" cm="1">
        <f t="array" aca="1" ref="V460" ca="1">Lose[[#This Row],[Zufallszahl]]&gt;=IFERROR(LARGE((LEFT(Lose[LosID],FIND("-",Lose[LosID])-1)=LEFT(Lose[[#This Row],[LosID]],FIND("-",Lose[[#This Row],[LosID]])-1))*Lose[Zufallszahl],_xlfn.XLOOKUP(LEFT(Lose[[#This Row],[LosID]],FIND("-",Lose[[#This Row],[LosID]])-1),Ziehungsanzahl[Kürzel],Ziehungsanzahl[Kontingent],FALSE,0)),9999)</f>
        <v>0</v>
      </c>
    </row>
    <row r="461" spans="1:22" ht="45">
      <c r="A46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1" t="s">
        <v>854</v>
      </c>
      <c r="C461" t="s">
        <v>2197</v>
      </c>
      <c r="D461" s="1" t="s">
        <v>2198</v>
      </c>
      <c r="E461" t="s">
        <v>2199</v>
      </c>
      <c r="F461" t="s">
        <v>2200</v>
      </c>
      <c r="G461">
        <v>5</v>
      </c>
      <c r="H461">
        <v>1</v>
      </c>
      <c r="I461">
        <v>0.3</v>
      </c>
      <c r="K461" t="str" cm="1">
        <f t="array" ref="K46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Wasseralfingen</v>
      </c>
      <c r="L461" t="str">
        <f>IFERROR(LEFT(TRIM(Lose[[#This Row],[Google Koordinaten]]),9),"")</f>
        <v>48.860784</v>
      </c>
      <c r="M461" t="str">
        <f>IFERROR(MID(TRIM(Lose[[#This Row],[Google Koordinaten]]),
FIND(",",TRIM(Lose[[#This Row],[Google Koordinaten]])) + 2,9),"")</f>
        <v>10.103166</v>
      </c>
      <c r="N461">
        <f>IF(Lose[[#This Row],[Bahn-hofs-zeit]]=0,0,MROUND(30*25^((Lose[[#This Row],[Bahn-hofs-zeit]]-_xlfn.MINIFS(Lose[Bahn-hofs-zeit],Lose[Bahn-hofs-zeit],"&gt;0"))/(MAX(Lose[Bahn-hofs-zeit])-_xlfn.MINIFS(Lose[Bahn-hofs-zeit],Lose[Bahn-hofs-zeit],"&gt;0"))),5))</f>
        <v>215</v>
      </c>
      <c r="O461">
        <f>IF(Lose[[#This Row],[Gehzeit (min)]]="",0,CEILING(3*(Lose[[#This Row],[Gehzeit (min)]]+Lose[[#This Row],[Aufgaben-zeit (min)]]),5))</f>
        <v>20</v>
      </c>
      <c r="P461">
        <v>9.25</v>
      </c>
      <c r="Q461">
        <f>IFERROR(ROUND(Lose[[#This Row],[Distanz (km)]]*60/Lose[[#This Row],[Gehzeit (min)]],1),"")</f>
        <v>3.6</v>
      </c>
      <c r="R46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0.24</v>
      </c>
      <c r="S461">
        <f>IFERROR(Lose[[#This Row],[Distanz (km)]]-Lose[[#This Row],[Check Distanz]],"")</f>
        <v>0.06</v>
      </c>
      <c r="T461" s="29">
        <f>IFERROR(Lose[[#This Row],[Check Umweg]]/Lose[[#This Row],[Check Distanz]],"")</f>
        <v>0.25</v>
      </c>
      <c r="U461">
        <f ca="1">IF(RIGHT(Lose[[#This Row],[LosID]],1)="b",_xlfn.XLOOKUP(REPLACE(Lose[[#This Row],[LosID]],LEN(Lose[[#This Row],[LosID]]),1,"a"),Lose[LosID],Lose[Zufallszahl],"",0),RAND())</f>
        <v>0.71557075633512202</v>
      </c>
      <c r="V461" t="b" cm="1">
        <f t="array" aca="1" ref="V461" ca="1">Lose[[#This Row],[Zufallszahl]]&gt;=IFERROR(LARGE((LEFT(Lose[LosID],FIND("-",Lose[LosID])-1)=LEFT(Lose[[#This Row],[LosID]],FIND("-",Lose[[#This Row],[LosID]])-1))*Lose[Zufallszahl],_xlfn.XLOOKUP(LEFT(Lose[[#This Row],[LosID]],FIND("-",Lose[[#This Row],[LosID]])-1),Ziehungsanzahl[Kürzel],Ziehungsanzahl[Kontingent],FALSE,0)),9999)</f>
        <v>1</v>
      </c>
    </row>
    <row r="462" spans="1:22" ht="60">
      <c r="A46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2" t="s">
        <v>859</v>
      </c>
      <c r="C462" t="s">
        <v>712</v>
      </c>
      <c r="D462" s="33" t="s">
        <v>2201</v>
      </c>
      <c r="E462" t="s">
        <v>713</v>
      </c>
      <c r="F462" t="s">
        <v>2202</v>
      </c>
      <c r="G462">
        <v>16</v>
      </c>
      <c r="H462">
        <v>1</v>
      </c>
      <c r="I462">
        <v>1.1000000000000001</v>
      </c>
      <c r="K462" t="str" cm="1">
        <f t="array" ref="K46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Weilburg</v>
      </c>
      <c r="L462" t="str">
        <f>IFERROR(LEFT(TRIM(Lose[[#This Row],[Google Koordinaten]]),9),"")</f>
        <v>50.485968</v>
      </c>
      <c r="M462" t="str">
        <f>IFERROR(MID(TRIM(Lose[[#This Row],[Google Koordinaten]]),
FIND(",",TRIM(Lose[[#This Row],[Google Koordinaten]])) + 2,9),"")</f>
        <v>8.260655</v>
      </c>
      <c r="N462">
        <f>IF(Lose[[#This Row],[Bahn-hofs-zeit]]=0,0,MROUND(30*25^((Lose[[#This Row],[Bahn-hofs-zeit]]-_xlfn.MINIFS(Lose[Bahn-hofs-zeit],Lose[Bahn-hofs-zeit],"&gt;0"))/(MAX(Lose[Bahn-hofs-zeit])-_xlfn.MINIFS(Lose[Bahn-hofs-zeit],Lose[Bahn-hofs-zeit],"&gt;0"))),5))</f>
        <v>90</v>
      </c>
      <c r="O462">
        <f>IF(Lose[[#This Row],[Gehzeit (min)]]="",0,CEILING(3*(Lose[[#This Row],[Gehzeit (min)]]+Lose[[#This Row],[Aufgaben-zeit (min)]]),5))</f>
        <v>55</v>
      </c>
      <c r="P462">
        <v>6.5</v>
      </c>
      <c r="Q462">
        <f>IFERROR(ROUND(Lose[[#This Row],[Distanz (km)]]*60/Lose[[#This Row],[Gehzeit (min)]],1),"")</f>
        <v>4.0999999999999996</v>
      </c>
      <c r="R46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0.56999999999999995</v>
      </c>
      <c r="S462">
        <f>IFERROR(Lose[[#This Row],[Distanz (km)]]-Lose[[#This Row],[Check Distanz]],"")</f>
        <v>0.53000000000000014</v>
      </c>
      <c r="T462" s="29">
        <f>IFERROR(Lose[[#This Row],[Check Umweg]]/Lose[[#This Row],[Check Distanz]],"")</f>
        <v>0.92982456140350911</v>
      </c>
      <c r="U462">
        <f ca="1">IF(RIGHT(Lose[[#This Row],[LosID]],1)="b",_xlfn.XLOOKUP(REPLACE(Lose[[#This Row],[LosID]],LEN(Lose[[#This Row],[LosID]]),1,"a"),Lose[LosID],Lose[Zufallszahl],"",0),RAND())</f>
        <v>0.46672311905755892</v>
      </c>
      <c r="V462" t="b" cm="1">
        <f t="array" aca="1" ref="V462" ca="1">Lose[[#This Row],[Zufallszahl]]&gt;=IFERROR(LARGE((LEFT(Lose[LosID],FIND("-",Lose[LosID])-1)=LEFT(Lose[[#This Row],[LosID]],FIND("-",Lose[[#This Row],[LosID]])-1))*Lose[Zufallszahl],_xlfn.XLOOKUP(LEFT(Lose[[#This Row],[LosID]],FIND("-",Lose[[#This Row],[LosID]])-1),Ziehungsanzahl[Kürzel],Ziehungsanzahl[Kontingent],FALSE,0)),9999)</f>
        <v>0</v>
      </c>
    </row>
    <row r="463" spans="1:22" ht="135">
      <c r="A46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3" t="s">
        <v>862</v>
      </c>
      <c r="C463" t="s">
        <v>2203</v>
      </c>
      <c r="D463" s="1" t="s">
        <v>2204</v>
      </c>
      <c r="E463" t="s">
        <v>2205</v>
      </c>
      <c r="F463" t="s">
        <v>2206</v>
      </c>
      <c r="G463">
        <v>21</v>
      </c>
      <c r="H463">
        <v>1</v>
      </c>
      <c r="I463">
        <v>1.6</v>
      </c>
      <c r="J463">
        <v>10</v>
      </c>
      <c r="K463" t="str" cm="1">
        <f t="array" ref="K46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Dannenberg Ost</v>
      </c>
      <c r="L463" t="str">
        <f>IFERROR(LEFT(TRIM(Lose[[#This Row],[Google Koordinaten]]),9),"")</f>
        <v>53.105958</v>
      </c>
      <c r="M463" t="str">
        <f>IFERROR(MID(TRIM(Lose[[#This Row],[Google Koordinaten]]),
FIND(",",TRIM(Lose[[#This Row],[Google Koordinaten]])) + 2,9),"")</f>
        <v>11.134242</v>
      </c>
      <c r="N463">
        <f>IF(Lose[[#This Row],[Bahn-hofs-zeit]]=0,0,MROUND(30*25^((Lose[[#This Row],[Bahn-hofs-zeit]]-_xlfn.MINIFS(Lose[Bahn-hofs-zeit],Lose[Bahn-hofs-zeit],"&gt;0"))/(MAX(Lose[Bahn-hofs-zeit])-_xlfn.MINIFS(Lose[Bahn-hofs-zeit],Lose[Bahn-hofs-zeit],"&gt;0"))),5))</f>
        <v>235</v>
      </c>
      <c r="O463">
        <f>IF(Lose[[#This Row],[Gehzeit (min)]]="",0,CEILING(3*(Lose[[#This Row],[Gehzeit (min)]]+Lose[[#This Row],[Aufgaben-zeit (min)]]),5))</f>
        <v>70</v>
      </c>
      <c r="P463">
        <v>9.5</v>
      </c>
      <c r="Q463">
        <f>IFERROR(ROUND(Lose[[#This Row],[Distanz (km)]]*60/Lose[[#This Row],[Gehzeit (min)]],1),"")</f>
        <v>4.5999999999999996</v>
      </c>
      <c r="R46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1.1100000000000001</v>
      </c>
      <c r="S463">
        <f>IFERROR(Lose[[#This Row],[Distanz (km)]]-Lose[[#This Row],[Check Distanz]],"")</f>
        <v>0.49</v>
      </c>
      <c r="T463" s="29">
        <f>IFERROR(Lose[[#This Row],[Check Umweg]]/Lose[[#This Row],[Check Distanz]],"")</f>
        <v>0.44144144144144137</v>
      </c>
      <c r="U463">
        <f ca="1">IF(RIGHT(Lose[[#This Row],[LosID]],1)="b",_xlfn.XLOOKUP(REPLACE(Lose[[#This Row],[LosID]],LEN(Lose[[#This Row],[LosID]]),1,"a"),Lose[LosID],Lose[Zufallszahl],"",0),RAND())</f>
        <v>1.7671940591201807E-3</v>
      </c>
      <c r="V463" t="b" cm="1">
        <f t="array" aca="1" ref="V463" ca="1">Lose[[#This Row],[Zufallszahl]]&gt;=IFERROR(LARGE((LEFT(Lose[LosID],FIND("-",Lose[LosID])-1)=LEFT(Lose[[#This Row],[LosID]],FIND("-",Lose[[#This Row],[LosID]])-1))*Lose[Zufallszahl],_xlfn.XLOOKUP(LEFT(Lose[[#This Row],[LosID]],FIND("-",Lose[[#This Row],[LosID]])-1),Ziehungsanzahl[Kürzel],Ziehungsanzahl[Kontingent],FALSE,0)),9999)</f>
        <v>0</v>
      </c>
    </row>
    <row r="464" spans="1:22" ht="30">
      <c r="A46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4" t="s">
        <v>865</v>
      </c>
      <c r="C464" t="s">
        <v>2207</v>
      </c>
      <c r="D464" s="1" t="s">
        <v>2208</v>
      </c>
      <c r="E464" t="s">
        <v>2209</v>
      </c>
      <c r="F464" t="s">
        <v>2210</v>
      </c>
      <c r="G464">
        <v>20</v>
      </c>
      <c r="H464">
        <v>1</v>
      </c>
      <c r="I464">
        <v>1.4</v>
      </c>
      <c r="K464" t="str" cm="1">
        <f t="array" ref="K46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Gelsenkirchen Zoo</v>
      </c>
      <c r="L464" t="str">
        <f>IFERROR(LEFT(TRIM(Lose[[#This Row],[Google Koordinaten]]),9),"")</f>
        <v>51.529733</v>
      </c>
      <c r="M464" t="str">
        <f>IFERROR(MID(TRIM(Lose[[#This Row],[Google Koordinaten]]),
FIND(",",TRIM(Lose[[#This Row],[Google Koordinaten]])) + 2,9),"")</f>
        <v>7.1102702</v>
      </c>
      <c r="N464">
        <f>IF(Lose[[#This Row],[Bahn-hofs-zeit]]=0,0,MROUND(30*25^((Lose[[#This Row],[Bahn-hofs-zeit]]-_xlfn.MINIFS(Lose[Bahn-hofs-zeit],Lose[Bahn-hofs-zeit],"&gt;0"))/(MAX(Lose[Bahn-hofs-zeit])-_xlfn.MINIFS(Lose[Bahn-hofs-zeit],Lose[Bahn-hofs-zeit],"&gt;0"))),5))</f>
        <v>65</v>
      </c>
      <c r="O464">
        <f>IF(Lose[[#This Row],[Gehzeit (min)]]="",0,CEILING(3*(Lose[[#This Row],[Gehzeit (min)]]+Lose[[#This Row],[Aufgaben-zeit (min)]]),5))</f>
        <v>65</v>
      </c>
      <c r="P464">
        <v>5.5</v>
      </c>
      <c r="Q464">
        <f>IFERROR(ROUND(Lose[[#This Row],[Distanz (km)]]*60/Lose[[#This Row],[Gehzeit (min)]],1),"")</f>
        <v>4.2</v>
      </c>
      <c r="R46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0.89</v>
      </c>
      <c r="S464">
        <f>IFERROR(Lose[[#This Row],[Distanz (km)]]-Lose[[#This Row],[Check Distanz]],"")</f>
        <v>0.5099999999999999</v>
      </c>
      <c r="T464" s="29">
        <f>IFERROR(Lose[[#This Row],[Check Umweg]]/Lose[[#This Row],[Check Distanz]],"")</f>
        <v>0.57303370786516838</v>
      </c>
      <c r="U464">
        <f ca="1">IF(RIGHT(Lose[[#This Row],[LosID]],1)="b",_xlfn.XLOOKUP(REPLACE(Lose[[#This Row],[LosID]],LEN(Lose[[#This Row],[LosID]]),1,"a"),Lose[LosID],Lose[Zufallszahl],"",0),RAND())</f>
        <v>0.802590379550568</v>
      </c>
      <c r="V464" t="b" cm="1">
        <f t="array" aca="1" ref="V464" ca="1">Lose[[#This Row],[Zufallszahl]]&gt;=IFERROR(LARGE((LEFT(Lose[LosID],FIND("-",Lose[LosID])-1)=LEFT(Lose[[#This Row],[LosID]],FIND("-",Lose[[#This Row],[LosID]])-1))*Lose[Zufallszahl],_xlfn.XLOOKUP(LEFT(Lose[[#This Row],[LosID]],FIND("-",Lose[[#This Row],[LosID]])-1),Ziehungsanzahl[Kürzel],Ziehungsanzahl[Kontingent],FALSE,0)),9999)</f>
        <v>1</v>
      </c>
    </row>
    <row r="465" spans="1:22" ht="75">
      <c r="A46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5" t="s">
        <v>867</v>
      </c>
      <c r="C465" t="s">
        <v>2211</v>
      </c>
      <c r="D465" s="1" t="s">
        <v>2212</v>
      </c>
      <c r="E465" t="s">
        <v>2213</v>
      </c>
      <c r="F465" t="s">
        <v>2214</v>
      </c>
      <c r="G465" s="3">
        <v>5</v>
      </c>
      <c r="H465">
        <v>2</v>
      </c>
      <c r="I465">
        <v>0.2</v>
      </c>
      <c r="K465" t="str" cm="1">
        <f t="array" ref="K46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Essen-Holthausen</v>
      </c>
      <c r="L465" t="str">
        <f>IFERROR(LEFT(TRIM(Lose[[#This Row],[Google Koordinaten]]),9),"")</f>
        <v>51.417126</v>
      </c>
      <c r="M465" t="str">
        <f>IFERROR(MID(TRIM(Lose[[#This Row],[Google Koordinaten]]),
FIND(",",TRIM(Lose[[#This Row],[Google Koordinaten]])) + 2,9),"")</f>
        <v>7.0741893</v>
      </c>
      <c r="N465">
        <f>IF(Lose[[#This Row],[Bahn-hofs-zeit]]=0,0,MROUND(30*25^((Lose[[#This Row],[Bahn-hofs-zeit]]-_xlfn.MINIFS(Lose[Bahn-hofs-zeit],Lose[Bahn-hofs-zeit],"&gt;0"))/(MAX(Lose[Bahn-hofs-zeit])-_xlfn.MINIFS(Lose[Bahn-hofs-zeit],Lose[Bahn-hofs-zeit],"&gt;0"))),5))</f>
        <v>50</v>
      </c>
      <c r="O465">
        <f>IF(Lose[[#This Row],[Gehzeit (min)]]="",0,CEILING(3*(Lose[[#This Row],[Gehzeit (min)]]+Lose[[#This Row],[Aufgaben-zeit (min)]]),5))</f>
        <v>25</v>
      </c>
      <c r="P465">
        <v>4.75</v>
      </c>
      <c r="Q465">
        <f>IFERROR(ROUND(Lose[[#This Row],[Distanz (km)]]*60/Lose[[#This Row],[Gehzeit (min)]],1),"")</f>
        <v>2.4</v>
      </c>
      <c r="R46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0.13</v>
      </c>
      <c r="S465">
        <f>IFERROR(Lose[[#This Row],[Distanz (km)]]-Lose[[#This Row],[Check Distanz]],"")</f>
        <v>7.0000000000000007E-2</v>
      </c>
      <c r="T465" s="29">
        <f>IFERROR(Lose[[#This Row],[Check Umweg]]/Lose[[#This Row],[Check Distanz]],"")</f>
        <v>0.53846153846153855</v>
      </c>
      <c r="U465">
        <f ca="1">IF(RIGHT(Lose[[#This Row],[LosID]],1)="b",_xlfn.XLOOKUP(REPLACE(Lose[[#This Row],[LosID]],LEN(Lose[[#This Row],[LosID]]),1,"a"),Lose[LosID],Lose[Zufallszahl],"",0),RAND())</f>
        <v>0.77824394767814509</v>
      </c>
      <c r="V465" t="b" cm="1">
        <f t="array" aca="1" ref="V465" ca="1">Lose[[#This Row],[Zufallszahl]]&gt;=IFERROR(LARGE((LEFT(Lose[LosID],FIND("-",Lose[LosID])-1)=LEFT(Lose[[#This Row],[LosID]],FIND("-",Lose[[#This Row],[LosID]])-1))*Lose[Zufallszahl],_xlfn.XLOOKUP(LEFT(Lose[[#This Row],[LosID]],FIND("-",Lose[[#This Row],[LosID]])-1),Ziehungsanzahl[Kürzel],Ziehungsanzahl[Kontingent],FALSE,0)),9999)</f>
        <v>1</v>
      </c>
    </row>
    <row r="466" spans="1:22" ht="105">
      <c r="A46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6" t="s">
        <v>870</v>
      </c>
      <c r="C466" t="s">
        <v>715</v>
      </c>
      <c r="D466" s="1" t="s">
        <v>718</v>
      </c>
      <c r="E466" t="s">
        <v>716</v>
      </c>
      <c r="F466" t="s">
        <v>2215</v>
      </c>
      <c r="G466">
        <v>24</v>
      </c>
      <c r="H466">
        <v>2</v>
      </c>
      <c r="I466">
        <v>1.6</v>
      </c>
      <c r="J466">
        <v>30</v>
      </c>
      <c r="K466" t="str" cm="1">
        <f t="array" ref="K46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Mendig</v>
      </c>
      <c r="L466" t="str">
        <f>IFERROR(LEFT(TRIM(Lose[[#This Row],[Google Koordinaten]]),9),"")</f>
        <v>50.377976</v>
      </c>
      <c r="M466" t="str">
        <f>IFERROR(MID(TRIM(Lose[[#This Row],[Google Koordinaten]]),
FIND(",",TRIM(Lose[[#This Row],[Google Koordinaten]])) + 2,9),"")</f>
        <v>7.2846908</v>
      </c>
      <c r="N466">
        <f>IF(Lose[[#This Row],[Bahn-hofs-zeit]]=0,0,MROUND(30*25^((Lose[[#This Row],[Bahn-hofs-zeit]]-_xlfn.MINIFS(Lose[Bahn-hofs-zeit],Lose[Bahn-hofs-zeit],"&gt;0"))/(MAX(Lose[Bahn-hofs-zeit])-_xlfn.MINIFS(Lose[Bahn-hofs-zeit],Lose[Bahn-hofs-zeit],"&gt;0"))),5))</f>
        <v>90</v>
      </c>
      <c r="O466">
        <f>IF(Lose[[#This Row],[Gehzeit (min)]]="",0,CEILING(3*(Lose[[#This Row],[Gehzeit (min)]]+Lose[[#This Row],[Aufgaben-zeit (min)]]),5))</f>
        <v>80</v>
      </c>
      <c r="P466">
        <v>6.5</v>
      </c>
      <c r="Q466">
        <f>IFERROR(ROUND(Lose[[#This Row],[Distanz (km)]]*60/Lose[[#This Row],[Gehzeit (min)]],1),"")</f>
        <v>4</v>
      </c>
      <c r="R46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1.03</v>
      </c>
      <c r="S466">
        <f>IFERROR(Lose[[#This Row],[Distanz (km)]]-Lose[[#This Row],[Check Distanz]],"")</f>
        <v>0.57000000000000006</v>
      </c>
      <c r="T466" s="29">
        <f>IFERROR(Lose[[#This Row],[Check Umweg]]/Lose[[#This Row],[Check Distanz]],"")</f>
        <v>0.55339805825242727</v>
      </c>
      <c r="U466">
        <f ca="1">IF(RIGHT(Lose[[#This Row],[LosID]],1)="b",_xlfn.XLOOKUP(REPLACE(Lose[[#This Row],[LosID]],LEN(Lose[[#This Row],[LosID]]),1,"a"),Lose[LosID],Lose[Zufallszahl],"",0),RAND())</f>
        <v>0.87966988703473359</v>
      </c>
      <c r="V466" t="b" cm="1">
        <f t="array" aca="1" ref="V466" ca="1">Lose[[#This Row],[Zufallszahl]]&gt;=IFERROR(LARGE((LEFT(Lose[LosID],FIND("-",Lose[LosID])-1)=LEFT(Lose[[#This Row],[LosID]],FIND("-",Lose[[#This Row],[LosID]])-1))*Lose[Zufallszahl],_xlfn.XLOOKUP(LEFT(Lose[[#This Row],[LosID]],FIND("-",Lose[[#This Row],[LosID]])-1),Ziehungsanzahl[Kürzel],Ziehungsanzahl[Kontingent],FALSE,0)),9999)</f>
        <v>1</v>
      </c>
    </row>
    <row r="467" spans="1:22" ht="105">
      <c r="A46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7" t="s">
        <v>872</v>
      </c>
      <c r="C467" t="s">
        <v>719</v>
      </c>
      <c r="D467" s="1" t="s">
        <v>2216</v>
      </c>
      <c r="E467" t="s">
        <v>720</v>
      </c>
      <c r="F467" t="s">
        <v>2217</v>
      </c>
      <c r="G467">
        <v>13</v>
      </c>
      <c r="H467">
        <v>1</v>
      </c>
      <c r="I467">
        <v>0.9</v>
      </c>
      <c r="K467" t="str" cm="1">
        <f t="array" ref="K46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Barsinghausen</v>
      </c>
      <c r="L467" t="str">
        <f>IFERROR(LEFT(TRIM(Lose[[#This Row],[Google Koordinaten]]),9),"")</f>
        <v>52.299185</v>
      </c>
      <c r="M467" t="str">
        <f>IFERROR(MID(TRIM(Lose[[#This Row],[Google Koordinaten]]),
FIND(",",TRIM(Lose[[#This Row],[Google Koordinaten]])) + 2,9),"")</f>
        <v>9.4703035</v>
      </c>
      <c r="N467">
        <f>IF(Lose[[#This Row],[Bahn-hofs-zeit]]=0,0,MROUND(30*25^((Lose[[#This Row],[Bahn-hofs-zeit]]-_xlfn.MINIFS(Lose[Bahn-hofs-zeit],Lose[Bahn-hofs-zeit],"&gt;0"))/(MAX(Lose[Bahn-hofs-zeit])-_xlfn.MINIFS(Lose[Bahn-hofs-zeit],Lose[Bahn-hofs-zeit],"&gt;0"))),5))</f>
        <v>90</v>
      </c>
      <c r="O467">
        <f>IF(Lose[[#This Row],[Gehzeit (min)]]="",0,CEILING(3*(Lose[[#This Row],[Gehzeit (min)]]+Lose[[#This Row],[Aufgaben-zeit (min)]]),5))</f>
        <v>45</v>
      </c>
      <c r="P467">
        <v>6.5</v>
      </c>
      <c r="Q467">
        <f>IFERROR(ROUND(Lose[[#This Row],[Distanz (km)]]*60/Lose[[#This Row],[Gehzeit (min)]],1),"")</f>
        <v>4.2</v>
      </c>
      <c r="R46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467">
        <f>IFERROR(Lose[[#This Row],[Distanz (km)]]-Lose[[#This Row],[Check Distanz]],"")</f>
        <v>0.22999999999999998</v>
      </c>
      <c r="T467" s="29">
        <f>IFERROR(Lose[[#This Row],[Check Umweg]]/Lose[[#This Row],[Check Distanz]],"")</f>
        <v>0.34328358208955218</v>
      </c>
      <c r="U467">
        <f ca="1">IF(RIGHT(Lose[[#This Row],[LosID]],1)="b",_xlfn.XLOOKUP(REPLACE(Lose[[#This Row],[LosID]],LEN(Lose[[#This Row],[LosID]]),1,"a"),Lose[LosID],Lose[Zufallszahl],"",0),RAND())</f>
        <v>0.29918862862518103</v>
      </c>
      <c r="V467" t="b" cm="1">
        <f t="array" aca="1" ref="V467" ca="1">Lose[[#This Row],[Zufallszahl]]&gt;=IFERROR(LARGE((LEFT(Lose[LosID],FIND("-",Lose[LosID])-1)=LEFT(Lose[[#This Row],[LosID]],FIND("-",Lose[[#This Row],[LosID]])-1))*Lose[Zufallszahl],_xlfn.XLOOKUP(LEFT(Lose[[#This Row],[LosID]],FIND("-",Lose[[#This Row],[LosID]])-1),Ziehungsanzahl[Kürzel],Ziehungsanzahl[Kontingent],FALSE,0)),9999)</f>
        <v>0</v>
      </c>
    </row>
    <row r="468" spans="1:22" ht="150">
      <c r="A46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8" t="s">
        <v>877</v>
      </c>
      <c r="C468" t="s">
        <v>2218</v>
      </c>
      <c r="D468" s="1" t="s">
        <v>2219</v>
      </c>
      <c r="E468" t="s">
        <v>2220</v>
      </c>
      <c r="F468" t="s">
        <v>2221</v>
      </c>
      <c r="G468">
        <v>13</v>
      </c>
      <c r="H468">
        <v>6</v>
      </c>
      <c r="I468">
        <v>0.95</v>
      </c>
      <c r="K468" t="str" cm="1">
        <f t="array" ref="K46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Glückauf</v>
      </c>
      <c r="L468" t="str">
        <f>IFERROR(LEFT(TRIM(Lose[[#This Row],[Google Koordinaten]]),9),"")</f>
        <v>51.389961</v>
      </c>
      <c r="M468" t="str">
        <f>IFERROR(MID(TRIM(Lose[[#This Row],[Google Koordinaten]]),
FIND(",",TRIM(Lose[[#This Row],[Google Koordinaten]])) + 2,9),"")</f>
        <v>10.837848</v>
      </c>
      <c r="N468">
        <f>IF(Lose[[#This Row],[Bahn-hofs-zeit]]=0,0,MROUND(30*25^((Lose[[#This Row],[Bahn-hofs-zeit]]-_xlfn.MINIFS(Lose[Bahn-hofs-zeit],Lose[Bahn-hofs-zeit],"&gt;0"))/(MAX(Lose[Bahn-hofs-zeit])-_xlfn.MINIFS(Lose[Bahn-hofs-zeit],Lose[Bahn-hofs-zeit],"&gt;0"))),5))</f>
        <v>155</v>
      </c>
      <c r="O468">
        <f>IF(Lose[[#This Row],[Gehzeit (min)]]="",0,CEILING(3*(Lose[[#This Row],[Gehzeit (min)]]+Lose[[#This Row],[Aufgaben-zeit (min)]]),5))</f>
        <v>60</v>
      </c>
      <c r="P468">
        <v>8.25</v>
      </c>
      <c r="Q468">
        <f>IFERROR(ROUND(Lose[[#This Row],[Distanz (km)]]*60/Lose[[#This Row],[Gehzeit (min)]],1),"")</f>
        <v>4.4000000000000004</v>
      </c>
      <c r="R46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0.66</v>
      </c>
      <c r="S468">
        <f>IFERROR(Lose[[#This Row],[Distanz (km)]]-Lose[[#This Row],[Check Distanz]],"")</f>
        <v>0.28999999999999992</v>
      </c>
      <c r="T468" s="29">
        <f>IFERROR(Lose[[#This Row],[Check Umweg]]/Lose[[#This Row],[Check Distanz]],"")</f>
        <v>0.43939393939393928</v>
      </c>
      <c r="U468">
        <f ca="1">IF(RIGHT(Lose[[#This Row],[LosID]],1)="b",_xlfn.XLOOKUP(REPLACE(Lose[[#This Row],[LosID]],LEN(Lose[[#This Row],[LosID]]),1,"a"),Lose[LosID],Lose[Zufallszahl],"",0),RAND())</f>
        <v>0.52036395561550752</v>
      </c>
      <c r="V468" t="b" cm="1">
        <f t="array" aca="1" ref="V468" ca="1">Lose[[#This Row],[Zufallszahl]]&gt;=IFERROR(LARGE((LEFT(Lose[LosID],FIND("-",Lose[LosID])-1)=LEFT(Lose[[#This Row],[LosID]],FIND("-",Lose[[#This Row],[LosID]])-1))*Lose[Zufallszahl],_xlfn.XLOOKUP(LEFT(Lose[[#This Row],[LosID]],FIND("-",Lose[[#This Row],[LosID]])-1),Ziehungsanzahl[Kürzel],Ziehungsanzahl[Kontingent],FALSE,0)),9999)</f>
        <v>0</v>
      </c>
    </row>
    <row r="469" spans="1:22">
      <c r="A46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69" t="s">
        <v>830</v>
      </c>
      <c r="C469" t="s">
        <v>722</v>
      </c>
      <c r="D469" s="1" t="s">
        <v>723</v>
      </c>
      <c r="F469" t="s">
        <v>2222</v>
      </c>
      <c r="G469">
        <v>16</v>
      </c>
      <c r="H469">
        <v>1</v>
      </c>
      <c r="I469">
        <v>0.7</v>
      </c>
      <c r="J469">
        <v>5</v>
      </c>
      <c r="K469" t="str" cm="1">
        <f t="array" ref="K46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Hbf</v>
      </c>
      <c r="L469" t="str">
        <f>IFERROR(LEFT(TRIM(Lose[[#This Row],[Google Koordinaten]]),9),"")</f>
        <v>50.004014</v>
      </c>
      <c r="M469" t="str">
        <f>IFERROR(MID(TRIM(Lose[[#This Row],[Google Koordinaten]]),
FIND(",",TRIM(Lose[[#This Row],[Google Koordinaten]])) + 2,9),"")</f>
        <v>8.2639577</v>
      </c>
      <c r="N469">
        <f>IF(Lose[[#This Row],[Bahn-hofs-zeit]]=0,0,MROUND(30*25^((Lose[[#This Row],[Bahn-hofs-zeit]]-_xlfn.MINIFS(Lose[Bahn-hofs-zeit],Lose[Bahn-hofs-zeit],"&gt;0"))/(MAX(Lose[Bahn-hofs-zeit])-_xlfn.MINIFS(Lose[Bahn-hofs-zeit],Lose[Bahn-hofs-zeit],"&gt;0"))),5))</f>
        <v>45</v>
      </c>
      <c r="O469">
        <f>IF(Lose[[#This Row],[Gehzeit (min)]]="",0,CEILING(3*(Lose[[#This Row],[Gehzeit (min)]]+Lose[[#This Row],[Aufgaben-zeit (min)]]),5))</f>
        <v>55</v>
      </c>
      <c r="P469">
        <v>4.5</v>
      </c>
      <c r="Q469">
        <f>IFERROR(ROUND(Lose[[#This Row],[Distanz (km)]]*60/Lose[[#This Row],[Gehzeit (min)]],1),"")</f>
        <v>2.6</v>
      </c>
      <c r="R46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0.49</v>
      </c>
      <c r="S469">
        <f>IFERROR(Lose[[#This Row],[Distanz (km)]]-Lose[[#This Row],[Check Distanz]],"")</f>
        <v>0.20999999999999996</v>
      </c>
      <c r="T469" s="29">
        <f>IFERROR(Lose[[#This Row],[Check Umweg]]/Lose[[#This Row],[Check Distanz]],"")</f>
        <v>0.42857142857142849</v>
      </c>
      <c r="U469">
        <f ca="1">IF(RIGHT(Lose[[#This Row],[LosID]],1)="b",_xlfn.XLOOKUP(REPLACE(Lose[[#This Row],[LosID]],LEN(Lose[[#This Row],[LosID]]),1,"a"),Lose[LosID],Lose[Zufallszahl],"",0),RAND())</f>
        <v>0.36064734170024537</v>
      </c>
      <c r="V469" t="b" cm="1">
        <f t="array" aca="1" ref="V469" ca="1">Lose[[#This Row],[Zufallszahl]]&gt;=IFERROR(LARGE((LEFT(Lose[LosID],FIND("-",Lose[LosID])-1)=LEFT(Lose[[#This Row],[LosID]],FIND("-",Lose[[#This Row],[LosID]])-1))*Lose[Zufallszahl],_xlfn.XLOOKUP(LEFT(Lose[[#This Row],[LosID]],FIND("-",Lose[[#This Row],[LosID]])-1),Ziehungsanzahl[Kürzel],Ziehungsanzahl[Kontingent],FALSE,0)),9999)</f>
        <v>0</v>
      </c>
    </row>
    <row r="470" spans="1:22" ht="60">
      <c r="A47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0" t="s">
        <v>835</v>
      </c>
      <c r="C470" t="s">
        <v>726</v>
      </c>
      <c r="D470" s="1" t="s">
        <v>2223</v>
      </c>
      <c r="E470" t="s">
        <v>727</v>
      </c>
      <c r="F470" t="s">
        <v>2224</v>
      </c>
      <c r="G470">
        <v>8</v>
      </c>
      <c r="H470">
        <v>5</v>
      </c>
      <c r="I470">
        <v>0.6</v>
      </c>
      <c r="K470" t="str" cm="1">
        <f t="array" ref="K47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Dortmund-Bövinghausen</v>
      </c>
      <c r="L470" t="str">
        <f>IFERROR(LEFT(TRIM(Lose[[#This Row],[Google Koordinaten]]),9),"")</f>
        <v>51.518751</v>
      </c>
      <c r="M470" t="str">
        <f>IFERROR(MID(TRIM(Lose[[#This Row],[Google Koordinaten]]),
FIND(",",TRIM(Lose[[#This Row],[Google Koordinaten]])) + 2,9),"")</f>
        <v>7.3335240</v>
      </c>
      <c r="N470">
        <f>IF(Lose[[#This Row],[Bahn-hofs-zeit]]=0,0,MROUND(30*25^((Lose[[#This Row],[Bahn-hofs-zeit]]-_xlfn.MINIFS(Lose[Bahn-hofs-zeit],Lose[Bahn-hofs-zeit],"&gt;0"))/(MAX(Lose[Bahn-hofs-zeit])-_xlfn.MINIFS(Lose[Bahn-hofs-zeit],Lose[Bahn-hofs-zeit],"&gt;0"))),5))</f>
        <v>50</v>
      </c>
      <c r="O470">
        <f>IF(Lose[[#This Row],[Gehzeit (min)]]="",0,CEILING(3*(Lose[[#This Row],[Gehzeit (min)]]+Lose[[#This Row],[Aufgaben-zeit (min)]]),5))</f>
        <v>40</v>
      </c>
      <c r="P470">
        <v>4.75</v>
      </c>
      <c r="Q470">
        <f>IFERROR(ROUND(Lose[[#This Row],[Distanz (km)]]*60/Lose[[#This Row],[Gehzeit (min)]],1),"")</f>
        <v>4.5</v>
      </c>
      <c r="R47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0.42</v>
      </c>
      <c r="S470">
        <f>IFERROR(Lose[[#This Row],[Distanz (km)]]-Lose[[#This Row],[Check Distanz]],"")</f>
        <v>0.18</v>
      </c>
      <c r="T470" s="29">
        <f>IFERROR(Lose[[#This Row],[Check Umweg]]/Lose[[#This Row],[Check Distanz]],"")</f>
        <v>0.42857142857142855</v>
      </c>
      <c r="U470">
        <f ca="1">IF(RIGHT(Lose[[#This Row],[LosID]],1)="b",_xlfn.XLOOKUP(REPLACE(Lose[[#This Row],[LosID]],LEN(Lose[[#This Row],[LosID]]),1,"a"),Lose[LosID],Lose[Zufallszahl],"",0),RAND())</f>
        <v>0.88747850265889572</v>
      </c>
      <c r="V470" t="b" cm="1">
        <f t="array" aca="1" ref="V470" ca="1">Lose[[#This Row],[Zufallszahl]]&gt;=IFERROR(LARGE((LEFT(Lose[LosID],FIND("-",Lose[LosID])-1)=LEFT(Lose[[#This Row],[LosID]],FIND("-",Lose[[#This Row],[LosID]])-1))*Lose[Zufallszahl],_xlfn.XLOOKUP(LEFT(Lose[[#This Row],[LosID]],FIND("-",Lose[[#This Row],[LosID]])-1),Ziehungsanzahl[Kürzel],Ziehungsanzahl[Kontingent],FALSE,0)),9999)</f>
        <v>1</v>
      </c>
    </row>
    <row r="471" spans="1:22" ht="120">
      <c r="A47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1" t="s">
        <v>838</v>
      </c>
      <c r="C471" t="s">
        <v>2225</v>
      </c>
      <c r="D471" s="1" t="s">
        <v>2226</v>
      </c>
      <c r="E471" t="s">
        <v>2227</v>
      </c>
      <c r="F471" t="s">
        <v>2228</v>
      </c>
      <c r="G471">
        <v>13</v>
      </c>
      <c r="H471">
        <v>10</v>
      </c>
      <c r="I471">
        <v>0.9</v>
      </c>
      <c r="J471">
        <v>30</v>
      </c>
      <c r="K471" t="str" cm="1">
        <f t="array" ref="K47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Goslar</v>
      </c>
      <c r="L471" t="str">
        <f>IFERROR(LEFT(TRIM(Lose[[#This Row],[Google Koordinaten]]),9),"")</f>
        <v>51.906665</v>
      </c>
      <c r="M471" t="str">
        <f>IFERROR(MID(TRIM(Lose[[#This Row],[Google Koordinaten]]),
FIND(",",TRIM(Lose[[#This Row],[Google Koordinaten]])) + 2,9),"")</f>
        <v>10.429500</v>
      </c>
      <c r="N471">
        <f>IF(Lose[[#This Row],[Bahn-hofs-zeit]]=0,0,MROUND(30*25^((Lose[[#This Row],[Bahn-hofs-zeit]]-_xlfn.MINIFS(Lose[Bahn-hofs-zeit],Lose[Bahn-hofs-zeit],"&gt;0"))/(MAX(Lose[Bahn-hofs-zeit])-_xlfn.MINIFS(Lose[Bahn-hofs-zeit],Lose[Bahn-hofs-zeit],"&gt;0"))),5))</f>
        <v>95</v>
      </c>
      <c r="O471">
        <f>IF(Lose[[#This Row],[Gehzeit (min)]]="",0,CEILING(3*(Lose[[#This Row],[Gehzeit (min)]]+Lose[[#This Row],[Aufgaben-zeit (min)]]),5))</f>
        <v>70</v>
      </c>
      <c r="P471">
        <v>6.75</v>
      </c>
      <c r="Q471">
        <f>IFERROR(ROUND(Lose[[#This Row],[Distanz (km)]]*60/Lose[[#This Row],[Gehzeit (min)]],1),"")</f>
        <v>4.2</v>
      </c>
      <c r="R47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471">
        <f>IFERROR(Lose[[#This Row],[Distanz (km)]]-Lose[[#This Row],[Check Distanz]],"")</f>
        <v>0.12</v>
      </c>
      <c r="T471" s="29">
        <f>IFERROR(Lose[[#This Row],[Check Umweg]]/Lose[[#This Row],[Check Distanz]],"")</f>
        <v>0.15384615384615383</v>
      </c>
      <c r="U471">
        <f ca="1">IF(RIGHT(Lose[[#This Row],[LosID]],1)="b",_xlfn.XLOOKUP(REPLACE(Lose[[#This Row],[LosID]],LEN(Lose[[#This Row],[LosID]]),1,"a"),Lose[LosID],Lose[Zufallszahl],"",0),RAND())</f>
        <v>0.63759360826683864</v>
      </c>
      <c r="V471" t="b" cm="1">
        <f t="array" aca="1" ref="V471" ca="1">Lose[[#This Row],[Zufallszahl]]&gt;=IFERROR(LARGE((LEFT(Lose[LosID],FIND("-",Lose[LosID])-1)=LEFT(Lose[[#This Row],[LosID]],FIND("-",Lose[[#This Row],[LosID]])-1))*Lose[Zufallszahl],_xlfn.XLOOKUP(LEFT(Lose[[#This Row],[LosID]],FIND("-",Lose[[#This Row],[LosID]])-1),Ziehungsanzahl[Kürzel],Ziehungsanzahl[Kontingent],FALSE,0)),9999)</f>
        <v>1</v>
      </c>
    </row>
    <row r="472" spans="1:22" ht="120">
      <c r="A47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2" t="s">
        <v>843</v>
      </c>
      <c r="C472" t="s">
        <v>732</v>
      </c>
      <c r="D472" s="1" t="s">
        <v>2229</v>
      </c>
      <c r="E472" s="1" t="s">
        <v>733</v>
      </c>
      <c r="F472" t="s">
        <v>2230</v>
      </c>
      <c r="G472">
        <v>14</v>
      </c>
      <c r="H472">
        <v>3</v>
      </c>
      <c r="I472">
        <v>1</v>
      </c>
      <c r="K472" t="str" cm="1">
        <f t="array" ref="K47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Essen-Zollverein Nord</v>
      </c>
      <c r="L472" t="str">
        <f>IFERROR(LEFT(TRIM(Lose[[#This Row],[Google Koordinaten]]),9),"")</f>
        <v>51.486160</v>
      </c>
      <c r="M472" t="str">
        <f>IFERROR(MID(TRIM(Lose[[#This Row],[Google Koordinaten]]),
FIND(",",TRIM(Lose[[#This Row],[Google Koordinaten]])) + 2,9),"")</f>
        <v>7.044910</v>
      </c>
      <c r="N472">
        <f>IF(Lose[[#This Row],[Bahn-hofs-zeit]]=0,0,MROUND(30*25^((Lose[[#This Row],[Bahn-hofs-zeit]]-_xlfn.MINIFS(Lose[Bahn-hofs-zeit],Lose[Bahn-hofs-zeit],"&gt;0"))/(MAX(Lose[Bahn-hofs-zeit])-_xlfn.MINIFS(Lose[Bahn-hofs-zeit],Lose[Bahn-hofs-zeit],"&gt;0"))),5))</f>
        <v>40</v>
      </c>
      <c r="O472">
        <f>IF(Lose[[#This Row],[Gehzeit (min)]]="",0,CEILING(3*(Lose[[#This Row],[Gehzeit (min)]]+Lose[[#This Row],[Aufgaben-zeit (min)]]),5))</f>
        <v>55</v>
      </c>
      <c r="P472">
        <v>4.25</v>
      </c>
      <c r="Q472">
        <f>IFERROR(ROUND(Lose[[#This Row],[Distanz (km)]]*60/Lose[[#This Row],[Gehzeit (min)]],1),"")</f>
        <v>4.3</v>
      </c>
      <c r="R47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0.84</v>
      </c>
      <c r="S472">
        <f>IFERROR(Lose[[#This Row],[Distanz (km)]]-Lose[[#This Row],[Check Distanz]],"")</f>
        <v>0.16000000000000003</v>
      </c>
      <c r="T472" s="29">
        <f>IFERROR(Lose[[#This Row],[Check Umweg]]/Lose[[#This Row],[Check Distanz]],"")</f>
        <v>0.19047619047619052</v>
      </c>
      <c r="U472">
        <f ca="1">IF(RIGHT(Lose[[#This Row],[LosID]],1)="b",_xlfn.XLOOKUP(REPLACE(Lose[[#This Row],[LosID]],LEN(Lose[[#This Row],[LosID]]),1,"a"),Lose[LosID],Lose[Zufallszahl],"",0),RAND())</f>
        <v>0.10372186793583904</v>
      </c>
      <c r="V472" t="b" cm="1">
        <f t="array" aca="1" ref="V472" ca="1">Lose[[#This Row],[Zufallszahl]]&gt;=IFERROR(LARGE((LEFT(Lose[LosID],FIND("-",Lose[LosID])-1)=LEFT(Lose[[#This Row],[LosID]],FIND("-",Lose[[#This Row],[LosID]])-1))*Lose[Zufallszahl],_xlfn.XLOOKUP(LEFT(Lose[[#This Row],[LosID]],FIND("-",Lose[[#This Row],[LosID]])-1),Ziehungsanzahl[Kürzel],Ziehungsanzahl[Kontingent],FALSE,0)),9999)</f>
        <v>0</v>
      </c>
    </row>
    <row r="473" spans="1:22" ht="90">
      <c r="A47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3" t="s">
        <v>846</v>
      </c>
      <c r="C473" t="s">
        <v>735</v>
      </c>
      <c r="D473" s="1" t="s">
        <v>738</v>
      </c>
      <c r="E473" t="s">
        <v>736</v>
      </c>
      <c r="F473" t="s">
        <v>2231</v>
      </c>
      <c r="G473">
        <v>26</v>
      </c>
      <c r="H473">
        <v>5</v>
      </c>
      <c r="I473">
        <v>1.9</v>
      </c>
      <c r="J473">
        <v>10</v>
      </c>
      <c r="K473" t="str" cm="1">
        <f t="array" ref="K47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Hochneukirch</v>
      </c>
      <c r="L473" t="str">
        <f>IFERROR(LEFT(TRIM(Lose[[#This Row],[Google Koordinaten]]),9),"")</f>
        <v>51.091737</v>
      </c>
      <c r="M473" t="str">
        <f>IFERROR(MID(TRIM(Lose[[#This Row],[Google Koordinaten]]),
FIND(",",TRIM(Lose[[#This Row],[Google Koordinaten]])) + 2,9),"")</f>
        <v>6.4591032</v>
      </c>
      <c r="N473">
        <f>IF(Lose[[#This Row],[Bahn-hofs-zeit]]=0,0,MROUND(30*25^((Lose[[#This Row],[Bahn-hofs-zeit]]-_xlfn.MINIFS(Lose[Bahn-hofs-zeit],Lose[Bahn-hofs-zeit],"&gt;0"))/(MAX(Lose[Bahn-hofs-zeit])-_xlfn.MINIFS(Lose[Bahn-hofs-zeit],Lose[Bahn-hofs-zeit],"&gt;0"))),5))</f>
        <v>50</v>
      </c>
      <c r="O473">
        <f>IF(Lose[[#This Row],[Gehzeit (min)]]="",0,CEILING(3*(Lose[[#This Row],[Gehzeit (min)]]+Lose[[#This Row],[Aufgaben-zeit (min)]]),5))</f>
        <v>95</v>
      </c>
      <c r="P473">
        <v>4.75</v>
      </c>
      <c r="Q473">
        <f>IFERROR(ROUND(Lose[[#This Row],[Distanz (km)]]*60/Lose[[#This Row],[Gehzeit (min)]],1),"")</f>
        <v>4.4000000000000004</v>
      </c>
      <c r="R47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1.38</v>
      </c>
      <c r="S473">
        <f>IFERROR(Lose[[#This Row],[Distanz (km)]]-Lose[[#This Row],[Check Distanz]],"")</f>
        <v>0.52</v>
      </c>
      <c r="T473" s="29">
        <f>IFERROR(Lose[[#This Row],[Check Umweg]]/Lose[[#This Row],[Check Distanz]],"")</f>
        <v>0.37681159420289861</v>
      </c>
      <c r="U473">
        <f ca="1">IF(RIGHT(Lose[[#This Row],[LosID]],1)="b",_xlfn.XLOOKUP(REPLACE(Lose[[#This Row],[LosID]],LEN(Lose[[#This Row],[LosID]]),1,"a"),Lose[LosID],Lose[Zufallszahl],"",0),RAND())</f>
        <v>0.72008130631437184</v>
      </c>
      <c r="V473" t="b" cm="1">
        <f t="array" aca="1" ref="V473" ca="1">Lose[[#This Row],[Zufallszahl]]&gt;=IFERROR(LARGE((LEFT(Lose[LosID],FIND("-",Lose[LosID])-1)=LEFT(Lose[[#This Row],[LosID]],FIND("-",Lose[[#This Row],[LosID]])-1))*Lose[Zufallszahl],_xlfn.XLOOKUP(LEFT(Lose[[#This Row],[LosID]],FIND("-",Lose[[#This Row],[LosID]])-1),Ziehungsanzahl[Kürzel],Ziehungsanzahl[Kontingent],FALSE,0)),9999)</f>
        <v>1</v>
      </c>
    </row>
    <row r="474" spans="1:22" ht="165">
      <c r="A47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4" t="s">
        <v>851</v>
      </c>
      <c r="C474" t="s">
        <v>741</v>
      </c>
      <c r="D474" s="1" t="s">
        <v>2232</v>
      </c>
      <c r="E474" t="s">
        <v>742</v>
      </c>
      <c r="F474" t="s">
        <v>2233</v>
      </c>
      <c r="G474">
        <v>25</v>
      </c>
      <c r="H474">
        <v>2</v>
      </c>
      <c r="I474">
        <v>1.9</v>
      </c>
      <c r="J474">
        <v>10</v>
      </c>
      <c r="K474" t="str" cm="1">
        <f t="array" ref="K47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Witten Hbf</v>
      </c>
      <c r="L474" t="str">
        <f>IFERROR(LEFT(TRIM(Lose[[#This Row],[Google Koordinaten]]),9),"")</f>
        <v>51.429008</v>
      </c>
      <c r="M474" t="str">
        <f>IFERROR(MID(TRIM(Lose[[#This Row],[Google Koordinaten]]),
FIND(",",TRIM(Lose[[#This Row],[Google Koordinaten]])) + 2,9),"")</f>
        <v>7.3130149</v>
      </c>
      <c r="N474">
        <f>IF(Lose[[#This Row],[Bahn-hofs-zeit]]=0,0,MROUND(30*25^((Lose[[#This Row],[Bahn-hofs-zeit]]-_xlfn.MINIFS(Lose[Bahn-hofs-zeit],Lose[Bahn-hofs-zeit],"&gt;0"))/(MAX(Lose[Bahn-hofs-zeit])-_xlfn.MINIFS(Lose[Bahn-hofs-zeit],Lose[Bahn-hofs-zeit],"&gt;0"))),5))</f>
        <v>40</v>
      </c>
      <c r="O474">
        <f>IF(Lose[[#This Row],[Gehzeit (min)]]="",0,CEILING(3*(Lose[[#This Row],[Gehzeit (min)]]+Lose[[#This Row],[Aufgaben-zeit (min)]]),5))</f>
        <v>85</v>
      </c>
      <c r="P474">
        <v>4.25</v>
      </c>
      <c r="Q474">
        <f>IFERROR(ROUND(Lose[[#This Row],[Distanz (km)]]*60/Lose[[#This Row],[Gehzeit (min)]],1),"")</f>
        <v>4.5999999999999996</v>
      </c>
      <c r="R47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1.35</v>
      </c>
      <c r="S474">
        <f>IFERROR(Lose[[#This Row],[Distanz (km)]]-Lose[[#This Row],[Check Distanz]],"")</f>
        <v>0.54999999999999982</v>
      </c>
      <c r="T474" s="29">
        <f>IFERROR(Lose[[#This Row],[Check Umweg]]/Lose[[#This Row],[Check Distanz]],"")</f>
        <v>0.40740740740740727</v>
      </c>
      <c r="U474">
        <f ca="1">IF(RIGHT(Lose[[#This Row],[LosID]],1)="b",_xlfn.XLOOKUP(REPLACE(Lose[[#This Row],[LosID]],LEN(Lose[[#This Row],[LosID]]),1,"a"),Lose[LosID],Lose[Zufallszahl],"",0),RAND())</f>
        <v>0.25166620855556132</v>
      </c>
      <c r="V474" t="b" cm="1">
        <f t="array" aca="1" ref="V474" ca="1">Lose[[#This Row],[Zufallszahl]]&gt;=IFERROR(LARGE((LEFT(Lose[LosID],FIND("-",Lose[LosID])-1)=LEFT(Lose[[#This Row],[LosID]],FIND("-",Lose[[#This Row],[LosID]])-1))*Lose[Zufallszahl],_xlfn.XLOOKUP(LEFT(Lose[[#This Row],[LosID]],FIND("-",Lose[[#This Row],[LosID]])-1),Ziehungsanzahl[Kürzel],Ziehungsanzahl[Kontingent],FALSE,0)),9999)</f>
        <v>0</v>
      </c>
    </row>
    <row r="475" spans="1:22" ht="30">
      <c r="A47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5" t="s">
        <v>854</v>
      </c>
      <c r="C475" t="s">
        <v>2234</v>
      </c>
      <c r="D475" s="1" t="s">
        <v>2235</v>
      </c>
      <c r="E475" t="s">
        <v>2236</v>
      </c>
      <c r="F475" t="s">
        <v>2237</v>
      </c>
      <c r="G475">
        <v>1</v>
      </c>
      <c r="H475">
        <v>1</v>
      </c>
      <c r="I475">
        <v>0.05</v>
      </c>
      <c r="K475" t="str" cm="1">
        <f t="array" ref="K47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Papiermühle(Stadtr)</v>
      </c>
      <c r="L475" t="str">
        <f>IFERROR(LEFT(TRIM(Lose[[#This Row],[Google Koordinaten]]),9),"")</f>
        <v>50.885672</v>
      </c>
      <c r="M475" t="str">
        <f>IFERROR(MID(TRIM(Lose[[#This Row],[Google Koordinaten]]),
FIND(",",TRIM(Lose[[#This Row],[Google Koordinaten]])) + 2,9),"")</f>
        <v>11.790006</v>
      </c>
      <c r="N475">
        <f>IF(Lose[[#This Row],[Bahn-hofs-zeit]]=0,0,MROUND(30*25^((Lose[[#This Row],[Bahn-hofs-zeit]]-_xlfn.MINIFS(Lose[Bahn-hofs-zeit],Lose[Bahn-hofs-zeit],"&gt;0"))/(MAX(Lose[Bahn-hofs-zeit])-_xlfn.MINIFS(Lose[Bahn-hofs-zeit],Lose[Bahn-hofs-zeit],"&gt;0"))),5))</f>
        <v>355</v>
      </c>
      <c r="O475">
        <f>IF(Lose[[#This Row],[Gehzeit (min)]]="",0,CEILING(3*(Lose[[#This Row],[Gehzeit (min)]]+Lose[[#This Row],[Aufgaben-zeit (min)]]),5))</f>
        <v>10</v>
      </c>
      <c r="P475">
        <v>10.75</v>
      </c>
      <c r="Q475">
        <f>IFERROR(ROUND(Lose[[#This Row],[Distanz (km)]]*60/Lose[[#This Row],[Gehzeit (min)]],1),"")</f>
        <v>3</v>
      </c>
      <c r="R47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475">
        <f>IFERROR(Lose[[#This Row],[Distanz (km)]]-Lose[[#This Row],[Check Distanz]],"")</f>
        <v>1.0000000000000002E-2</v>
      </c>
      <c r="T475" s="29">
        <f>IFERROR(Lose[[#This Row],[Check Umweg]]/Lose[[#This Row],[Check Distanz]],"")</f>
        <v>0.25000000000000006</v>
      </c>
      <c r="U475">
        <f ca="1">IF(RIGHT(Lose[[#This Row],[LosID]],1)="b",_xlfn.XLOOKUP(REPLACE(Lose[[#This Row],[LosID]],LEN(Lose[[#This Row],[LosID]]),1,"a"),Lose[LosID],Lose[Zufallszahl],"",0),RAND())</f>
        <v>0.75940822207745395</v>
      </c>
      <c r="V475" t="b" cm="1">
        <f t="array" aca="1" ref="V475" ca="1">Lose[[#This Row],[Zufallszahl]]&gt;=IFERROR(LARGE((LEFT(Lose[LosID],FIND("-",Lose[LosID])-1)=LEFT(Lose[[#This Row],[LosID]],FIND("-",Lose[[#This Row],[LosID]])-1))*Lose[Zufallszahl],_xlfn.XLOOKUP(LEFT(Lose[[#This Row],[LosID]],FIND("-",Lose[[#This Row],[LosID]])-1),Ziehungsanzahl[Kürzel],Ziehungsanzahl[Kontingent],FALSE,0)),9999)</f>
        <v>1</v>
      </c>
    </row>
    <row r="476" spans="1:22" ht="105">
      <c r="A47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6" t="s">
        <v>859</v>
      </c>
      <c r="C476" t="s">
        <v>2238</v>
      </c>
      <c r="D476" s="33" t="s">
        <v>2239</v>
      </c>
      <c r="E476" t="s">
        <v>2240</v>
      </c>
      <c r="F476" t="s">
        <v>2241</v>
      </c>
      <c r="G476">
        <v>14</v>
      </c>
      <c r="H476">
        <v>1</v>
      </c>
      <c r="I476">
        <v>1</v>
      </c>
      <c r="J476">
        <v>20</v>
      </c>
      <c r="K476" t="str" cm="1">
        <f t="array" ref="K47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Neuoelsnitz</v>
      </c>
      <c r="L476" t="str">
        <f>IFERROR(LEFT(TRIM(Lose[[#This Row],[Google Koordinaten]]),9),"")</f>
        <v>50.724626</v>
      </c>
      <c r="M476" t="str">
        <f>IFERROR(MID(TRIM(Lose[[#This Row],[Google Koordinaten]]),
FIND(",",TRIM(Lose[[#This Row],[Google Koordinaten]])) + 2,9),"")</f>
        <v>12.730998</v>
      </c>
      <c r="N476">
        <f>IF(Lose[[#This Row],[Bahn-hofs-zeit]]=0,0,MROUND(30*25^((Lose[[#This Row],[Bahn-hofs-zeit]]-_xlfn.MINIFS(Lose[Bahn-hofs-zeit],Lose[Bahn-hofs-zeit],"&gt;0"))/(MAX(Lose[Bahn-hofs-zeit])-_xlfn.MINIFS(Lose[Bahn-hofs-zeit],Lose[Bahn-hofs-zeit],"&gt;0"))),5))</f>
        <v>750</v>
      </c>
      <c r="O476">
        <f>IF(Lose[[#This Row],[Gehzeit (min)]]="",0,CEILING(3*(Lose[[#This Row],[Gehzeit (min)]]+Lose[[#This Row],[Aufgaben-zeit (min)]]),5))</f>
        <v>45</v>
      </c>
      <c r="P476">
        <v>13</v>
      </c>
      <c r="Q476">
        <f>IFERROR(ROUND(Lose[[#This Row],[Distanz (km)]]*60/Lose[[#This Row],[Gehzeit (min)]],1),"")</f>
        <v>4.3</v>
      </c>
      <c r="R47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476">
        <f>IFERROR(Lose[[#This Row],[Distanz (km)]]-Lose[[#This Row],[Check Distanz]],"")</f>
        <v>0.21999999999999997</v>
      </c>
      <c r="T476" s="73">
        <f>IFERROR(Lose[[#This Row],[Check Umweg]]/Lose[[#This Row],[Check Distanz]],"")</f>
        <v>0.28205128205128199</v>
      </c>
      <c r="U476">
        <f ca="1">IF(RIGHT(Lose[[#This Row],[LosID]],1)="b",_xlfn.XLOOKUP(REPLACE(Lose[[#This Row],[LosID]],LEN(Lose[[#This Row],[LosID]]),1,"a"),Lose[LosID],Lose[Zufallszahl],"",0),RAND())</f>
        <v>0.2065177660102403</v>
      </c>
      <c r="V476" t="b" cm="1">
        <f t="array" aca="1" ref="V476" ca="1">Lose[[#This Row],[Zufallszahl]]&gt;=IFERROR(LARGE((LEFT(Lose[LosID],FIND("-",Lose[LosID])-1)=LEFT(Lose[[#This Row],[LosID]],FIND("-",Lose[[#This Row],[LosID]])-1))*Lose[Zufallszahl],_xlfn.XLOOKUP(LEFT(Lose[[#This Row],[LosID]],FIND("-",Lose[[#This Row],[LosID]])-1),Ziehungsanzahl[Kürzel],Ziehungsanzahl[Kontingent],FALSE,0)),9999)</f>
        <v>0</v>
      </c>
    </row>
    <row r="477" spans="1:22" ht="45">
      <c r="A47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7" t="s">
        <v>843</v>
      </c>
      <c r="C477" t="s">
        <v>744</v>
      </c>
      <c r="D477" s="1" t="s">
        <v>747</v>
      </c>
      <c r="E477" t="s">
        <v>745</v>
      </c>
      <c r="F477" t="s">
        <v>2242</v>
      </c>
      <c r="G477">
        <v>10</v>
      </c>
      <c r="H477">
        <v>2</v>
      </c>
      <c r="I477">
        <v>0.7</v>
      </c>
      <c r="K477" t="str" cm="1">
        <f t="array" ref="K47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Neustadt(Holst)</v>
      </c>
      <c r="L477" t="str">
        <f>IFERROR(LEFT(TRIM(Lose[[#This Row],[Google Koordinaten]]),9),"")</f>
        <v>54.107738</v>
      </c>
      <c r="M477" t="str">
        <f>IFERROR(MID(TRIM(Lose[[#This Row],[Google Koordinaten]]),
FIND(",",TRIM(Lose[[#This Row],[Google Koordinaten]])) + 2,9),"")</f>
        <v>10.814871</v>
      </c>
      <c r="N477">
        <f>IF(Lose[[#This Row],[Bahn-hofs-zeit]]=0,0,MROUND(30*25^((Lose[[#This Row],[Bahn-hofs-zeit]]-_xlfn.MINIFS(Lose[Bahn-hofs-zeit],Lose[Bahn-hofs-zeit],"&gt;0"))/(MAX(Lose[Bahn-hofs-zeit])-_xlfn.MINIFS(Lose[Bahn-hofs-zeit],Lose[Bahn-hofs-zeit],"&gt;0"))),5))</f>
        <v>390</v>
      </c>
      <c r="O477">
        <f>IF(Lose[[#This Row],[Gehzeit (min)]]="",0,CEILING(3*(Lose[[#This Row],[Gehzeit (min)]]+Lose[[#This Row],[Aufgaben-zeit (min)]]),5))</f>
        <v>40</v>
      </c>
      <c r="P477">
        <v>11</v>
      </c>
      <c r="Q477">
        <f>IFERROR(ROUND(Lose[[#This Row],[Distanz (km)]]*60/Lose[[#This Row],[Gehzeit (min)]],1),"")</f>
        <v>4.2</v>
      </c>
      <c r="R47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477">
        <f>IFERROR(Lose[[#This Row],[Distanz (km)]]-Lose[[#This Row],[Check Distanz]],"")</f>
        <v>0.10999999999999999</v>
      </c>
      <c r="T477" s="29">
        <f>IFERROR(Lose[[#This Row],[Check Umweg]]/Lose[[#This Row],[Check Distanz]],"")</f>
        <v>0.18644067796610167</v>
      </c>
      <c r="U477">
        <f ca="1">IF(RIGHT(Lose[[#This Row],[LosID]],1)="b",_xlfn.XLOOKUP(REPLACE(Lose[[#This Row],[LosID]],LEN(Lose[[#This Row],[LosID]]),1,"a"),Lose[LosID],Lose[Zufallszahl],"",0),RAND())</f>
        <v>0.9045385859894971</v>
      </c>
      <c r="V477" t="b" cm="1">
        <f t="array" aca="1" ref="V477" ca="1">Lose[[#This Row],[Zufallszahl]]&gt;=IFERROR(LARGE((LEFT(Lose[LosID],FIND("-",Lose[LosID])-1)=LEFT(Lose[[#This Row],[LosID]],FIND("-",Lose[[#This Row],[LosID]])-1))*Lose[Zufallszahl],_xlfn.XLOOKUP(LEFT(Lose[[#This Row],[LosID]],FIND("-",Lose[[#This Row],[LosID]])-1),Ziehungsanzahl[Kürzel],Ziehungsanzahl[Kontingent],FALSE,0)),9999)</f>
        <v>1</v>
      </c>
    </row>
    <row r="478" spans="1:22" ht="30">
      <c r="A47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8" t="s">
        <v>843</v>
      </c>
      <c r="C478" t="s">
        <v>748</v>
      </c>
      <c r="D478" s="1" t="s">
        <v>750</v>
      </c>
      <c r="E478" t="s">
        <v>749</v>
      </c>
      <c r="F478" t="s">
        <v>2243</v>
      </c>
      <c r="G478">
        <v>9</v>
      </c>
      <c r="H478">
        <v>5</v>
      </c>
      <c r="I478">
        <v>0.65</v>
      </c>
      <c r="K478" t="str" cm="1">
        <f t="array" ref="K47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Schönberger Strand</v>
      </c>
      <c r="L478" t="str">
        <f>IFERROR(LEFT(TRIM(Lose[[#This Row],[Google Koordinaten]]),9),"")</f>
        <v>54.415062</v>
      </c>
      <c r="M478" t="str">
        <f>IFERROR(MID(TRIM(Lose[[#This Row],[Google Koordinaten]]),
FIND(",",TRIM(Lose[[#This Row],[Google Koordinaten]])) + 2,9),"")</f>
        <v>10.414220</v>
      </c>
      <c r="N478">
        <f>IF(Lose[[#This Row],[Bahn-hofs-zeit]]=0,0,MROUND(30*25^((Lose[[#This Row],[Bahn-hofs-zeit]]-_xlfn.MINIFS(Lose[Bahn-hofs-zeit],Lose[Bahn-hofs-zeit],"&gt;0"))/(MAX(Lose[Bahn-hofs-zeit])-_xlfn.MINIFS(Lose[Bahn-hofs-zeit],Lose[Bahn-hofs-zeit],"&gt;0"))),5))</f>
        <v>750</v>
      </c>
      <c r="O478">
        <f>IF(Lose[[#This Row],[Gehzeit (min)]]="",0,CEILING(3*(Lose[[#This Row],[Gehzeit (min)]]+Lose[[#This Row],[Aufgaben-zeit (min)]]),5))</f>
        <v>45</v>
      </c>
      <c r="P478">
        <v>13</v>
      </c>
      <c r="Q478">
        <f>IFERROR(ROUND(Lose[[#This Row],[Distanz (km)]]*60/Lose[[#This Row],[Gehzeit (min)]],1),"")</f>
        <v>4.3</v>
      </c>
      <c r="R47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0.49</v>
      </c>
      <c r="S478">
        <f>IFERROR(Lose[[#This Row],[Distanz (km)]]-Lose[[#This Row],[Check Distanz]],"")</f>
        <v>0.16000000000000003</v>
      </c>
      <c r="T478" s="29">
        <f>IFERROR(Lose[[#This Row],[Check Umweg]]/Lose[[#This Row],[Check Distanz]],"")</f>
        <v>0.32653061224489804</v>
      </c>
      <c r="U478">
        <f ca="1">IF(RIGHT(Lose[[#This Row],[LosID]],1)="b",_xlfn.XLOOKUP(REPLACE(Lose[[#This Row],[LosID]],LEN(Lose[[#This Row],[LosID]]),1,"a"),Lose[LosID],Lose[Zufallszahl],"",0),RAND())</f>
        <v>0.2031462356912499</v>
      </c>
      <c r="V478" t="b" cm="1">
        <f t="array" aca="1" ref="V478" ca="1">Lose[[#This Row],[Zufallszahl]]&gt;=IFERROR(LARGE((LEFT(Lose[LosID],FIND("-",Lose[LosID])-1)=LEFT(Lose[[#This Row],[LosID]],FIND("-",Lose[[#This Row],[LosID]])-1))*Lose[Zufallszahl],_xlfn.XLOOKUP(LEFT(Lose[[#This Row],[LosID]],FIND("-",Lose[[#This Row],[LosID]])-1),Ziehungsanzahl[Kürzel],Ziehungsanzahl[Kontingent],FALSE,0)),9999)</f>
        <v>0</v>
      </c>
    </row>
    <row r="479" spans="1:22">
      <c r="A47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79" t="s">
        <v>843</v>
      </c>
      <c r="C479" t="s">
        <v>2244</v>
      </c>
      <c r="D479" s="1" t="s">
        <v>2245</v>
      </c>
      <c r="E479" t="s">
        <v>2246</v>
      </c>
      <c r="F479" t="s">
        <v>2247</v>
      </c>
      <c r="G479">
        <v>16</v>
      </c>
      <c r="H479">
        <v>2</v>
      </c>
      <c r="I479">
        <v>1.2</v>
      </c>
      <c r="K479" t="str" cm="1">
        <f t="array" ref="K47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Buxtehude</v>
      </c>
      <c r="L479" t="str">
        <f>IFERROR(LEFT(TRIM(Lose[[#This Row],[Google Koordinaten]]),9),"")</f>
        <v>53.476950</v>
      </c>
      <c r="M479" t="str">
        <f>IFERROR(MID(TRIM(Lose[[#This Row],[Google Koordinaten]]),
FIND(",",TRIM(Lose[[#This Row],[Google Koordinaten]])) + 2,9),"")</f>
        <v>9.7021807</v>
      </c>
      <c r="N479">
        <f>IF(Lose[[#This Row],[Bahn-hofs-zeit]]=0,0,MROUND(30*25^((Lose[[#This Row],[Bahn-hofs-zeit]]-_xlfn.MINIFS(Lose[Bahn-hofs-zeit],Lose[Bahn-hofs-zeit],"&gt;0"))/(MAX(Lose[Bahn-hofs-zeit])-_xlfn.MINIFS(Lose[Bahn-hofs-zeit],Lose[Bahn-hofs-zeit],"&gt;0"))),5))</f>
        <v>120</v>
      </c>
      <c r="O479">
        <f>IF(Lose[[#This Row],[Gehzeit (min)]]="",0,CEILING(3*(Lose[[#This Row],[Gehzeit (min)]]+Lose[[#This Row],[Aufgaben-zeit (min)]]),5))</f>
        <v>55</v>
      </c>
      <c r="P479">
        <v>7.5</v>
      </c>
      <c r="Q479">
        <f>IFERROR(ROUND(Lose[[#This Row],[Distanz (km)]]*60/Lose[[#This Row],[Gehzeit (min)]],1),"")</f>
        <v>4.5</v>
      </c>
      <c r="R47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1.17</v>
      </c>
      <c r="S479">
        <f>IFERROR(Lose[[#This Row],[Distanz (km)]]-Lose[[#This Row],[Check Distanz]],"")</f>
        <v>3.0000000000000027E-2</v>
      </c>
      <c r="T479" s="29">
        <f>IFERROR(Lose[[#This Row],[Check Umweg]]/Lose[[#This Row],[Check Distanz]],"")</f>
        <v>2.5641025641025664E-2</v>
      </c>
      <c r="U479">
        <f ca="1">IF(RIGHT(Lose[[#This Row],[LosID]],1)="b",_xlfn.XLOOKUP(REPLACE(Lose[[#This Row],[LosID]],LEN(Lose[[#This Row],[LosID]]),1,"a"),Lose[LosID],Lose[Zufallszahl],"",0),RAND())</f>
        <v>0.97008889369501639</v>
      </c>
      <c r="V479" t="b" cm="1">
        <f t="array" aca="1" ref="V479" ca="1">Lose[[#This Row],[Zufallszahl]]&gt;=IFERROR(LARGE((LEFT(Lose[LosID],FIND("-",Lose[LosID])-1)=LEFT(Lose[[#This Row],[LosID]],FIND("-",Lose[[#This Row],[LosID]])-1))*Lose[Zufallszahl],_xlfn.XLOOKUP(LEFT(Lose[[#This Row],[LosID]],FIND("-",Lose[[#This Row],[LosID]])-1),Ziehungsanzahl[Kürzel],Ziehungsanzahl[Kontingent],FALSE,0)),9999)</f>
        <v>1</v>
      </c>
    </row>
    <row r="480" spans="1:22" ht="60">
      <c r="A48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0" t="s">
        <v>877</v>
      </c>
      <c r="C480" t="s">
        <v>2248</v>
      </c>
      <c r="D480" s="1" t="s">
        <v>2249</v>
      </c>
      <c r="E480" t="s">
        <v>2250</v>
      </c>
      <c r="F480" t="s">
        <v>2251</v>
      </c>
      <c r="G480">
        <v>16</v>
      </c>
      <c r="H480">
        <v>1</v>
      </c>
      <c r="I480">
        <v>1.2</v>
      </c>
      <c r="J480">
        <v>10</v>
      </c>
      <c r="K480" t="str" cm="1">
        <f t="array" ref="K48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Lübeck-Travemünde Strand</v>
      </c>
      <c r="L480" t="str">
        <f>IFERROR(LEFT(TRIM(Lose[[#This Row],[Google Koordinaten]]),9),"")</f>
        <v>53.961976</v>
      </c>
      <c r="M480" t="str">
        <f>IFERROR(MID(TRIM(Lose[[#This Row],[Google Koordinaten]]),
FIND(",",TRIM(Lose[[#This Row],[Google Koordinaten]])) + 2,9),"")</f>
        <v>10.889142</v>
      </c>
      <c r="N480">
        <f>IF(Lose[[#This Row],[Bahn-hofs-zeit]]=0,0,MROUND(30*25^((Lose[[#This Row],[Bahn-hofs-zeit]]-_xlfn.MINIFS(Lose[Bahn-hofs-zeit],Lose[Bahn-hofs-zeit],"&gt;0"))/(MAX(Lose[Bahn-hofs-zeit])-_xlfn.MINIFS(Lose[Bahn-hofs-zeit],Lose[Bahn-hofs-zeit],"&gt;0"))),5))</f>
        <v>235</v>
      </c>
      <c r="O480">
        <f>IF(Lose[[#This Row],[Gehzeit (min)]]="",0,CEILING(3*(Lose[[#This Row],[Gehzeit (min)]]+Lose[[#This Row],[Aufgaben-zeit (min)]]),5))</f>
        <v>55</v>
      </c>
      <c r="P480">
        <v>9.5</v>
      </c>
      <c r="Q480">
        <f>IFERROR(ROUND(Lose[[#This Row],[Distanz (km)]]*60/Lose[[#This Row],[Gehzeit (min)]],1),"")</f>
        <v>4.5</v>
      </c>
      <c r="R48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0.94</v>
      </c>
      <c r="S480">
        <f>IFERROR(Lose[[#This Row],[Distanz (km)]]-Lose[[#This Row],[Check Distanz]],"")</f>
        <v>0.26</v>
      </c>
      <c r="T480" s="29">
        <f>IFERROR(Lose[[#This Row],[Check Umweg]]/Lose[[#This Row],[Check Distanz]],"")</f>
        <v>0.27659574468085107</v>
      </c>
      <c r="U480">
        <f ca="1">IF(RIGHT(Lose[[#This Row],[LosID]],1)="b",_xlfn.XLOOKUP(REPLACE(Lose[[#This Row],[LosID]],LEN(Lose[[#This Row],[LosID]]),1,"a"),Lose[LosID],Lose[Zufallszahl],"",0),RAND())</f>
        <v>0.56248671775207615</v>
      </c>
      <c r="V480" t="b" cm="1">
        <f t="array" aca="1" ref="V480" ca="1">Lose[[#This Row],[Zufallszahl]]&gt;=IFERROR(LARGE((LEFT(Lose[LosID],FIND("-",Lose[LosID])-1)=LEFT(Lose[[#This Row],[LosID]],FIND("-",Lose[[#This Row],[LosID]])-1))*Lose[Zufallszahl],_xlfn.XLOOKUP(LEFT(Lose[[#This Row],[LosID]],FIND("-",Lose[[#This Row],[LosID]])-1),Ziehungsanzahl[Kürzel],Ziehungsanzahl[Kontingent],FALSE,0)),9999)</f>
        <v>0</v>
      </c>
    </row>
    <row r="481" spans="1:24" ht="60">
      <c r="A48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1" t="s">
        <v>877</v>
      </c>
      <c r="C481" t="s">
        <v>2252</v>
      </c>
      <c r="D481" s="1" t="s">
        <v>2253</v>
      </c>
      <c r="E481" t="s">
        <v>2254</v>
      </c>
      <c r="F481" t="s">
        <v>2255</v>
      </c>
      <c r="G481">
        <v>4</v>
      </c>
      <c r="H481">
        <v>1</v>
      </c>
      <c r="I481">
        <v>0.3</v>
      </c>
      <c r="J481">
        <v>10</v>
      </c>
      <c r="K481" t="str" cm="1">
        <f t="array" ref="K48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Siegen-Weidenau</v>
      </c>
      <c r="L481" t="str">
        <f>IFERROR(LEFT(TRIM(Lose[[#This Row],[Google Koordinaten]]),9),"")</f>
        <v>50.898010</v>
      </c>
      <c r="M481" t="str">
        <f>IFERROR(MID(TRIM(Lose[[#This Row],[Google Koordinaten]]),
FIND(",",TRIM(Lose[[#This Row],[Google Koordinaten]])) + 2,9),"")</f>
        <v>8.0291368</v>
      </c>
      <c r="N481">
        <f>IF(Lose[[#This Row],[Bahn-hofs-zeit]]=0,0,MROUND(30*25^((Lose[[#This Row],[Bahn-hofs-zeit]]-_xlfn.MINIFS(Lose[Bahn-hofs-zeit],Lose[Bahn-hofs-zeit],"&gt;0"))/(MAX(Lose[Bahn-hofs-zeit])-_xlfn.MINIFS(Lose[Bahn-hofs-zeit],Lose[Bahn-hofs-zeit],"&gt;0"))),5))</f>
        <v>70</v>
      </c>
      <c r="O481">
        <f>IF(Lose[[#This Row],[Gehzeit (min)]]="",0,CEILING(3*(Lose[[#This Row],[Gehzeit (min)]]+Lose[[#This Row],[Aufgaben-zeit (min)]]),5))</f>
        <v>15</v>
      </c>
      <c r="P481">
        <v>5.75</v>
      </c>
      <c r="Q481">
        <f>IFERROR(ROUND(Lose[[#This Row],[Distanz (km)]]*60/Lose[[#This Row],[Gehzeit (min)]],1),"")</f>
        <v>4.5</v>
      </c>
      <c r="R48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0.23</v>
      </c>
      <c r="S481">
        <f>IFERROR(Lose[[#This Row],[Distanz (km)]]-Lose[[#This Row],[Check Distanz]],"")</f>
        <v>6.9999999999999979E-2</v>
      </c>
      <c r="T481" s="29">
        <f>IFERROR(Lose[[#This Row],[Check Umweg]]/Lose[[#This Row],[Check Distanz]],"")</f>
        <v>0.30434782608695643</v>
      </c>
      <c r="U481">
        <f ca="1">IF(RIGHT(Lose[[#This Row],[LosID]],1)="b",_xlfn.XLOOKUP(REPLACE(Lose[[#This Row],[LosID]],LEN(Lose[[#This Row],[LosID]]),1,"a"),Lose[LosID],Lose[Zufallszahl],"",0),RAND())</f>
        <v>0.11013270628371163</v>
      </c>
      <c r="V481" t="b" cm="1">
        <f t="array" aca="1" ref="V481" ca="1">Lose[[#This Row],[Zufallszahl]]&gt;=IFERROR(LARGE((LEFT(Lose[LosID],FIND("-",Lose[LosID])-1)=LEFT(Lose[[#This Row],[LosID]],FIND("-",Lose[[#This Row],[LosID]])-1))*Lose[Zufallszahl],_xlfn.XLOOKUP(LEFT(Lose[[#This Row],[LosID]],FIND("-",Lose[[#This Row],[LosID]])-1),Ziehungsanzahl[Kürzel],Ziehungsanzahl[Kontingent],FALSE,0)),9999)</f>
        <v>0</v>
      </c>
    </row>
    <row r="482" spans="1:24" ht="45">
      <c r="A48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2" t="s">
        <v>877</v>
      </c>
      <c r="C482" t="s">
        <v>751</v>
      </c>
      <c r="D482" s="1" t="s">
        <v>2256</v>
      </c>
      <c r="E482" t="s">
        <v>752</v>
      </c>
      <c r="F482" t="s">
        <v>2257</v>
      </c>
      <c r="G482">
        <v>4</v>
      </c>
      <c r="H482">
        <v>1</v>
      </c>
      <c r="I482">
        <v>0.3</v>
      </c>
      <c r="K482" t="str" cm="1">
        <f t="array" ref="K48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Essen-Hügel</v>
      </c>
      <c r="L482" t="str">
        <f>IFERROR(LEFT(TRIM(Lose[[#This Row],[Google Koordinaten]]),9),"")</f>
        <v>51.402474</v>
      </c>
      <c r="M482" t="str">
        <f>IFERROR(MID(TRIM(Lose[[#This Row],[Google Koordinaten]]),
FIND(",",TRIM(Lose[[#This Row],[Google Koordinaten]])) + 2,9),"")</f>
        <v>7.0076149</v>
      </c>
      <c r="N482">
        <f>IF(Lose[[#This Row],[Bahn-hofs-zeit]]=0,0,MROUND(30*25^((Lose[[#This Row],[Bahn-hofs-zeit]]-_xlfn.MINIFS(Lose[Bahn-hofs-zeit],Lose[Bahn-hofs-zeit],"&gt;0"))/(MAX(Lose[Bahn-hofs-zeit])-_xlfn.MINIFS(Lose[Bahn-hofs-zeit],Lose[Bahn-hofs-zeit],"&gt;0"))),5))</f>
        <v>40</v>
      </c>
      <c r="O482">
        <f>IF(Lose[[#This Row],[Gehzeit (min)]]="",0,CEILING(3*(Lose[[#This Row],[Gehzeit (min)]]+Lose[[#This Row],[Aufgaben-zeit (min)]]),5))</f>
        <v>15</v>
      </c>
      <c r="P482">
        <v>4.25</v>
      </c>
      <c r="Q482">
        <f>IFERROR(ROUND(Lose[[#This Row],[Distanz (km)]]*60/Lose[[#This Row],[Gehzeit (min)]],1),"")</f>
        <v>4.5</v>
      </c>
      <c r="R48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0.24</v>
      </c>
      <c r="S482">
        <f>IFERROR(Lose[[#This Row],[Distanz (km)]]-Lose[[#This Row],[Check Distanz]],"")</f>
        <v>0.06</v>
      </c>
      <c r="T482" s="29">
        <f>IFERROR(Lose[[#This Row],[Check Umweg]]/Lose[[#This Row],[Check Distanz]],"")</f>
        <v>0.25</v>
      </c>
      <c r="U482">
        <f ca="1">IF(RIGHT(Lose[[#This Row],[LosID]],1)="b",_xlfn.XLOOKUP(REPLACE(Lose[[#This Row],[LosID]],LEN(Lose[[#This Row],[LosID]]),1,"a"),Lose[LosID],Lose[Zufallszahl],"",0),RAND())</f>
        <v>0.80290744577144346</v>
      </c>
      <c r="V482" t="b" cm="1">
        <f t="array" aca="1" ref="V482" ca="1">Lose[[#This Row],[Zufallszahl]]&gt;=IFERROR(LARGE((LEFT(Lose[LosID],FIND("-",Lose[LosID])-1)=LEFT(Lose[[#This Row],[LosID]],FIND("-",Lose[[#This Row],[LosID]])-1))*Lose[Zufallszahl],_xlfn.XLOOKUP(LEFT(Lose[[#This Row],[LosID]],FIND("-",Lose[[#This Row],[LosID]])-1),Ziehungsanzahl[Kürzel],Ziehungsanzahl[Kontingent],FALSE,0)),9999)</f>
        <v>0</v>
      </c>
    </row>
    <row r="483" spans="1:24" ht="45">
      <c r="A48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3" t="s">
        <v>877</v>
      </c>
      <c r="C483" t="s">
        <v>2258</v>
      </c>
      <c r="D483" s="1" t="s">
        <v>2259</v>
      </c>
      <c r="E483" t="s">
        <v>2260</v>
      </c>
      <c r="F483" s="58" t="s">
        <v>2261</v>
      </c>
      <c r="G483">
        <v>20</v>
      </c>
      <c r="H483">
        <v>1</v>
      </c>
      <c r="I483">
        <v>1.5</v>
      </c>
      <c r="K483" t="str" cm="1">
        <f t="array" ref="K48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Capelle(Westf)</v>
      </c>
      <c r="L483" t="str">
        <f>IFERROR(LEFT(TRIM(Lose[[#This Row],[Google Koordinaten]]),9),"")</f>
        <v>51.725038</v>
      </c>
      <c r="M483" t="str">
        <f>IFERROR(MID(TRIM(Lose[[#This Row],[Google Koordinaten]]),
FIND(",",TRIM(Lose[[#This Row],[Google Koordinaten]])) + 2,9),"")</f>
        <v>7.612696</v>
      </c>
      <c r="N483">
        <f>IF(Lose[[#This Row],[Bahn-hofs-zeit]]=0,0,MROUND(30*25^((Lose[[#This Row],[Bahn-hofs-zeit]]-_xlfn.MINIFS(Lose[Bahn-hofs-zeit],Lose[Bahn-hofs-zeit],"&gt;0"))/(MAX(Lose[Bahn-hofs-zeit])-_xlfn.MINIFS(Lose[Bahn-hofs-zeit],Lose[Bahn-hofs-zeit],"&gt;0"))),5))</f>
        <v>50</v>
      </c>
      <c r="O483">
        <f>IF(Lose[[#This Row],[Gehzeit (min)]]="",0,CEILING(3*(Lose[[#This Row],[Gehzeit (min)]]+Lose[[#This Row],[Aufgaben-zeit (min)]]),5))</f>
        <v>65</v>
      </c>
      <c r="P483">
        <v>4.75</v>
      </c>
      <c r="Q483">
        <f>IFERROR(ROUND(Lose[[#This Row],[Distanz (km)]]*60/Lose[[#This Row],[Gehzeit (min)]],1),"")</f>
        <v>4.5</v>
      </c>
      <c r="R48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1.1399999999999999</v>
      </c>
      <c r="S483">
        <f>IFERROR(Lose[[#This Row],[Distanz (km)]]-Lose[[#This Row],[Check Distanz]],"")</f>
        <v>0.3600000000000001</v>
      </c>
      <c r="T483" s="29">
        <f>IFERROR(Lose[[#This Row],[Check Umweg]]/Lose[[#This Row],[Check Distanz]],"")</f>
        <v>0.31578947368421062</v>
      </c>
      <c r="U483">
        <f ca="1">IF(RIGHT(Lose[[#This Row],[LosID]],1)="b",_xlfn.XLOOKUP(REPLACE(Lose[[#This Row],[LosID]],LEN(Lose[[#This Row],[LosID]]),1,"a"),Lose[LosID],Lose[Zufallszahl],"",0),RAND())</f>
        <v>0.54162038734245488</v>
      </c>
      <c r="V483" t="b" cm="1">
        <f t="array" aca="1" ref="V483" ca="1">Lose[[#This Row],[Zufallszahl]]&gt;=IFERROR(LARGE((LEFT(Lose[LosID],FIND("-",Lose[LosID])-1)=LEFT(Lose[[#This Row],[LosID]],FIND("-",Lose[[#This Row],[LosID]])-1))*Lose[Zufallszahl],_xlfn.XLOOKUP(LEFT(Lose[[#This Row],[LosID]],FIND("-",Lose[[#This Row],[LosID]])-1),Ziehungsanzahl[Kürzel],Ziehungsanzahl[Kontingent],FALSE,0)),9999)</f>
        <v>0</v>
      </c>
    </row>
    <row r="484" spans="1:24" ht="165">
      <c r="A48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4" t="s">
        <v>872</v>
      </c>
      <c r="C484" t="s">
        <v>2262</v>
      </c>
      <c r="D484" s="1" t="s">
        <v>2263</v>
      </c>
      <c r="E484" t="s">
        <v>2264</v>
      </c>
      <c r="F484" t="s">
        <v>2265</v>
      </c>
      <c r="G484">
        <v>10</v>
      </c>
      <c r="H484">
        <v>5</v>
      </c>
      <c r="I484">
        <v>0.75</v>
      </c>
      <c r="J484">
        <v>30</v>
      </c>
      <c r="K484" t="str" cm="1">
        <f t="array" ref="K48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Andernach</v>
      </c>
      <c r="L484" t="str">
        <f>IFERROR(LEFT(TRIM(Lose[[#This Row],[Google Koordinaten]]),9),"")</f>
        <v>50.438174</v>
      </c>
      <c r="M484" t="str">
        <f>IFERROR(MID(TRIM(Lose[[#This Row],[Google Koordinaten]]),
FIND(",",TRIM(Lose[[#This Row],[Google Koordinaten]])) + 2,9),"")</f>
        <v>7.4000946</v>
      </c>
      <c r="N484">
        <f>IF(Lose[[#This Row],[Bahn-hofs-zeit]]=0,0,MROUND(30*25^((Lose[[#This Row],[Bahn-hofs-zeit]]-_xlfn.MINIFS(Lose[Bahn-hofs-zeit],Lose[Bahn-hofs-zeit],"&gt;0"))/(MAX(Lose[Bahn-hofs-zeit])-_xlfn.MINIFS(Lose[Bahn-hofs-zeit],Lose[Bahn-hofs-zeit],"&gt;0"))),5))</f>
        <v>60</v>
      </c>
      <c r="O484">
        <f>IF(Lose[[#This Row],[Gehzeit (min)]]="",0,CEILING(3*(Lose[[#This Row],[Gehzeit (min)]]+Lose[[#This Row],[Aufgaben-zeit (min)]]),5))</f>
        <v>45</v>
      </c>
      <c r="P484">
        <v>5.25</v>
      </c>
      <c r="Q484">
        <f>IFERROR(ROUND(Lose[[#This Row],[Distanz (km)]]*60/Lose[[#This Row],[Gehzeit (min)]],1),"")</f>
        <v>4.5</v>
      </c>
      <c r="R48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484">
        <f>IFERROR(Lose[[#This Row],[Distanz (km)]]-Lose[[#This Row],[Check Distanz]],"")</f>
        <v>0.21999999999999997</v>
      </c>
      <c r="T484" s="29">
        <f>IFERROR(Lose[[#This Row],[Check Umweg]]/Lose[[#This Row],[Check Distanz]],"")</f>
        <v>0.41509433962264142</v>
      </c>
      <c r="U484">
        <f ca="1">IF(RIGHT(Lose[[#This Row],[LosID]],1)="b",_xlfn.XLOOKUP(REPLACE(Lose[[#This Row],[LosID]],LEN(Lose[[#This Row],[LosID]]),1,"a"),Lose[LosID],Lose[Zufallszahl],"",0),RAND())</f>
        <v>0.68374003708060149</v>
      </c>
      <c r="V484" t="b" cm="1">
        <f t="array" aca="1" ref="V484" ca="1">Lose[[#This Row],[Zufallszahl]]&gt;=IFERROR(LARGE((LEFT(Lose[LosID],FIND("-",Lose[LosID])-1)=LEFT(Lose[[#This Row],[LosID]],FIND("-",Lose[[#This Row],[LosID]])-1))*Lose[Zufallszahl],_xlfn.XLOOKUP(LEFT(Lose[[#This Row],[LosID]],FIND("-",Lose[[#This Row],[LosID]])-1),Ziehungsanzahl[Kürzel],Ziehungsanzahl[Kontingent],FALSE,0)),9999)</f>
        <v>0</v>
      </c>
    </row>
    <row r="485" spans="1:24" ht="75">
      <c r="A48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5" t="s">
        <v>872</v>
      </c>
      <c r="C485" t="s">
        <v>2266</v>
      </c>
      <c r="D485" s="46" t="s">
        <v>2267</v>
      </c>
      <c r="E485" s="1" t="s">
        <v>2268</v>
      </c>
      <c r="F485" s="1" t="s">
        <v>2269</v>
      </c>
      <c r="G485" s="59">
        <v>4</v>
      </c>
      <c r="H485" s="59">
        <v>1</v>
      </c>
      <c r="I485" s="59">
        <v>0.3</v>
      </c>
      <c r="J485">
        <v>30</v>
      </c>
      <c r="K485" t="str" cm="1">
        <f t="array" ref="K48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Essen-Kupferdreh</v>
      </c>
      <c r="L485" t="str">
        <f>IFERROR(LEFT(TRIM(Lose[[#This Row],[Google Koordinaten]]),9),"")</f>
        <v>51.392315</v>
      </c>
      <c r="M485" t="str">
        <f>IFERROR(MID(TRIM(Lose[[#This Row],[Google Koordinaten]]),
FIND(",",TRIM(Lose[[#This Row],[Google Koordinaten]])) + 2,9),"")</f>
        <v>7.0769906</v>
      </c>
      <c r="N485">
        <f>IF(Lose[[#This Row],[Bahn-hofs-zeit]]=0,0,MROUND(30*25^((Lose[[#This Row],[Bahn-hofs-zeit]]-_xlfn.MINIFS(Lose[Bahn-hofs-zeit],Lose[Bahn-hofs-zeit],"&gt;0"))/(MAX(Lose[Bahn-hofs-zeit])-_xlfn.MINIFS(Lose[Bahn-hofs-zeit],Lose[Bahn-hofs-zeit],"&gt;0"))),5))</f>
        <v>50</v>
      </c>
      <c r="O485">
        <f>IF(Lose[[#This Row],[Gehzeit (min)]]="",0,CEILING(3*(Lose[[#This Row],[Gehzeit (min)]]+Lose[[#This Row],[Aufgaben-zeit (min)]]),5))</f>
        <v>15</v>
      </c>
      <c r="P485">
        <v>4.75</v>
      </c>
      <c r="Q485">
        <f>IFERROR(ROUND(Lose[[#This Row],[Distanz (km)]]*60/Lose[[#This Row],[Gehzeit (min)]],1),"")</f>
        <v>4.5</v>
      </c>
      <c r="R48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0.27</v>
      </c>
      <c r="S485">
        <f>IFERROR(Lose[[#This Row],[Distanz (km)]]-Lose[[#This Row],[Check Distanz]],"")</f>
        <v>2.9999999999999971E-2</v>
      </c>
      <c r="T485" s="29">
        <f>IFERROR(Lose[[#This Row],[Check Umweg]]/Lose[[#This Row],[Check Distanz]],"")</f>
        <v>0.11111111111111099</v>
      </c>
      <c r="U485">
        <f ca="1">IF(RIGHT(Lose[[#This Row],[LosID]],1)="b",_xlfn.XLOOKUP(REPLACE(Lose[[#This Row],[LosID]],LEN(Lose[[#This Row],[LosID]]),1,"a"),Lose[LosID],Lose[Zufallszahl],"",0),RAND())</f>
        <v>0.85975791304195393</v>
      </c>
      <c r="V485" t="b" cm="1">
        <f t="array" aca="1" ref="V485" ca="1">Lose[[#This Row],[Zufallszahl]]&gt;=IFERROR(LARGE((LEFT(Lose[LosID],FIND("-",Lose[LosID])-1)=LEFT(Lose[[#This Row],[LosID]],FIND("-",Lose[[#This Row],[LosID]])-1))*Lose[Zufallszahl],_xlfn.XLOOKUP(LEFT(Lose[[#This Row],[LosID]],FIND("-",Lose[[#This Row],[LosID]])-1),Ziehungsanzahl[Kürzel],Ziehungsanzahl[Kontingent],FALSE,0)),9999)</f>
        <v>0</v>
      </c>
    </row>
    <row r="486" spans="1:24" ht="105">
      <c r="A48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6" t="s">
        <v>830</v>
      </c>
      <c r="C486" t="s">
        <v>2270</v>
      </c>
      <c r="D486" s="33" t="s">
        <v>2271</v>
      </c>
      <c r="E486" t="s">
        <v>2272</v>
      </c>
      <c r="F486" t="s">
        <v>2273</v>
      </c>
      <c r="G486">
        <v>2</v>
      </c>
      <c r="H486">
        <v>15</v>
      </c>
      <c r="I486">
        <v>7.0000000000000007E-2</v>
      </c>
      <c r="J486">
        <v>20</v>
      </c>
      <c r="K486" t="str" cm="1">
        <f t="array" ref="K48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Dortmund Universität</v>
      </c>
      <c r="L486" t="str">
        <f>IFERROR(LEFT(TRIM(Lose[[#This Row],[Google Koordinaten]]),9),"")</f>
        <v>51.492343</v>
      </c>
      <c r="M486" t="str">
        <f>IFERROR(MID(TRIM(Lose[[#This Row],[Google Koordinaten]]),
FIND(",",TRIM(Lose[[#This Row],[Google Koordinaten]])) + 2,9),"")</f>
        <v>7.4173674</v>
      </c>
      <c r="N486">
        <f>IF(Lose[[#This Row],[Bahn-hofs-zeit]]=0,0,MROUND(30*25^((Lose[[#This Row],[Bahn-hofs-zeit]]-_xlfn.MINIFS(Lose[Bahn-hofs-zeit],Lose[Bahn-hofs-zeit],"&gt;0"))/(MAX(Lose[Bahn-hofs-zeit])-_xlfn.MINIFS(Lose[Bahn-hofs-zeit],Lose[Bahn-hofs-zeit],"&gt;0"))),5))</f>
        <v>45</v>
      </c>
      <c r="O486">
        <f>IF(Lose[[#This Row],[Gehzeit (min)]]="",0,CEILING(3*(Lose[[#This Row],[Gehzeit (min)]]+Lose[[#This Row],[Aufgaben-zeit (min)]]),5))</f>
        <v>55</v>
      </c>
      <c r="P486">
        <v>4.5</v>
      </c>
      <c r="Q486">
        <f>IFERROR(ROUND(Lose[[#This Row],[Distanz (km)]]*60/Lose[[#This Row],[Gehzeit (min)]],1),"")</f>
        <v>2.1</v>
      </c>
      <c r="R48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0.05</v>
      </c>
      <c r="S486">
        <f>IFERROR(Lose[[#This Row],[Distanz (km)]]-Lose[[#This Row],[Check Distanz]],"")</f>
        <v>2.0000000000000004E-2</v>
      </c>
      <c r="T486" s="29">
        <f>IFERROR(Lose[[#This Row],[Check Umweg]]/Lose[[#This Row],[Check Distanz]],"")</f>
        <v>0.40000000000000008</v>
      </c>
      <c r="U486">
        <f ca="1">IF(RIGHT(Lose[[#This Row],[LosID]],1)="b",_xlfn.XLOOKUP(REPLACE(Lose[[#This Row],[LosID]],LEN(Lose[[#This Row],[LosID]]),1,"a"),Lose[LosID],Lose[Zufallszahl],"",0),RAND())</f>
        <v>0.51076707280610334</v>
      </c>
      <c r="V486" t="b" cm="1">
        <f t="array" aca="1" ref="V486" ca="1">Lose[[#This Row],[Zufallszahl]]&gt;=IFERROR(LARGE((LEFT(Lose[LosID],FIND("-",Lose[LosID])-1)=LEFT(Lose[[#This Row],[LosID]],FIND("-",Lose[[#This Row],[LosID]])-1))*Lose[Zufallszahl],_xlfn.XLOOKUP(LEFT(Lose[[#This Row],[LosID]],FIND("-",Lose[[#This Row],[LosID]])-1),Ziehungsanzahl[Kürzel],Ziehungsanzahl[Kontingent],FALSE,0)),9999)</f>
        <v>0</v>
      </c>
    </row>
    <row r="487" spans="1:24" ht="60">
      <c r="A48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7" t="s">
        <v>830</v>
      </c>
      <c r="C487" t="s">
        <v>2274</v>
      </c>
      <c r="D487" s="33" t="s">
        <v>2275</v>
      </c>
      <c r="E487" t="s">
        <v>2276</v>
      </c>
      <c r="F487" t="s">
        <v>2277</v>
      </c>
      <c r="G487">
        <v>17</v>
      </c>
      <c r="H487">
        <v>10</v>
      </c>
      <c r="I487">
        <v>1.3</v>
      </c>
      <c r="J487">
        <v>20</v>
      </c>
      <c r="K487" t="str" cm="1">
        <f t="array" ref="K48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Stuttgart Neckarpark</v>
      </c>
      <c r="L487" t="str">
        <f>IFERROR(LEFT(TRIM(Lose[[#This Row],[Google Koordinaten]]),9),"")</f>
        <v>48.792241</v>
      </c>
      <c r="M487" t="str">
        <f>IFERROR(MID(TRIM(Lose[[#This Row],[Google Koordinaten]]),
FIND(",",TRIM(Lose[[#This Row],[Google Koordinaten]])) + 2,9),"")</f>
        <v>9.229635</v>
      </c>
      <c r="N487">
        <f>IF(Lose[[#This Row],[Bahn-hofs-zeit]]=0,0,MROUND(30*25^((Lose[[#This Row],[Bahn-hofs-zeit]]-_xlfn.MINIFS(Lose[Bahn-hofs-zeit],Lose[Bahn-hofs-zeit],"&gt;0"))/(MAX(Lose[Bahn-hofs-zeit])-_xlfn.MINIFS(Lose[Bahn-hofs-zeit],Lose[Bahn-hofs-zeit],"&gt;0"))),5))</f>
        <v>95</v>
      </c>
      <c r="O487">
        <f>IF(Lose[[#This Row],[Gehzeit (min)]]="",0,CEILING(3*(Lose[[#This Row],[Gehzeit (min)]]+Lose[[#This Row],[Aufgaben-zeit (min)]]),5))</f>
        <v>85</v>
      </c>
      <c r="P487">
        <v>6.75</v>
      </c>
      <c r="Q487">
        <f>IFERROR(ROUND(Lose[[#This Row],[Distanz (km)]]*60/Lose[[#This Row],[Gehzeit (min)]],1),"")</f>
        <v>4.5999999999999996</v>
      </c>
      <c r="R48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0.84</v>
      </c>
      <c r="S487">
        <f>IFERROR(Lose[[#This Row],[Distanz (km)]]-Lose[[#This Row],[Check Distanz]],"")</f>
        <v>0.46000000000000008</v>
      </c>
      <c r="T487" s="29">
        <f>IFERROR(Lose[[#This Row],[Check Umweg]]/Lose[[#This Row],[Check Distanz]],"")</f>
        <v>0.54761904761904778</v>
      </c>
      <c r="U487">
        <f ca="1">IF(RIGHT(Lose[[#This Row],[LosID]],1)="b",_xlfn.XLOOKUP(REPLACE(Lose[[#This Row],[LosID]],LEN(Lose[[#This Row],[LosID]]),1,"a"),Lose[LosID],Lose[Zufallszahl],"",0),RAND())</f>
        <v>0.99029113217911358</v>
      </c>
      <c r="V487" t="b" cm="1">
        <f t="array" aca="1" ref="V487" ca="1">Lose[[#This Row],[Zufallszahl]]&gt;=IFERROR(LARGE((LEFT(Lose[LosID],FIND("-",Lose[LosID])-1)=LEFT(Lose[[#This Row],[LosID]],FIND("-",Lose[[#This Row],[LosID]])-1))*Lose[Zufallszahl],_xlfn.XLOOKUP(LEFT(Lose[[#This Row],[LosID]],FIND("-",Lose[[#This Row],[LosID]])-1),Ziehungsanzahl[Kürzel],Ziehungsanzahl[Kontingent],FALSE,0)),9999)</f>
        <v>1</v>
      </c>
    </row>
    <row r="488" spans="1:24" ht="45">
      <c r="A48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88" t="s">
        <v>830</v>
      </c>
      <c r="C488" t="s">
        <v>754</v>
      </c>
      <c r="D488" s="1" t="s">
        <v>756</v>
      </c>
      <c r="F488" t="s">
        <v>2278</v>
      </c>
      <c r="G488">
        <v>8</v>
      </c>
      <c r="H488">
        <v>1</v>
      </c>
      <c r="I488">
        <v>0.5</v>
      </c>
      <c r="J488">
        <v>5</v>
      </c>
      <c r="K488" t="str" cm="1">
        <f t="array" ref="K48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Römisches Theater</v>
      </c>
      <c r="L488" t="str">
        <f>IFERROR(LEFT(TRIM(Lose[[#This Row],[Google Koordinaten]]),9),"")</f>
        <v>49.994915</v>
      </c>
      <c r="M488" t="str">
        <f>IFERROR(MID(TRIM(Lose[[#This Row],[Google Koordinaten]]),
FIND(",",TRIM(Lose[[#This Row],[Google Koordinaten]])) + 2,9),"")</f>
        <v>8.2806414</v>
      </c>
      <c r="N488">
        <f>IF(Lose[[#This Row],[Bahn-hofs-zeit]]=0,0,MROUND(30*25^((Lose[[#This Row],[Bahn-hofs-zeit]]-_xlfn.MINIFS(Lose[Bahn-hofs-zeit],Lose[Bahn-hofs-zeit],"&gt;0"))/(MAX(Lose[Bahn-hofs-zeit])-_xlfn.MINIFS(Lose[Bahn-hofs-zeit],Lose[Bahn-hofs-zeit],"&gt;0"))),5))</f>
        <v>50</v>
      </c>
      <c r="O488">
        <f>IF(Lose[[#This Row],[Gehzeit (min)]]="",0,CEILING(3*(Lose[[#This Row],[Gehzeit (min)]]+Lose[[#This Row],[Aufgaben-zeit (min)]]),5))</f>
        <v>30</v>
      </c>
      <c r="P488">
        <v>4.75</v>
      </c>
      <c r="Q488">
        <f>IFERROR(ROUND(Lose[[#This Row],[Distanz (km)]]*60/Lose[[#This Row],[Gehzeit (min)]],1),"")</f>
        <v>3.8</v>
      </c>
      <c r="R48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0.27</v>
      </c>
      <c r="S488">
        <f>IFERROR(Lose[[#This Row],[Distanz (km)]]-Lose[[#This Row],[Check Distanz]],"")</f>
        <v>0.22999999999999998</v>
      </c>
      <c r="T488" s="29">
        <f>IFERROR(Lose[[#This Row],[Check Umweg]]/Lose[[#This Row],[Check Distanz]],"")</f>
        <v>0.85185185185185175</v>
      </c>
      <c r="U488">
        <f ca="1">IF(RIGHT(Lose[[#This Row],[LosID]],1)="b",_xlfn.XLOOKUP(REPLACE(Lose[[#This Row],[LosID]],LEN(Lose[[#This Row],[LosID]]),1,"a"),Lose[LosID],Lose[Zufallszahl],"",0),RAND())</f>
        <v>0.22728698920304746</v>
      </c>
      <c r="V488" t="b" cm="1">
        <f t="array" aca="1" ref="V488" ca="1">Lose[[#This Row],[Zufallszahl]]&gt;=IFERROR(LARGE((LEFT(Lose[LosID],FIND("-",Lose[LosID])-1)=LEFT(Lose[[#This Row],[LosID]],FIND("-",Lose[[#This Row],[LosID]])-1))*Lose[Zufallszahl],_xlfn.XLOOKUP(LEFT(Lose[[#This Row],[LosID]],FIND("-",Lose[[#This Row],[LosID]])-1),Ziehungsanzahl[Kürzel],Ziehungsanzahl[Kontingent],FALSE,0)),9999)</f>
        <v>0</v>
      </c>
    </row>
    <row r="489" spans="1:24" ht="90">
      <c r="A48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89" t="s">
        <v>830</v>
      </c>
      <c r="C489" t="s">
        <v>757</v>
      </c>
      <c r="D489" s="1" t="s">
        <v>758</v>
      </c>
      <c r="E489" t="s">
        <v>2279</v>
      </c>
      <c r="F489" t="s">
        <v>2280</v>
      </c>
      <c r="G489">
        <v>2</v>
      </c>
      <c r="H489">
        <v>15</v>
      </c>
      <c r="I489">
        <v>0.1</v>
      </c>
      <c r="K489" t="str" cm="1">
        <f t="array" ref="K48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Bingen(Rhein) Hbf</v>
      </c>
      <c r="L489" t="str">
        <f>IFERROR(LEFT(TRIM(Lose[[#This Row],[Google Koordinaten]]),9),"")</f>
        <v>49.968539</v>
      </c>
      <c r="M489" t="str">
        <f>IFERROR(MID(TRIM(Lose[[#This Row],[Google Koordinaten]]),
FIND(",",TRIM(Lose[[#This Row],[Google Koordinaten]])) + 2,9),"")</f>
        <v>7.8842726</v>
      </c>
      <c r="N489">
        <f>IF(Lose[[#This Row],[Bahn-hofs-zeit]]=0,0,MROUND(30*25^((Lose[[#This Row],[Bahn-hofs-zeit]]-_xlfn.MINIFS(Lose[Bahn-hofs-zeit],Lose[Bahn-hofs-zeit],"&gt;0"))/(MAX(Lose[Bahn-hofs-zeit])-_xlfn.MINIFS(Lose[Bahn-hofs-zeit],Lose[Bahn-hofs-zeit],"&gt;0"))),5))</f>
        <v>60</v>
      </c>
      <c r="O489">
        <f>IF(Lose[[#This Row],[Gehzeit (min)]]="",0,CEILING(3*(Lose[[#This Row],[Gehzeit (min)]]+Lose[[#This Row],[Aufgaben-zeit (min)]]),5))</f>
        <v>55</v>
      </c>
      <c r="P489">
        <v>5.25</v>
      </c>
      <c r="Q489">
        <f>IFERROR(ROUND(Lose[[#This Row],[Distanz (km)]]*60/Lose[[#This Row],[Gehzeit (min)]],1),"")</f>
        <v>3</v>
      </c>
      <c r="R48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0.02</v>
      </c>
      <c r="S489">
        <f>IFERROR(Lose[[#This Row],[Distanz (km)]]-Lose[[#This Row],[Check Distanz]],"")</f>
        <v>0.08</v>
      </c>
      <c r="T489" s="29">
        <f>IFERROR(Lose[[#This Row],[Check Umweg]]/Lose[[#This Row],[Check Distanz]],"")</f>
        <v>4</v>
      </c>
      <c r="U489">
        <f ca="1">IF(RIGHT(Lose[[#This Row],[LosID]],1)="b",_xlfn.XLOOKUP(REPLACE(Lose[[#This Row],[LosID]],LEN(Lose[[#This Row],[LosID]]),1,"a"),Lose[LosID],Lose[Zufallszahl],"",0),RAND())</f>
        <v>2.3169079313145602E-3</v>
      </c>
      <c r="V489" t="b" cm="1">
        <f t="array" aca="1" ref="V489" ca="1">Lose[[#This Row],[Zufallszahl]]&gt;=IFERROR(LARGE((LEFT(Lose[LosID],FIND("-",Lose[LosID])-1)=LEFT(Lose[[#This Row],[LosID]],FIND("-",Lose[[#This Row],[LosID]])-1))*Lose[Zufallszahl],_xlfn.XLOOKUP(LEFT(Lose[[#This Row],[LosID]],FIND("-",Lose[[#This Row],[LosID]])-1),Ziehungsanzahl[Kürzel],Ziehungsanzahl[Kontingent],FALSE,0)),9999)</f>
        <v>0</v>
      </c>
    </row>
    <row r="490" spans="1:24" ht="90">
      <c r="A49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90" t="s">
        <v>830</v>
      </c>
      <c r="C490" t="s">
        <v>2281</v>
      </c>
      <c r="D490" s="1" t="s">
        <v>2282</v>
      </c>
      <c r="E490" t="s">
        <v>2283</v>
      </c>
      <c r="F490" t="s">
        <v>2284</v>
      </c>
      <c r="G490">
        <v>2</v>
      </c>
      <c r="H490">
        <v>15</v>
      </c>
      <c r="I490">
        <v>0.1</v>
      </c>
      <c r="K490" t="str" cm="1">
        <f t="array" ref="K49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Koblenz Hbf</v>
      </c>
      <c r="L490" t="str">
        <f>IFERROR(LEFT(TRIM(Lose[[#This Row],[Google Koordinaten]]),9),"")</f>
        <v>50.350942</v>
      </c>
      <c r="M490" t="str">
        <f>IFERROR(MID(TRIM(Lose[[#This Row],[Google Koordinaten]]),
FIND(",",TRIM(Lose[[#This Row],[Google Koordinaten]])) + 2,9),"")</f>
        <v>7.5885011</v>
      </c>
      <c r="N490">
        <f>IF(Lose[[#This Row],[Bahn-hofs-zeit]]=0,0,MROUND(30*25^((Lose[[#This Row],[Bahn-hofs-zeit]]-_xlfn.MINIFS(Lose[Bahn-hofs-zeit],Lose[Bahn-hofs-zeit],"&gt;0"))/(MAX(Lose[Bahn-hofs-zeit])-_xlfn.MINIFS(Lose[Bahn-hofs-zeit],Lose[Bahn-hofs-zeit],"&gt;0"))),5))</f>
        <v>50</v>
      </c>
      <c r="O490">
        <f>IF(Lose[[#This Row],[Gehzeit (min)]]="",0,CEILING(3*(Lose[[#This Row],[Gehzeit (min)]]+Lose[[#This Row],[Aufgaben-zeit (min)]]),5))</f>
        <v>55</v>
      </c>
      <c r="P490">
        <v>4.75</v>
      </c>
      <c r="Q490">
        <f>IFERROR(ROUND(Lose[[#This Row],[Distanz (km)]]*60/Lose[[#This Row],[Gehzeit (min)]],1),"")</f>
        <v>3</v>
      </c>
      <c r="R49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0.01</v>
      </c>
      <c r="S490">
        <f>IFERROR(Lose[[#This Row],[Distanz (km)]]-Lose[[#This Row],[Check Distanz]],"")</f>
        <v>9.0000000000000011E-2</v>
      </c>
      <c r="T490" s="29">
        <f>IFERROR(Lose[[#This Row],[Check Umweg]]/Lose[[#This Row],[Check Distanz]],"")</f>
        <v>9</v>
      </c>
      <c r="U490">
        <f ca="1">IF(RIGHT(Lose[[#This Row],[LosID]],1)="b",_xlfn.XLOOKUP(REPLACE(Lose[[#This Row],[LosID]],LEN(Lose[[#This Row],[LosID]]),1,"a"),Lose[LosID],Lose[Zufallszahl],"",0),RAND())</f>
        <v>0.58741632000544175</v>
      </c>
      <c r="V490" t="b" cm="1">
        <f t="array" aca="1" ref="V490" ca="1">Lose[[#This Row],[Zufallszahl]]&gt;=IFERROR(LARGE((LEFT(Lose[LosID],FIND("-",Lose[LosID])-1)=LEFT(Lose[[#This Row],[LosID]],FIND("-",Lose[[#This Row],[LosID]])-1))*Lose[Zufallszahl],_xlfn.XLOOKUP(LEFT(Lose[[#This Row],[LosID]],FIND("-",Lose[[#This Row],[LosID]])-1),Ziehungsanzahl[Kürzel],Ziehungsanzahl[Kontingent],FALSE,0)),9999)</f>
        <v>0</v>
      </c>
    </row>
    <row r="491" spans="1:24" ht="195">
      <c r="A49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1" t="s">
        <v>851</v>
      </c>
      <c r="C491" t="s">
        <v>2285</v>
      </c>
      <c r="D491" s="1" t="s">
        <v>2286</v>
      </c>
      <c r="E491" t="s">
        <v>2287</v>
      </c>
      <c r="F491" t="s">
        <v>2288</v>
      </c>
      <c r="G491">
        <v>13</v>
      </c>
      <c r="H491">
        <v>1</v>
      </c>
      <c r="I491">
        <v>1</v>
      </c>
      <c r="J491">
        <v>20</v>
      </c>
      <c r="K491" t="str" cm="1">
        <f t="array" ref="K49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Reinhardsbrunn-Friedrichroda</v>
      </c>
      <c r="L491" t="str">
        <f>IFERROR(LEFT(TRIM(Lose[[#This Row],[Google Koordinaten]]),9),"")</f>
        <v>50.870635</v>
      </c>
      <c r="M491" t="str">
        <f>IFERROR(MID(TRIM(Lose[[#This Row],[Google Koordinaten]]),
FIND(",",TRIM(Lose[[#This Row],[Google Koordinaten]])) + 2,9),"")</f>
        <v>10.562335</v>
      </c>
      <c r="N491">
        <f>IF(Lose[[#This Row],[Bahn-hofs-zeit]]=0,0,MROUND(30*25^((Lose[[#This Row],[Bahn-hofs-zeit]]-_xlfn.MINIFS(Lose[Bahn-hofs-zeit],Lose[Bahn-hofs-zeit],"&gt;0"))/(MAX(Lose[Bahn-hofs-zeit])-_xlfn.MINIFS(Lose[Bahn-hofs-zeit],Lose[Bahn-hofs-zeit],"&gt;0"))),5))</f>
        <v>110</v>
      </c>
      <c r="O491">
        <f>IF(Lose[[#This Row],[Gehzeit (min)]]="",0,CEILING(3*(Lose[[#This Row],[Gehzeit (min)]]+Lose[[#This Row],[Aufgaben-zeit (min)]]),5))</f>
        <v>45</v>
      </c>
      <c r="P491">
        <v>7.25</v>
      </c>
      <c r="Q491">
        <f>IFERROR(ROUND(Lose[[#This Row],[Distanz (km)]]*60/Lose[[#This Row],[Gehzeit (min)]],1),"")</f>
        <v>4.5999999999999996</v>
      </c>
      <c r="R49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0.79</v>
      </c>
      <c r="S491">
        <f>IFERROR(Lose[[#This Row],[Distanz (km)]]-Lose[[#This Row],[Check Distanz]],"")</f>
        <v>0.20999999999999996</v>
      </c>
      <c r="T491" s="29">
        <f>IFERROR(Lose[[#This Row],[Check Umweg]]/Lose[[#This Row],[Check Distanz]],"")</f>
        <v>0.2658227848101265</v>
      </c>
      <c r="U491">
        <f ca="1">IF(RIGHT(Lose[[#This Row],[LosID]],1)="b",_xlfn.XLOOKUP(REPLACE(Lose[[#This Row],[LosID]],LEN(Lose[[#This Row],[LosID]]),1,"a"),Lose[LosID],Lose[Zufallszahl],"",0),RAND())</f>
        <v>0.89641413043660167</v>
      </c>
      <c r="V491" t="b" cm="1">
        <f t="array" aca="1" ref="V491" ca="1">Lose[[#This Row],[Zufallszahl]]&gt;=IFERROR(LARGE((LEFT(Lose[LosID],FIND("-",Lose[LosID])-1)=LEFT(Lose[[#This Row],[LosID]],FIND("-",Lose[[#This Row],[LosID]])-1))*Lose[Zufallszahl],_xlfn.XLOOKUP(LEFT(Lose[[#This Row],[LosID]],FIND("-",Lose[[#This Row],[LosID]])-1),Ziehungsanzahl[Kürzel],Ziehungsanzahl[Kontingent],FALSE,0)),9999)</f>
        <v>1</v>
      </c>
    </row>
    <row r="492" spans="1:24" ht="240">
      <c r="A49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2" t="s">
        <v>851</v>
      </c>
      <c r="C492" t="s">
        <v>759</v>
      </c>
      <c r="D492" s="1" t="s">
        <v>2289</v>
      </c>
      <c r="E492" t="s">
        <v>760</v>
      </c>
      <c r="F492" t="s">
        <v>2290</v>
      </c>
      <c r="G492">
        <v>3</v>
      </c>
      <c r="H492">
        <v>6</v>
      </c>
      <c r="I492">
        <v>0.2</v>
      </c>
      <c r="J492">
        <v>30</v>
      </c>
      <c r="K492" t="str" cm="1">
        <f t="array" ref="K49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Charlottenburg (S)</v>
      </c>
      <c r="L492" t="str">
        <f>IFERROR(LEFT(TRIM(Lose[[#This Row],[Google Koordinaten]]),9),"")</f>
        <v>52.505894</v>
      </c>
      <c r="M492" t="str">
        <f>IFERROR(MID(TRIM(Lose[[#This Row],[Google Koordinaten]]),
FIND(",",TRIM(Lose[[#This Row],[Google Koordinaten]])) + 2,9),"")</f>
        <v>13.302190</v>
      </c>
      <c r="N492">
        <f>IF(Lose[[#This Row],[Bahn-hofs-zeit]]=0,0,MROUND(30*25^((Lose[[#This Row],[Bahn-hofs-zeit]]-_xlfn.MINIFS(Lose[Bahn-hofs-zeit],Lose[Bahn-hofs-zeit],"&gt;0"))/(MAX(Lose[Bahn-hofs-zeit])-_xlfn.MINIFS(Lose[Bahn-hofs-zeit],Lose[Bahn-hofs-zeit],"&gt;0"))),5))</f>
        <v>170</v>
      </c>
      <c r="O492">
        <f>IF(Lose[[#This Row],[Gehzeit (min)]]="",0,CEILING(3*(Lose[[#This Row],[Gehzeit (min)]]+Lose[[#This Row],[Aufgaben-zeit (min)]]),5))</f>
        <v>30</v>
      </c>
      <c r="P492">
        <v>8.5</v>
      </c>
      <c r="Q492">
        <f>IFERROR(ROUND(Lose[[#This Row],[Distanz (km)]]*60/Lose[[#This Row],[Gehzeit (min)]],1),"")</f>
        <v>4</v>
      </c>
      <c r="R49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0.16</v>
      </c>
      <c r="S492">
        <f>IFERROR(Lose[[#This Row],[Distanz (km)]]-Lose[[#This Row],[Check Distanz]],"")</f>
        <v>4.0000000000000008E-2</v>
      </c>
      <c r="T492" s="29">
        <f>IFERROR(Lose[[#This Row],[Check Umweg]]/Lose[[#This Row],[Check Distanz]],"")</f>
        <v>0.25000000000000006</v>
      </c>
      <c r="U492">
        <f ca="1">IF(RIGHT(Lose[[#This Row],[LosID]],1)="b",_xlfn.XLOOKUP(REPLACE(Lose[[#This Row],[LosID]],LEN(Lose[[#This Row],[LosID]]),1,"a"),Lose[LosID],Lose[Zufallszahl],"",0),RAND())</f>
        <v>0.77397412238125718</v>
      </c>
      <c r="V492" t="b" cm="1">
        <f t="array" aca="1" ref="V492" ca="1">Lose[[#This Row],[Zufallszahl]]&gt;=IFERROR(LARGE((LEFT(Lose[LosID],FIND("-",Lose[LosID])-1)=LEFT(Lose[[#This Row],[LosID]],FIND("-",Lose[[#This Row],[LosID]])-1))*Lose[Zufallszahl],_xlfn.XLOOKUP(LEFT(Lose[[#This Row],[LosID]],FIND("-",Lose[[#This Row],[LosID]])-1),Ziehungsanzahl[Kürzel],Ziehungsanzahl[Kontingent],FALSE,0)),9999)</f>
        <v>0</v>
      </c>
    </row>
    <row r="493" spans="1:24" ht="105">
      <c r="A49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3" t="s">
        <v>851</v>
      </c>
      <c r="C493" t="s">
        <v>2291</v>
      </c>
      <c r="D493" s="1" t="s">
        <v>2292</v>
      </c>
      <c r="E493" t="s">
        <v>2293</v>
      </c>
      <c r="F493" t="s">
        <v>2294</v>
      </c>
      <c r="G493">
        <v>9</v>
      </c>
      <c r="H493">
        <v>3</v>
      </c>
      <c r="I493">
        <v>0.65</v>
      </c>
      <c r="J493">
        <v>10</v>
      </c>
      <c r="K493" t="str" cm="1">
        <f t="array" ref="K49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Frankfurt(M)Hauptwache</v>
      </c>
      <c r="L493" t="str">
        <f>IFERROR(LEFT(TRIM(Lose[[#This Row],[Google Koordinaten]]),9),"")</f>
        <v>50.111077</v>
      </c>
      <c r="M493" t="str">
        <f>IFERROR(MID(TRIM(Lose[[#This Row],[Google Koordinaten]]),
FIND(",",TRIM(Lose[[#This Row],[Google Koordinaten]])) + 2,9),"")</f>
        <v>8.6836077</v>
      </c>
      <c r="N493">
        <f>IF(Lose[[#This Row],[Bahn-hofs-zeit]]=0,0,MROUND(30*25^((Lose[[#This Row],[Bahn-hofs-zeit]]-_xlfn.MINIFS(Lose[Bahn-hofs-zeit],Lose[Bahn-hofs-zeit],"&gt;0"))/(MAX(Lose[Bahn-hofs-zeit])-_xlfn.MINIFS(Lose[Bahn-hofs-zeit],Lose[Bahn-hofs-zeit],"&gt;0"))),5))</f>
        <v>35</v>
      </c>
      <c r="O493">
        <f>IF(Lose[[#This Row],[Gehzeit (min)]]="",0,CEILING(3*(Lose[[#This Row],[Gehzeit (min)]]+Lose[[#This Row],[Aufgaben-zeit (min)]]),5))</f>
        <v>40</v>
      </c>
      <c r="P493">
        <v>3.75</v>
      </c>
      <c r="Q493">
        <f>IFERROR(ROUND(Lose[[#This Row],[Distanz (km)]]*60/Lose[[#This Row],[Gehzeit (min)]],1),"")</f>
        <v>4.3</v>
      </c>
      <c r="R49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0.46</v>
      </c>
      <c r="S493">
        <f>IFERROR(Lose[[#This Row],[Distanz (km)]]-Lose[[#This Row],[Check Distanz]],"")</f>
        <v>0.19</v>
      </c>
      <c r="T493" s="29">
        <f>IFERROR(Lose[[#This Row],[Check Umweg]]/Lose[[#This Row],[Check Distanz]],"")</f>
        <v>0.41304347826086957</v>
      </c>
      <c r="U493">
        <f ca="1">IF(RIGHT(Lose[[#This Row],[LosID]],1)="b",_xlfn.XLOOKUP(REPLACE(Lose[[#This Row],[LosID]],LEN(Lose[[#This Row],[LosID]]),1,"a"),Lose[LosID],Lose[Zufallszahl],"",0),RAND())</f>
        <v>0.99206836890996708</v>
      </c>
      <c r="V493" t="b" cm="1">
        <f t="array" aca="1" ref="V493" ca="1">Lose[[#This Row],[Zufallszahl]]&gt;=IFERROR(LARGE((LEFT(Lose[LosID],FIND("-",Lose[LosID])-1)=LEFT(Lose[[#This Row],[LosID]],FIND("-",Lose[[#This Row],[LosID]])-1))*Lose[Zufallszahl],_xlfn.XLOOKUP(LEFT(Lose[[#This Row],[LosID]],FIND("-",Lose[[#This Row],[LosID]])-1),Ziehungsanzahl[Kürzel],Ziehungsanzahl[Kontingent],FALSE,0)),9999)</f>
        <v>1</v>
      </c>
      <c r="X493" s="1"/>
    </row>
    <row r="494" spans="1:24" ht="30">
      <c r="A49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4" t="s">
        <v>851</v>
      </c>
      <c r="C494" t="s">
        <v>2295</v>
      </c>
      <c r="D494" s="1" t="s">
        <v>2296</v>
      </c>
      <c r="E494" t="s">
        <v>2297</v>
      </c>
      <c r="F494" s="57" t="s">
        <v>2298</v>
      </c>
      <c r="G494">
        <v>13</v>
      </c>
      <c r="H494">
        <v>1</v>
      </c>
      <c r="I494">
        <v>0.95</v>
      </c>
      <c r="K494" t="str" cm="1">
        <f t="array" ref="K49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Coesfeld(Westf)</v>
      </c>
      <c r="L494" t="str">
        <f>IFERROR(LEFT(TRIM(Lose[[#This Row],[Google Koordinaten]]),9),"")</f>
        <v>51.944569</v>
      </c>
      <c r="M494" t="str">
        <f>IFERROR(MID(TRIM(Lose[[#This Row],[Google Koordinaten]]),
FIND(",",TRIM(Lose[[#This Row],[Google Koordinaten]])) + 2,9),"")</f>
        <v>7.1688222</v>
      </c>
      <c r="N494">
        <f>IF(Lose[[#This Row],[Bahn-hofs-zeit]]=0,0,MROUND(30*25^((Lose[[#This Row],[Bahn-hofs-zeit]]-_xlfn.MINIFS(Lose[Bahn-hofs-zeit],Lose[Bahn-hofs-zeit],"&gt;0"))/(MAX(Lose[Bahn-hofs-zeit])-_xlfn.MINIFS(Lose[Bahn-hofs-zeit],Lose[Bahn-hofs-zeit],"&gt;0"))),5))</f>
        <v>50</v>
      </c>
      <c r="O494">
        <f>IF(Lose[[#This Row],[Gehzeit (min)]]="",0,CEILING(3*(Lose[[#This Row],[Gehzeit (min)]]+Lose[[#This Row],[Aufgaben-zeit (min)]]),5))</f>
        <v>45</v>
      </c>
      <c r="P494">
        <v>4.75</v>
      </c>
      <c r="Q494">
        <f>IFERROR(ROUND(Lose[[#This Row],[Distanz (km)]]*60/Lose[[#This Row],[Gehzeit (min)]],1),"")</f>
        <v>4.4000000000000004</v>
      </c>
      <c r="R49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0.64</v>
      </c>
      <c r="S494">
        <f>IFERROR(Lose[[#This Row],[Distanz (km)]]-Lose[[#This Row],[Check Distanz]],"")</f>
        <v>0.30999999999999994</v>
      </c>
      <c r="T494" s="29">
        <f>IFERROR(Lose[[#This Row],[Check Umweg]]/Lose[[#This Row],[Check Distanz]],"")</f>
        <v>0.48437499999999989</v>
      </c>
      <c r="U494">
        <f ca="1">IF(RIGHT(Lose[[#This Row],[LosID]],1)="b",_xlfn.XLOOKUP(REPLACE(Lose[[#This Row],[LosID]],LEN(Lose[[#This Row],[LosID]]),1,"a"),Lose[LosID],Lose[Zufallszahl],"",0),RAND())</f>
        <v>0.4134142203959742</v>
      </c>
      <c r="V494" t="b" cm="1">
        <f t="array" aca="1" ref="V494" ca="1">Lose[[#This Row],[Zufallszahl]]&gt;=IFERROR(LARGE((LEFT(Lose[LosID],FIND("-",Lose[LosID])-1)=LEFT(Lose[[#This Row],[LosID]],FIND("-",Lose[[#This Row],[LosID]])-1))*Lose[Zufallszahl],_xlfn.XLOOKUP(LEFT(Lose[[#This Row],[LosID]],FIND("-",Lose[[#This Row],[LosID]])-1),Ziehungsanzahl[Kürzel],Ziehungsanzahl[Kontingent],FALSE,0)),9999)</f>
        <v>0</v>
      </c>
    </row>
    <row r="495" spans="1:24">
      <c r="A49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5" t="s">
        <v>843</v>
      </c>
      <c r="C495" t="s">
        <v>2299</v>
      </c>
      <c r="D495" s="1" t="s">
        <v>2300</v>
      </c>
      <c r="E495" t="s">
        <v>2301</v>
      </c>
      <c r="F495" t="s">
        <v>2302</v>
      </c>
      <c r="G495">
        <v>6</v>
      </c>
      <c r="H495">
        <v>2</v>
      </c>
      <c r="I495">
        <v>0.45</v>
      </c>
      <c r="K495" t="str" cm="1">
        <f t="array" ref="K49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Eckernförde</v>
      </c>
      <c r="L495" t="str">
        <f>IFERROR(LEFT(TRIM(Lose[[#This Row],[Google Koordinaten]]),9),"")</f>
        <v>54.469281</v>
      </c>
      <c r="M495" t="str">
        <f>IFERROR(MID(TRIM(Lose[[#This Row],[Google Koordinaten]]),
FIND(",",TRIM(Lose[[#This Row],[Google Koordinaten]])) + 2,9),"")</f>
        <v>9.8405360</v>
      </c>
      <c r="N495">
        <f>IF(Lose[[#This Row],[Bahn-hofs-zeit]]=0,0,MROUND(30*25^((Lose[[#This Row],[Bahn-hofs-zeit]]-_xlfn.MINIFS(Lose[Bahn-hofs-zeit],Lose[Bahn-hofs-zeit],"&gt;0"))/(MAX(Lose[Bahn-hofs-zeit])-_xlfn.MINIFS(Lose[Bahn-hofs-zeit],Lose[Bahn-hofs-zeit],"&gt;0"))),5))</f>
        <v>390</v>
      </c>
      <c r="O495">
        <f>IF(Lose[[#This Row],[Gehzeit (min)]]="",0,CEILING(3*(Lose[[#This Row],[Gehzeit (min)]]+Lose[[#This Row],[Aufgaben-zeit (min)]]),5))</f>
        <v>25</v>
      </c>
      <c r="P495">
        <v>11</v>
      </c>
      <c r="Q495">
        <f>IFERROR(ROUND(Lose[[#This Row],[Distanz (km)]]*60/Lose[[#This Row],[Gehzeit (min)]],1),"")</f>
        <v>4.5</v>
      </c>
      <c r="R49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v>
      </c>
      <c r="S495">
        <f>IFERROR(Lose[[#This Row],[Distanz (km)]]-Lose[[#This Row],[Check Distanz]],"")</f>
        <v>4.9999999999999989E-2</v>
      </c>
      <c r="T495" s="29">
        <f>IFERROR(Lose[[#This Row],[Check Umweg]]/Lose[[#This Row],[Check Distanz]],"")</f>
        <v>0.12499999999999997</v>
      </c>
      <c r="U495">
        <f ca="1">IF(RIGHT(Lose[[#This Row],[LosID]],1)="b",_xlfn.XLOOKUP(REPLACE(Lose[[#This Row],[LosID]],LEN(Lose[[#This Row],[LosID]]),1,"a"),Lose[LosID],Lose[Zufallszahl],"",0),RAND())</f>
        <v>0.95823587604596672</v>
      </c>
      <c r="V495" t="b" cm="1">
        <f t="array" aca="1" ref="V495" ca="1">Lose[[#This Row],[Zufallszahl]]&gt;=IFERROR(LARGE((LEFT(Lose[LosID],FIND("-",Lose[LosID])-1)=LEFT(Lose[[#This Row],[LosID]],FIND("-",Lose[[#This Row],[LosID]])-1))*Lose[Zufallszahl],_xlfn.XLOOKUP(LEFT(Lose[[#This Row],[LosID]],FIND("-",Lose[[#This Row],[LosID]])-1),Ziehungsanzahl[Kürzel],Ziehungsanzahl[Kontingent],FALSE,0)),9999)</f>
        <v>1</v>
      </c>
    </row>
    <row r="496" spans="1:24" ht="30">
      <c r="A49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6" t="s">
        <v>843</v>
      </c>
      <c r="C496" t="s">
        <v>2303</v>
      </c>
      <c r="D496" s="1" t="s">
        <v>2304</v>
      </c>
      <c r="E496" t="s">
        <v>2305</v>
      </c>
      <c r="F496" t="s">
        <v>2306</v>
      </c>
      <c r="G496">
        <v>11</v>
      </c>
      <c r="H496">
        <v>2</v>
      </c>
      <c r="I496">
        <v>0.8</v>
      </c>
      <c r="K496" t="str" cm="1">
        <f t="array" ref="K49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Rendsburg</v>
      </c>
      <c r="L496" t="str">
        <f>IFERROR(LEFT(TRIM(Lose[[#This Row],[Google Koordinaten]]),9),"")</f>
        <v>54.306169</v>
      </c>
      <c r="M496" t="str">
        <f>IFERROR(MID(TRIM(Lose[[#This Row],[Google Koordinaten]]),
FIND(",",TRIM(Lose[[#This Row],[Google Koordinaten]])) + 2,9),"")</f>
        <v>9.6621564</v>
      </c>
      <c r="N496">
        <f>IF(Lose[[#This Row],[Bahn-hofs-zeit]]=0,0,MROUND(30*25^((Lose[[#This Row],[Bahn-hofs-zeit]]-_xlfn.MINIFS(Lose[Bahn-hofs-zeit],Lose[Bahn-hofs-zeit],"&gt;0"))/(MAX(Lose[Bahn-hofs-zeit])-_xlfn.MINIFS(Lose[Bahn-hofs-zeit],Lose[Bahn-hofs-zeit],"&gt;0"))),5))</f>
        <v>305</v>
      </c>
      <c r="O496">
        <f>IF(Lose[[#This Row],[Gehzeit (min)]]="",0,CEILING(3*(Lose[[#This Row],[Gehzeit (min)]]+Lose[[#This Row],[Aufgaben-zeit (min)]]),5))</f>
        <v>40</v>
      </c>
      <c r="P496">
        <v>10.25</v>
      </c>
      <c r="Q496">
        <f>IFERROR(ROUND(Lose[[#This Row],[Distanz (km)]]*60/Lose[[#This Row],[Gehzeit (min)]],1),"")</f>
        <v>4.4000000000000004</v>
      </c>
      <c r="R49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0.73</v>
      </c>
      <c r="S496">
        <f>IFERROR(Lose[[#This Row],[Distanz (km)]]-Lose[[#This Row],[Check Distanz]],"")</f>
        <v>7.0000000000000062E-2</v>
      </c>
      <c r="T496" s="29">
        <f>IFERROR(Lose[[#This Row],[Check Umweg]]/Lose[[#This Row],[Check Distanz]],"")</f>
        <v>9.5890410958904201E-2</v>
      </c>
      <c r="U496">
        <f ca="1">IF(RIGHT(Lose[[#This Row],[LosID]],1)="b",_xlfn.XLOOKUP(REPLACE(Lose[[#This Row],[LosID]],LEN(Lose[[#This Row],[LosID]]),1,"a"),Lose[LosID],Lose[Zufallszahl],"",0),RAND())</f>
        <v>0.86387598044461777</v>
      </c>
      <c r="V496" t="b" cm="1">
        <f t="array" aca="1" ref="V496" ca="1">Lose[[#This Row],[Zufallszahl]]&gt;=IFERROR(LARGE((LEFT(Lose[LosID],FIND("-",Lose[LosID])-1)=LEFT(Lose[[#This Row],[LosID]],FIND("-",Lose[[#This Row],[LosID]])-1))*Lose[Zufallszahl],_xlfn.XLOOKUP(LEFT(Lose[[#This Row],[LosID]],FIND("-",Lose[[#This Row],[LosID]])-1),Ziehungsanzahl[Kürzel],Ziehungsanzahl[Kontingent],FALSE,0)),9999)</f>
        <v>0</v>
      </c>
    </row>
    <row r="497" spans="1:22" ht="90">
      <c r="A49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7" t="s">
        <v>872</v>
      </c>
      <c r="C497" t="s">
        <v>2307</v>
      </c>
      <c r="D497" s="1" t="s">
        <v>2308</v>
      </c>
      <c r="E497" t="s">
        <v>2309</v>
      </c>
      <c r="F497" t="s">
        <v>2310</v>
      </c>
      <c r="G497">
        <v>17</v>
      </c>
      <c r="H497">
        <v>5</v>
      </c>
      <c r="I497">
        <v>1.2</v>
      </c>
      <c r="K497" t="str" cm="1">
        <f t="array" ref="K49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Neustadt(Saale)</v>
      </c>
      <c r="L497" t="str">
        <f>IFERROR(LEFT(TRIM(Lose[[#This Row],[Google Koordinaten]]),9),"")</f>
        <v>50.323079</v>
      </c>
      <c r="M497" t="str">
        <f>IFERROR(MID(TRIM(Lose[[#This Row],[Google Koordinaten]]),
FIND(",",TRIM(Lose[[#This Row],[Google Koordinaten]])) + 2,9),"")</f>
        <v>10.215723</v>
      </c>
      <c r="N497">
        <f>IF(Lose[[#This Row],[Bahn-hofs-zeit]]=0,0,MROUND(30*25^((Lose[[#This Row],[Bahn-hofs-zeit]]-_xlfn.MINIFS(Lose[Bahn-hofs-zeit],Lose[Bahn-hofs-zeit],"&gt;0"))/(MAX(Lose[Bahn-hofs-zeit])-_xlfn.MINIFS(Lose[Bahn-hofs-zeit],Lose[Bahn-hofs-zeit],"&gt;0"))),5))</f>
        <v>170</v>
      </c>
      <c r="O497">
        <f>IF(Lose[[#This Row],[Gehzeit (min)]]="",0,CEILING(3*(Lose[[#This Row],[Gehzeit (min)]]+Lose[[#This Row],[Aufgaben-zeit (min)]]),5))</f>
        <v>70</v>
      </c>
      <c r="P497">
        <v>8.5</v>
      </c>
      <c r="Q497">
        <f>IFERROR(ROUND(Lose[[#This Row],[Distanz (km)]]*60/Lose[[#This Row],[Gehzeit (min)]],1),"")</f>
        <v>4.2</v>
      </c>
      <c r="R49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0.93</v>
      </c>
      <c r="S497">
        <f>IFERROR(Lose[[#This Row],[Distanz (km)]]-Lose[[#This Row],[Check Distanz]],"")</f>
        <v>0.26999999999999991</v>
      </c>
      <c r="T497" s="29">
        <f>IFERROR(Lose[[#This Row],[Check Umweg]]/Lose[[#This Row],[Check Distanz]],"")</f>
        <v>0.2903225806451612</v>
      </c>
      <c r="U497">
        <f ca="1">IF(RIGHT(Lose[[#This Row],[LosID]],1)="b",_xlfn.XLOOKUP(REPLACE(Lose[[#This Row],[LosID]],LEN(Lose[[#This Row],[LosID]]),1,"a"),Lose[LosID],Lose[Zufallszahl],"",0),RAND())</f>
        <v>0.67209423803992663</v>
      </c>
      <c r="V497" t="b" cm="1">
        <f t="array" aca="1" ref="V497" ca="1">Lose[[#This Row],[Zufallszahl]]&gt;=IFERROR(LARGE((LEFT(Lose[LosID],FIND("-",Lose[LosID])-1)=LEFT(Lose[[#This Row],[LosID]],FIND("-",Lose[[#This Row],[LosID]])-1))*Lose[Zufallszahl],_xlfn.XLOOKUP(LEFT(Lose[[#This Row],[LosID]],FIND("-",Lose[[#This Row],[LosID]])-1),Ziehungsanzahl[Kürzel],Ziehungsanzahl[Kontingent],FALSE,0)),9999)</f>
        <v>0</v>
      </c>
    </row>
    <row r="498" spans="1:22" ht="90">
      <c r="A49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498" t="s">
        <v>872</v>
      </c>
      <c r="C498" t="s">
        <v>2311</v>
      </c>
      <c r="D498" s="48" t="s">
        <v>2312</v>
      </c>
      <c r="E498" t="s">
        <v>2313</v>
      </c>
      <c r="F498" t="s">
        <v>2314</v>
      </c>
      <c r="G498">
        <v>26</v>
      </c>
      <c r="H498">
        <v>1</v>
      </c>
      <c r="I498">
        <v>1.9</v>
      </c>
      <c r="J498">
        <v>15</v>
      </c>
      <c r="K498" t="str" cm="1">
        <f t="array" ref="K49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Duisburg Hbf</v>
      </c>
      <c r="L498" t="str">
        <f>IFERROR(LEFT(TRIM(Lose[[#This Row],[Google Koordinaten]]),9),"")</f>
        <v>51.436244</v>
      </c>
      <c r="M498" t="str">
        <f>IFERROR(MID(TRIM(Lose[[#This Row],[Google Koordinaten]]),
FIND(",",TRIM(Lose[[#This Row],[Google Koordinaten]])) + 2,9),"")</f>
        <v>6.7578395</v>
      </c>
      <c r="N498">
        <f>IF(Lose[[#This Row],[Bahn-hofs-zeit]]=0,0,MROUND(30*25^((Lose[[#This Row],[Bahn-hofs-zeit]]-_xlfn.MINIFS(Lose[Bahn-hofs-zeit],Lose[Bahn-hofs-zeit],"&gt;0"))/(MAX(Lose[Bahn-hofs-zeit])-_xlfn.MINIFS(Lose[Bahn-hofs-zeit],Lose[Bahn-hofs-zeit],"&gt;0"))),5))</f>
        <v>35</v>
      </c>
      <c r="O498">
        <f>IF(Lose[[#This Row],[Gehzeit (min)]]="",0,CEILING(3*(Lose[[#This Row],[Gehzeit (min)]]+Lose[[#This Row],[Aufgaben-zeit (min)]]),5))</f>
        <v>85</v>
      </c>
      <c r="P498">
        <v>3.75</v>
      </c>
      <c r="Q498">
        <f>IFERROR(ROUND(Lose[[#This Row],[Distanz (km)]]*60/Lose[[#This Row],[Gehzeit (min)]],1),"")</f>
        <v>4.4000000000000004</v>
      </c>
      <c r="R49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1.44</v>
      </c>
      <c r="S498">
        <f>IFERROR(Lose[[#This Row],[Distanz (km)]]-Lose[[#This Row],[Check Distanz]],"")</f>
        <v>0.45999999999999996</v>
      </c>
      <c r="T498" s="29">
        <f>IFERROR(Lose[[#This Row],[Check Umweg]]/Lose[[#This Row],[Check Distanz]],"")</f>
        <v>0.31944444444444442</v>
      </c>
      <c r="U498">
        <f ca="1">IF(RIGHT(Lose[[#This Row],[LosID]],1)="b",_xlfn.XLOOKUP(REPLACE(Lose[[#This Row],[LosID]],LEN(Lose[[#This Row],[LosID]]),1,"a"),Lose[LosID],Lose[Zufallszahl],"",0),RAND())</f>
        <v>0.76827965026468414</v>
      </c>
      <c r="V498" t="b" cm="1">
        <f t="array" aca="1" ref="V498" ca="1">Lose[[#This Row],[Zufallszahl]]&gt;=IFERROR(LARGE((LEFT(Lose[LosID],FIND("-",Lose[LosID])-1)=LEFT(Lose[[#This Row],[LosID]],FIND("-",Lose[[#This Row],[LosID]])-1))*Lose[Zufallszahl],_xlfn.XLOOKUP(LEFT(Lose[[#This Row],[LosID]],FIND("-",Lose[[#This Row],[LosID]])-1),Ziehungsanzahl[Kürzel],Ziehungsanzahl[Kontingent],FALSE,0)),9999)</f>
        <v>0</v>
      </c>
    </row>
    <row r="499" spans="1:22" ht="90">
      <c r="A49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499" t="s">
        <v>854</v>
      </c>
      <c r="C499" t="s">
        <v>2315</v>
      </c>
      <c r="D499" s="1" t="s">
        <v>2316</v>
      </c>
      <c r="E499" t="s">
        <v>2317</v>
      </c>
      <c r="F499" t="s">
        <v>2318</v>
      </c>
      <c r="G499">
        <v>2</v>
      </c>
      <c r="H499">
        <v>5</v>
      </c>
      <c r="I499">
        <v>0.1</v>
      </c>
      <c r="K499" t="str" cm="1">
        <f t="array" ref="K49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Kleinen</v>
      </c>
      <c r="L499" t="str">
        <f>IFERROR(LEFT(TRIM(Lose[[#This Row],[Google Koordinaten]]),9),"")</f>
        <v>53.766844</v>
      </c>
      <c r="M499" t="str">
        <f>IFERROR(MID(TRIM(Lose[[#This Row],[Google Koordinaten]]),
FIND(",",TRIM(Lose[[#This Row],[Google Koordinaten]])) + 2,9),"")</f>
        <v>11.466569</v>
      </c>
      <c r="N499">
        <f>IF(Lose[[#This Row],[Bahn-hofs-zeit]]=0,0,MROUND(30*25^((Lose[[#This Row],[Bahn-hofs-zeit]]-_xlfn.MINIFS(Lose[Bahn-hofs-zeit],Lose[Bahn-hofs-zeit],"&gt;0"))/(MAX(Lose[Bahn-hofs-zeit])-_xlfn.MINIFS(Lose[Bahn-hofs-zeit],Lose[Bahn-hofs-zeit],"&gt;0"))),5))</f>
        <v>305</v>
      </c>
      <c r="O499">
        <f>IF(Lose[[#This Row],[Gehzeit (min)]]="",0,CEILING(3*(Lose[[#This Row],[Gehzeit (min)]]+Lose[[#This Row],[Aufgaben-zeit (min)]]),5))</f>
        <v>25</v>
      </c>
      <c r="P499">
        <v>10.25</v>
      </c>
      <c r="Q499">
        <f>IFERROR(ROUND(Lose[[#This Row],[Distanz (km)]]*60/Lose[[#This Row],[Gehzeit (min)]],1),"")</f>
        <v>3</v>
      </c>
      <c r="R49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0.03</v>
      </c>
      <c r="S499">
        <f>IFERROR(Lose[[#This Row],[Distanz (km)]]-Lose[[#This Row],[Check Distanz]],"")</f>
        <v>7.0000000000000007E-2</v>
      </c>
      <c r="T499" s="29">
        <f>IFERROR(Lose[[#This Row],[Check Umweg]]/Lose[[#This Row],[Check Distanz]],"")</f>
        <v>2.3333333333333335</v>
      </c>
      <c r="U499">
        <f ca="1">IF(RIGHT(Lose[[#This Row],[LosID]],1)="b",_xlfn.XLOOKUP(REPLACE(Lose[[#This Row],[LosID]],LEN(Lose[[#This Row],[LosID]]),1,"a"),Lose[LosID],Lose[Zufallszahl],"",0),RAND())</f>
        <v>0.72130155845312527</v>
      </c>
      <c r="V499" t="b" cm="1">
        <f t="array" aca="1" ref="V499" ca="1">Lose[[#This Row],[Zufallszahl]]&gt;=IFERROR(LARGE((LEFT(Lose[LosID],FIND("-",Lose[LosID])-1)=LEFT(Lose[[#This Row],[LosID]],FIND("-",Lose[[#This Row],[LosID]])-1))*Lose[Zufallszahl],_xlfn.XLOOKUP(LEFT(Lose[[#This Row],[LosID]],FIND("-",Lose[[#This Row],[LosID]])-1),Ziehungsanzahl[Kürzel],Ziehungsanzahl[Kontingent],FALSE,0)),9999)</f>
        <v>0</v>
      </c>
    </row>
    <row r="500" spans="1:22" ht="30">
      <c r="A50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0" t="s">
        <v>854</v>
      </c>
      <c r="C500" t="s">
        <v>2319</v>
      </c>
      <c r="D500" s="1" t="s">
        <v>2320</v>
      </c>
      <c r="E500" t="s">
        <v>2321</v>
      </c>
      <c r="F500" t="s">
        <v>2322</v>
      </c>
      <c r="G500">
        <v>10</v>
      </c>
      <c r="H500">
        <v>1</v>
      </c>
      <c r="I500">
        <v>0.8</v>
      </c>
      <c r="K500" t="str" cm="1">
        <f t="array" ref="K50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Rödermark-Urberach</v>
      </c>
      <c r="L500" t="str">
        <f>IFERROR(LEFT(TRIM(Lose[[#This Row],[Google Koordinaten]]),9),"")</f>
        <v>49.975282</v>
      </c>
      <c r="M500" t="str">
        <f>IFERROR(MID(TRIM(Lose[[#This Row],[Google Koordinaten]]),
FIND(",",TRIM(Lose[[#This Row],[Google Koordinaten]])) + 2,9),"")</f>
        <v>8.8064709</v>
      </c>
      <c r="N500">
        <f>IF(Lose[[#This Row],[Bahn-hofs-zeit]]=0,0,MROUND(30*25^((Lose[[#This Row],[Bahn-hofs-zeit]]-_xlfn.MINIFS(Lose[Bahn-hofs-zeit],Lose[Bahn-hofs-zeit],"&gt;0"))/(MAX(Lose[Bahn-hofs-zeit])-_xlfn.MINIFS(Lose[Bahn-hofs-zeit],Lose[Bahn-hofs-zeit],"&gt;0"))),5))</f>
        <v>60</v>
      </c>
      <c r="O500">
        <f>IF(Lose[[#This Row],[Gehzeit (min)]]="",0,CEILING(3*(Lose[[#This Row],[Gehzeit (min)]]+Lose[[#This Row],[Aufgaben-zeit (min)]]),5))</f>
        <v>35</v>
      </c>
      <c r="P500">
        <v>5.25</v>
      </c>
      <c r="Q500">
        <f>IFERROR(ROUND(Lose[[#This Row],[Distanz (km)]]*60/Lose[[#This Row],[Gehzeit (min)]],1),"")</f>
        <v>4.8</v>
      </c>
      <c r="R50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0.59</v>
      </c>
      <c r="S500">
        <f>IFERROR(Lose[[#This Row],[Distanz (km)]]-Lose[[#This Row],[Check Distanz]],"")</f>
        <v>0.21000000000000008</v>
      </c>
      <c r="T500" s="29">
        <f>IFERROR(Lose[[#This Row],[Check Umweg]]/Lose[[#This Row],[Check Distanz]],"")</f>
        <v>0.35593220338983067</v>
      </c>
      <c r="U500">
        <f ca="1">IF(RIGHT(Lose[[#This Row],[LosID]],1)="b",_xlfn.XLOOKUP(REPLACE(Lose[[#This Row],[LosID]],LEN(Lose[[#This Row],[LosID]]),1,"a"),Lose[LosID],Lose[Zufallszahl],"",0),RAND())</f>
        <v>0.47825807592889347</v>
      </c>
      <c r="V500" t="b" cm="1">
        <f t="array" aca="1" ref="V500" ca="1">Lose[[#This Row],[Zufallszahl]]&gt;=IFERROR(LARGE((LEFT(Lose[LosID],FIND("-",Lose[LosID])-1)=LEFT(Lose[[#This Row],[LosID]],FIND("-",Lose[[#This Row],[LosID]])-1))*Lose[Zufallszahl],_xlfn.XLOOKUP(LEFT(Lose[[#This Row],[LosID]],FIND("-",Lose[[#This Row],[LosID]])-1),Ziehungsanzahl[Kürzel],Ziehungsanzahl[Kontingent],FALSE,0)),9999)</f>
        <v>0</v>
      </c>
    </row>
    <row r="501" spans="1:22" ht="30">
      <c r="A50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1" t="s">
        <v>854</v>
      </c>
      <c r="C501" t="s">
        <v>2323</v>
      </c>
      <c r="D501" s="1" t="s">
        <v>2324</v>
      </c>
      <c r="E501" t="s">
        <v>2325</v>
      </c>
      <c r="F501" t="s">
        <v>2326</v>
      </c>
      <c r="G501">
        <v>9</v>
      </c>
      <c r="H501">
        <v>1</v>
      </c>
      <c r="I501">
        <v>0.7</v>
      </c>
      <c r="K501" t="str" cm="1">
        <f t="array" ref="K50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Dortmund-Hörde</v>
      </c>
      <c r="L501" t="str">
        <f>IFERROR(LEFT(TRIM(Lose[[#This Row],[Google Koordinaten]]),9),"")</f>
        <v>51.490206</v>
      </c>
      <c r="M501" t="str">
        <f>IFERROR(MID(TRIM(Lose[[#This Row],[Google Koordinaten]]),
FIND(",",TRIM(Lose[[#This Row],[Google Koordinaten]])) + 2,9),"")</f>
        <v>7.5080046</v>
      </c>
      <c r="N501">
        <f>IF(Lose[[#This Row],[Bahn-hofs-zeit]]=0,0,MROUND(30*25^((Lose[[#This Row],[Bahn-hofs-zeit]]-_xlfn.MINIFS(Lose[Bahn-hofs-zeit],Lose[Bahn-hofs-zeit],"&gt;0"))/(MAX(Lose[Bahn-hofs-zeit])-_xlfn.MINIFS(Lose[Bahn-hofs-zeit],Lose[Bahn-hofs-zeit],"&gt;0"))),5))</f>
        <v>40</v>
      </c>
      <c r="O501">
        <f>IF(Lose[[#This Row],[Gehzeit (min)]]="",0,CEILING(3*(Lose[[#This Row],[Gehzeit (min)]]+Lose[[#This Row],[Aufgaben-zeit (min)]]),5))</f>
        <v>30</v>
      </c>
      <c r="P501">
        <v>4.25</v>
      </c>
      <c r="Q501">
        <f>IFERROR(ROUND(Lose[[#This Row],[Distanz (km)]]*60/Lose[[#This Row],[Gehzeit (min)]],1),"")</f>
        <v>4.7</v>
      </c>
      <c r="R50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0.61</v>
      </c>
      <c r="S501">
        <f>IFERROR(Lose[[#This Row],[Distanz (km)]]-Lose[[#This Row],[Check Distanz]],"")</f>
        <v>8.9999999999999969E-2</v>
      </c>
      <c r="T501" s="29">
        <f>IFERROR(Lose[[#This Row],[Check Umweg]]/Lose[[#This Row],[Check Distanz]],"")</f>
        <v>0.14754098360655732</v>
      </c>
      <c r="U501">
        <f ca="1">IF(RIGHT(Lose[[#This Row],[LosID]],1)="b",_xlfn.XLOOKUP(REPLACE(Lose[[#This Row],[LosID]],LEN(Lose[[#This Row],[LosID]]),1,"a"),Lose[LosID],Lose[Zufallszahl],"",0),RAND())</f>
        <v>0.59689087671027596</v>
      </c>
      <c r="V501" t="b" cm="1">
        <f t="array" aca="1" ref="V501" ca="1">Lose[[#This Row],[Zufallszahl]]&gt;=IFERROR(LARGE((LEFT(Lose[LosID],FIND("-",Lose[LosID])-1)=LEFT(Lose[[#This Row],[LosID]],FIND("-",Lose[[#This Row],[LosID]])-1))*Lose[Zufallszahl],_xlfn.XLOOKUP(LEFT(Lose[[#This Row],[LosID]],FIND("-",Lose[[#This Row],[LosID]])-1),Ziehungsanzahl[Kürzel],Ziehungsanzahl[Kontingent],FALSE,0)),9999)</f>
        <v>0</v>
      </c>
    </row>
    <row r="502" spans="1:22" ht="75">
      <c r="A50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2" t="s">
        <v>854</v>
      </c>
      <c r="C502" t="s">
        <v>2327</v>
      </c>
      <c r="D502" s="1" t="s">
        <v>2328</v>
      </c>
      <c r="E502" t="s">
        <v>2329</v>
      </c>
      <c r="F502" t="s">
        <v>2330</v>
      </c>
      <c r="G502">
        <v>11</v>
      </c>
      <c r="H502">
        <v>10</v>
      </c>
      <c r="I502">
        <v>0.8</v>
      </c>
      <c r="J502">
        <v>5</v>
      </c>
      <c r="K502" t="str" cm="1">
        <f t="array" ref="K50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Duisburg-Meiderich Süd</v>
      </c>
      <c r="L502" t="str">
        <f>IFERROR(LEFT(TRIM(Lose[[#This Row],[Google Koordinaten]]),9),"")</f>
        <v>51.470722</v>
      </c>
      <c r="M502" t="str">
        <f>IFERROR(MID(TRIM(Lose[[#This Row],[Google Koordinaten]]),
FIND(",",TRIM(Lose[[#This Row],[Google Koordinaten]])) + 2,9),"")</f>
        <v>6.7699160</v>
      </c>
      <c r="N502">
        <f>IF(Lose[[#This Row],[Bahn-hofs-zeit]]=0,0,MROUND(30*25^((Lose[[#This Row],[Bahn-hofs-zeit]]-_xlfn.MINIFS(Lose[Bahn-hofs-zeit],Lose[Bahn-hofs-zeit],"&gt;0"))/(MAX(Lose[Bahn-hofs-zeit])-_xlfn.MINIFS(Lose[Bahn-hofs-zeit],Lose[Bahn-hofs-zeit],"&gt;0"))),5))</f>
        <v>40</v>
      </c>
      <c r="O502">
        <f>IF(Lose[[#This Row],[Gehzeit (min)]]="",0,CEILING(3*(Lose[[#This Row],[Gehzeit (min)]]+Lose[[#This Row],[Aufgaben-zeit (min)]]),5))</f>
        <v>65</v>
      </c>
      <c r="P502">
        <v>4.25</v>
      </c>
      <c r="Q502">
        <f>IFERROR(ROUND(Lose[[#This Row],[Distanz (km)]]*60/Lose[[#This Row],[Gehzeit (min)]],1),"")</f>
        <v>4.4000000000000004</v>
      </c>
      <c r="R50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0.74</v>
      </c>
      <c r="S502">
        <f>IFERROR(Lose[[#This Row],[Distanz (km)]]-Lose[[#This Row],[Check Distanz]],"")</f>
        <v>6.0000000000000053E-2</v>
      </c>
      <c r="T502" s="29">
        <f>IFERROR(Lose[[#This Row],[Check Umweg]]/Lose[[#This Row],[Check Distanz]],"")</f>
        <v>8.1081081081081155E-2</v>
      </c>
      <c r="U502">
        <f ca="1">IF(RIGHT(Lose[[#This Row],[LosID]],1)="b",_xlfn.XLOOKUP(REPLACE(Lose[[#This Row],[LosID]],LEN(Lose[[#This Row],[LosID]]),1,"a"),Lose[LosID],Lose[Zufallszahl],"",0),RAND())</f>
        <v>0.85365144622228428</v>
      </c>
      <c r="V502" t="b" cm="1">
        <f t="array" aca="1" ref="V502" ca="1">Lose[[#This Row],[Zufallszahl]]&gt;=IFERROR(LARGE((LEFT(Lose[LosID],FIND("-",Lose[LosID])-1)=LEFT(Lose[[#This Row],[LosID]],FIND("-",Lose[[#This Row],[LosID]])-1))*Lose[Zufallszahl],_xlfn.XLOOKUP(LEFT(Lose[[#This Row],[LosID]],FIND("-",Lose[[#This Row],[LosID]])-1),Ziehungsanzahl[Kürzel],Ziehungsanzahl[Kontingent],FALSE,0)),9999)</f>
        <v>0</v>
      </c>
    </row>
    <row r="503" spans="1:22" ht="90">
      <c r="A50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3" t="s">
        <v>835</v>
      </c>
      <c r="C503" t="s">
        <v>2331</v>
      </c>
      <c r="D503" s="1" t="s">
        <v>2332</v>
      </c>
      <c r="E503" t="s">
        <v>2333</v>
      </c>
      <c r="F503" t="s">
        <v>2334</v>
      </c>
      <c r="G503">
        <v>15</v>
      </c>
      <c r="H503">
        <v>10</v>
      </c>
      <c r="I503">
        <v>1.1000000000000001</v>
      </c>
      <c r="J503">
        <v>20</v>
      </c>
      <c r="K503" t="str" cm="1">
        <f t="array" ref="K50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Homburg</v>
      </c>
      <c r="L503" t="str">
        <f>IFERROR(LEFT(TRIM(Lose[[#This Row],[Google Koordinaten]]),9),"")</f>
        <v>50.227973</v>
      </c>
      <c r="M503" t="str">
        <f>IFERROR(MID(TRIM(Lose[[#This Row],[Google Koordinaten]]),
FIND(",",TRIM(Lose[[#This Row],[Google Koordinaten]])) + 2,9),"")</f>
        <v>8.6270948</v>
      </c>
      <c r="N503">
        <f>IF(Lose[[#This Row],[Bahn-hofs-zeit]]=0,0,MROUND(30*25^((Lose[[#This Row],[Bahn-hofs-zeit]]-_xlfn.MINIFS(Lose[Bahn-hofs-zeit],Lose[Bahn-hofs-zeit],"&gt;0"))/(MAX(Lose[Bahn-hofs-zeit])-_xlfn.MINIFS(Lose[Bahn-hofs-zeit],Lose[Bahn-hofs-zeit],"&gt;0"))),5))</f>
        <v>70</v>
      </c>
      <c r="O503">
        <f>IF(Lose[[#This Row],[Gehzeit (min)]]="",0,CEILING(3*(Lose[[#This Row],[Gehzeit (min)]]+Lose[[#This Row],[Aufgaben-zeit (min)]]),5))</f>
        <v>75</v>
      </c>
      <c r="P503">
        <v>5.75</v>
      </c>
      <c r="Q503">
        <f>IFERROR(ROUND(Lose[[#This Row],[Distanz (km)]]*60/Lose[[#This Row],[Gehzeit (min)]],1),"")</f>
        <v>4.4000000000000004</v>
      </c>
      <c r="R50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1.01</v>
      </c>
      <c r="S503">
        <f>IFERROR(Lose[[#This Row],[Distanz (km)]]-Lose[[#This Row],[Check Distanz]],"")</f>
        <v>9.000000000000008E-2</v>
      </c>
      <c r="T503" s="29">
        <f>IFERROR(Lose[[#This Row],[Check Umweg]]/Lose[[#This Row],[Check Distanz]],"")</f>
        <v>8.9108910891089188E-2</v>
      </c>
      <c r="U503">
        <f ca="1">IF(RIGHT(Lose[[#This Row],[LosID]],1)="b",_xlfn.XLOOKUP(REPLACE(Lose[[#This Row],[LosID]],LEN(Lose[[#This Row],[LosID]]),1,"a"),Lose[LosID],Lose[Zufallszahl],"",0),RAND())</f>
        <v>0.31542666956772403</v>
      </c>
      <c r="V503" t="b" cm="1">
        <f t="array" aca="1" ref="V503" ca="1">Lose[[#This Row],[Zufallszahl]]&gt;=IFERROR(LARGE((LEFT(Lose[LosID],FIND("-",Lose[LosID])-1)=LEFT(Lose[[#This Row],[LosID]],FIND("-",Lose[[#This Row],[LosID]])-1))*Lose[Zufallszahl],_xlfn.XLOOKUP(LEFT(Lose[[#This Row],[LosID]],FIND("-",Lose[[#This Row],[LosID]])-1),Ziehungsanzahl[Kürzel],Ziehungsanzahl[Kontingent],FALSE,0)),9999)</f>
        <v>0</v>
      </c>
    </row>
    <row r="504" spans="1:22" ht="30">
      <c r="A50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4" t="s">
        <v>865</v>
      </c>
      <c r="C504" t="s">
        <v>2335</v>
      </c>
      <c r="D504" s="1" t="s">
        <v>2336</v>
      </c>
      <c r="E504" t="s">
        <v>2337</v>
      </c>
      <c r="F504" t="s">
        <v>2338</v>
      </c>
      <c r="G504">
        <v>9</v>
      </c>
      <c r="H504">
        <v>1</v>
      </c>
      <c r="I504">
        <v>0.6</v>
      </c>
      <c r="J504">
        <v>10</v>
      </c>
      <c r="K504" t="s">
        <v>2339</v>
      </c>
      <c r="L504" t="str">
        <f>IFERROR(LEFT(TRIM(Lose[[#This Row],[Google Koordinaten]]),9),"")</f>
        <v>51.239656</v>
      </c>
      <c r="M504" t="str">
        <f>IFERROR(MID(TRIM(Lose[[#This Row],[Google Koordinaten]]),
FIND(",",TRIM(Lose[[#This Row],[Google Koordinaten]])) + 2,9),"")</f>
        <v>7.1030380</v>
      </c>
      <c r="N504">
        <f>IF(Lose[[#This Row],[Bahn-hofs-zeit]]=0,0,MROUND(30*25^((Lose[[#This Row],[Bahn-hofs-zeit]]-_xlfn.MINIFS(Lose[Bahn-hofs-zeit],Lose[Bahn-hofs-zeit],"&gt;0"))/(MAX(Lose[Bahn-hofs-zeit])-_xlfn.MINIFS(Lose[Bahn-hofs-zeit],Lose[Bahn-hofs-zeit],"&gt;0"))),5))</f>
        <v>45</v>
      </c>
      <c r="O504">
        <f>IF(Lose[[#This Row],[Gehzeit (min)]]="",0,CEILING(3*(Lose[[#This Row],[Gehzeit (min)]]+Lose[[#This Row],[Aufgaben-zeit (min)]]),5))</f>
        <v>30</v>
      </c>
      <c r="P504">
        <v>4.5</v>
      </c>
      <c r="Q504">
        <f>IFERROR(ROUND(Lose[[#This Row],[Distanz (km)]]*60/Lose[[#This Row],[Gehzeit (min)]],1),"")</f>
        <v>4</v>
      </c>
      <c r="R50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0.51</v>
      </c>
      <c r="S504">
        <f>IFERROR(Lose[[#This Row],[Distanz (km)]]-Lose[[#This Row],[Check Distanz]],"")</f>
        <v>8.9999999999999969E-2</v>
      </c>
      <c r="T504" s="29">
        <f>IFERROR(Lose[[#This Row],[Check Umweg]]/Lose[[#This Row],[Check Distanz]],"")</f>
        <v>0.17647058823529405</v>
      </c>
      <c r="U504">
        <f ca="1">IF(RIGHT(Lose[[#This Row],[LosID]],1)="b",_xlfn.XLOOKUP(REPLACE(Lose[[#This Row],[LosID]],LEN(Lose[[#This Row],[LosID]]),1,"a"),Lose[LosID],Lose[Zufallszahl],"",0),RAND())</f>
        <v>0.7134946838590448</v>
      </c>
      <c r="V504" t="b" cm="1">
        <f t="array" aca="1" ref="V504" ca="1">Lose[[#This Row],[Zufallszahl]]&gt;=IFERROR(LARGE((LEFT(Lose[LosID],FIND("-",Lose[LosID])-1)=LEFT(Lose[[#This Row],[LosID]],FIND("-",Lose[[#This Row],[LosID]])-1))*Lose[Zufallszahl],_xlfn.XLOOKUP(LEFT(Lose[[#This Row],[LosID]],FIND("-",Lose[[#This Row],[LosID]])-1),Ziehungsanzahl[Kürzel],Ziehungsanzahl[Kontingent],FALSE,0)),9999)</f>
        <v>0</v>
      </c>
    </row>
    <row r="505" spans="1:22">
      <c r="A50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5" t="s">
        <v>865</v>
      </c>
      <c r="C505" t="s">
        <v>2340</v>
      </c>
      <c r="D505" s="1" t="s">
        <v>2341</v>
      </c>
      <c r="E505" t="s">
        <v>2342</v>
      </c>
      <c r="F505" t="s">
        <v>2343</v>
      </c>
      <c r="G505">
        <v>20</v>
      </c>
      <c r="H505">
        <v>1</v>
      </c>
      <c r="I505">
        <v>1.5</v>
      </c>
      <c r="K505" t="s">
        <v>2344</v>
      </c>
      <c r="L505" t="str">
        <f>IFERROR(LEFT(TRIM(Lose[[#This Row],[Google Koordinaten]]),9),"")</f>
        <v>51.431321</v>
      </c>
      <c r="M505" t="str">
        <f>IFERROR(MID(TRIM(Lose[[#This Row],[Google Koordinaten]]),
FIND(",",TRIM(Lose[[#This Row],[Google Koordinaten]])) + 2,9),"")</f>
        <v>7.5637708</v>
      </c>
      <c r="N505">
        <f>IF(Lose[[#This Row],[Bahn-hofs-zeit]]=0,0,MROUND(30*25^((Lose[[#This Row],[Bahn-hofs-zeit]]-_xlfn.MINIFS(Lose[Bahn-hofs-zeit],Lose[Bahn-hofs-zeit],"&gt;0"))/(MAX(Lose[Bahn-hofs-zeit])-_xlfn.MINIFS(Lose[Bahn-hofs-zeit],Lose[Bahn-hofs-zeit],"&gt;0"))),5))</f>
        <v>35</v>
      </c>
      <c r="O505">
        <f>IF(Lose[[#This Row],[Gehzeit (min)]]="",0,CEILING(3*(Lose[[#This Row],[Gehzeit (min)]]+Lose[[#This Row],[Aufgaben-zeit (min)]]),5))</f>
        <v>65</v>
      </c>
      <c r="P505">
        <v>3.75</v>
      </c>
      <c r="Q505">
        <f>IFERROR(ROUND(Lose[[#This Row],[Distanz (km)]]*60/Lose[[#This Row],[Gehzeit (min)]],1),"")</f>
        <v>4.5</v>
      </c>
      <c r="R50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1.26</v>
      </c>
      <c r="S505">
        <f>IFERROR(Lose[[#This Row],[Distanz (km)]]-Lose[[#This Row],[Check Distanz]],"")</f>
        <v>0.24</v>
      </c>
      <c r="T505" s="29">
        <f>IFERROR(Lose[[#This Row],[Check Umweg]]/Lose[[#This Row],[Check Distanz]],"")</f>
        <v>0.19047619047619047</v>
      </c>
      <c r="U505">
        <f ca="1">IF(RIGHT(Lose[[#This Row],[LosID]],1)="b",_xlfn.XLOOKUP(REPLACE(Lose[[#This Row],[LosID]],LEN(Lose[[#This Row],[LosID]]),1,"a"),Lose[LosID],Lose[Zufallszahl],"",0),RAND())</f>
        <v>0.8848878309523216</v>
      </c>
      <c r="V505" t="b" cm="1">
        <f t="array" aca="1" ref="V505" ca="1">Lose[[#This Row],[Zufallszahl]]&gt;=IFERROR(LARGE((LEFT(Lose[LosID],FIND("-",Lose[LosID])-1)=LEFT(Lose[[#This Row],[LosID]],FIND("-",Lose[[#This Row],[LosID]])-1))*Lose[Zufallszahl],_xlfn.XLOOKUP(LEFT(Lose[[#This Row],[LosID]],FIND("-",Lose[[#This Row],[LosID]])-1),Ziehungsanzahl[Kürzel],Ziehungsanzahl[Kontingent],FALSE,0)),9999)</f>
        <v>1</v>
      </c>
    </row>
    <row r="506" spans="1:22" ht="90">
      <c r="A50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506" t="s">
        <v>865</v>
      </c>
      <c r="C506" t="s">
        <v>2345</v>
      </c>
      <c r="D506" s="1" t="s">
        <v>2346</v>
      </c>
      <c r="E506" t="s">
        <v>2347</v>
      </c>
      <c r="F506" t="s">
        <v>2348</v>
      </c>
      <c r="G506">
        <v>2</v>
      </c>
      <c r="H506">
        <v>1</v>
      </c>
      <c r="I506">
        <v>0.1</v>
      </c>
      <c r="K506" t="str" cm="1">
        <f t="array" ref="K50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Mayschoß</v>
      </c>
      <c r="L506" t="str">
        <f>IFERROR(LEFT(TRIM(Lose[[#This Row],[Google Koordinaten]]),9),"")</f>
        <v>50.517546</v>
      </c>
      <c r="M506" t="str">
        <f>IFERROR(MID(TRIM(Lose[[#This Row],[Google Koordinaten]]),
FIND(",",TRIM(Lose[[#This Row],[Google Koordinaten]])) + 2,9),"")</f>
        <v>7.0202237</v>
      </c>
      <c r="N506">
        <f>IF(Lose[[#This Row],[Bahn-hofs-zeit]]=0,0,MROUND(30*25^((Lose[[#This Row],[Bahn-hofs-zeit]]-_xlfn.MINIFS(Lose[Bahn-hofs-zeit],Lose[Bahn-hofs-zeit],"&gt;0"))/(MAX(Lose[Bahn-hofs-zeit])-_xlfn.MINIFS(Lose[Bahn-hofs-zeit],Lose[Bahn-hofs-zeit],"&gt;0"))),5))</f>
        <v>110</v>
      </c>
      <c r="O506">
        <f>IF(Lose[[#This Row],[Gehzeit (min)]]="",0,CEILING(3*(Lose[[#This Row],[Gehzeit (min)]]+Lose[[#This Row],[Aufgaben-zeit (min)]]),5))</f>
        <v>10</v>
      </c>
      <c r="P506">
        <v>7.25</v>
      </c>
      <c r="Q506">
        <f>IFERROR(ROUND(Lose[[#This Row],[Distanz (km)]]*60/Lose[[#This Row],[Gehzeit (min)]],1),"")</f>
        <v>3</v>
      </c>
      <c r="R50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0.04</v>
      </c>
      <c r="S506">
        <f>IFERROR(Lose[[#This Row],[Distanz (km)]]-Lose[[#This Row],[Check Distanz]],"")</f>
        <v>6.0000000000000005E-2</v>
      </c>
      <c r="T506" s="29">
        <f>IFERROR(Lose[[#This Row],[Check Umweg]]/Lose[[#This Row],[Check Distanz]],"")</f>
        <v>1.5</v>
      </c>
      <c r="U506">
        <f ca="1">IF(RIGHT(Lose[[#This Row],[LosID]],1)="b",_xlfn.XLOOKUP(REPLACE(Lose[[#This Row],[LosID]],LEN(Lose[[#This Row],[LosID]]),1,"a"),Lose[LosID],Lose[Zufallszahl],"",0),RAND())</f>
        <v>0.39336439438093429</v>
      </c>
      <c r="V506" t="b" cm="1">
        <f t="array" aca="1" ref="V506" ca="1">Lose[[#This Row],[Zufallszahl]]&gt;=IFERROR(LARGE((LEFT(Lose[LosID],FIND("-",Lose[LosID])-1)=LEFT(Lose[[#This Row],[LosID]],FIND("-",Lose[[#This Row],[LosID]])-1))*Lose[Zufallszahl],_xlfn.XLOOKUP(LEFT(Lose[[#This Row],[LosID]],FIND("-",Lose[[#This Row],[LosID]])-1),Ziehungsanzahl[Kürzel],Ziehungsanzahl[Kontingent],FALSE,0)),9999)</f>
        <v>0</v>
      </c>
    </row>
    <row r="507" spans="1:22" ht="30">
      <c r="A50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7" t="s">
        <v>865</v>
      </c>
      <c r="C507" t="s">
        <v>2349</v>
      </c>
      <c r="D507" s="1" t="s">
        <v>2350</v>
      </c>
      <c r="E507" t="s">
        <v>2351</v>
      </c>
      <c r="F507" t="s">
        <v>2352</v>
      </c>
      <c r="G507">
        <v>6</v>
      </c>
      <c r="H507">
        <v>1</v>
      </c>
      <c r="I507">
        <v>0.4</v>
      </c>
      <c r="J507">
        <v>10</v>
      </c>
      <c r="K507" t="str" cm="1">
        <f t="array" ref="K50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Hamburg-Neugraben</v>
      </c>
      <c r="L507" t="str">
        <f>IFERROR(LEFT(TRIM(Lose[[#This Row],[Google Koordinaten]]),9),"")</f>
        <v>53.475262</v>
      </c>
      <c r="M507" t="str">
        <f>IFERROR(MID(TRIM(Lose[[#This Row],[Google Koordinaten]]),
FIND(",",TRIM(Lose[[#This Row],[Google Koordinaten]])) + 2,9),"")</f>
        <v>9.8493391</v>
      </c>
      <c r="N507">
        <f>IF(Lose[[#This Row],[Bahn-hofs-zeit]]=0,0,MROUND(30*25^((Lose[[#This Row],[Bahn-hofs-zeit]]-_xlfn.MINIFS(Lose[Bahn-hofs-zeit],Lose[Bahn-hofs-zeit],"&gt;0"))/(MAX(Lose[Bahn-hofs-zeit])-_xlfn.MINIFS(Lose[Bahn-hofs-zeit],Lose[Bahn-hofs-zeit],"&gt;0"))),5))</f>
        <v>105</v>
      </c>
      <c r="O507">
        <f>IF(Lose[[#This Row],[Gehzeit (min)]]="",0,CEILING(3*(Lose[[#This Row],[Gehzeit (min)]]+Lose[[#This Row],[Aufgaben-zeit (min)]]),5))</f>
        <v>25</v>
      </c>
      <c r="P507">
        <v>7</v>
      </c>
      <c r="Q507">
        <f>IFERROR(ROUND(Lose[[#This Row],[Distanz (km)]]*60/Lose[[#This Row],[Gehzeit (min)]],1),"")</f>
        <v>4</v>
      </c>
      <c r="R50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0.22</v>
      </c>
      <c r="S507">
        <f>IFERROR(Lose[[#This Row],[Distanz (km)]]-Lose[[#This Row],[Check Distanz]],"")</f>
        <v>0.18000000000000002</v>
      </c>
      <c r="T507" s="29">
        <f>IFERROR(Lose[[#This Row],[Check Umweg]]/Lose[[#This Row],[Check Distanz]],"")</f>
        <v>0.81818181818181823</v>
      </c>
      <c r="U507">
        <f ca="1">IF(RIGHT(Lose[[#This Row],[LosID]],1)="b",_xlfn.XLOOKUP(REPLACE(Lose[[#This Row],[LosID]],LEN(Lose[[#This Row],[LosID]]),1,"a"),Lose[LosID],Lose[Zufallszahl],"",0),RAND())</f>
        <v>8.5553204352699308E-2</v>
      </c>
      <c r="V507" t="b" cm="1">
        <f t="array" aca="1" ref="V507" ca="1">Lose[[#This Row],[Zufallszahl]]&gt;=IFERROR(LARGE((LEFT(Lose[LosID],FIND("-",Lose[LosID])-1)=LEFT(Lose[[#This Row],[LosID]],FIND("-",Lose[[#This Row],[LosID]])-1))*Lose[Zufallszahl],_xlfn.XLOOKUP(LEFT(Lose[[#This Row],[LosID]],FIND("-",Lose[[#This Row],[LosID]])-1),Ziehungsanzahl[Kürzel],Ziehungsanzahl[Kontingent],FALSE,0)),9999)</f>
        <v>0</v>
      </c>
    </row>
    <row r="508" spans="1:22" ht="120">
      <c r="A50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8" t="s">
        <v>862</v>
      </c>
      <c r="C508" t="s">
        <v>2353</v>
      </c>
      <c r="D508" s="33" t="s">
        <v>2354</v>
      </c>
      <c r="E508" t="s">
        <v>2355</v>
      </c>
      <c r="F508" t="s">
        <v>2356</v>
      </c>
      <c r="G508">
        <v>16</v>
      </c>
      <c r="H508">
        <v>1</v>
      </c>
      <c r="I508">
        <v>1.2</v>
      </c>
      <c r="J508">
        <v>10</v>
      </c>
      <c r="K508" t="str" cm="1">
        <f t="array" ref="K50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Ladenburg</v>
      </c>
      <c r="L508" t="str">
        <f>IFERROR(LEFT(TRIM(Lose[[#This Row],[Google Koordinaten]]),9),"")</f>
        <v>49.464976</v>
      </c>
      <c r="M508" t="str">
        <f>IFERROR(MID(TRIM(Lose[[#This Row],[Google Koordinaten]]),
FIND(",",TRIM(Lose[[#This Row],[Google Koordinaten]])) + 2,9),"")</f>
        <v>8.6061934</v>
      </c>
      <c r="N508">
        <f>IF(Lose[[#This Row],[Bahn-hofs-zeit]]=0,0,MROUND(30*25^((Lose[[#This Row],[Bahn-hofs-zeit]]-_xlfn.MINIFS(Lose[Bahn-hofs-zeit],Lose[Bahn-hofs-zeit],"&gt;0"))/(MAX(Lose[Bahn-hofs-zeit])-_xlfn.MINIFS(Lose[Bahn-hofs-zeit],Lose[Bahn-hofs-zeit],"&gt;0"))),5))</f>
        <v>65</v>
      </c>
      <c r="O508">
        <f>IF(Lose[[#This Row],[Gehzeit (min)]]="",0,CEILING(3*(Lose[[#This Row],[Gehzeit (min)]]+Lose[[#This Row],[Aufgaben-zeit (min)]]),5))</f>
        <v>55</v>
      </c>
      <c r="P508">
        <v>5.5</v>
      </c>
      <c r="Q508">
        <f>IFERROR(ROUND(Lose[[#This Row],[Distanz (km)]]*60/Lose[[#This Row],[Gehzeit (min)]],1),"")</f>
        <v>4.5</v>
      </c>
      <c r="R50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1.06</v>
      </c>
      <c r="S508">
        <f>IFERROR(Lose[[#This Row],[Distanz (km)]]-Lose[[#This Row],[Check Distanz]],"")</f>
        <v>0.1399999999999999</v>
      </c>
      <c r="T508" s="29">
        <f>IFERROR(Lose[[#This Row],[Check Umweg]]/Lose[[#This Row],[Check Distanz]],"")</f>
        <v>0.13207547169811309</v>
      </c>
      <c r="U508">
        <f ca="1">IF(RIGHT(Lose[[#This Row],[LosID]],1)="b",_xlfn.XLOOKUP(REPLACE(Lose[[#This Row],[LosID]],LEN(Lose[[#This Row],[LosID]]),1,"a"),Lose[LosID],Lose[Zufallszahl],"",0),RAND())</f>
        <v>0.53783822808846837</v>
      </c>
      <c r="V508" t="b" cm="1">
        <f t="array" aca="1" ref="V508" ca="1">Lose[[#This Row],[Zufallszahl]]&gt;=IFERROR(LARGE((LEFT(Lose[LosID],FIND("-",Lose[LosID])-1)=LEFT(Lose[[#This Row],[LosID]],FIND("-",Lose[[#This Row],[LosID]])-1))*Lose[Zufallszahl],_xlfn.XLOOKUP(LEFT(Lose[[#This Row],[LosID]],FIND("-",Lose[[#This Row],[LosID]])-1),Ziehungsanzahl[Kürzel],Ziehungsanzahl[Kontingent],FALSE,0)),9999)</f>
        <v>0</v>
      </c>
    </row>
    <row r="509" spans="1:22" ht="135">
      <c r="A50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09" t="s">
        <v>862</v>
      </c>
      <c r="C509" t="s">
        <v>2357</v>
      </c>
      <c r="D509" s="1" t="s">
        <v>2358</v>
      </c>
      <c r="E509" t="s">
        <v>2359</v>
      </c>
      <c r="F509" t="s">
        <v>2360</v>
      </c>
      <c r="G509">
        <v>3</v>
      </c>
      <c r="H509">
        <v>25</v>
      </c>
      <c r="I509">
        <v>0.22</v>
      </c>
      <c r="J509">
        <v>30</v>
      </c>
      <c r="K509" t="str" cm="1">
        <f t="array" ref="K50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Vilbel Süd</v>
      </c>
      <c r="L509" t="str">
        <f>IFERROR(LEFT(TRIM(Lose[[#This Row],[Google Koordinaten]]),9),"")</f>
        <v>50.178688</v>
      </c>
      <c r="M509" t="str">
        <f>IFERROR(MID(TRIM(Lose[[#This Row],[Google Koordinaten]]),
FIND(",",TRIM(Lose[[#This Row],[Google Koordinaten]])) + 2,9),"")</f>
        <v>8.7360403</v>
      </c>
      <c r="N509">
        <f>IF(Lose[[#This Row],[Bahn-hofs-zeit]]=0,0,MROUND(30*25^((Lose[[#This Row],[Bahn-hofs-zeit]]-_xlfn.MINIFS(Lose[Bahn-hofs-zeit],Lose[Bahn-hofs-zeit],"&gt;0"))/(MAX(Lose[Bahn-hofs-zeit])-_xlfn.MINIFS(Lose[Bahn-hofs-zeit],Lose[Bahn-hofs-zeit],"&gt;0"))),5))</f>
        <v>40</v>
      </c>
      <c r="O509">
        <f>IF(Lose[[#This Row],[Gehzeit (min)]]="",0,CEILING(3*(Lose[[#This Row],[Gehzeit (min)]]+Lose[[#This Row],[Aufgaben-zeit (min)]]),5))</f>
        <v>85</v>
      </c>
      <c r="P509">
        <v>4.25</v>
      </c>
      <c r="Q509">
        <f>IFERROR(ROUND(Lose[[#This Row],[Distanz (km)]]*60/Lose[[#This Row],[Gehzeit (min)]],1),"")</f>
        <v>4.4000000000000004</v>
      </c>
      <c r="R50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v>
      </c>
      <c r="S509">
        <f>IFERROR(Lose[[#This Row],[Distanz (km)]]-Lose[[#This Row],[Check Distanz]],"")</f>
        <v>1.999999999999999E-2</v>
      </c>
      <c r="T509" s="29">
        <f>IFERROR(Lose[[#This Row],[Check Umweg]]/Lose[[#This Row],[Check Distanz]],"")</f>
        <v>9.999999999999995E-2</v>
      </c>
      <c r="U509">
        <f ca="1">IF(RIGHT(Lose[[#This Row],[LosID]],1)="b",_xlfn.XLOOKUP(REPLACE(Lose[[#This Row],[LosID]],LEN(Lose[[#This Row],[LosID]]),1,"a"),Lose[LosID],Lose[Zufallszahl],"",0),RAND())</f>
        <v>0.25677724126419754</v>
      </c>
      <c r="V509" t="b" cm="1">
        <f t="array" aca="1" ref="V509" ca="1">Lose[[#This Row],[Zufallszahl]]&gt;=IFERROR(LARGE((LEFT(Lose[LosID],FIND("-",Lose[LosID])-1)=LEFT(Lose[[#This Row],[LosID]],FIND("-",Lose[[#This Row],[LosID]])-1))*Lose[Zufallszahl],_xlfn.XLOOKUP(LEFT(Lose[[#This Row],[LosID]],FIND("-",Lose[[#This Row],[LosID]])-1),Ziehungsanzahl[Kürzel],Ziehungsanzahl[Kontingent],FALSE,0)),9999)</f>
        <v>0</v>
      </c>
    </row>
    <row r="510" spans="1:22" ht="135">
      <c r="A51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0" t="s">
        <v>862</v>
      </c>
      <c r="C510" t="s">
        <v>762</v>
      </c>
      <c r="D510" s="1" t="s">
        <v>2361</v>
      </c>
      <c r="E510" t="s">
        <v>763</v>
      </c>
      <c r="F510" t="s">
        <v>2362</v>
      </c>
      <c r="G510">
        <v>24</v>
      </c>
      <c r="H510">
        <v>5</v>
      </c>
      <c r="I510">
        <v>1</v>
      </c>
      <c r="J510">
        <v>30</v>
      </c>
      <c r="K510" s="4" t="s">
        <v>764</v>
      </c>
      <c r="L510" t="str">
        <f>IFERROR(LEFT(TRIM(Lose[[#This Row],[Google Koordinaten]]),9),"")</f>
        <v>50.597708</v>
      </c>
      <c r="M510" t="str">
        <f>IFERROR(MID(TRIM(Lose[[#This Row],[Google Koordinaten]]),
FIND(",",TRIM(Lose[[#This Row],[Google Koordinaten]])) + 2,9),"")</f>
        <v>11.130857</v>
      </c>
      <c r="N510">
        <f>IF(Lose[[#This Row],[Bahn-hofs-zeit]]=0,0,MROUND(30*25^((Lose[[#This Row],[Bahn-hofs-zeit]]-_xlfn.MINIFS(Lose[Bahn-hofs-zeit],Lose[Bahn-hofs-zeit],"&gt;0"))/(MAX(Lose[Bahn-hofs-zeit])-_xlfn.MINIFS(Lose[Bahn-hofs-zeit],Lose[Bahn-hofs-zeit],"&gt;0"))),5))</f>
        <v>305</v>
      </c>
      <c r="O510">
        <f>IF(Lose[[#This Row],[Gehzeit (min)]]="",0,CEILING(3*(Lose[[#This Row],[Gehzeit (min)]]+Lose[[#This Row],[Aufgaben-zeit (min)]]),5))</f>
        <v>90</v>
      </c>
      <c r="P510">
        <v>10.25</v>
      </c>
      <c r="Q510">
        <f>IFERROR(ROUND(Lose[[#This Row],[Distanz (km)]]*60/Lose[[#This Row],[Gehzeit (min)]],1),"")</f>
        <v>2.5</v>
      </c>
      <c r="R51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510">
        <f>IFERROR(Lose[[#This Row],[Distanz (km)]]-Lose[[#This Row],[Check Distanz]],"")</f>
        <v>0.31000000000000005</v>
      </c>
      <c r="T510" s="29">
        <f>IFERROR(Lose[[#This Row],[Check Umweg]]/Lose[[#This Row],[Check Distanz]],"")</f>
        <v>0.44927536231884069</v>
      </c>
      <c r="U510">
        <f ca="1">IF(RIGHT(Lose[[#This Row],[LosID]],1)="b",_xlfn.XLOOKUP(REPLACE(Lose[[#This Row],[LosID]],LEN(Lose[[#This Row],[LosID]]),1,"a"),Lose[LosID],Lose[Zufallszahl],"",0),RAND())</f>
        <v>0.757315831903832</v>
      </c>
      <c r="V510" t="b" cm="1">
        <f t="array" aca="1" ref="V510" ca="1">Lose[[#This Row],[Zufallszahl]]&gt;=IFERROR(LARGE((LEFT(Lose[LosID],FIND("-",Lose[LosID])-1)=LEFT(Lose[[#This Row],[LosID]],FIND("-",Lose[[#This Row],[LosID]])-1))*Lose[Zufallszahl],_xlfn.XLOOKUP(LEFT(Lose[[#This Row],[LosID]],FIND("-",Lose[[#This Row],[LosID]])-1),Ziehungsanzahl[Kürzel],Ziehungsanzahl[Kontingent],FALSE,0)),9999)</f>
        <v>0</v>
      </c>
    </row>
    <row r="511" spans="1:22" ht="105">
      <c r="A51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1" t="s">
        <v>867</v>
      </c>
      <c r="C511" t="s">
        <v>2363</v>
      </c>
      <c r="D511" s="1" t="s">
        <v>2364</v>
      </c>
      <c r="E511" t="s">
        <v>2365</v>
      </c>
      <c r="F511" t="s">
        <v>2366</v>
      </c>
      <c r="G511">
        <v>26</v>
      </c>
      <c r="H511">
        <v>5</v>
      </c>
      <c r="I511">
        <v>1.9</v>
      </c>
      <c r="J511">
        <v>20</v>
      </c>
      <c r="K511" t="str" cm="1">
        <f t="array" ref="K51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Templin Stadt</v>
      </c>
      <c r="L511" t="str">
        <f>IFERROR(LEFT(TRIM(Lose[[#This Row],[Google Koordinaten]]),9),"")</f>
        <v>53.127789</v>
      </c>
      <c r="M511" t="str">
        <f>IFERROR(MID(TRIM(Lose[[#This Row],[Google Koordinaten]]),
FIND(",",TRIM(Lose[[#This Row],[Google Koordinaten]])) + 2,9),"")</f>
        <v>13.511043</v>
      </c>
      <c r="N511">
        <f>IF(Lose[[#This Row],[Bahn-hofs-zeit]]=0,0,MROUND(30*25^((Lose[[#This Row],[Bahn-hofs-zeit]]-_xlfn.MINIFS(Lose[Bahn-hofs-zeit],Lose[Bahn-hofs-zeit],"&gt;0"))/(MAX(Lose[Bahn-hofs-zeit])-_xlfn.MINIFS(Lose[Bahn-hofs-zeit],Lose[Bahn-hofs-zeit],"&gt;0"))),5))</f>
        <v>585</v>
      </c>
      <c r="O511">
        <f>IF(Lose[[#This Row],[Gehzeit (min)]]="",0,CEILING(3*(Lose[[#This Row],[Gehzeit (min)]]+Lose[[#This Row],[Aufgaben-zeit (min)]]),5))</f>
        <v>95</v>
      </c>
      <c r="P511">
        <v>12.25</v>
      </c>
      <c r="Q511">
        <f>IFERROR(ROUND(Lose[[#This Row],[Distanz (km)]]*60/Lose[[#This Row],[Gehzeit (min)]],1),"")</f>
        <v>4.4000000000000004</v>
      </c>
      <c r="R51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1.2</v>
      </c>
      <c r="S511">
        <f>IFERROR(Lose[[#This Row],[Distanz (km)]]-Lose[[#This Row],[Check Distanz]],"")</f>
        <v>0.7</v>
      </c>
      <c r="T511" s="29">
        <f>IFERROR(Lose[[#This Row],[Check Umweg]]/Lose[[#This Row],[Check Distanz]],"")</f>
        <v>0.58333333333333337</v>
      </c>
      <c r="U511">
        <f ca="1">IF(RIGHT(Lose[[#This Row],[LosID]],1)="b",_xlfn.XLOOKUP(REPLACE(Lose[[#This Row],[LosID]],LEN(Lose[[#This Row],[LosID]]),1,"a"),Lose[LosID],Lose[Zufallszahl],"",0),RAND())</f>
        <v>0.36018019424589665</v>
      </c>
      <c r="V511" t="b" cm="1">
        <f t="array" aca="1" ref="V511" ca="1">Lose[[#This Row],[Zufallszahl]]&gt;=IFERROR(LARGE((LEFT(Lose[LosID],FIND("-",Lose[LosID])-1)=LEFT(Lose[[#This Row],[LosID]],FIND("-",Lose[[#This Row],[LosID]])-1))*Lose[Zufallszahl],_xlfn.XLOOKUP(LEFT(Lose[[#This Row],[LosID]],FIND("-",Lose[[#This Row],[LosID]])-1),Ziehungsanzahl[Kürzel],Ziehungsanzahl[Kontingent],FALSE,0)),9999)</f>
        <v>0</v>
      </c>
    </row>
    <row r="512" spans="1:22" ht="45">
      <c r="A51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2" t="s">
        <v>867</v>
      </c>
      <c r="C512" t="s">
        <v>2367</v>
      </c>
      <c r="D512" s="1" t="s">
        <v>2368</v>
      </c>
      <c r="E512" t="s">
        <v>2369</v>
      </c>
      <c r="F512" t="s">
        <v>2370</v>
      </c>
      <c r="G512">
        <v>18</v>
      </c>
      <c r="H512">
        <v>5</v>
      </c>
      <c r="I512">
        <v>1.3</v>
      </c>
      <c r="K512" t="str" cm="1">
        <f t="array" ref="K51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Ludwigslust</v>
      </c>
      <c r="L512" t="str">
        <f>IFERROR(LEFT(TRIM(Lose[[#This Row],[Google Koordinaten]]),9),"")</f>
        <v>53.324918</v>
      </c>
      <c r="M512" t="str">
        <f>IFERROR(MID(TRIM(Lose[[#This Row],[Google Koordinaten]]),
FIND(",",TRIM(Lose[[#This Row],[Google Koordinaten]])) + 2,9),"")</f>
        <v>11.487851</v>
      </c>
      <c r="N512">
        <f>IF(Lose[[#This Row],[Bahn-hofs-zeit]]=0,0,MROUND(30*25^((Lose[[#This Row],[Bahn-hofs-zeit]]-_xlfn.MINIFS(Lose[Bahn-hofs-zeit],Lose[Bahn-hofs-zeit],"&gt;0"))/(MAX(Lose[Bahn-hofs-zeit])-_xlfn.MINIFS(Lose[Bahn-hofs-zeit],Lose[Bahn-hofs-zeit],"&gt;0"))),5))</f>
        <v>255</v>
      </c>
      <c r="O512">
        <f>IF(Lose[[#This Row],[Gehzeit (min)]]="",0,CEILING(3*(Lose[[#This Row],[Gehzeit (min)]]+Lose[[#This Row],[Aufgaben-zeit (min)]]),5))</f>
        <v>70</v>
      </c>
      <c r="P512">
        <v>9.75</v>
      </c>
      <c r="Q512">
        <f>IFERROR(ROUND(Lose[[#This Row],[Distanz (km)]]*60/Lose[[#This Row],[Gehzeit (min)]],1),"")</f>
        <v>4.3</v>
      </c>
      <c r="R51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1.17</v>
      </c>
      <c r="S512">
        <f>IFERROR(Lose[[#This Row],[Distanz (km)]]-Lose[[#This Row],[Check Distanz]],"")</f>
        <v>0.13000000000000012</v>
      </c>
      <c r="T512" s="29">
        <f>IFERROR(Lose[[#This Row],[Check Umweg]]/Lose[[#This Row],[Check Distanz]],"")</f>
        <v>0.11111111111111122</v>
      </c>
      <c r="U512">
        <f ca="1">IF(RIGHT(Lose[[#This Row],[LosID]],1)="b",_xlfn.XLOOKUP(REPLACE(Lose[[#This Row],[LosID]],LEN(Lose[[#This Row],[LosID]]),1,"a"),Lose[LosID],Lose[Zufallszahl],"",0),RAND())</f>
        <v>0.52560787311781387</v>
      </c>
      <c r="V512" t="b" cm="1">
        <f t="array" aca="1" ref="V512" ca="1">Lose[[#This Row],[Zufallszahl]]&gt;=IFERROR(LARGE((LEFT(Lose[LosID],FIND("-",Lose[LosID])-1)=LEFT(Lose[[#This Row],[LosID]],FIND("-",Lose[[#This Row],[LosID]])-1))*Lose[Zufallszahl],_xlfn.XLOOKUP(LEFT(Lose[[#This Row],[LosID]],FIND("-",Lose[[#This Row],[LosID]])-1),Ziehungsanzahl[Kürzel],Ziehungsanzahl[Kontingent],FALSE,0)),9999)</f>
        <v>0</v>
      </c>
    </row>
    <row r="513" spans="1:22" ht="195">
      <c r="A51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3" t="s">
        <v>867</v>
      </c>
      <c r="C513" t="s">
        <v>2371</v>
      </c>
      <c r="D513" s="1" t="s">
        <v>2372</v>
      </c>
      <c r="E513" t="s">
        <v>2373</v>
      </c>
      <c r="F513" t="s">
        <v>2374</v>
      </c>
      <c r="G513">
        <v>12</v>
      </c>
      <c r="H513">
        <v>10</v>
      </c>
      <c r="I513">
        <v>0.9</v>
      </c>
      <c r="J513">
        <v>25</v>
      </c>
      <c r="K513" t="str" cm="1">
        <f t="array" ref="K51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Nördlingen</v>
      </c>
      <c r="L513" t="str">
        <f>IFERROR(LEFT(TRIM(Lose[[#This Row],[Google Koordinaten]]),9),"")</f>
        <v>48.850630</v>
      </c>
      <c r="M513" t="str">
        <f>IFERROR(MID(TRIM(Lose[[#This Row],[Google Koordinaten]]),
FIND(",",TRIM(Lose[[#This Row],[Google Koordinaten]])) + 2,9),"")</f>
        <v>10.488813</v>
      </c>
      <c r="N513">
        <f>IF(Lose[[#This Row],[Bahn-hofs-zeit]]=0,0,MROUND(30*25^((Lose[[#This Row],[Bahn-hofs-zeit]]-_xlfn.MINIFS(Lose[Bahn-hofs-zeit],Lose[Bahn-hofs-zeit],"&gt;0"))/(MAX(Lose[Bahn-hofs-zeit])-_xlfn.MINIFS(Lose[Bahn-hofs-zeit],Lose[Bahn-hofs-zeit],"&gt;0"))),5))</f>
        <v>305</v>
      </c>
      <c r="O513">
        <f>IF(Lose[[#This Row],[Gehzeit (min)]]="",0,CEILING(3*(Lose[[#This Row],[Gehzeit (min)]]+Lose[[#This Row],[Aufgaben-zeit (min)]]),5))</f>
        <v>70</v>
      </c>
      <c r="P513">
        <v>10.25</v>
      </c>
      <c r="Q513">
        <f>IFERROR(ROUND(Lose[[#This Row],[Distanz (km)]]*60/Lose[[#This Row],[Gehzeit (min)]],1),"")</f>
        <v>4.5</v>
      </c>
      <c r="R51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0.66</v>
      </c>
      <c r="S513">
        <f>IFERROR(Lose[[#This Row],[Distanz (km)]]-Lose[[#This Row],[Check Distanz]],"")</f>
        <v>0.24</v>
      </c>
      <c r="T513" s="29">
        <f>IFERROR(Lose[[#This Row],[Check Umweg]]/Lose[[#This Row],[Check Distanz]],"")</f>
        <v>0.36363636363636359</v>
      </c>
      <c r="U513">
        <f ca="1">IF(RIGHT(Lose[[#This Row],[LosID]],1)="b",_xlfn.XLOOKUP(REPLACE(Lose[[#This Row],[LosID]],LEN(Lose[[#This Row],[LosID]]),1,"a"),Lose[LosID],Lose[Zufallszahl],"",0),RAND())</f>
        <v>0.58072389555289028</v>
      </c>
      <c r="V513" t="b" cm="1">
        <f t="array" aca="1" ref="V513" ca="1">Lose[[#This Row],[Zufallszahl]]&gt;=IFERROR(LARGE((LEFT(Lose[LosID],FIND("-",Lose[LosID])-1)=LEFT(Lose[[#This Row],[LosID]],FIND("-",Lose[[#This Row],[LosID]])-1))*Lose[Zufallszahl],_xlfn.XLOOKUP(LEFT(Lose[[#This Row],[LosID]],FIND("-",Lose[[#This Row],[LosID]])-1),Ziehungsanzahl[Kürzel],Ziehungsanzahl[Kontingent],FALSE,0)),9999)</f>
        <v>0</v>
      </c>
    </row>
    <row r="514" spans="1:22" ht="75">
      <c r="A51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4" t="s">
        <v>835</v>
      </c>
      <c r="C514" t="s">
        <v>2375</v>
      </c>
      <c r="D514" s="1" t="s">
        <v>2376</v>
      </c>
      <c r="E514" t="s">
        <v>2377</v>
      </c>
      <c r="F514" t="s">
        <v>2378</v>
      </c>
      <c r="G514">
        <v>10</v>
      </c>
      <c r="H514">
        <v>2</v>
      </c>
      <c r="I514">
        <v>0.75</v>
      </c>
      <c r="J514">
        <v>10</v>
      </c>
      <c r="K514" t="str" cm="1">
        <f t="array" ref="K51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Bad Dürkheim</v>
      </c>
      <c r="L514" t="str">
        <f>IFERROR(LEFT(TRIM(Lose[[#This Row],[Google Koordinaten]]),9),"")</f>
        <v>49.465409</v>
      </c>
      <c r="M514" t="str">
        <f>IFERROR(MID(TRIM(Lose[[#This Row],[Google Koordinaten]]),
FIND(",",TRIM(Lose[[#This Row],[Google Koordinaten]])) + 2,9),"")</f>
        <v>8.1744848</v>
      </c>
      <c r="N514">
        <f>IF(Lose[[#This Row],[Bahn-hofs-zeit]]=0,0,MROUND(30*25^((Lose[[#This Row],[Bahn-hofs-zeit]]-_xlfn.MINIFS(Lose[Bahn-hofs-zeit],Lose[Bahn-hofs-zeit],"&gt;0"))/(MAX(Lose[Bahn-hofs-zeit])-_xlfn.MINIFS(Lose[Bahn-hofs-zeit],Lose[Bahn-hofs-zeit],"&gt;0"))),5))</f>
        <v>75</v>
      </c>
      <c r="O514">
        <f>IF(Lose[[#This Row],[Gehzeit (min)]]="",0,CEILING(3*(Lose[[#This Row],[Gehzeit (min)]]+Lose[[#This Row],[Aufgaben-zeit (min)]]),5))</f>
        <v>40</v>
      </c>
      <c r="P514">
        <v>6</v>
      </c>
      <c r="Q514">
        <f>IFERROR(ROUND(Lose[[#This Row],[Distanz (km)]]*60/Lose[[#This Row],[Gehzeit (min)]],1),"")</f>
        <v>4.5</v>
      </c>
      <c r="R51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v>
      </c>
      <c r="S514">
        <f>IFERROR(Lose[[#This Row],[Distanz (km)]]-Lose[[#This Row],[Check Distanz]],"")</f>
        <v>0.15000000000000002</v>
      </c>
      <c r="T514" s="29">
        <f>IFERROR(Lose[[#This Row],[Check Umweg]]/Lose[[#This Row],[Check Distanz]],"")</f>
        <v>0.25000000000000006</v>
      </c>
      <c r="U514">
        <f ca="1">IF(RIGHT(Lose[[#This Row],[LosID]],1)="b",_xlfn.XLOOKUP(REPLACE(Lose[[#This Row],[LosID]],LEN(Lose[[#This Row],[LosID]]),1,"a"),Lose[LosID],Lose[Zufallszahl],"",0),RAND())</f>
        <v>0.64872069543411814</v>
      </c>
      <c r="V514" t="b" cm="1">
        <f t="array" aca="1" ref="V514" ca="1">Lose[[#This Row],[Zufallszahl]]&gt;=IFERROR(LARGE((LEFT(Lose[LosID],FIND("-",Lose[LosID])-1)=LEFT(Lose[[#This Row],[LosID]],FIND("-",Lose[[#This Row],[LosID]])-1))*Lose[Zufallszahl],_xlfn.XLOOKUP(LEFT(Lose[[#This Row],[LosID]],FIND("-",Lose[[#This Row],[LosID]])-1),Ziehungsanzahl[Kürzel],Ziehungsanzahl[Kontingent],FALSE,0)),9999)</f>
        <v>0</v>
      </c>
    </row>
    <row r="515" spans="1:22" ht="75">
      <c r="A51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5" t="s">
        <v>835</v>
      </c>
      <c r="C515" t="s">
        <v>2379</v>
      </c>
      <c r="D515" s="1" t="s">
        <v>2380</v>
      </c>
      <c r="E515" t="s">
        <v>2381</v>
      </c>
      <c r="F515" t="s">
        <v>2382</v>
      </c>
      <c r="G515">
        <v>14</v>
      </c>
      <c r="H515">
        <v>10</v>
      </c>
      <c r="I515">
        <v>1</v>
      </c>
      <c r="J515">
        <v>20</v>
      </c>
      <c r="K515" t="str" cm="1">
        <f t="array" ref="K51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München-Laim</v>
      </c>
      <c r="L515" t="str">
        <f>IFERROR(LEFT(TRIM(Lose[[#This Row],[Google Koordinaten]]),9),"")</f>
        <v>48.149981</v>
      </c>
      <c r="M515" t="str">
        <f>IFERROR(MID(TRIM(Lose[[#This Row],[Google Koordinaten]]),
FIND(",",TRIM(Lose[[#This Row],[Google Koordinaten]])) + 2,9),"")</f>
        <v>11.511142</v>
      </c>
      <c r="N515">
        <f>IF(Lose[[#This Row],[Bahn-hofs-zeit]]=0,0,MROUND(30*25^((Lose[[#This Row],[Bahn-hofs-zeit]]-_xlfn.MINIFS(Lose[Bahn-hofs-zeit],Lose[Bahn-hofs-zeit],"&gt;0"))/(MAX(Lose[Bahn-hofs-zeit])-_xlfn.MINIFS(Lose[Bahn-hofs-zeit],Lose[Bahn-hofs-zeit],"&gt;0"))),5))</f>
        <v>355</v>
      </c>
      <c r="O515">
        <f>IF(Lose[[#This Row],[Gehzeit (min)]]="",0,CEILING(3*(Lose[[#This Row],[Gehzeit (min)]]+Lose[[#This Row],[Aufgaben-zeit (min)]]),5))</f>
        <v>75</v>
      </c>
      <c r="P515">
        <v>10.75</v>
      </c>
      <c r="Q515">
        <f>IFERROR(ROUND(Lose[[#This Row],[Distanz (km)]]*60/Lose[[#This Row],[Gehzeit (min)]],1),"")</f>
        <v>4.3</v>
      </c>
      <c r="R51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0.83</v>
      </c>
      <c r="S515">
        <f>IFERROR(Lose[[#This Row],[Distanz (km)]]-Lose[[#This Row],[Check Distanz]],"")</f>
        <v>0.17000000000000004</v>
      </c>
      <c r="T515" s="29">
        <f>IFERROR(Lose[[#This Row],[Check Umweg]]/Lose[[#This Row],[Check Distanz]],"")</f>
        <v>0.20481927710843378</v>
      </c>
      <c r="U515">
        <f ca="1">IF(RIGHT(Lose[[#This Row],[LosID]],1)="b",_xlfn.XLOOKUP(REPLACE(Lose[[#This Row],[LosID]],LEN(Lose[[#This Row],[LosID]]),1,"a"),Lose[LosID],Lose[Zufallszahl],"",0),RAND())</f>
        <v>0.9043776098716948</v>
      </c>
      <c r="V515" t="b" cm="1">
        <f t="array" aca="1" ref="V515" ca="1">Lose[[#This Row],[Zufallszahl]]&gt;=IFERROR(LARGE((LEFT(Lose[LosID],FIND("-",Lose[LosID])-1)=LEFT(Lose[[#This Row],[LosID]],FIND("-",Lose[[#This Row],[LosID]])-1))*Lose[Zufallszahl],_xlfn.XLOOKUP(LEFT(Lose[[#This Row],[LosID]],FIND("-",Lose[[#This Row],[LosID]])-1),Ziehungsanzahl[Kürzel],Ziehungsanzahl[Kontingent],FALSE,0)),9999)</f>
        <v>1</v>
      </c>
    </row>
    <row r="516" spans="1:22" ht="60">
      <c r="A51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6" t="s">
        <v>835</v>
      </c>
      <c r="C516" t="s">
        <v>2383</v>
      </c>
      <c r="D516" s="1" t="s">
        <v>2384</v>
      </c>
      <c r="E516" t="s">
        <v>2385</v>
      </c>
      <c r="F516" s="4" t="s">
        <v>2386</v>
      </c>
      <c r="G516" s="4" t="s">
        <v>2387</v>
      </c>
      <c r="H516">
        <v>15</v>
      </c>
      <c r="K516" t="str" cm="1">
        <f t="array" ref="K51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Bielefeld Hbf</v>
      </c>
      <c r="L516" t="str">
        <f>IFERROR(LEFT(TRIM(Lose[[#This Row],[Google Koordinaten]]),9),"")</f>
        <v>52.029261</v>
      </c>
      <c r="M516" t="str">
        <f>IFERROR(MID(TRIM(Lose[[#This Row],[Google Koordinaten]]),
FIND(",",TRIM(Lose[[#This Row],[Google Koordinaten]])) + 2,9),"")</f>
        <v>8.532723</v>
      </c>
      <c r="N516">
        <f>IF(Lose[[#This Row],[Bahn-hofs-zeit]]=0,0,MROUND(30*25^((Lose[[#This Row],[Bahn-hofs-zeit]]-_xlfn.MINIFS(Lose[Bahn-hofs-zeit],Lose[Bahn-hofs-zeit],"&gt;0"))/(MAX(Lose[Bahn-hofs-zeit])-_xlfn.MINIFS(Lose[Bahn-hofs-zeit],Lose[Bahn-hofs-zeit],"&gt;0"))),5))</f>
        <v>55</v>
      </c>
      <c r="O516">
        <f>IF(Lose[[#This Row],[Gehzeit (min)]]="",0,CEILING(3*(Lose[[#This Row],[Gehzeit (min)]]+Lose[[#This Row],[Aufgaben-zeit (min)]]),5))</f>
        <v>50</v>
      </c>
      <c r="P516">
        <v>5</v>
      </c>
      <c r="Q516">
        <f>IFERROR(ROUND(Lose[[#This Row],[Distanz (km)]]*60/Lose[[#This Row],[Gehzeit (min)]],1),"")</f>
        <v>0</v>
      </c>
      <c r="R51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v>
      </c>
      <c r="S516">
        <f>IFERROR(Lose[[#This Row],[Distanz (km)]]-Lose[[#This Row],[Check Distanz]],"")</f>
        <v>0</v>
      </c>
      <c r="T516" s="29" t="str">
        <f>IFERROR(Lose[[#This Row],[Check Umweg]]/Lose[[#This Row],[Check Distanz]],"")</f>
        <v/>
      </c>
      <c r="U516">
        <f ca="1">IF(RIGHT(Lose[[#This Row],[LosID]],1)="b",_xlfn.XLOOKUP(REPLACE(Lose[[#This Row],[LosID]],LEN(Lose[[#This Row],[LosID]]),1,"a"),Lose[LosID],Lose[Zufallszahl],"",0),RAND())</f>
        <v>0.51013677918547373</v>
      </c>
      <c r="V516" t="b" cm="1">
        <f t="array" aca="1" ref="V516" ca="1">Lose[[#This Row],[Zufallszahl]]&gt;=IFERROR(LARGE((LEFT(Lose[LosID],FIND("-",Lose[LosID])-1)=LEFT(Lose[[#This Row],[LosID]],FIND("-",Lose[[#This Row],[LosID]])-1))*Lose[Zufallszahl],_xlfn.XLOOKUP(LEFT(Lose[[#This Row],[LosID]],FIND("-",Lose[[#This Row],[LosID]])-1),Ziehungsanzahl[Kürzel],Ziehungsanzahl[Kontingent],FALSE,0)),9999)</f>
        <v>0</v>
      </c>
    </row>
    <row r="517" spans="1:22" ht="90">
      <c r="A51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7" t="s">
        <v>835</v>
      </c>
      <c r="C517" t="s">
        <v>2388</v>
      </c>
      <c r="D517" s="1" t="s">
        <v>2389</v>
      </c>
      <c r="E517" t="s">
        <v>2390</v>
      </c>
      <c r="F517" t="s">
        <v>2391</v>
      </c>
      <c r="G517">
        <v>9</v>
      </c>
      <c r="H517">
        <v>5</v>
      </c>
      <c r="I517">
        <v>0.65</v>
      </c>
      <c r="K517" t="str" cm="1">
        <f t="array" ref="K51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Konstanz</v>
      </c>
      <c r="L517" t="str">
        <f>IFERROR(LEFT(TRIM(Lose[[#This Row],[Google Koordinaten]]),9),"")</f>
        <v>47.655502</v>
      </c>
      <c r="M517" t="str">
        <f>IFERROR(MID(TRIM(Lose[[#This Row],[Google Koordinaten]]),
FIND(",",TRIM(Lose[[#This Row],[Google Koordinaten]])) + 2,9),"")</f>
        <v>9.173160</v>
      </c>
      <c r="N517">
        <f>IF(Lose[[#This Row],[Bahn-hofs-zeit]]=0,0,MROUND(30*25^((Lose[[#This Row],[Bahn-hofs-zeit]]-_xlfn.MINIFS(Lose[Bahn-hofs-zeit],Lose[Bahn-hofs-zeit],"&gt;0"))/(MAX(Lose[Bahn-hofs-zeit])-_xlfn.MINIFS(Lose[Bahn-hofs-zeit],Lose[Bahn-hofs-zeit],"&gt;0"))),5))</f>
        <v>585</v>
      </c>
      <c r="O517">
        <f>IF(Lose[[#This Row],[Gehzeit (min)]]="",0,CEILING(3*(Lose[[#This Row],[Gehzeit (min)]]+Lose[[#This Row],[Aufgaben-zeit (min)]]),5))</f>
        <v>45</v>
      </c>
      <c r="P517">
        <v>12.25</v>
      </c>
      <c r="Q517">
        <f>IFERROR(ROUND(Lose[[#This Row],[Distanz (km)]]*60/Lose[[#This Row],[Gehzeit (min)]],1),"")</f>
        <v>4.3</v>
      </c>
      <c r="R51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517">
        <f>IFERROR(Lose[[#This Row],[Distanz (km)]]-Lose[[#This Row],[Check Distanz]],"")</f>
        <v>0.17000000000000004</v>
      </c>
      <c r="T517" s="29">
        <f>IFERROR(Lose[[#This Row],[Check Umweg]]/Lose[[#This Row],[Check Distanz]],"")</f>
        <v>0.35416666666666674</v>
      </c>
      <c r="U517">
        <f ca="1">IF(RIGHT(Lose[[#This Row],[LosID]],1)="b",_xlfn.XLOOKUP(REPLACE(Lose[[#This Row],[LosID]],LEN(Lose[[#This Row],[LosID]]),1,"a"),Lose[LosID],Lose[Zufallszahl],"",0),RAND())</f>
        <v>0.7255821024752076</v>
      </c>
      <c r="V517" t="b" cm="1">
        <f t="array" aca="1" ref="V517" ca="1">Lose[[#This Row],[Zufallszahl]]&gt;=IFERROR(LARGE((LEFT(Lose[LosID],FIND("-",Lose[LosID])-1)=LEFT(Lose[[#This Row],[LosID]],FIND("-",Lose[[#This Row],[LosID]])-1))*Lose[Zufallszahl],_xlfn.XLOOKUP(LEFT(Lose[[#This Row],[LosID]],FIND("-",Lose[[#This Row],[LosID]])-1),Ziehungsanzahl[Kürzel],Ziehungsanzahl[Kontingent],FALSE,0)),9999)</f>
        <v>0</v>
      </c>
    </row>
    <row r="518" spans="1:22" ht="90">
      <c r="A51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18" t="s">
        <v>835</v>
      </c>
      <c r="C518" t="s">
        <v>2392</v>
      </c>
      <c r="D518" s="1" t="s">
        <v>2393</v>
      </c>
      <c r="E518" t="s">
        <v>2394</v>
      </c>
      <c r="F518" t="s">
        <v>2395</v>
      </c>
      <c r="G518">
        <v>12</v>
      </c>
      <c r="H518">
        <v>5</v>
      </c>
      <c r="I518">
        <v>0.8</v>
      </c>
      <c r="J518">
        <v>10</v>
      </c>
      <c r="K518" t="str" cm="1">
        <f t="array" ref="K51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Siegburg/Bonn</v>
      </c>
      <c r="L518" t="str">
        <f>IFERROR(LEFT(TRIM(Lose[[#This Row],[Google Koordinaten]]),9),"")</f>
        <v>50.790429</v>
      </c>
      <c r="M518" t="str">
        <f>IFERROR(MID(TRIM(Lose[[#This Row],[Google Koordinaten]]),
FIND(",",TRIM(Lose[[#This Row],[Google Koordinaten]])) + 2,9),"")</f>
        <v>7.1978518</v>
      </c>
      <c r="N518">
        <f>IF(Lose[[#This Row],[Bahn-hofs-zeit]]=0,0,MROUND(30*25^((Lose[[#This Row],[Bahn-hofs-zeit]]-_xlfn.MINIFS(Lose[Bahn-hofs-zeit],Lose[Bahn-hofs-zeit],"&gt;0"))/(MAX(Lose[Bahn-hofs-zeit])-_xlfn.MINIFS(Lose[Bahn-hofs-zeit],Lose[Bahn-hofs-zeit],"&gt;0"))),5))</f>
        <v>35</v>
      </c>
      <c r="O518">
        <f>IF(Lose[[#This Row],[Gehzeit (min)]]="",0,CEILING(3*(Lose[[#This Row],[Gehzeit (min)]]+Lose[[#This Row],[Aufgaben-zeit (min)]]),5))</f>
        <v>55</v>
      </c>
      <c r="P518">
        <v>3.75</v>
      </c>
      <c r="Q518">
        <f>IFERROR(ROUND(Lose[[#This Row],[Distanz (km)]]*60/Lose[[#This Row],[Gehzeit (min)]],1),"")</f>
        <v>4</v>
      </c>
      <c r="R51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0.53</v>
      </c>
      <c r="S518">
        <f>IFERROR(Lose[[#This Row],[Distanz (km)]]-Lose[[#This Row],[Check Distanz]],"")</f>
        <v>0.27</v>
      </c>
      <c r="T518" s="29">
        <f>IFERROR(Lose[[#This Row],[Check Umweg]]/Lose[[#This Row],[Check Distanz]],"")</f>
        <v>0.50943396226415094</v>
      </c>
      <c r="U518">
        <f ca="1">IF(RIGHT(Lose[[#This Row],[LosID]],1)="b",_xlfn.XLOOKUP(REPLACE(Lose[[#This Row],[LosID]],LEN(Lose[[#This Row],[LosID]]),1,"a"),Lose[LosID],Lose[Zufallszahl],"",0),RAND())</f>
        <v>0.84749198391041314</v>
      </c>
      <c r="V518" t="b" cm="1">
        <f t="array" aca="1" ref="V518" ca="1">Lose[[#This Row],[Zufallszahl]]&gt;=IFERROR(LARGE((LEFT(Lose[LosID],FIND("-",Lose[LosID])-1)=LEFT(Lose[[#This Row],[LosID]],FIND("-",Lose[[#This Row],[LosID]])-1))*Lose[Zufallszahl],_xlfn.XLOOKUP(LEFT(Lose[[#This Row],[LosID]],FIND("-",Lose[[#This Row],[LosID]])-1),Ziehungsanzahl[Kürzel],Ziehungsanzahl[Kontingent],FALSE,0)),9999)</f>
        <v>0</v>
      </c>
    </row>
    <row r="519" spans="1:22" ht="90">
      <c r="A51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mehr als doppelt so lange wie Luftlinie</v>
      </c>
      <c r="B519" t="s">
        <v>846</v>
      </c>
      <c r="C519" t="s">
        <v>2396</v>
      </c>
      <c r="D519" s="1" t="s">
        <v>2397</v>
      </c>
      <c r="E519" t="s">
        <v>2398</v>
      </c>
      <c r="F519" t="s">
        <v>2399</v>
      </c>
      <c r="G519">
        <v>2</v>
      </c>
      <c r="H519">
        <v>2</v>
      </c>
      <c r="I519">
        <v>0.1</v>
      </c>
      <c r="J519">
        <v>10</v>
      </c>
      <c r="K519" t="str" cm="1">
        <f t="array" ref="K51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Erkner (S)</v>
      </c>
      <c r="L519" t="str">
        <f>IFERROR(LEFT(TRIM(Lose[[#This Row],[Google Koordinaten]]),9),"")</f>
        <v>52.429047</v>
      </c>
      <c r="M519" t="str">
        <f>IFERROR(MID(TRIM(Lose[[#This Row],[Google Koordinaten]]),
FIND(",",TRIM(Lose[[#This Row],[Google Koordinaten]])) + 2,9),"")</f>
        <v>13.752155</v>
      </c>
      <c r="N519">
        <f>IF(Lose[[#This Row],[Bahn-hofs-zeit]]=0,0,MROUND(30*25^((Lose[[#This Row],[Bahn-hofs-zeit]]-_xlfn.MINIFS(Lose[Bahn-hofs-zeit],Lose[Bahn-hofs-zeit],"&gt;0"))/(MAX(Lose[Bahn-hofs-zeit])-_xlfn.MINIFS(Lose[Bahn-hofs-zeit],Lose[Bahn-hofs-zeit],"&gt;0"))),5))</f>
        <v>255</v>
      </c>
      <c r="O519">
        <f>IF(Lose[[#This Row],[Gehzeit (min)]]="",0,CEILING(3*(Lose[[#This Row],[Gehzeit (min)]]+Lose[[#This Row],[Aufgaben-zeit (min)]]),5))</f>
        <v>15</v>
      </c>
      <c r="P519">
        <v>9.75</v>
      </c>
      <c r="Q519">
        <f>IFERROR(ROUND(Lose[[#This Row],[Distanz (km)]]*60/Lose[[#This Row],[Gehzeit (min)]],1),"")</f>
        <v>3</v>
      </c>
      <c r="R51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0.03</v>
      </c>
      <c r="S519">
        <f>IFERROR(Lose[[#This Row],[Distanz (km)]]-Lose[[#This Row],[Check Distanz]],"")</f>
        <v>7.0000000000000007E-2</v>
      </c>
      <c r="T519" s="29">
        <f>IFERROR(Lose[[#This Row],[Check Umweg]]/Lose[[#This Row],[Check Distanz]],"")</f>
        <v>2.3333333333333335</v>
      </c>
      <c r="U519">
        <f ca="1">IF(RIGHT(Lose[[#This Row],[LosID]],1)="b",_xlfn.XLOOKUP(REPLACE(Lose[[#This Row],[LosID]],LEN(Lose[[#This Row],[LosID]]),1,"a"),Lose[LosID],Lose[Zufallszahl],"",0),RAND())</f>
        <v>0.86453318908689181</v>
      </c>
      <c r="V519" t="b" cm="1">
        <f t="array" aca="1" ref="V519" ca="1">Lose[[#This Row],[Zufallszahl]]&gt;=IFERROR(LARGE((LEFT(Lose[LosID],FIND("-",Lose[LosID])-1)=LEFT(Lose[[#This Row],[LosID]],FIND("-",Lose[[#This Row],[LosID]])-1))*Lose[Zufallszahl],_xlfn.XLOOKUP(LEFT(Lose[[#This Row],[LosID]],FIND("-",Lose[[#This Row],[LosID]])-1),Ziehungsanzahl[Kürzel],Ziehungsanzahl[Kontingent],FALSE,0)),9999)</f>
        <v>0</v>
      </c>
    </row>
    <row r="520" spans="1:22" ht="90">
      <c r="A52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0" t="s">
        <v>846</v>
      </c>
      <c r="C520" t="s">
        <v>765</v>
      </c>
      <c r="D520" s="1" t="s">
        <v>2400</v>
      </c>
      <c r="E520" t="s">
        <v>766</v>
      </c>
      <c r="F520" t="s">
        <v>2401</v>
      </c>
      <c r="G520">
        <v>18</v>
      </c>
      <c r="H520">
        <v>2</v>
      </c>
      <c r="I520">
        <v>1.4</v>
      </c>
      <c r="J520">
        <v>20</v>
      </c>
      <c r="K520" t="str" cm="1">
        <f t="array" ref="K52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Möttingen</v>
      </c>
      <c r="L520" t="str">
        <f>IFERROR(LEFT(TRIM(Lose[[#This Row],[Google Koordinaten]]),9),"")</f>
        <v>48.809253</v>
      </c>
      <c r="M520" t="str">
        <f>IFERROR(MID(TRIM(Lose[[#This Row],[Google Koordinaten]]),
FIND(",",TRIM(Lose[[#This Row],[Google Koordinaten]])) + 2,9),"")</f>
        <v>10.611068</v>
      </c>
      <c r="N520">
        <f>IF(Lose[[#This Row],[Bahn-hofs-zeit]]=0,0,MROUND(30*25^((Lose[[#This Row],[Bahn-hofs-zeit]]-_xlfn.MINIFS(Lose[Bahn-hofs-zeit],Lose[Bahn-hofs-zeit],"&gt;0"))/(MAX(Lose[Bahn-hofs-zeit])-_xlfn.MINIFS(Lose[Bahn-hofs-zeit],Lose[Bahn-hofs-zeit],"&gt;0"))),5))</f>
        <v>355</v>
      </c>
      <c r="O520">
        <f>IF(Lose[[#This Row],[Gehzeit (min)]]="",0,CEILING(3*(Lose[[#This Row],[Gehzeit (min)]]+Lose[[#This Row],[Aufgaben-zeit (min)]]),5))</f>
        <v>60</v>
      </c>
      <c r="P520">
        <v>10.75</v>
      </c>
      <c r="Q520">
        <f>IFERROR(ROUND(Lose[[#This Row],[Distanz (km)]]*60/Lose[[#This Row],[Gehzeit (min)]],1),"")</f>
        <v>4.7</v>
      </c>
      <c r="R52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1.01</v>
      </c>
      <c r="S520">
        <f>IFERROR(Lose[[#This Row],[Distanz (km)]]-Lose[[#This Row],[Check Distanz]],"")</f>
        <v>0.3899999999999999</v>
      </c>
      <c r="T520" s="29">
        <f>IFERROR(Lose[[#This Row],[Check Umweg]]/Lose[[#This Row],[Check Distanz]],"")</f>
        <v>0.38613861386138604</v>
      </c>
      <c r="U520">
        <f ca="1">IF(RIGHT(Lose[[#This Row],[LosID]],1)="b",_xlfn.XLOOKUP(REPLACE(Lose[[#This Row],[LosID]],LEN(Lose[[#This Row],[LosID]]),1,"a"),Lose[LosID],Lose[Zufallszahl],"",0),RAND())</f>
        <v>0.57291296095826028</v>
      </c>
      <c r="V520" t="b" cm="1">
        <f t="array" aca="1" ref="V520" ca="1">Lose[[#This Row],[Zufallszahl]]&gt;=IFERROR(LARGE((LEFT(Lose[LosID],FIND("-",Lose[LosID])-1)=LEFT(Lose[[#This Row],[LosID]],FIND("-",Lose[[#This Row],[LosID]])-1))*Lose[Zufallszahl],_xlfn.XLOOKUP(LEFT(Lose[[#This Row],[LosID]],FIND("-",Lose[[#This Row],[LosID]])-1),Ziehungsanzahl[Kürzel],Ziehungsanzahl[Kontingent],FALSE,0)),9999)</f>
        <v>0</v>
      </c>
    </row>
    <row r="521" spans="1:22" ht="120">
      <c r="A52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1" t="s">
        <v>846</v>
      </c>
      <c r="C521" t="s">
        <v>768</v>
      </c>
      <c r="D521" s="1" t="s">
        <v>2402</v>
      </c>
      <c r="E521" t="s">
        <v>769</v>
      </c>
      <c r="F521" t="s">
        <v>2403</v>
      </c>
      <c r="G521">
        <v>20</v>
      </c>
      <c r="H521">
        <v>10</v>
      </c>
      <c r="I521">
        <v>1.5</v>
      </c>
      <c r="J521">
        <v>10</v>
      </c>
      <c r="K521" t="str" cm="1">
        <f t="array" ref="K52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Oberwesel</v>
      </c>
      <c r="L521" t="str">
        <f>IFERROR(LEFT(TRIM(Lose[[#This Row],[Google Koordinaten]]),9),"")</f>
        <v>50.114711</v>
      </c>
      <c r="M521" t="str">
        <f>IFERROR(MID(TRIM(Lose[[#This Row],[Google Koordinaten]]),
FIND(",",TRIM(Lose[[#This Row],[Google Koordinaten]])) + 2,9),"")</f>
        <v>7.7189386</v>
      </c>
      <c r="N521">
        <f>IF(Lose[[#This Row],[Bahn-hofs-zeit]]=0,0,MROUND(30*25^((Lose[[#This Row],[Bahn-hofs-zeit]]-_xlfn.MINIFS(Lose[Bahn-hofs-zeit],Lose[Bahn-hofs-zeit],"&gt;0"))/(MAX(Lose[Bahn-hofs-zeit])-_xlfn.MINIFS(Lose[Bahn-hofs-zeit],Lose[Bahn-hofs-zeit],"&gt;0"))),5))</f>
        <v>70</v>
      </c>
      <c r="O521">
        <f>IF(Lose[[#This Row],[Gehzeit (min)]]="",0,CEILING(3*(Lose[[#This Row],[Gehzeit (min)]]+Lose[[#This Row],[Aufgaben-zeit (min)]]),5))</f>
        <v>90</v>
      </c>
      <c r="P521">
        <v>5.75</v>
      </c>
      <c r="Q521">
        <f>IFERROR(ROUND(Lose[[#This Row],[Distanz (km)]]*60/Lose[[#This Row],[Gehzeit (min)]],1),"")</f>
        <v>4.5</v>
      </c>
      <c r="R52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1.45</v>
      </c>
      <c r="S521">
        <f>IFERROR(Lose[[#This Row],[Distanz (km)]]-Lose[[#This Row],[Check Distanz]],"")</f>
        <v>5.0000000000000044E-2</v>
      </c>
      <c r="T521" s="29">
        <f>IFERROR(Lose[[#This Row],[Check Umweg]]/Lose[[#This Row],[Check Distanz]],"")</f>
        <v>3.4482758620689689E-2</v>
      </c>
      <c r="U521">
        <f ca="1">IF(RIGHT(Lose[[#This Row],[LosID]],1)="b",_xlfn.XLOOKUP(REPLACE(Lose[[#This Row],[LosID]],LEN(Lose[[#This Row],[LosID]]),1,"a"),Lose[LosID],Lose[Zufallszahl],"",0),RAND())</f>
        <v>0.35159397869623654</v>
      </c>
      <c r="V521" t="b" cm="1">
        <f t="array" aca="1" ref="V521" ca="1">Lose[[#This Row],[Zufallszahl]]&gt;=IFERROR(LARGE((LEFT(Lose[LosID],FIND("-",Lose[LosID])-1)=LEFT(Lose[[#This Row],[LosID]],FIND("-",Lose[[#This Row],[LosID]])-1))*Lose[Zufallszahl],_xlfn.XLOOKUP(LEFT(Lose[[#This Row],[LosID]],FIND("-",Lose[[#This Row],[LosID]])-1),Ziehungsanzahl[Kürzel],Ziehungsanzahl[Kontingent],FALSE,0)),9999)</f>
        <v>0</v>
      </c>
    </row>
    <row r="522" spans="1:22" ht="60">
      <c r="A52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2" t="s">
        <v>859</v>
      </c>
      <c r="C522" t="s">
        <v>2404</v>
      </c>
      <c r="D522" s="1" t="s">
        <v>2405</v>
      </c>
      <c r="E522" t="s">
        <v>2406</v>
      </c>
      <c r="F522" t="s">
        <v>2407</v>
      </c>
      <c r="G522" s="56">
        <v>10</v>
      </c>
      <c r="H522" s="56">
        <v>5</v>
      </c>
      <c r="I522" s="56">
        <v>0.8</v>
      </c>
      <c r="J522">
        <v>30</v>
      </c>
      <c r="K522" s="56" t="str" cm="1">
        <f t="array" ref="K52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Warnemünde</v>
      </c>
      <c r="L522" t="str">
        <f>IFERROR(LEFT(TRIM(Lose[[#This Row],[Google Koordinaten]]),9),"")</f>
        <v>54.182333</v>
      </c>
      <c r="M522" t="str">
        <f>IFERROR(MID(TRIM(Lose[[#This Row],[Google Koordinaten]]),
FIND(",",TRIM(Lose[[#This Row],[Google Koordinaten]])) + 2,9),"")</f>
        <v>12.086180</v>
      </c>
      <c r="N522">
        <f>IF(Lose[[#This Row],[Bahn-hofs-zeit]]=0,0,MROUND(30*25^((Lose[[#This Row],[Bahn-hofs-zeit]]-_xlfn.MINIFS(Lose[Bahn-hofs-zeit],Lose[Bahn-hofs-zeit],"&gt;0"))/(MAX(Lose[Bahn-hofs-zeit])-_xlfn.MINIFS(Lose[Bahn-hofs-zeit],Lose[Bahn-hofs-zeit],"&gt;0"))),5))</f>
        <v>585</v>
      </c>
      <c r="O522">
        <f>IF(Lose[[#This Row],[Gehzeit (min)]]="",0,CEILING(3*(Lose[[#This Row],[Gehzeit (min)]]+Lose[[#This Row],[Aufgaben-zeit (min)]]),5))</f>
        <v>45</v>
      </c>
      <c r="P522">
        <v>12.25</v>
      </c>
      <c r="Q522">
        <f>IFERROR(ROUND(Lose[[#This Row],[Distanz (km)]]*60/Lose[[#This Row],[Gehzeit (min)]],1),"")</f>
        <v>4.8</v>
      </c>
      <c r="R52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0.69</v>
      </c>
      <c r="S522">
        <f>IFERROR(Lose[[#This Row],[Distanz (km)]]-Lose[[#This Row],[Check Distanz]],"")</f>
        <v>0.1100000000000001</v>
      </c>
      <c r="T522" s="29">
        <f>IFERROR(Lose[[#This Row],[Check Umweg]]/Lose[[#This Row],[Check Distanz]],"")</f>
        <v>0.15942028985507262</v>
      </c>
      <c r="U522">
        <f ca="1">IF(RIGHT(Lose[[#This Row],[LosID]],1)="b",_xlfn.XLOOKUP(REPLACE(Lose[[#This Row],[LosID]],LEN(Lose[[#This Row],[LosID]]),1,"a"),Lose[LosID],Lose[Zufallszahl],"",0),RAND())</f>
        <v>0.57496126405428338</v>
      </c>
      <c r="V522" t="b" cm="1">
        <f t="array" aca="1" ref="V522" ca="1">Lose[[#This Row],[Zufallszahl]]&gt;=IFERROR(LARGE((LEFT(Lose[LosID],FIND("-",Lose[LosID])-1)=LEFT(Lose[[#This Row],[LosID]],FIND("-",Lose[[#This Row],[LosID]])-1))*Lose[Zufallszahl],_xlfn.XLOOKUP(LEFT(Lose[[#This Row],[LosID]],FIND("-",Lose[[#This Row],[LosID]])-1),Ziehungsanzahl[Kürzel],Ziehungsanzahl[Kontingent],FALSE,0)),9999)</f>
        <v>0</v>
      </c>
    </row>
    <row r="523" spans="1:22" ht="90">
      <c r="A52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3" t="s">
        <v>859</v>
      </c>
      <c r="C523" t="s">
        <v>2408</v>
      </c>
      <c r="D523" s="1" t="s">
        <v>2409</v>
      </c>
      <c r="E523" t="s">
        <v>2410</v>
      </c>
      <c r="F523" t="s">
        <v>2411</v>
      </c>
      <c r="G523">
        <v>8</v>
      </c>
      <c r="H523">
        <v>5</v>
      </c>
      <c r="I523">
        <v>0.5</v>
      </c>
      <c r="K523" t="str" cm="1">
        <f t="array" ref="K52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Bonn UN Campus</v>
      </c>
      <c r="L523" t="str">
        <f>IFERROR(LEFT(TRIM(Lose[[#This Row],[Google Koordinaten]]),9),"")</f>
        <v>50.717236</v>
      </c>
      <c r="M523" t="str">
        <f>IFERROR(MID(TRIM(Lose[[#This Row],[Google Koordinaten]]),
FIND(",",TRIM(Lose[[#This Row],[Google Koordinaten]])) + 2,9),"")</f>
        <v>7.1194731</v>
      </c>
      <c r="N523">
        <f>IF(Lose[[#This Row],[Bahn-hofs-zeit]]=0,0,MROUND(30*25^((Lose[[#This Row],[Bahn-hofs-zeit]]-_xlfn.MINIFS(Lose[Bahn-hofs-zeit],Lose[Bahn-hofs-zeit],"&gt;0"))/(MAX(Lose[Bahn-hofs-zeit])-_xlfn.MINIFS(Lose[Bahn-hofs-zeit],Lose[Bahn-hofs-zeit],"&gt;0"))),5))</f>
        <v>55</v>
      </c>
      <c r="O523">
        <f>IF(Lose[[#This Row],[Gehzeit (min)]]="",0,CEILING(3*(Lose[[#This Row],[Gehzeit (min)]]+Lose[[#This Row],[Aufgaben-zeit (min)]]),5))</f>
        <v>40</v>
      </c>
      <c r="P523">
        <v>5</v>
      </c>
      <c r="Q523">
        <f>IFERROR(ROUND(Lose[[#This Row],[Distanz (km)]]*60/Lose[[#This Row],[Gehzeit (min)]],1),"")</f>
        <v>3.8</v>
      </c>
      <c r="R52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0.32</v>
      </c>
      <c r="S523">
        <f>IFERROR(Lose[[#This Row],[Distanz (km)]]-Lose[[#This Row],[Check Distanz]],"")</f>
        <v>0.18</v>
      </c>
      <c r="T523" s="29">
        <f>IFERROR(Lose[[#This Row],[Check Umweg]]/Lose[[#This Row],[Check Distanz]],"")</f>
        <v>0.5625</v>
      </c>
      <c r="U523">
        <f ca="1">IF(RIGHT(Lose[[#This Row],[LosID]],1)="b",_xlfn.XLOOKUP(REPLACE(Lose[[#This Row],[LosID]],LEN(Lose[[#This Row],[LosID]]),1,"a"),Lose[LosID],Lose[Zufallszahl],"",0),RAND())</f>
        <v>2.0762264739712211E-2</v>
      </c>
      <c r="V523" t="b" cm="1">
        <f t="array" aca="1" ref="V523" ca="1">Lose[[#This Row],[Zufallszahl]]&gt;=IFERROR(LARGE((LEFT(Lose[LosID],FIND("-",Lose[LosID])-1)=LEFT(Lose[[#This Row],[LosID]],FIND("-",Lose[[#This Row],[LosID]])-1))*Lose[Zufallszahl],_xlfn.XLOOKUP(LEFT(Lose[[#This Row],[LosID]],FIND("-",Lose[[#This Row],[LosID]])-1),Ziehungsanzahl[Kürzel],Ziehungsanzahl[Kontingent],FALSE,0)),9999)</f>
        <v>0</v>
      </c>
    </row>
    <row r="524" spans="1:22" ht="60">
      <c r="A52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Weg ist kürzer als Luftlinie</v>
      </c>
      <c r="B524" t="s">
        <v>859</v>
      </c>
      <c r="C524" t="s">
        <v>2412</v>
      </c>
      <c r="D524" s="1" t="s">
        <v>2413</v>
      </c>
      <c r="E524" t="s">
        <v>2414</v>
      </c>
      <c r="F524" t="s">
        <v>2415</v>
      </c>
      <c r="G524">
        <v>2</v>
      </c>
      <c r="H524">
        <v>1</v>
      </c>
      <c r="I524">
        <v>0.1</v>
      </c>
      <c r="K524" t="str" cm="1">
        <f t="array" ref="K52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Hadamar</v>
      </c>
      <c r="L524" t="str">
        <f>IFERROR(LEFT(TRIM(Lose[[#This Row],[Google Koordinaten]]),9),"")</f>
        <v>50.447559</v>
      </c>
      <c r="M524" t="str">
        <f>IFERROR(MID(TRIM(Lose[[#This Row],[Google Koordinaten]]),
FIND(",",TRIM(Lose[[#This Row],[Google Koordinaten]])) + 2,9),"")</f>
        <v>8.0449423</v>
      </c>
      <c r="N524">
        <f>IF(Lose[[#This Row],[Bahn-hofs-zeit]]=0,0,MROUND(30*25^((Lose[[#This Row],[Bahn-hofs-zeit]]-_xlfn.MINIFS(Lose[Bahn-hofs-zeit],Lose[Bahn-hofs-zeit],"&gt;0"))/(MAX(Lose[Bahn-hofs-zeit])-_xlfn.MINIFS(Lose[Bahn-hofs-zeit],Lose[Bahn-hofs-zeit],"&gt;0"))),5))</f>
        <v>90</v>
      </c>
      <c r="O524">
        <f>IF(Lose[[#This Row],[Gehzeit (min)]]="",0,CEILING(3*(Lose[[#This Row],[Gehzeit (min)]]+Lose[[#This Row],[Aufgaben-zeit (min)]]),5))</f>
        <v>10</v>
      </c>
      <c r="P524">
        <v>6.5</v>
      </c>
      <c r="Q524">
        <f>IFERROR(ROUND(Lose[[#This Row],[Distanz (km)]]*60/Lose[[#This Row],[Gehzeit (min)]],1),"")</f>
        <v>3</v>
      </c>
      <c r="R52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524">
        <f>IFERROR(Lose[[#This Row],[Distanz (km)]]-Lose[[#This Row],[Check Distanz]],"")</f>
        <v>-1.999999999999999E-2</v>
      </c>
      <c r="T524" s="29">
        <f>IFERROR(Lose[[#This Row],[Check Umweg]]/Lose[[#This Row],[Check Distanz]],"")</f>
        <v>-0.1666666666666666</v>
      </c>
      <c r="U524">
        <f ca="1">IF(RIGHT(Lose[[#This Row],[LosID]],1)="b",_xlfn.XLOOKUP(REPLACE(Lose[[#This Row],[LosID]],LEN(Lose[[#This Row],[LosID]]),1,"a"),Lose[LosID],Lose[Zufallszahl],"",0),RAND())</f>
        <v>0.51495051779254142</v>
      </c>
      <c r="V524" t="b" cm="1">
        <f t="array" aca="1" ref="V524" ca="1">Lose[[#This Row],[Zufallszahl]]&gt;=IFERROR(LARGE((LEFT(Lose[LosID],FIND("-",Lose[LosID])-1)=LEFT(Lose[[#This Row],[LosID]],FIND("-",Lose[[#This Row],[LosID]])-1))*Lose[Zufallszahl],_xlfn.XLOOKUP(LEFT(Lose[[#This Row],[LosID]],FIND("-",Lose[[#This Row],[LosID]])-1),Ziehungsanzahl[Kürzel],Ziehungsanzahl[Kontingent],FALSE,0)),9999)</f>
        <v>0</v>
      </c>
    </row>
    <row r="525" spans="1:22" ht="60">
      <c r="A52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5" t="s">
        <v>830</v>
      </c>
      <c r="C525" t="s">
        <v>771</v>
      </c>
      <c r="D525" s="1" t="s">
        <v>2416</v>
      </c>
      <c r="E525" s="1" t="s">
        <v>772</v>
      </c>
      <c r="F525" t="s">
        <v>2417</v>
      </c>
      <c r="G525">
        <v>19</v>
      </c>
      <c r="H525">
        <v>15</v>
      </c>
      <c r="I525">
        <v>1.4</v>
      </c>
      <c r="K525" t="str" cm="1">
        <f t="array" ref="K52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Plochingen</v>
      </c>
      <c r="L525" t="str">
        <f>IFERROR(LEFT(TRIM(Lose[[#This Row],[Google Koordinaten]]),9),"")</f>
        <v>48.718099</v>
      </c>
      <c r="M525" t="str">
        <f>IFERROR(MID(TRIM(Lose[[#This Row],[Google Koordinaten]]),
FIND(",",TRIM(Lose[[#This Row],[Google Koordinaten]])) + 2,9),"")</f>
        <v>9.401106</v>
      </c>
      <c r="N525">
        <f>IF(Lose[[#This Row],[Bahn-hofs-zeit]]=0,0,MROUND(30*25^((Lose[[#This Row],[Bahn-hofs-zeit]]-_xlfn.MINIFS(Lose[Bahn-hofs-zeit],Lose[Bahn-hofs-zeit],"&gt;0"))/(MAX(Lose[Bahn-hofs-zeit])-_xlfn.MINIFS(Lose[Bahn-hofs-zeit],Lose[Bahn-hofs-zeit],"&gt;0"))),5))</f>
        <v>95</v>
      </c>
      <c r="O525">
        <f>IF(Lose[[#This Row],[Gehzeit (min)]]="",0,CEILING(3*(Lose[[#This Row],[Gehzeit (min)]]+Lose[[#This Row],[Aufgaben-zeit (min)]]),5))</f>
        <v>105</v>
      </c>
      <c r="P525">
        <v>6.75</v>
      </c>
      <c r="Q525">
        <f>IFERROR(ROUND(Lose[[#This Row],[Distanz (km)]]*60/Lose[[#This Row],[Gehzeit (min)]],1),"")</f>
        <v>4.4000000000000004</v>
      </c>
      <c r="R52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v>
      </c>
      <c r="S525">
        <f>IFERROR(Lose[[#This Row],[Distanz (km)]]-Lose[[#This Row],[Check Distanz]],"")</f>
        <v>0.49999999999999989</v>
      </c>
      <c r="T525" s="29">
        <f>IFERROR(Lose[[#This Row],[Check Umweg]]/Lose[[#This Row],[Check Distanz]],"")</f>
        <v>0.55555555555555547</v>
      </c>
      <c r="U525">
        <f ca="1">IF(RIGHT(Lose[[#This Row],[LosID]],1)="b",_xlfn.XLOOKUP(REPLACE(Lose[[#This Row],[LosID]],LEN(Lose[[#This Row],[LosID]]),1,"a"),Lose[LosID],Lose[Zufallszahl],"",0),RAND())</f>
        <v>0.93694453962046942</v>
      </c>
      <c r="V525" t="b" cm="1">
        <f t="array" aca="1" ref="V525" ca="1">Lose[[#This Row],[Zufallszahl]]&gt;=IFERROR(LARGE((LEFT(Lose[LosID],FIND("-",Lose[LosID])-1)=LEFT(Lose[[#This Row],[LosID]],FIND("-",Lose[[#This Row],[LosID]])-1))*Lose[Zufallszahl],_xlfn.XLOOKUP(LEFT(Lose[[#This Row],[LosID]],FIND("-",Lose[[#This Row],[LosID]])-1),Ziehungsanzahl[Kürzel],Ziehungsanzahl[Kontingent],FALSE,0)),9999)</f>
        <v>1</v>
      </c>
    </row>
    <row r="526" spans="1:22" ht="120">
      <c r="A52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6" t="s">
        <v>830</v>
      </c>
      <c r="C526" t="s">
        <v>2418</v>
      </c>
      <c r="D526" s="1" t="s">
        <v>2419</v>
      </c>
      <c r="E526" t="s">
        <v>2420</v>
      </c>
      <c r="F526" t="s">
        <v>2421</v>
      </c>
      <c r="G526">
        <v>3</v>
      </c>
      <c r="H526">
        <v>10</v>
      </c>
      <c r="I526">
        <v>0.21</v>
      </c>
      <c r="K526" t="str" cm="1">
        <f t="array" ref="K52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Oppenheim</v>
      </c>
      <c r="L526" t="str">
        <f>IFERROR(LEFT(TRIM(Lose[[#This Row],[Google Koordinaten]]),9),"")</f>
        <v>49.856748</v>
      </c>
      <c r="M526" t="str">
        <f>IFERROR(MID(TRIM(Lose[[#This Row],[Google Koordinaten]]),
FIND(",",TRIM(Lose[[#This Row],[Google Koordinaten]])) + 2,9),"")</f>
        <v>8.3569851</v>
      </c>
      <c r="N526">
        <f>IF(Lose[[#This Row],[Bahn-hofs-zeit]]=0,0,MROUND(30*25^((Lose[[#This Row],[Bahn-hofs-zeit]]-_xlfn.MINIFS(Lose[Bahn-hofs-zeit],Lose[Bahn-hofs-zeit],"&gt;0"))/(MAX(Lose[Bahn-hofs-zeit])-_xlfn.MINIFS(Lose[Bahn-hofs-zeit],Lose[Bahn-hofs-zeit],"&gt;0"))),5))</f>
        <v>70</v>
      </c>
      <c r="O526">
        <f>IF(Lose[[#This Row],[Gehzeit (min)]]="",0,CEILING(3*(Lose[[#This Row],[Gehzeit (min)]]+Lose[[#This Row],[Aufgaben-zeit (min)]]),5))</f>
        <v>40</v>
      </c>
      <c r="P526">
        <v>5.75</v>
      </c>
      <c r="Q526">
        <f>IFERROR(ROUND(Lose[[#This Row],[Distanz (km)]]*60/Lose[[#This Row],[Gehzeit (min)]],1),"")</f>
        <v>4.2</v>
      </c>
      <c r="R52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526">
        <f>IFERROR(Lose[[#This Row],[Distanz (km)]]-Lose[[#This Row],[Check Distanz]],"")</f>
        <v>0.09</v>
      </c>
      <c r="T526" s="29">
        <f>IFERROR(Lose[[#This Row],[Check Umweg]]/Lose[[#This Row],[Check Distanz]],"")</f>
        <v>0.75</v>
      </c>
      <c r="U526">
        <f ca="1">IF(RIGHT(Lose[[#This Row],[LosID]],1)="b",_xlfn.XLOOKUP(REPLACE(Lose[[#This Row],[LosID]],LEN(Lose[[#This Row],[LosID]]),1,"a"),Lose[LosID],Lose[Zufallszahl],"",0),RAND())</f>
        <v>0.70756418270056587</v>
      </c>
      <c r="V526" t="b" cm="1">
        <f t="array" aca="1" ref="V526" ca="1">Lose[[#This Row],[Zufallszahl]]&gt;=IFERROR(LARGE((LEFT(Lose[LosID],FIND("-",Lose[LosID])-1)=LEFT(Lose[[#This Row],[LosID]],FIND("-",Lose[[#This Row],[LosID]])-1))*Lose[Zufallszahl],_xlfn.XLOOKUP(LEFT(Lose[[#This Row],[LosID]],FIND("-",Lose[[#This Row],[LosID]])-1),Ziehungsanzahl[Kürzel],Ziehungsanzahl[Kontingent],FALSE,0)),9999)</f>
        <v>0</v>
      </c>
    </row>
    <row r="527" spans="1:22" ht="120">
      <c r="A52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7" t="s">
        <v>838</v>
      </c>
      <c r="C527" t="s">
        <v>2422</v>
      </c>
      <c r="D527" s="1" t="s">
        <v>2423</v>
      </c>
      <c r="E527" t="s">
        <v>2424</v>
      </c>
      <c r="F527" t="s">
        <v>2425</v>
      </c>
      <c r="G527">
        <v>2</v>
      </c>
      <c r="H527">
        <v>20</v>
      </c>
      <c r="I527">
        <v>0.1</v>
      </c>
      <c r="J527">
        <v>15</v>
      </c>
      <c r="K527" t="str" cm="1">
        <f t="array" ref="K52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Görlitz</v>
      </c>
      <c r="L527" t="str">
        <f>IFERROR(LEFT(TRIM(Lose[[#This Row],[Google Koordinaten]]),9),"")</f>
        <v>51.147299</v>
      </c>
      <c r="M527" t="str">
        <f>IFERROR(MID(TRIM(Lose[[#This Row],[Google Koordinaten]]),
FIND(",",TRIM(Lose[[#This Row],[Google Koordinaten]])) + 2,9),"")</f>
        <v>14.979366</v>
      </c>
      <c r="N527">
        <f>IF(Lose[[#This Row],[Bahn-hofs-zeit]]=0,0,MROUND(30*25^((Lose[[#This Row],[Bahn-hofs-zeit]]-_xlfn.MINIFS(Lose[Bahn-hofs-zeit],Lose[Bahn-hofs-zeit],"&gt;0"))/(MAX(Lose[Bahn-hofs-zeit])-_xlfn.MINIFS(Lose[Bahn-hofs-zeit],Lose[Bahn-hofs-zeit],"&gt;0"))),5))</f>
        <v>750</v>
      </c>
      <c r="O527">
        <f>IF(Lose[[#This Row],[Gehzeit (min)]]="",0,CEILING(3*(Lose[[#This Row],[Gehzeit (min)]]+Lose[[#This Row],[Aufgaben-zeit (min)]]),5))</f>
        <v>70</v>
      </c>
      <c r="P527">
        <v>13</v>
      </c>
      <c r="Q527">
        <f>IFERROR(ROUND(Lose[[#This Row],[Distanz (km)]]*60/Lose[[#This Row],[Gehzeit (min)]],1),"")</f>
        <v>3</v>
      </c>
      <c r="R52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0.06</v>
      </c>
      <c r="S527">
        <f>IFERROR(Lose[[#This Row],[Distanz (km)]]-Lose[[#This Row],[Check Distanz]],"")</f>
        <v>4.0000000000000008E-2</v>
      </c>
      <c r="T527" s="73">
        <f>IFERROR(Lose[[#This Row],[Check Umweg]]/Lose[[#This Row],[Check Distanz]],"")</f>
        <v>0.66666666666666685</v>
      </c>
      <c r="U527">
        <f ca="1">IF(RIGHT(Lose[[#This Row],[LosID]],1)="b",_xlfn.XLOOKUP(REPLACE(Lose[[#This Row],[LosID]],LEN(Lose[[#This Row],[LosID]]),1,"a"),Lose[LosID],Lose[Zufallszahl],"",0),RAND())</f>
        <v>0.49558728586803891</v>
      </c>
      <c r="V527" t="b" cm="1">
        <f t="array" aca="1" ref="V527" ca="1">Lose[[#This Row],[Zufallszahl]]&gt;=IFERROR(LARGE((LEFT(Lose[LosID],FIND("-",Lose[LosID])-1)=LEFT(Lose[[#This Row],[LosID]],FIND("-",Lose[[#This Row],[LosID]])-1))*Lose[Zufallszahl],_xlfn.XLOOKUP(LEFT(Lose[[#This Row],[LosID]],FIND("-",Lose[[#This Row],[LosID]])-1),Ziehungsanzahl[Kürzel],Ziehungsanzahl[Kontingent],FALSE,0)),9999)</f>
        <v>0</v>
      </c>
    </row>
    <row r="528" spans="1:22" ht="135">
      <c r="A52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8" t="s">
        <v>838</v>
      </c>
      <c r="C528" t="s">
        <v>2426</v>
      </c>
      <c r="D528" s="1" t="s">
        <v>2427</v>
      </c>
      <c r="E528" t="s">
        <v>2428</v>
      </c>
      <c r="F528" t="s">
        <v>2429</v>
      </c>
      <c r="G528">
        <v>12</v>
      </c>
      <c r="H528">
        <v>10</v>
      </c>
      <c r="I528">
        <v>0.9</v>
      </c>
      <c r="K528" t="str" cm="1">
        <f t="array" ref="K52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Aachen West</v>
      </c>
      <c r="L528" t="str">
        <f>IFERROR(LEFT(TRIM(Lose[[#This Row],[Google Koordinaten]]),9),"")</f>
        <v>50.777138</v>
      </c>
      <c r="M528" t="str">
        <f>IFERROR(MID(TRIM(Lose[[#This Row],[Google Koordinaten]]),
FIND(",",TRIM(Lose[[#This Row],[Google Koordinaten]])) + 2,9),"")</f>
        <v>6.0797915</v>
      </c>
      <c r="N528">
        <f>IF(Lose[[#This Row],[Bahn-hofs-zeit]]=0,0,MROUND(30*25^((Lose[[#This Row],[Bahn-hofs-zeit]]-_xlfn.MINIFS(Lose[Bahn-hofs-zeit],Lose[Bahn-hofs-zeit],"&gt;0"))/(MAX(Lose[Bahn-hofs-zeit])-_xlfn.MINIFS(Lose[Bahn-hofs-zeit],Lose[Bahn-hofs-zeit],"&gt;0"))),5))</f>
        <v>65</v>
      </c>
      <c r="O528">
        <f>IF(Lose[[#This Row],[Gehzeit (min)]]="",0,CEILING(3*(Lose[[#This Row],[Gehzeit (min)]]+Lose[[#This Row],[Aufgaben-zeit (min)]]),5))</f>
        <v>70</v>
      </c>
      <c r="P528">
        <v>5.5</v>
      </c>
      <c r="Q528">
        <f>IFERROR(ROUND(Lose[[#This Row],[Distanz (km)]]*60/Lose[[#This Row],[Gehzeit (min)]],1),"")</f>
        <v>4.5</v>
      </c>
      <c r="R52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0.73</v>
      </c>
      <c r="S528">
        <f>IFERROR(Lose[[#This Row],[Distanz (km)]]-Lose[[#This Row],[Check Distanz]],"")</f>
        <v>0.17000000000000004</v>
      </c>
      <c r="T528" s="29">
        <f>IFERROR(Lose[[#This Row],[Check Umweg]]/Lose[[#This Row],[Check Distanz]],"")</f>
        <v>0.23287671232876719</v>
      </c>
      <c r="U528">
        <f ca="1">IF(RIGHT(Lose[[#This Row],[LosID]],1)="b",_xlfn.XLOOKUP(REPLACE(Lose[[#This Row],[LosID]],LEN(Lose[[#This Row],[LosID]]),1,"a"),Lose[LosID],Lose[Zufallszahl],"",0),RAND())</f>
        <v>0.11174828770775769</v>
      </c>
      <c r="V528" t="b" cm="1">
        <f t="array" aca="1" ref="V528" ca="1">Lose[[#This Row],[Zufallszahl]]&gt;=IFERROR(LARGE((LEFT(Lose[LosID],FIND("-",Lose[LosID])-1)=LEFT(Lose[[#This Row],[LosID]],FIND("-",Lose[[#This Row],[LosID]])-1))*Lose[Zufallszahl],_xlfn.XLOOKUP(LEFT(Lose[[#This Row],[LosID]],FIND("-",Lose[[#This Row],[LosID]])-1),Ziehungsanzahl[Kürzel],Ziehungsanzahl[Kontingent],FALSE,0)),9999)</f>
        <v>0</v>
      </c>
    </row>
    <row r="529" spans="1:22" ht="150">
      <c r="A52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29" t="s">
        <v>838</v>
      </c>
      <c r="C529" t="s">
        <v>2430</v>
      </c>
      <c r="D529" s="1" t="s">
        <v>2431</v>
      </c>
      <c r="E529" t="s">
        <v>2432</v>
      </c>
      <c r="F529" t="s">
        <v>2433</v>
      </c>
      <c r="G529">
        <v>20</v>
      </c>
      <c r="H529">
        <v>15</v>
      </c>
      <c r="I529">
        <v>1.5</v>
      </c>
      <c r="J529">
        <v>10</v>
      </c>
      <c r="K529" t="str" cm="1">
        <f t="array" ref="K52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Königstraße</v>
      </c>
      <c r="L529" t="str">
        <f>IFERROR(LEFT(TRIM(Lose[[#This Row],[Google Koordinaten]]),9),"")</f>
        <v>53.543326</v>
      </c>
      <c r="M529" t="str">
        <f>IFERROR(MID(TRIM(Lose[[#This Row],[Google Koordinaten]]),
FIND(",",TRIM(Lose[[#This Row],[Google Koordinaten]])) + 2,9),"")</f>
        <v>9.9343724</v>
      </c>
      <c r="N529">
        <f>IF(Lose[[#This Row],[Bahn-hofs-zeit]]=0,0,MROUND(30*25^((Lose[[#This Row],[Bahn-hofs-zeit]]-_xlfn.MINIFS(Lose[Bahn-hofs-zeit],Lose[Bahn-hofs-zeit],"&gt;0"))/(MAX(Lose[Bahn-hofs-zeit])-_xlfn.MINIFS(Lose[Bahn-hofs-zeit],Lose[Bahn-hofs-zeit],"&gt;0"))),5))</f>
        <v>95</v>
      </c>
      <c r="O529">
        <f>IF(Lose[[#This Row],[Gehzeit (min)]]="",0,CEILING(3*(Lose[[#This Row],[Gehzeit (min)]]+Lose[[#This Row],[Aufgaben-zeit (min)]]),5))</f>
        <v>105</v>
      </c>
      <c r="P529">
        <v>6.75</v>
      </c>
      <c r="Q529">
        <f>IFERROR(ROUND(Lose[[#This Row],[Distanz (km)]]*60/Lose[[#This Row],[Gehzeit (min)]],1),"")</f>
        <v>4.5</v>
      </c>
      <c r="R52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0.81</v>
      </c>
      <c r="S529">
        <f>IFERROR(Lose[[#This Row],[Distanz (km)]]-Lose[[#This Row],[Check Distanz]],"")</f>
        <v>0.69</v>
      </c>
      <c r="T529" s="29">
        <f>IFERROR(Lose[[#This Row],[Check Umweg]]/Lose[[#This Row],[Check Distanz]],"")</f>
        <v>0.85185185185185175</v>
      </c>
      <c r="U529">
        <f ca="1">IF(RIGHT(Lose[[#This Row],[LosID]],1)="b",_xlfn.XLOOKUP(REPLACE(Lose[[#This Row],[LosID]],LEN(Lose[[#This Row],[LosID]]),1,"a"),Lose[LosID],Lose[Zufallszahl],"",0),RAND())</f>
        <v>0.98706009637133341</v>
      </c>
      <c r="V529" t="b" cm="1">
        <f t="array" aca="1" ref="V529" ca="1">Lose[[#This Row],[Zufallszahl]]&gt;=IFERROR(LARGE((LEFT(Lose[LosID],FIND("-",Lose[LosID])-1)=LEFT(Lose[[#This Row],[LosID]],FIND("-",Lose[[#This Row],[LosID]])-1))*Lose[Zufallszahl],_xlfn.XLOOKUP(LEFT(Lose[[#This Row],[LosID]],FIND("-",Lose[[#This Row],[LosID]])-1),Ziehungsanzahl[Kürzel],Ziehungsanzahl[Kontingent],FALSE,0)),9999)</f>
        <v>1</v>
      </c>
    </row>
    <row r="530" spans="1:22" ht="165">
      <c r="A53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0" s="1" t="s">
        <v>2434</v>
      </c>
      <c r="C530" t="s">
        <v>2435</v>
      </c>
      <c r="D530" s="1" t="s">
        <v>2436</v>
      </c>
      <c r="E530" t="s">
        <v>2437</v>
      </c>
      <c r="F530" t="s">
        <v>2438</v>
      </c>
      <c r="G530">
        <v>5</v>
      </c>
      <c r="H530">
        <v>12</v>
      </c>
      <c r="I530">
        <v>0.23</v>
      </c>
      <c r="J530">
        <v>10</v>
      </c>
      <c r="K530" t="str" cm="1">
        <f t="array" ref="K53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Düsseldorf Flughafen</v>
      </c>
      <c r="L530" t="str">
        <f>IFERROR(LEFT(TRIM(Lose[[#This Row],[Google Koordinaten]]),9),"")</f>
        <v>51.291011</v>
      </c>
      <c r="M530" t="str">
        <f>IFERROR(MID(TRIM(Lose[[#This Row],[Google Koordinaten]]),
FIND(",",TRIM(Lose[[#This Row],[Google Koordinaten]])) + 2,9),"")</f>
        <v>6.7860158</v>
      </c>
      <c r="N530">
        <f>IF(Lose[[#This Row],[Bahn-hofs-zeit]]=0,0,MROUND(30*25^((Lose[[#This Row],[Bahn-hofs-zeit]]-_xlfn.MINIFS(Lose[Bahn-hofs-zeit],Lose[Bahn-hofs-zeit],"&gt;0"))/(MAX(Lose[Bahn-hofs-zeit])-_xlfn.MINIFS(Lose[Bahn-hofs-zeit],Lose[Bahn-hofs-zeit],"&gt;0"))),5))</f>
        <v>35</v>
      </c>
      <c r="O530">
        <f>IF(Lose[[#This Row],[Gehzeit (min)]]="",0,CEILING(3*(Lose[[#This Row],[Gehzeit (min)]]+Lose[[#This Row],[Aufgaben-zeit (min)]]),5))</f>
        <v>55</v>
      </c>
      <c r="P530">
        <v>3.75</v>
      </c>
      <c r="Q530">
        <f>IFERROR(ROUND(Lose[[#This Row],[Distanz (km)]]*60/Lose[[#This Row],[Gehzeit (min)]],1),"")</f>
        <v>2.8</v>
      </c>
      <c r="R53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0.12</v>
      </c>
      <c r="S530">
        <f>IFERROR(Lose[[#This Row],[Distanz (km)]]-Lose[[#This Row],[Check Distanz]],"")</f>
        <v>0.11000000000000001</v>
      </c>
      <c r="T530" s="29">
        <f>IFERROR(Lose[[#This Row],[Check Umweg]]/Lose[[#This Row],[Check Distanz]],"")</f>
        <v>0.91666666666666685</v>
      </c>
      <c r="U530">
        <f ca="1">IF(RIGHT(Lose[[#This Row],[LosID]],1)="b",_xlfn.XLOOKUP(REPLACE(Lose[[#This Row],[LosID]],LEN(Lose[[#This Row],[LosID]]),1,"a"),Lose[LosID],Lose[Zufallszahl],"",0),RAND())</f>
        <v>0.1190342914860647</v>
      </c>
      <c r="V530" t="b" cm="1">
        <f t="array" aca="1" ref="V530" ca="1">Lose[[#This Row],[Zufallszahl]]&gt;=IFERROR(LARGE((LEFT(Lose[LosID],FIND("-",Lose[LosID])-1)=LEFT(Lose[[#This Row],[LosID]],FIND("-",Lose[[#This Row],[LosID]])-1))*Lose[Zufallszahl],_xlfn.XLOOKUP(LEFT(Lose[[#This Row],[LosID]],FIND("-",Lose[[#This Row],[LosID]])-1),Ziehungsanzahl[Kürzel],Ziehungsanzahl[Kontingent],FALSE,0)),9999)</f>
        <v>0</v>
      </c>
    </row>
    <row r="531" spans="1:22" ht="135">
      <c r="A53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1" s="1" t="s">
        <v>1184</v>
      </c>
      <c r="C531" t="s">
        <v>2439</v>
      </c>
      <c r="D531" s="1" t="s">
        <v>2440</v>
      </c>
      <c r="E531" t="s">
        <v>2441</v>
      </c>
      <c r="F531" t="s">
        <v>2442</v>
      </c>
      <c r="G531">
        <v>10</v>
      </c>
      <c r="H531">
        <v>2</v>
      </c>
      <c r="I531">
        <v>0.75</v>
      </c>
      <c r="J531">
        <v>10</v>
      </c>
      <c r="K531" t="str" cm="1">
        <f t="array" ref="K53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Kattenvenne</v>
      </c>
      <c r="L531" t="str">
        <f>IFERROR(LEFT(TRIM(Lose[[#This Row],[Google Koordinaten]]),9),"")</f>
        <v>52.115751</v>
      </c>
      <c r="M531" t="str">
        <f>IFERROR(MID(TRIM(Lose[[#This Row],[Google Koordinaten]]),
FIND(",",TRIM(Lose[[#This Row],[Google Koordinaten]])) + 2,9),"")</f>
        <v>7.8524491</v>
      </c>
      <c r="N531">
        <f>IF(Lose[[#This Row],[Bahn-hofs-zeit]]=0,0,MROUND(30*25^((Lose[[#This Row],[Bahn-hofs-zeit]]-_xlfn.MINIFS(Lose[Bahn-hofs-zeit],Lose[Bahn-hofs-zeit],"&gt;0"))/(MAX(Lose[Bahn-hofs-zeit])-_xlfn.MINIFS(Lose[Bahn-hofs-zeit],Lose[Bahn-hofs-zeit],"&gt;0"))),5))</f>
        <v>40</v>
      </c>
      <c r="O531">
        <f>IF(Lose[[#This Row],[Gehzeit (min)]]="",0,CEILING(3*(Lose[[#This Row],[Gehzeit (min)]]+Lose[[#This Row],[Aufgaben-zeit (min)]]),5))</f>
        <v>40</v>
      </c>
      <c r="P531">
        <v>4.25</v>
      </c>
      <c r="Q531">
        <f>IFERROR(ROUND(Lose[[#This Row],[Distanz (km)]]*60/Lose[[#This Row],[Gehzeit (min)]],1),"")</f>
        <v>4.5</v>
      </c>
      <c r="R53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v>
      </c>
      <c r="S531">
        <f>IFERROR(Lose[[#This Row],[Distanz (km)]]-Lose[[#This Row],[Check Distanz]],"")</f>
        <v>0.15000000000000002</v>
      </c>
      <c r="T531" s="29">
        <f>IFERROR(Lose[[#This Row],[Check Umweg]]/Lose[[#This Row],[Check Distanz]],"")</f>
        <v>0.25000000000000006</v>
      </c>
      <c r="U531">
        <f ca="1">IF(RIGHT(Lose[[#This Row],[LosID]],1)="b",_xlfn.XLOOKUP(REPLACE(Lose[[#This Row],[LosID]],LEN(Lose[[#This Row],[LosID]]),1,"a"),Lose[LosID],Lose[Zufallszahl],"",0),RAND())</f>
        <v>0.59784039909857267</v>
      </c>
      <c r="V531" t="b" cm="1">
        <f t="array" aca="1" ref="V531" ca="1">Lose[[#This Row],[Zufallszahl]]&gt;=IFERROR(LARGE((LEFT(Lose[LosID],FIND("-",Lose[LosID])-1)=LEFT(Lose[[#This Row],[LosID]],FIND("-",Lose[[#This Row],[LosID]])-1))*Lose[Zufallszahl],_xlfn.XLOOKUP(LEFT(Lose[[#This Row],[LosID]],FIND("-",Lose[[#This Row],[LosID]])-1),Ziehungsanzahl[Kürzel],Ziehungsanzahl[Kontingent],FALSE,0)),9999)</f>
        <v>0</v>
      </c>
    </row>
    <row r="532" spans="1:22" ht="135">
      <c r="A53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2" t="s">
        <v>862</v>
      </c>
      <c r="C532" t="s">
        <v>2443</v>
      </c>
      <c r="D532" s="1" t="s">
        <v>2444</v>
      </c>
      <c r="E532" t="s">
        <v>2445</v>
      </c>
      <c r="F532" t="s">
        <v>2446</v>
      </c>
      <c r="G532">
        <v>12</v>
      </c>
      <c r="H532">
        <v>1</v>
      </c>
      <c r="I532">
        <v>0.9</v>
      </c>
      <c r="J532">
        <v>20</v>
      </c>
      <c r="K532" t="str" cm="1">
        <f t="array" ref="K53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Würzburg Süd</v>
      </c>
      <c r="L532" t="str">
        <f>IFERROR(LEFT(TRIM(Lose[[#This Row],[Google Koordinaten]]),9),"")</f>
        <v>49.792585</v>
      </c>
      <c r="M532" t="str">
        <f>IFERROR(MID(TRIM(Lose[[#This Row],[Google Koordinaten]]),
FIND(",",TRIM(Lose[[#This Row],[Google Koordinaten]])) + 2,9),"")</f>
        <v>9.9399241</v>
      </c>
      <c r="N532">
        <f>IF(Lose[[#This Row],[Bahn-hofs-zeit]]=0,0,MROUND(30*25^((Lose[[#This Row],[Bahn-hofs-zeit]]-_xlfn.MINIFS(Lose[Bahn-hofs-zeit],Lose[Bahn-hofs-zeit],"&gt;0"))/(MAX(Lose[Bahn-hofs-zeit])-_xlfn.MINIFS(Lose[Bahn-hofs-zeit],Lose[Bahn-hofs-zeit],"&gt;0"))),5))</f>
        <v>80</v>
      </c>
      <c r="O532">
        <f>IF(Lose[[#This Row],[Gehzeit (min)]]="",0,CEILING(3*(Lose[[#This Row],[Gehzeit (min)]]+Lose[[#This Row],[Aufgaben-zeit (min)]]),5))</f>
        <v>40</v>
      </c>
      <c r="P532">
        <v>6.25</v>
      </c>
      <c r="Q532">
        <f>IFERROR(ROUND(Lose[[#This Row],[Distanz (km)]]*60/Lose[[#This Row],[Gehzeit (min)]],1),"")</f>
        <v>4.5</v>
      </c>
      <c r="R53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0.55000000000000004</v>
      </c>
      <c r="S532">
        <f>IFERROR(Lose[[#This Row],[Distanz (km)]]-Lose[[#This Row],[Check Distanz]],"")</f>
        <v>0.35</v>
      </c>
      <c r="T532" s="29">
        <f>IFERROR(Lose[[#This Row],[Check Umweg]]/Lose[[#This Row],[Check Distanz]],"")</f>
        <v>0.63636363636363624</v>
      </c>
      <c r="U532">
        <f ca="1">IF(RIGHT(Lose[[#This Row],[LosID]],1)="b",_xlfn.XLOOKUP(REPLACE(Lose[[#This Row],[LosID]],LEN(Lose[[#This Row],[LosID]]),1,"a"),Lose[LosID],Lose[Zufallszahl],"",0),RAND())</f>
        <v>0.36437741044710781</v>
      </c>
      <c r="V532" t="b" cm="1">
        <f t="array" aca="1" ref="V532" ca="1">Lose[[#This Row],[Zufallszahl]]&gt;=IFERROR(LARGE((LEFT(Lose[LosID],FIND("-",Lose[LosID])-1)=LEFT(Lose[[#This Row],[LosID]],FIND("-",Lose[[#This Row],[LosID]])-1))*Lose[Zufallszahl],_xlfn.XLOOKUP(LEFT(Lose[[#This Row],[LosID]],FIND("-",Lose[[#This Row],[LosID]])-1),Ziehungsanzahl[Kürzel],Ziehungsanzahl[Kontingent],FALSE,0)),9999)</f>
        <v>0</v>
      </c>
    </row>
    <row r="533" spans="1:22" ht="45">
      <c r="A53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3" t="s">
        <v>865</v>
      </c>
      <c r="C533" t="s">
        <v>2447</v>
      </c>
      <c r="D533" s="1" t="s">
        <v>2448</v>
      </c>
      <c r="E533" t="s">
        <v>2449</v>
      </c>
      <c r="F533" t="s">
        <v>2450</v>
      </c>
      <c r="G533">
        <v>29</v>
      </c>
      <c r="H533">
        <v>1</v>
      </c>
      <c r="I533">
        <v>2.1</v>
      </c>
      <c r="J533">
        <v>10</v>
      </c>
      <c r="K533" t="str" cm="1">
        <f t="array" ref="K53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Potsdam-Babelsberg</v>
      </c>
      <c r="L533" t="str">
        <f>IFERROR(LEFT(TRIM(Lose[[#This Row],[Google Koordinaten]]),9),"")</f>
        <v>52.404486</v>
      </c>
      <c r="M533" t="str">
        <f>IFERROR(MID(TRIM(Lose[[#This Row],[Google Koordinaten]]),
FIND(",",TRIM(Lose[[#This Row],[Google Koordinaten]])) + 2,9),"")</f>
        <v>13.094900</v>
      </c>
      <c r="N533">
        <f>IF(Lose[[#This Row],[Bahn-hofs-zeit]]=0,0,MROUND(30*25^((Lose[[#This Row],[Bahn-hofs-zeit]]-_xlfn.MINIFS(Lose[Bahn-hofs-zeit],Lose[Bahn-hofs-zeit],"&gt;0"))/(MAX(Lose[Bahn-hofs-zeit])-_xlfn.MINIFS(Lose[Bahn-hofs-zeit],Lose[Bahn-hofs-zeit],"&gt;0"))),5))</f>
        <v>185</v>
      </c>
      <c r="O533">
        <f>IF(Lose[[#This Row],[Gehzeit (min)]]="",0,CEILING(3*(Lose[[#This Row],[Gehzeit (min)]]+Lose[[#This Row],[Aufgaben-zeit (min)]]),5))</f>
        <v>90</v>
      </c>
      <c r="P533">
        <v>8.75</v>
      </c>
      <c r="Q533">
        <f>IFERROR(ROUND(Lose[[#This Row],[Distanz (km)]]*60/Lose[[#This Row],[Gehzeit (min)]],1),"")</f>
        <v>4.3</v>
      </c>
      <c r="R53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1.46</v>
      </c>
      <c r="S533">
        <f>IFERROR(Lose[[#This Row],[Distanz (km)]]-Lose[[#This Row],[Check Distanz]],"")</f>
        <v>0.64000000000000012</v>
      </c>
      <c r="T533" s="29">
        <f>IFERROR(Lose[[#This Row],[Check Umweg]]/Lose[[#This Row],[Check Distanz]],"")</f>
        <v>0.43835616438356173</v>
      </c>
      <c r="U533">
        <f ca="1">IF(RIGHT(Lose[[#This Row],[LosID]],1)="b",_xlfn.XLOOKUP(REPLACE(Lose[[#This Row],[LosID]],LEN(Lose[[#This Row],[LosID]]),1,"a"),Lose[LosID],Lose[Zufallszahl],"",0),RAND())</f>
        <v>0.40944656085474462</v>
      </c>
      <c r="V533" t="b" cm="1">
        <f t="array" aca="1" ref="V533" ca="1">Lose[[#This Row],[Zufallszahl]]&gt;=IFERROR(LARGE((LEFT(Lose[LosID],FIND("-",Lose[LosID])-1)=LEFT(Lose[[#This Row],[LosID]],FIND("-",Lose[[#This Row],[LosID]])-1))*Lose[Zufallszahl],_xlfn.XLOOKUP(LEFT(Lose[[#This Row],[LosID]],FIND("-",Lose[[#This Row],[LosID]])-1),Ziehungsanzahl[Kürzel],Ziehungsanzahl[Kontingent],FALSE,0)),9999)</f>
        <v>0</v>
      </c>
    </row>
    <row r="534" spans="1:22" ht="75">
      <c r="A53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4" t="s">
        <v>867</v>
      </c>
      <c r="C534" t="s">
        <v>2451</v>
      </c>
      <c r="D534" s="1" t="s">
        <v>2452</v>
      </c>
      <c r="E534" t="s">
        <v>2453</v>
      </c>
      <c r="F534" t="s">
        <v>2454</v>
      </c>
      <c r="G534">
        <v>20</v>
      </c>
      <c r="H534">
        <v>2</v>
      </c>
      <c r="I534">
        <v>0.7</v>
      </c>
      <c r="J534">
        <v>10</v>
      </c>
      <c r="K534" t="str" cm="1">
        <f t="array" ref="K53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Wismar</v>
      </c>
      <c r="L534" t="str">
        <f>IFERROR(LEFT(TRIM(Lose[[#This Row],[Google Koordinaten]]),9),"")</f>
        <v>53.891505</v>
      </c>
      <c r="M534" t="str">
        <f>IFERROR(MID(TRIM(Lose[[#This Row],[Google Koordinaten]]),
FIND(",",TRIM(Lose[[#This Row],[Google Koordinaten]])) + 2,9),"")</f>
        <v>11.466094</v>
      </c>
      <c r="N534">
        <f>IF(Lose[[#This Row],[Bahn-hofs-zeit]]=0,0,MROUND(30*25^((Lose[[#This Row],[Bahn-hofs-zeit]]-_xlfn.MINIFS(Lose[Bahn-hofs-zeit],Lose[Bahn-hofs-zeit],"&gt;0"))/(MAX(Lose[Bahn-hofs-zeit])-_xlfn.MINIFS(Lose[Bahn-hofs-zeit],Lose[Bahn-hofs-zeit],"&gt;0"))),5))</f>
        <v>540</v>
      </c>
      <c r="O534">
        <f>IF(Lose[[#This Row],[Gehzeit (min)]]="",0,CEILING(3*(Lose[[#This Row],[Gehzeit (min)]]+Lose[[#This Row],[Aufgaben-zeit (min)]]),5))</f>
        <v>70</v>
      </c>
      <c r="P534">
        <v>12</v>
      </c>
      <c r="Q534">
        <f>IFERROR(ROUND(Lose[[#This Row],[Distanz (km)]]*60/Lose[[#This Row],[Gehzeit (min)]],1),"")</f>
        <v>2.1</v>
      </c>
      <c r="R53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0.63</v>
      </c>
      <c r="S534">
        <f>IFERROR(Lose[[#This Row],[Distanz (km)]]-Lose[[#This Row],[Check Distanz]],"")</f>
        <v>6.9999999999999951E-2</v>
      </c>
      <c r="T534" s="29">
        <f>IFERROR(Lose[[#This Row],[Check Umweg]]/Lose[[#This Row],[Check Distanz]],"")</f>
        <v>0.11111111111111104</v>
      </c>
      <c r="U534">
        <f ca="1">IF(RIGHT(Lose[[#This Row],[LosID]],1)="b",_xlfn.XLOOKUP(REPLACE(Lose[[#This Row],[LosID]],LEN(Lose[[#This Row],[LosID]]),1,"a"),Lose[LosID],Lose[Zufallszahl],"",0),RAND())</f>
        <v>0.76393857582178293</v>
      </c>
      <c r="V534" t="b" cm="1">
        <f t="array" aca="1" ref="V534" ca="1">Lose[[#This Row],[Zufallszahl]]&gt;=IFERROR(LARGE((LEFT(Lose[LosID],FIND("-",Lose[LosID])-1)=LEFT(Lose[[#This Row],[LosID]],FIND("-",Lose[[#This Row],[LosID]])-1))*Lose[Zufallszahl],_xlfn.XLOOKUP(LEFT(Lose[[#This Row],[LosID]],FIND("-",Lose[[#This Row],[LosID]])-1),Ziehungsanzahl[Kürzel],Ziehungsanzahl[Kontingent],FALSE,0)),9999)</f>
        <v>1</v>
      </c>
    </row>
    <row r="535" spans="1:22" ht="30">
      <c r="A53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5" t="s">
        <v>870</v>
      </c>
      <c r="C535" t="s">
        <v>774</v>
      </c>
      <c r="D535" s="1" t="s">
        <v>777</v>
      </c>
      <c r="E535" t="s">
        <v>775</v>
      </c>
      <c r="F535" t="s">
        <v>2455</v>
      </c>
      <c r="G535">
        <v>23</v>
      </c>
      <c r="H535">
        <v>1</v>
      </c>
      <c r="I535">
        <v>1.6</v>
      </c>
      <c r="J535" t="s">
        <v>89</v>
      </c>
      <c r="K535" t="str" cm="1">
        <f t="array" ref="K53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Lutherstadt Eisleben</v>
      </c>
      <c r="L535" t="str">
        <f>IFERROR(LEFT(TRIM(Lose[[#This Row],[Google Koordinaten]]),9),"")</f>
        <v>51.528354</v>
      </c>
      <c r="M535" t="str">
        <f>IFERROR(MID(TRIM(Lose[[#This Row],[Google Koordinaten]]),
FIND(",",TRIM(Lose[[#This Row],[Google Koordinaten]])) + 2,9),"")</f>
        <v>11.546315</v>
      </c>
      <c r="N535">
        <f>IF(Lose[[#This Row],[Bahn-hofs-zeit]]=0,0,MROUND(30*25^((Lose[[#This Row],[Bahn-hofs-zeit]]-_xlfn.MINIFS(Lose[Bahn-hofs-zeit],Lose[Bahn-hofs-zeit],"&gt;0"))/(MAX(Lose[Bahn-hofs-zeit])-_xlfn.MINIFS(Lose[Bahn-hofs-zeit],Lose[Bahn-hofs-zeit],"&gt;0"))),5))</f>
        <v>305</v>
      </c>
      <c r="O535">
        <f>IF(Lose[[#This Row],[Gehzeit (min)]]="",0,CEILING(3*(Lose[[#This Row],[Gehzeit (min)]]+Lose[[#This Row],[Aufgaben-zeit (min)]]),5))</f>
        <v>75</v>
      </c>
      <c r="P535">
        <v>10.25</v>
      </c>
      <c r="Q535">
        <f>IFERROR(ROUND(Lose[[#This Row],[Distanz (km)]]*60/Lose[[#This Row],[Gehzeit (min)]],1),"")</f>
        <v>4.2</v>
      </c>
      <c r="R53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1.1599999999999999</v>
      </c>
      <c r="S535">
        <f>IFERROR(Lose[[#This Row],[Distanz (km)]]-Lose[[#This Row],[Check Distanz]],"")</f>
        <v>0.44000000000000017</v>
      </c>
      <c r="T535" s="29">
        <f>IFERROR(Lose[[#This Row],[Check Umweg]]/Lose[[#This Row],[Check Distanz]],"")</f>
        <v>0.37931034482758635</v>
      </c>
      <c r="U535">
        <f ca="1">IF(RIGHT(Lose[[#This Row],[LosID]],1)="b",_xlfn.XLOOKUP(REPLACE(Lose[[#This Row],[LosID]],LEN(Lose[[#This Row],[LosID]]),1,"a"),Lose[LosID],Lose[Zufallszahl],"",0),RAND())</f>
        <v>0.71624010225583079</v>
      </c>
      <c r="V535" t="b" cm="1">
        <f t="array" aca="1" ref="V535" ca="1">Lose[[#This Row],[Zufallszahl]]&gt;=IFERROR(LARGE((LEFT(Lose[LosID],FIND("-",Lose[LosID])-1)=LEFT(Lose[[#This Row],[LosID]],FIND("-",Lose[[#This Row],[LosID]])-1))*Lose[Zufallszahl],_xlfn.XLOOKUP(LEFT(Lose[[#This Row],[LosID]],FIND("-",Lose[[#This Row],[LosID]])-1),Ziehungsanzahl[Kürzel],Ziehungsanzahl[Kontingent],FALSE,0)),9999)</f>
        <v>0</v>
      </c>
    </row>
    <row r="536" spans="1:22" ht="90">
      <c r="A53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6" t="s">
        <v>872</v>
      </c>
      <c r="C536" t="s">
        <v>780</v>
      </c>
      <c r="D536" s="48" t="s">
        <v>2456</v>
      </c>
      <c r="E536" t="s">
        <v>781</v>
      </c>
      <c r="F536" t="s">
        <v>2457</v>
      </c>
      <c r="G536">
        <v>20</v>
      </c>
      <c r="H536">
        <v>2</v>
      </c>
      <c r="I536">
        <v>1.5</v>
      </c>
      <c r="J536">
        <v>20</v>
      </c>
      <c r="K536" t="s">
        <v>782</v>
      </c>
      <c r="L536" t="str">
        <f>IFERROR(LEFT(TRIM(Lose[[#This Row],[Google Koordinaten]]),9),"")</f>
        <v>49.891729</v>
      </c>
      <c r="M536" t="str">
        <f>IFERROR(MID(TRIM(Lose[[#This Row],[Google Koordinaten]]),
FIND(",",TRIM(Lose[[#This Row],[Google Koordinaten]])) + 2,9),"")</f>
        <v>10.887108</v>
      </c>
      <c r="N536">
        <f>IF(Lose[[#This Row],[Bahn-hofs-zeit]]=0,0,MROUND(30*25^((Lose[[#This Row],[Bahn-hofs-zeit]]-_xlfn.MINIFS(Lose[Bahn-hofs-zeit],Lose[Bahn-hofs-zeit],"&gt;0"))/(MAX(Lose[Bahn-hofs-zeit])-_xlfn.MINIFS(Lose[Bahn-hofs-zeit],Lose[Bahn-hofs-zeit],"&gt;0"))),5))</f>
        <v>110</v>
      </c>
      <c r="O536">
        <f>IF(Lose[[#This Row],[Gehzeit (min)]]="",0,CEILING(3*(Lose[[#This Row],[Gehzeit (min)]]+Lose[[#This Row],[Aufgaben-zeit (min)]]),5))</f>
        <v>70</v>
      </c>
      <c r="P536">
        <v>7.25</v>
      </c>
      <c r="Q536">
        <f>IFERROR(ROUND(Lose[[#This Row],[Distanz (km)]]*60/Lose[[#This Row],[Gehzeit (min)]],1),"")</f>
        <v>4.5</v>
      </c>
      <c r="R53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1.34</v>
      </c>
      <c r="S536">
        <f>IFERROR(Lose[[#This Row],[Distanz (km)]]-Lose[[#This Row],[Check Distanz]],"")</f>
        <v>0.15999999999999992</v>
      </c>
      <c r="T536" s="29">
        <f>IFERROR(Lose[[#This Row],[Check Umweg]]/Lose[[#This Row],[Check Distanz]],"")</f>
        <v>0.11940298507462679</v>
      </c>
      <c r="U536">
        <f ca="1">IF(RIGHT(Lose[[#This Row],[LosID]],1)="b",_xlfn.XLOOKUP(REPLACE(Lose[[#This Row],[LosID]],LEN(Lose[[#This Row],[LosID]]),1,"a"),Lose[LosID],Lose[Zufallszahl],"",0),RAND())</f>
        <v>0.75507696555987869</v>
      </c>
      <c r="V536" t="b" cm="1">
        <f t="array" aca="1" ref="V536" ca="1">Lose[[#This Row],[Zufallszahl]]&gt;=IFERROR(LARGE((LEFT(Lose[LosID],FIND("-",Lose[LosID])-1)=LEFT(Lose[[#This Row],[LosID]],FIND("-",Lose[[#This Row],[LosID]])-1))*Lose[Zufallszahl],_xlfn.XLOOKUP(LEFT(Lose[[#This Row],[LosID]],FIND("-",Lose[[#This Row],[LosID]])-1),Ziehungsanzahl[Kürzel],Ziehungsanzahl[Kontingent],FALSE,0)),9999)</f>
        <v>1</v>
      </c>
    </row>
    <row r="537" spans="1:22" ht="165">
      <c r="A53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7" t="s">
        <v>877</v>
      </c>
      <c r="C537" t="s">
        <v>783</v>
      </c>
      <c r="D537" s="1" t="s">
        <v>2458</v>
      </c>
      <c r="E537" t="s">
        <v>784</v>
      </c>
      <c r="F537" t="s">
        <v>2459</v>
      </c>
      <c r="G537">
        <v>8</v>
      </c>
      <c r="H537">
        <v>1</v>
      </c>
      <c r="I537">
        <v>0.35</v>
      </c>
      <c r="J537">
        <v>10</v>
      </c>
      <c r="K537" t="str" cm="1">
        <f t="array" ref="K53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Völklingen</v>
      </c>
      <c r="L537" t="str">
        <f>IFERROR(LEFT(TRIM(Lose[[#This Row],[Google Koordinaten]]),9),"")</f>
        <v>49.248462</v>
      </c>
      <c r="M537" t="str">
        <f>IFERROR(MID(TRIM(Lose[[#This Row],[Google Koordinaten]]),
FIND(",",TRIM(Lose[[#This Row],[Google Koordinaten]])) + 2,9),"")</f>
        <v>6.8443513</v>
      </c>
      <c r="N537">
        <f>IF(Lose[[#This Row],[Bahn-hofs-zeit]]=0,0,MROUND(30*25^((Lose[[#This Row],[Bahn-hofs-zeit]]-_xlfn.MINIFS(Lose[Bahn-hofs-zeit],Lose[Bahn-hofs-zeit],"&gt;0"))/(MAX(Lose[Bahn-hofs-zeit])-_xlfn.MINIFS(Lose[Bahn-hofs-zeit],Lose[Bahn-hofs-zeit],"&gt;0"))),5))</f>
        <v>155</v>
      </c>
      <c r="O537">
        <f>IF(Lose[[#This Row],[Gehzeit (min)]]="",0,CEILING(3*(Lose[[#This Row],[Gehzeit (min)]]+Lose[[#This Row],[Aufgaben-zeit (min)]]),5))</f>
        <v>30</v>
      </c>
      <c r="P537">
        <v>8.25</v>
      </c>
      <c r="Q537">
        <f>IFERROR(ROUND(Lose[[#This Row],[Distanz (km)]]*60/Lose[[#This Row],[Gehzeit (min)]],1),"")</f>
        <v>2.6</v>
      </c>
      <c r="R53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0.28000000000000003</v>
      </c>
      <c r="S537">
        <f>IFERROR(Lose[[#This Row],[Distanz (km)]]-Lose[[#This Row],[Check Distanz]],"")</f>
        <v>6.9999999999999951E-2</v>
      </c>
      <c r="T537" s="29">
        <f>IFERROR(Lose[[#This Row],[Check Umweg]]/Lose[[#This Row],[Check Distanz]],"")</f>
        <v>0.24999999999999981</v>
      </c>
      <c r="U537">
        <f ca="1">IF(RIGHT(Lose[[#This Row],[LosID]],1)="b",_xlfn.XLOOKUP(REPLACE(Lose[[#This Row],[LosID]],LEN(Lose[[#This Row],[LosID]]),1,"a"),Lose[LosID],Lose[Zufallszahl],"",0),RAND())</f>
        <v>0.34544915133801501</v>
      </c>
      <c r="V537" t="b" cm="1">
        <f t="array" aca="1" ref="V537" ca="1">Lose[[#This Row],[Zufallszahl]]&gt;=IFERROR(LARGE((LEFT(Lose[LosID],FIND("-",Lose[LosID])-1)=LEFT(Lose[[#This Row],[LosID]],FIND("-",Lose[[#This Row],[LosID]])-1))*Lose[Zufallszahl],_xlfn.XLOOKUP(LEFT(Lose[[#This Row],[LosID]],FIND("-",Lose[[#This Row],[LosID]])-1),Ziehungsanzahl[Kürzel],Ziehungsanzahl[Kontingent],FALSE,0)),9999)</f>
        <v>0</v>
      </c>
    </row>
    <row r="538" spans="1:22" ht="30">
      <c r="A53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8" t="s">
        <v>830</v>
      </c>
      <c r="C538" t="s">
        <v>789</v>
      </c>
      <c r="D538" s="1" t="s">
        <v>2460</v>
      </c>
      <c r="E538" t="s">
        <v>790</v>
      </c>
      <c r="F538" t="s">
        <v>2461</v>
      </c>
      <c r="G538">
        <v>10</v>
      </c>
      <c r="H538">
        <v>1</v>
      </c>
      <c r="I538">
        <v>0.45</v>
      </c>
      <c r="J538" t="s">
        <v>89</v>
      </c>
      <c r="K538" t="str" cm="1">
        <f t="array" ref="K53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Berlin Hackescher Markt</v>
      </c>
      <c r="L538" t="str">
        <f>IFERROR(LEFT(TRIM(Lose[[#This Row],[Google Koordinaten]]),9),"")</f>
        <v>52.519822</v>
      </c>
      <c r="M538" t="str">
        <f>IFERROR(MID(TRIM(Lose[[#This Row],[Google Koordinaten]]),
FIND(",",TRIM(Lose[[#This Row],[Google Koordinaten]])) + 2,9),"")</f>
        <v>13.398569</v>
      </c>
      <c r="N538">
        <f>IF(Lose[[#This Row],[Bahn-hofs-zeit]]=0,0,MROUND(30*25^((Lose[[#This Row],[Bahn-hofs-zeit]]-_xlfn.MINIFS(Lose[Bahn-hofs-zeit],Lose[Bahn-hofs-zeit],"&gt;0"))/(MAX(Lose[Bahn-hofs-zeit])-_xlfn.MINIFS(Lose[Bahn-hofs-zeit],Lose[Bahn-hofs-zeit],"&gt;0"))),5))</f>
        <v>170</v>
      </c>
      <c r="O538">
        <f>IF(Lose[[#This Row],[Gehzeit (min)]]="",0,CEILING(3*(Lose[[#This Row],[Gehzeit (min)]]+Lose[[#This Row],[Aufgaben-zeit (min)]]),5))</f>
        <v>35</v>
      </c>
      <c r="P538">
        <v>8.5</v>
      </c>
      <c r="Q538">
        <f>IFERROR(ROUND(Lose[[#This Row],[Distanz (km)]]*60/Lose[[#This Row],[Gehzeit (min)]],1),"")</f>
        <v>2.7</v>
      </c>
      <c r="R53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v>
      </c>
      <c r="S538">
        <f>IFERROR(Lose[[#This Row],[Distanz (km)]]-Lose[[#This Row],[Check Distanz]],"")</f>
        <v>4.9999999999999989E-2</v>
      </c>
      <c r="T538" s="29">
        <f>IFERROR(Lose[[#This Row],[Check Umweg]]/Lose[[#This Row],[Check Distanz]],"")</f>
        <v>0.12499999999999997</v>
      </c>
      <c r="U538">
        <f ca="1">IF(RIGHT(Lose[[#This Row],[LosID]],1)="b",_xlfn.XLOOKUP(REPLACE(Lose[[#This Row],[LosID]],LEN(Lose[[#This Row],[LosID]]),1,"a"),Lose[LosID],Lose[Zufallszahl],"",0),RAND())</f>
        <v>0.25603787155661173</v>
      </c>
      <c r="V538" t="b" cm="1">
        <f t="array" aca="1" ref="V538" ca="1">Lose[[#This Row],[Zufallszahl]]&gt;=IFERROR(LARGE((LEFT(Lose[LosID],FIND("-",Lose[LosID])-1)=LEFT(Lose[[#This Row],[LosID]],FIND("-",Lose[[#This Row],[LosID]])-1))*Lose[Zufallszahl],_xlfn.XLOOKUP(LEFT(Lose[[#This Row],[LosID]],FIND("-",Lose[[#This Row],[LosID]])-1),Ziehungsanzahl[Kürzel],Ziehungsanzahl[Kontingent],FALSE,0)),9999)</f>
        <v>0</v>
      </c>
    </row>
    <row r="539" spans="1:22" ht="30">
      <c r="A53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39" t="s">
        <v>835</v>
      </c>
      <c r="C539" t="s">
        <v>2462</v>
      </c>
      <c r="D539" s="1" t="s">
        <v>2463</v>
      </c>
      <c r="E539" t="s">
        <v>2464</v>
      </c>
      <c r="F539" t="s">
        <v>2465</v>
      </c>
      <c r="G539">
        <v>18</v>
      </c>
      <c r="H539">
        <v>1</v>
      </c>
      <c r="I539">
        <v>1</v>
      </c>
      <c r="J539" t="s">
        <v>89</v>
      </c>
      <c r="K539" t="str" cm="1">
        <f t="array" ref="K53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Quedlinburg</v>
      </c>
      <c r="L539" t="str">
        <f>IFERROR(LEFT(TRIM(Lose[[#This Row],[Google Koordinaten]]),9),"")</f>
        <v>51.789334</v>
      </c>
      <c r="M539" t="str">
        <f>IFERROR(MID(TRIM(Lose[[#This Row],[Google Koordinaten]]),
FIND(",",TRIM(Lose[[#This Row],[Google Koordinaten]])) + 2,9),"")</f>
        <v>11.141536</v>
      </c>
      <c r="N539">
        <f>IF(Lose[[#This Row],[Bahn-hofs-zeit]]=0,0,MROUND(30*25^((Lose[[#This Row],[Bahn-hofs-zeit]]-_xlfn.MINIFS(Lose[Bahn-hofs-zeit],Lose[Bahn-hofs-zeit],"&gt;0"))/(MAX(Lose[Bahn-hofs-zeit])-_xlfn.MINIFS(Lose[Bahn-hofs-zeit],Lose[Bahn-hofs-zeit],"&gt;0"))),5))</f>
        <v>280</v>
      </c>
      <c r="O539">
        <f>IF(Lose[[#This Row],[Gehzeit (min)]]="",0,CEILING(3*(Lose[[#This Row],[Gehzeit (min)]]+Lose[[#This Row],[Aufgaben-zeit (min)]]),5))</f>
        <v>60</v>
      </c>
      <c r="P539">
        <v>10</v>
      </c>
      <c r="Q539">
        <f>IFERROR(ROUND(Lose[[#This Row],[Distanz (km)]]*60/Lose[[#This Row],[Gehzeit (min)]],1),"")</f>
        <v>3.3</v>
      </c>
      <c r="R53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0.91</v>
      </c>
      <c r="S539">
        <f>IFERROR(Lose[[#This Row],[Distanz (km)]]-Lose[[#This Row],[Check Distanz]],"")</f>
        <v>8.9999999999999969E-2</v>
      </c>
      <c r="T539" s="29">
        <f>IFERROR(Lose[[#This Row],[Check Umweg]]/Lose[[#This Row],[Check Distanz]],"")</f>
        <v>9.8901098901098869E-2</v>
      </c>
      <c r="U539">
        <f ca="1">IF(RIGHT(Lose[[#This Row],[LosID]],1)="b",_xlfn.XLOOKUP(REPLACE(Lose[[#This Row],[LosID]],LEN(Lose[[#This Row],[LosID]]),1,"a"),Lose[LosID],Lose[Zufallszahl],"",0),RAND())</f>
        <v>0.83849871874419013</v>
      </c>
      <c r="V539" t="b" cm="1">
        <f t="array" aca="1" ref="V539" ca="1">Lose[[#This Row],[Zufallszahl]]&gt;=IFERROR(LARGE((LEFT(Lose[LosID],FIND("-",Lose[LosID])-1)=LEFT(Lose[[#This Row],[LosID]],FIND("-",Lose[[#This Row],[LosID]])-1))*Lose[Zufallszahl],_xlfn.XLOOKUP(LEFT(Lose[[#This Row],[LosID]],FIND("-",Lose[[#This Row],[LosID]])-1),Ziehungsanzahl[Kürzel],Ziehungsanzahl[Kontingent],FALSE,0)),9999)</f>
        <v>1</v>
      </c>
    </row>
    <row r="540" spans="1:22" ht="105">
      <c r="A54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0" t="s">
        <v>838</v>
      </c>
      <c r="C540" t="s">
        <v>2466</v>
      </c>
      <c r="D540" s="1" t="s">
        <v>2467</v>
      </c>
      <c r="E540" t="s">
        <v>2468</v>
      </c>
      <c r="F540" t="s">
        <v>2469</v>
      </c>
      <c r="G540">
        <v>14</v>
      </c>
      <c r="H540">
        <v>2</v>
      </c>
      <c r="I540">
        <v>1</v>
      </c>
      <c r="J540">
        <v>10</v>
      </c>
      <c r="K540" t="str" cm="1">
        <f t="array" ref="K54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Maulbronn Stadt/Kloster</v>
      </c>
      <c r="L540" t="str">
        <f>IFERROR(LEFT(TRIM(Lose[[#This Row],[Google Koordinaten]]),9),"")</f>
        <v>49.000736</v>
      </c>
      <c r="M540" t="str">
        <f>IFERROR(MID(TRIM(Lose[[#This Row],[Google Koordinaten]]),
FIND(",",TRIM(Lose[[#This Row],[Google Koordinaten]])) + 2,9),"")</f>
        <v>8.8138323</v>
      </c>
      <c r="N540">
        <f>IF(Lose[[#This Row],[Bahn-hofs-zeit]]=0,0,MROUND(30*25^((Lose[[#This Row],[Bahn-hofs-zeit]]-_xlfn.MINIFS(Lose[Bahn-hofs-zeit],Lose[Bahn-hofs-zeit],"&gt;0"))/(MAX(Lose[Bahn-hofs-zeit])-_xlfn.MINIFS(Lose[Bahn-hofs-zeit],Lose[Bahn-hofs-zeit],"&gt;0"))),5))</f>
        <v>145</v>
      </c>
      <c r="O540">
        <f>IF(Lose[[#This Row],[Gehzeit (min)]]="",0,CEILING(3*(Lose[[#This Row],[Gehzeit (min)]]+Lose[[#This Row],[Aufgaben-zeit (min)]]),5))</f>
        <v>50</v>
      </c>
      <c r="P540">
        <v>8</v>
      </c>
      <c r="Q540">
        <f>IFERROR(ROUND(Lose[[#This Row],[Distanz (km)]]*60/Lose[[#This Row],[Gehzeit (min)]],1),"")</f>
        <v>4.3</v>
      </c>
      <c r="R54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0.85</v>
      </c>
      <c r="S540">
        <f>IFERROR(Lose[[#This Row],[Distanz (km)]]-Lose[[#This Row],[Check Distanz]],"")</f>
        <v>0.15000000000000002</v>
      </c>
      <c r="T540" s="73">
        <f>IFERROR(Lose[[#This Row],[Check Umweg]]/Lose[[#This Row],[Check Distanz]],"")</f>
        <v>0.17647058823529416</v>
      </c>
      <c r="U540">
        <f ca="1">IF(RIGHT(Lose[[#This Row],[LosID]],1)="b",_xlfn.XLOOKUP(REPLACE(Lose[[#This Row],[LosID]],LEN(Lose[[#This Row],[LosID]]),1,"a"),Lose[LosID],Lose[Zufallszahl],"",0),RAND())</f>
        <v>0.42394447582320094</v>
      </c>
      <c r="V540" t="b" cm="1">
        <f t="array" aca="1" ref="V540" ca="1">Lose[[#This Row],[Zufallszahl]]&gt;=IFERROR(LARGE((LEFT(Lose[LosID],FIND("-",Lose[LosID])-1)=LEFT(Lose[[#This Row],[LosID]],FIND("-",Lose[[#This Row],[LosID]])-1))*Lose[Zufallszahl],_xlfn.XLOOKUP(LEFT(Lose[[#This Row],[LosID]],FIND("-",Lose[[#This Row],[LosID]])-1),Ziehungsanzahl[Kürzel],Ziehungsanzahl[Kontingent],FALSE,0)),9999)</f>
        <v>0</v>
      </c>
    </row>
    <row r="541" spans="1:22" ht="30">
      <c r="A54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1" t="s">
        <v>843</v>
      </c>
      <c r="C541" t="s">
        <v>2470</v>
      </c>
      <c r="D541" s="1" t="s">
        <v>2471</v>
      </c>
      <c r="E541" t="s">
        <v>2472</v>
      </c>
      <c r="F541" t="s">
        <v>2473</v>
      </c>
      <c r="G541">
        <v>23</v>
      </c>
      <c r="H541">
        <v>1</v>
      </c>
      <c r="I541">
        <v>1.4</v>
      </c>
      <c r="J541" t="s">
        <v>89</v>
      </c>
      <c r="K541" t="str" cm="1">
        <f t="array" ref="K54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Weimar Berkaer Bf</v>
      </c>
      <c r="L541" t="str">
        <f>IFERROR(LEFT(TRIM(Lose[[#This Row],[Google Koordinaten]]),9),"")</f>
        <v>50.980035</v>
      </c>
      <c r="M541" t="str">
        <f>IFERROR(MID(TRIM(Lose[[#This Row],[Google Koordinaten]]),
FIND(",",TRIM(Lose[[#This Row],[Google Koordinaten]])) + 2,9),"")</f>
        <v>11.325656</v>
      </c>
      <c r="N541">
        <f>IF(Lose[[#This Row],[Bahn-hofs-zeit]]=0,0,MROUND(30*25^((Lose[[#This Row],[Bahn-hofs-zeit]]-_xlfn.MINIFS(Lose[Bahn-hofs-zeit],Lose[Bahn-hofs-zeit],"&gt;0"))/(MAX(Lose[Bahn-hofs-zeit])-_xlfn.MINIFS(Lose[Bahn-hofs-zeit],Lose[Bahn-hofs-zeit],"&gt;0"))),5))</f>
        <v>215</v>
      </c>
      <c r="O541">
        <f>IF(Lose[[#This Row],[Gehzeit (min)]]="",0,CEILING(3*(Lose[[#This Row],[Gehzeit (min)]]+Lose[[#This Row],[Aufgaben-zeit (min)]]),5))</f>
        <v>75</v>
      </c>
      <c r="P541">
        <v>9.25</v>
      </c>
      <c r="Q541">
        <f>IFERROR(ROUND(Lose[[#This Row],[Distanz (km)]]*60/Lose[[#This Row],[Gehzeit (min)]],1),"")</f>
        <v>3.7</v>
      </c>
      <c r="R54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0.84</v>
      </c>
      <c r="S541">
        <f>IFERROR(Lose[[#This Row],[Distanz (km)]]-Lose[[#This Row],[Check Distanz]],"")</f>
        <v>0.55999999999999994</v>
      </c>
      <c r="T541" s="29">
        <f>IFERROR(Lose[[#This Row],[Check Umweg]]/Lose[[#This Row],[Check Distanz]],"")</f>
        <v>0.66666666666666663</v>
      </c>
      <c r="U541">
        <f ca="1">IF(RIGHT(Lose[[#This Row],[LosID]],1)="b",_xlfn.XLOOKUP(REPLACE(Lose[[#This Row],[LosID]],LEN(Lose[[#This Row],[LosID]]),1,"a"),Lose[LosID],Lose[Zufallszahl],"",0),RAND())</f>
        <v>0.81104014934404844</v>
      </c>
      <c r="V541" t="b" cm="1">
        <f t="array" aca="1" ref="V541" ca="1">Lose[[#This Row],[Zufallszahl]]&gt;=IFERROR(LARGE((LEFT(Lose[LosID],FIND("-",Lose[LosID])-1)=LEFT(Lose[[#This Row],[LosID]],FIND("-",Lose[[#This Row],[LosID]])-1))*Lose[Zufallszahl],_xlfn.XLOOKUP(LEFT(Lose[[#This Row],[LosID]],FIND("-",Lose[[#This Row],[LosID]])-1),Ziehungsanzahl[Kürzel],Ziehungsanzahl[Kontingent],FALSE,0)),9999)</f>
        <v>1</v>
      </c>
    </row>
    <row r="542" spans="1:22" ht="45">
      <c r="A54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2" t="s">
        <v>846</v>
      </c>
      <c r="C542" t="s">
        <v>792</v>
      </c>
      <c r="D542" s="1" t="s">
        <v>2474</v>
      </c>
      <c r="E542" t="s">
        <v>793</v>
      </c>
      <c r="F542" s="60" t="s">
        <v>2475</v>
      </c>
      <c r="G542">
        <v>19</v>
      </c>
      <c r="H542">
        <v>2</v>
      </c>
      <c r="I542">
        <v>1.2</v>
      </c>
      <c r="J542" t="s">
        <v>89</v>
      </c>
      <c r="K542" t="str" cm="1">
        <f t="array" ref="K54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Stuttgart Nord</v>
      </c>
      <c r="L542" t="str">
        <f>IFERROR(LEFT(TRIM(Lose[[#This Row],[Google Koordinaten]]),9),"")</f>
        <v>48.799678</v>
      </c>
      <c r="M542" t="str">
        <f>IFERROR(MID(TRIM(Lose[[#This Row],[Google Koordinaten]]),
FIND(",",TRIM(Lose[[#This Row],[Google Koordinaten]])) + 2,9),"")</f>
        <v>9.1776708</v>
      </c>
      <c r="N542">
        <f>IF(Lose[[#This Row],[Bahn-hofs-zeit]]=0,0,MROUND(30*25^((Lose[[#This Row],[Bahn-hofs-zeit]]-_xlfn.MINIFS(Lose[Bahn-hofs-zeit],Lose[Bahn-hofs-zeit],"&gt;0"))/(MAX(Lose[Bahn-hofs-zeit])-_xlfn.MINIFS(Lose[Bahn-hofs-zeit],Lose[Bahn-hofs-zeit],"&gt;0"))),5))</f>
        <v>95</v>
      </c>
      <c r="O542">
        <f>IF(Lose[[#This Row],[Gehzeit (min)]]="",0,CEILING(3*(Lose[[#This Row],[Gehzeit (min)]]+Lose[[#This Row],[Aufgaben-zeit (min)]]),5))</f>
        <v>65</v>
      </c>
      <c r="P542">
        <v>6.75</v>
      </c>
      <c r="Q542">
        <f>IFERROR(ROUND(Lose[[#This Row],[Distanz (km)]]*60/Lose[[#This Row],[Gehzeit (min)]],1),"")</f>
        <v>3.8</v>
      </c>
      <c r="R54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0.88</v>
      </c>
      <c r="S542">
        <f>IFERROR(Lose[[#This Row],[Distanz (km)]]-Lose[[#This Row],[Check Distanz]],"")</f>
        <v>0.31999999999999995</v>
      </c>
      <c r="T542" s="29">
        <f>IFERROR(Lose[[#This Row],[Check Umweg]]/Lose[[#This Row],[Check Distanz]],"")</f>
        <v>0.36363636363636359</v>
      </c>
      <c r="U542">
        <f ca="1">IF(RIGHT(Lose[[#This Row],[LosID]],1)="b",_xlfn.XLOOKUP(REPLACE(Lose[[#This Row],[LosID]],LEN(Lose[[#This Row],[LosID]]),1,"a"),Lose[LosID],Lose[Zufallszahl],"",0),RAND())</f>
        <v>0.67251550997839538</v>
      </c>
      <c r="V542" t="b" cm="1">
        <f t="array" aca="1" ref="V542" ca="1">Lose[[#This Row],[Zufallszahl]]&gt;=IFERROR(LARGE((LEFT(Lose[LosID],FIND("-",Lose[LosID])-1)=LEFT(Lose[[#This Row],[LosID]],FIND("-",Lose[[#This Row],[LosID]])-1))*Lose[Zufallszahl],_xlfn.XLOOKUP(LEFT(Lose[[#This Row],[LosID]],FIND("-",Lose[[#This Row],[LosID]])-1),Ziehungsanzahl[Kürzel],Ziehungsanzahl[Kontingent],FALSE,0)),9999)</f>
        <v>0</v>
      </c>
    </row>
    <row r="543" spans="1:22" ht="45">
      <c r="A54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3" t="s">
        <v>851</v>
      </c>
      <c r="C543" s="5" t="s">
        <v>2476</v>
      </c>
      <c r="D543" s="1" t="s">
        <v>2477</v>
      </c>
      <c r="E543" t="s">
        <v>2478</v>
      </c>
      <c r="F543" t="s">
        <v>2479</v>
      </c>
      <c r="G543">
        <v>10</v>
      </c>
      <c r="H543">
        <v>1</v>
      </c>
      <c r="I543">
        <v>0.7</v>
      </c>
      <c r="J543" t="s">
        <v>89</v>
      </c>
      <c r="K543" t="str" cm="1">
        <f t="array" ref="K54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Cölbe</v>
      </c>
      <c r="L543" t="str">
        <f>IFERROR(LEFT(TRIM(Lose[[#This Row],[Google Koordinaten]]),9),"")</f>
        <v>50.847444</v>
      </c>
      <c r="M543" t="str">
        <f>IFERROR(MID(TRIM(Lose[[#This Row],[Google Koordinaten]]),
FIND(",",TRIM(Lose[[#This Row],[Google Koordinaten]])) + 2,9),"")</f>
        <v>8.7785315</v>
      </c>
      <c r="N543">
        <f>IF(Lose[[#This Row],[Bahn-hofs-zeit]]=0,0,MROUND(30*25^((Lose[[#This Row],[Bahn-hofs-zeit]]-_xlfn.MINIFS(Lose[Bahn-hofs-zeit],Lose[Bahn-hofs-zeit],"&gt;0"))/(MAX(Lose[Bahn-hofs-zeit])-_xlfn.MINIFS(Lose[Bahn-hofs-zeit],Lose[Bahn-hofs-zeit],"&gt;0"))),5))</f>
        <v>70</v>
      </c>
      <c r="O543">
        <f>IF(Lose[[#This Row],[Gehzeit (min)]]="",0,CEILING(3*(Lose[[#This Row],[Gehzeit (min)]]+Lose[[#This Row],[Aufgaben-zeit (min)]]),5))</f>
        <v>35</v>
      </c>
      <c r="P543">
        <v>5.75</v>
      </c>
      <c r="Q543">
        <f>IFERROR(ROUND(Lose[[#This Row],[Distanz (km)]]*60/Lose[[#This Row],[Gehzeit (min)]],1),"")</f>
        <v>4.2</v>
      </c>
      <c r="R54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0.67</v>
      </c>
      <c r="S543">
        <f>IFERROR(Lose[[#This Row],[Distanz (km)]]-Lose[[#This Row],[Check Distanz]],"")</f>
        <v>2.9999999999999916E-2</v>
      </c>
      <c r="T543" s="29">
        <f>IFERROR(Lose[[#This Row],[Check Umweg]]/Lose[[#This Row],[Check Distanz]],"")</f>
        <v>4.4776119402984947E-2</v>
      </c>
      <c r="U543">
        <f ca="1">IF(RIGHT(Lose[[#This Row],[LosID]],1)="b",_xlfn.XLOOKUP(REPLACE(Lose[[#This Row],[LosID]],LEN(Lose[[#This Row],[LosID]]),1,"a"),Lose[LosID],Lose[Zufallszahl],"",0),RAND())</f>
        <v>0.34964264464417716</v>
      </c>
      <c r="V543" t="b" cm="1">
        <f t="array" aca="1" ref="V543" ca="1">Lose[[#This Row],[Zufallszahl]]&gt;=IFERROR(LARGE((LEFT(Lose[LosID],FIND("-",Lose[LosID])-1)=LEFT(Lose[[#This Row],[LosID]],FIND("-",Lose[[#This Row],[LosID]])-1))*Lose[Zufallszahl],_xlfn.XLOOKUP(LEFT(Lose[[#This Row],[LosID]],FIND("-",Lose[[#This Row],[LosID]])-1),Ziehungsanzahl[Kürzel],Ziehungsanzahl[Kontingent],FALSE,0)),9999)</f>
        <v>0</v>
      </c>
    </row>
    <row r="544" spans="1:22" ht="45">
      <c r="A54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4" t="s">
        <v>854</v>
      </c>
      <c r="C544" t="s">
        <v>798</v>
      </c>
      <c r="D544" s="1" t="s">
        <v>801</v>
      </c>
      <c r="E544" t="s">
        <v>799</v>
      </c>
      <c r="F544" t="s">
        <v>2480</v>
      </c>
      <c r="G544">
        <v>10</v>
      </c>
      <c r="H544">
        <v>1</v>
      </c>
      <c r="I544">
        <v>0.7</v>
      </c>
      <c r="J544">
        <v>10</v>
      </c>
      <c r="K544" t="s">
        <v>800</v>
      </c>
      <c r="L544" t="str">
        <f>IFERROR(LEFT(TRIM(Lose[[#This Row],[Google Koordinaten]]),9),"")</f>
        <v>49.877125</v>
      </c>
      <c r="M544" t="str">
        <f>IFERROR(MID(TRIM(Lose[[#This Row],[Google Koordinaten]]),
FIND(",",TRIM(Lose[[#This Row],[Google Koordinaten]])) + 2,9),"")</f>
        <v>8.6673106</v>
      </c>
      <c r="N544">
        <f>IF(Lose[[#This Row],[Bahn-hofs-zeit]]=0,0,MROUND(30*25^((Lose[[#This Row],[Bahn-hofs-zeit]]-_xlfn.MINIFS(Lose[Bahn-hofs-zeit],Lose[Bahn-hofs-zeit],"&gt;0"))/(MAX(Lose[Bahn-hofs-zeit])-_xlfn.MINIFS(Lose[Bahn-hofs-zeit],Lose[Bahn-hofs-zeit],"&gt;0"))),5))</f>
        <v>45</v>
      </c>
      <c r="O544">
        <f>IF(Lose[[#This Row],[Gehzeit (min)]]="",0,CEILING(3*(Lose[[#This Row],[Gehzeit (min)]]+Lose[[#This Row],[Aufgaben-zeit (min)]]),5))</f>
        <v>35</v>
      </c>
      <c r="P544">
        <v>4.5</v>
      </c>
      <c r="Q544">
        <f>IFERROR(ROUND(Lose[[#This Row],[Distanz (km)]]*60/Lose[[#This Row],[Gehzeit (min)]],1),"")</f>
        <v>4.2</v>
      </c>
      <c r="R54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0.56000000000000005</v>
      </c>
      <c r="S544">
        <f>IFERROR(Lose[[#This Row],[Distanz (km)]]-Lose[[#This Row],[Check Distanz]],"")</f>
        <v>0.1399999999999999</v>
      </c>
      <c r="T544" s="29">
        <f>IFERROR(Lose[[#This Row],[Check Umweg]]/Lose[[#This Row],[Check Distanz]],"")</f>
        <v>0.24999999999999981</v>
      </c>
      <c r="U544">
        <f ca="1">IF(RIGHT(Lose[[#This Row],[LosID]],1)="b",_xlfn.XLOOKUP(REPLACE(Lose[[#This Row],[LosID]],LEN(Lose[[#This Row],[LosID]]),1,"a"),Lose[LosID],Lose[Zufallszahl],"",0),RAND())</f>
        <v>0.34809586519499547</v>
      </c>
      <c r="V544" t="b" cm="1">
        <f t="array" aca="1" ref="V544" ca="1">Lose[[#This Row],[Zufallszahl]]&gt;=IFERROR(LARGE((LEFT(Lose[LosID],FIND("-",Lose[LosID])-1)=LEFT(Lose[[#This Row],[LosID]],FIND("-",Lose[[#This Row],[LosID]])-1))*Lose[Zufallszahl],_xlfn.XLOOKUP(LEFT(Lose[[#This Row],[LosID]],FIND("-",Lose[[#This Row],[LosID]])-1),Ziehungsanzahl[Kürzel],Ziehungsanzahl[Kontingent],FALSE,0)),9999)</f>
        <v>0</v>
      </c>
    </row>
    <row r="545" spans="1:22" ht="30">
      <c r="A54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5" t="s">
        <v>859</v>
      </c>
      <c r="C545" t="s">
        <v>2481</v>
      </c>
      <c r="D545" s="1" t="s">
        <v>2482</v>
      </c>
      <c r="E545" t="s">
        <v>2483</v>
      </c>
      <c r="F545" t="s">
        <v>2484</v>
      </c>
      <c r="G545">
        <v>14</v>
      </c>
      <c r="H545">
        <v>5</v>
      </c>
      <c r="I545">
        <v>0.9</v>
      </c>
      <c r="J545" t="s">
        <v>89</v>
      </c>
      <c r="K545" t="str" cm="1">
        <f t="array" ref="K54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Hamburg Stadthausbrücke</v>
      </c>
      <c r="L545" t="str">
        <f>IFERROR(LEFT(TRIM(Lose[[#This Row],[Google Koordinaten]]),9),"")</f>
        <v>53.543747</v>
      </c>
      <c r="M545" t="str">
        <f>IFERROR(MID(TRIM(Lose[[#This Row],[Google Koordinaten]]),
FIND(",",TRIM(Lose[[#This Row],[Google Koordinaten]])) + 2,9),"")</f>
        <v>9.9891124</v>
      </c>
      <c r="N545">
        <f>IF(Lose[[#This Row],[Bahn-hofs-zeit]]=0,0,MROUND(30*25^((Lose[[#This Row],[Bahn-hofs-zeit]]-_xlfn.MINIFS(Lose[Bahn-hofs-zeit],Lose[Bahn-hofs-zeit],"&gt;0"))/(MAX(Lose[Bahn-hofs-zeit])-_xlfn.MINIFS(Lose[Bahn-hofs-zeit],Lose[Bahn-hofs-zeit],"&gt;0"))),5))</f>
        <v>95</v>
      </c>
      <c r="O545">
        <f>IF(Lose[[#This Row],[Gehzeit (min)]]="",0,CEILING(3*(Lose[[#This Row],[Gehzeit (min)]]+Lose[[#This Row],[Aufgaben-zeit (min)]]),5))</f>
        <v>60</v>
      </c>
      <c r="P545">
        <v>6.75</v>
      </c>
      <c r="Q545">
        <f>IFERROR(ROUND(Lose[[#This Row],[Distanz (km)]]*60/Lose[[#This Row],[Gehzeit (min)]],1),"")</f>
        <v>3.9</v>
      </c>
      <c r="R54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v>
      </c>
      <c r="S545">
        <f>IFERROR(Lose[[#This Row],[Distanz (km)]]-Lose[[#This Row],[Check Distanz]],"")</f>
        <v>0.20000000000000007</v>
      </c>
      <c r="T545" s="29">
        <f>IFERROR(Lose[[#This Row],[Check Umweg]]/Lose[[#This Row],[Check Distanz]],"")</f>
        <v>0.28571428571428581</v>
      </c>
      <c r="U545">
        <f ca="1">IF(RIGHT(Lose[[#This Row],[LosID]],1)="b",_xlfn.XLOOKUP(REPLACE(Lose[[#This Row],[LosID]],LEN(Lose[[#This Row],[LosID]]),1,"a"),Lose[LosID],Lose[Zufallszahl],"",0),RAND())</f>
        <v>0.93722311927105539</v>
      </c>
      <c r="V545" t="b" cm="1">
        <f t="array" aca="1" ref="V545" ca="1">Lose[[#This Row],[Zufallszahl]]&gt;=IFERROR(LARGE((LEFT(Lose[LosID],FIND("-",Lose[LosID])-1)=LEFT(Lose[[#This Row],[LosID]],FIND("-",Lose[[#This Row],[LosID]])-1))*Lose[Zufallszahl],_xlfn.XLOOKUP(LEFT(Lose[[#This Row],[LosID]],FIND("-",Lose[[#This Row],[LosID]])-1),Ziehungsanzahl[Kürzel],Ziehungsanzahl[Kontingent],FALSE,0)),9999)</f>
        <v>1</v>
      </c>
    </row>
    <row r="546" spans="1:22" ht="165">
      <c r="A546"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6" t="s">
        <v>862</v>
      </c>
      <c r="C546" t="s">
        <v>802</v>
      </c>
      <c r="D546" s="1" t="s">
        <v>2485</v>
      </c>
      <c r="E546" t="s">
        <v>803</v>
      </c>
      <c r="F546" t="s">
        <v>2486</v>
      </c>
      <c r="G546">
        <v>3</v>
      </c>
      <c r="H546">
        <v>1</v>
      </c>
      <c r="I546">
        <v>0.2</v>
      </c>
      <c r="J546">
        <v>30</v>
      </c>
      <c r="K546" t="str" cm="1">
        <f t="array" ref="K546">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Kassel-Wilhelmshöhe</v>
      </c>
      <c r="L546" t="str">
        <f>IFERROR(LEFT(TRIM(Lose[[#This Row],[Google Koordinaten]]),9),"")</f>
        <v>51.313160</v>
      </c>
      <c r="M546" t="str">
        <f>IFERROR(MID(TRIM(Lose[[#This Row],[Google Koordinaten]]),
FIND(",",TRIM(Lose[[#This Row],[Google Koordinaten]])) + 2,9),"")</f>
        <v>9.4457901</v>
      </c>
      <c r="N546">
        <f>IF(Lose[[#This Row],[Bahn-hofs-zeit]]=0,0,MROUND(30*25^((Lose[[#This Row],[Bahn-hofs-zeit]]-_xlfn.MINIFS(Lose[Bahn-hofs-zeit],Lose[Bahn-hofs-zeit],"&gt;0"))/(MAX(Lose[Bahn-hofs-zeit])-_xlfn.MINIFS(Lose[Bahn-hofs-zeit],Lose[Bahn-hofs-zeit],"&gt;0"))),5))</f>
        <v>40</v>
      </c>
      <c r="O546">
        <f>IF(Lose[[#This Row],[Gehzeit (min)]]="",0,CEILING(3*(Lose[[#This Row],[Gehzeit (min)]]+Lose[[#This Row],[Aufgaben-zeit (min)]]),5))</f>
        <v>15</v>
      </c>
      <c r="P546">
        <v>4.25</v>
      </c>
      <c r="Q546">
        <f>IFERROR(ROUND(Lose[[#This Row],[Distanz (km)]]*60/Lose[[#This Row],[Gehzeit (min)]],1),"")</f>
        <v>4</v>
      </c>
      <c r="R546">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0.11</v>
      </c>
      <c r="S546">
        <f>IFERROR(Lose[[#This Row],[Distanz (km)]]-Lose[[#This Row],[Check Distanz]],"")</f>
        <v>9.0000000000000011E-2</v>
      </c>
      <c r="T546" s="29">
        <f>IFERROR(Lose[[#This Row],[Check Umweg]]/Lose[[#This Row],[Check Distanz]],"")</f>
        <v>0.81818181818181823</v>
      </c>
      <c r="U546">
        <f ca="1">IF(RIGHT(Lose[[#This Row],[LosID]],1)="b",_xlfn.XLOOKUP(REPLACE(Lose[[#This Row],[LosID]],LEN(Lose[[#This Row],[LosID]]),1,"a"),Lose[LosID],Lose[Zufallszahl],"",0),RAND())</f>
        <v>0.57111721942086002</v>
      </c>
      <c r="V546" t="b" cm="1">
        <f t="array" aca="1" ref="V546" ca="1">Lose[[#This Row],[Zufallszahl]]&gt;=IFERROR(LARGE((LEFT(Lose[LosID],FIND("-",Lose[LosID])-1)=LEFT(Lose[[#This Row],[LosID]],FIND("-",Lose[[#This Row],[LosID]])-1))*Lose[Zufallszahl],_xlfn.XLOOKUP(LEFT(Lose[[#This Row],[LosID]],FIND("-",Lose[[#This Row],[LosID]])-1),Ziehungsanzahl[Kürzel],Ziehungsanzahl[Kontingent],FALSE,0)),9999)</f>
        <v>0</v>
      </c>
    </row>
    <row r="547" spans="1:22" ht="150">
      <c r="A547"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7" t="s">
        <v>867</v>
      </c>
      <c r="C547" t="s">
        <v>2487</v>
      </c>
      <c r="D547" s="1" t="s">
        <v>2488</v>
      </c>
      <c r="E547" t="s">
        <v>2489</v>
      </c>
      <c r="F547" t="s">
        <v>2490</v>
      </c>
      <c r="G547">
        <v>21</v>
      </c>
      <c r="H547">
        <v>5</v>
      </c>
      <c r="I547">
        <v>1.5</v>
      </c>
      <c r="J547">
        <v>10</v>
      </c>
      <c r="K547" t="str" cm="1">
        <f t="array" ref="K547">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Regensburg Hbf</v>
      </c>
      <c r="L547" t="str">
        <f>IFERROR(LEFT(TRIM(Lose[[#This Row],[Google Koordinaten]]),9),"")</f>
        <v>49.023046</v>
      </c>
      <c r="M547" t="str">
        <f>IFERROR(MID(TRIM(Lose[[#This Row],[Google Koordinaten]]),
FIND(",",TRIM(Lose[[#This Row],[Google Koordinaten]])) + 2,9),"")</f>
        <v>12.095738</v>
      </c>
      <c r="N547">
        <f>IF(Lose[[#This Row],[Bahn-hofs-zeit]]=0,0,MROUND(30*25^((Lose[[#This Row],[Bahn-hofs-zeit]]-_xlfn.MINIFS(Lose[Bahn-hofs-zeit],Lose[Bahn-hofs-zeit],"&gt;0"))/(MAX(Lose[Bahn-hofs-zeit])-_xlfn.MINIFS(Lose[Bahn-hofs-zeit],Lose[Bahn-hofs-zeit],"&gt;0"))),5))</f>
        <v>330</v>
      </c>
      <c r="O547">
        <f>IF(Lose[[#This Row],[Gehzeit (min)]]="",0,CEILING(3*(Lose[[#This Row],[Gehzeit (min)]]+Lose[[#This Row],[Aufgaben-zeit (min)]]),5))</f>
        <v>80</v>
      </c>
      <c r="P547">
        <v>10.5</v>
      </c>
      <c r="Q547">
        <f>IFERROR(ROUND(Lose[[#This Row],[Distanz (km)]]*60/Lose[[#This Row],[Gehzeit (min)]],1),"")</f>
        <v>4.3</v>
      </c>
      <c r="R547">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1.3</v>
      </c>
      <c r="S547">
        <f>IFERROR(Lose[[#This Row],[Distanz (km)]]-Lose[[#This Row],[Check Distanz]],"")</f>
        <v>0.19999999999999996</v>
      </c>
      <c r="T547" s="29">
        <f>IFERROR(Lose[[#This Row],[Check Umweg]]/Lose[[#This Row],[Check Distanz]],"")</f>
        <v>0.1538461538461538</v>
      </c>
      <c r="U547">
        <f ca="1">IF(RIGHT(Lose[[#This Row],[LosID]],1)="b",_xlfn.XLOOKUP(REPLACE(Lose[[#This Row],[LosID]],LEN(Lose[[#This Row],[LosID]]),1,"a"),Lose[LosID],Lose[Zufallszahl],"",0),RAND())</f>
        <v>0.82161503005683278</v>
      </c>
      <c r="V547" t="b" cm="1">
        <f t="array" aca="1" ref="V547" ca="1">Lose[[#This Row],[Zufallszahl]]&gt;=IFERROR(LARGE((LEFT(Lose[LosID],FIND("-",Lose[LosID])-1)=LEFT(Lose[[#This Row],[LosID]],FIND("-",Lose[[#This Row],[LosID]])-1))*Lose[Zufallszahl],_xlfn.XLOOKUP(LEFT(Lose[[#This Row],[LosID]],FIND("-",Lose[[#This Row],[LosID]])-1),Ziehungsanzahl[Kürzel],Ziehungsanzahl[Kontingent],FALSE,0)),9999)</f>
        <v>1</v>
      </c>
    </row>
    <row r="548" spans="1:22" ht="45">
      <c r="A548"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8" t="s">
        <v>870</v>
      </c>
      <c r="C548" t="s">
        <v>805</v>
      </c>
      <c r="D548" s="1" t="s">
        <v>807</v>
      </c>
      <c r="E548" t="s">
        <v>806</v>
      </c>
      <c r="F548" t="s">
        <v>2491</v>
      </c>
      <c r="G548">
        <v>15</v>
      </c>
      <c r="H548">
        <v>3</v>
      </c>
      <c r="I548">
        <v>1</v>
      </c>
      <c r="K548" t="str" cm="1">
        <f t="array" ref="K548">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Bremen Hbf</v>
      </c>
      <c r="L548" t="str">
        <f>IFERROR(LEFT(TRIM(Lose[[#This Row],[Google Koordinaten]]),9),"")</f>
        <v>53.075969</v>
      </c>
      <c r="M548" t="str">
        <f>IFERROR(MID(TRIM(Lose[[#This Row],[Google Koordinaten]]),
FIND(",",TRIM(Lose[[#This Row],[Google Koordinaten]])) + 2,9),"")</f>
        <v>8.8073058</v>
      </c>
      <c r="N548">
        <f>IF(Lose[[#This Row],[Bahn-hofs-zeit]]=0,0,MROUND(30*25^((Lose[[#This Row],[Bahn-hofs-zeit]]-_xlfn.MINIFS(Lose[Bahn-hofs-zeit],Lose[Bahn-hofs-zeit],"&gt;0"))/(MAX(Lose[Bahn-hofs-zeit])-_xlfn.MINIFS(Lose[Bahn-hofs-zeit],Lose[Bahn-hofs-zeit],"&gt;0"))),5))</f>
        <v>65</v>
      </c>
      <c r="O548">
        <f>IF(Lose[[#This Row],[Gehzeit (min)]]="",0,CEILING(3*(Lose[[#This Row],[Gehzeit (min)]]+Lose[[#This Row],[Aufgaben-zeit (min)]]),5))</f>
        <v>55</v>
      </c>
      <c r="P548">
        <v>5.5</v>
      </c>
      <c r="Q548">
        <f>IFERROR(ROUND(Lose[[#This Row],[Distanz (km)]]*60/Lose[[#This Row],[Gehzeit (min)]],1),"")</f>
        <v>4</v>
      </c>
      <c r="R548">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0.94</v>
      </c>
      <c r="S548">
        <f>IFERROR(Lose[[#This Row],[Distanz (km)]]-Lose[[#This Row],[Check Distanz]],"")</f>
        <v>6.0000000000000053E-2</v>
      </c>
      <c r="T548" s="29">
        <f>IFERROR(Lose[[#This Row],[Check Umweg]]/Lose[[#This Row],[Check Distanz]],"")</f>
        <v>6.3829787234042618E-2</v>
      </c>
      <c r="U548">
        <f ca="1">IF(RIGHT(Lose[[#This Row],[LosID]],1)="b",_xlfn.XLOOKUP(REPLACE(Lose[[#This Row],[LosID]],LEN(Lose[[#This Row],[LosID]]),1,"a"),Lose[LosID],Lose[Zufallszahl],"",0),RAND())</f>
        <v>0.11832460857592719</v>
      </c>
      <c r="V548" t="b" cm="1">
        <f t="array" aca="1" ref="V548" ca="1">Lose[[#This Row],[Zufallszahl]]&gt;=IFERROR(LARGE((LEFT(Lose[LosID],FIND("-",Lose[LosID])-1)=LEFT(Lose[[#This Row],[LosID]],FIND("-",Lose[[#This Row],[LosID]])-1))*Lose[Zufallszahl],_xlfn.XLOOKUP(LEFT(Lose[[#This Row],[LosID]],FIND("-",Lose[[#This Row],[LosID]])-1),Ziehungsanzahl[Kürzel],Ziehungsanzahl[Kontingent],FALSE,0)),9999)</f>
        <v>0</v>
      </c>
    </row>
    <row r="549" spans="1:22" ht="165">
      <c r="A549"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49" t="s">
        <v>872</v>
      </c>
      <c r="C549" t="s">
        <v>2492</v>
      </c>
      <c r="D549" s="1" t="s">
        <v>2493</v>
      </c>
      <c r="E549" t="s">
        <v>2494</v>
      </c>
      <c r="F549" t="s">
        <v>2495</v>
      </c>
      <c r="G549">
        <v>10</v>
      </c>
      <c r="H549">
        <v>5</v>
      </c>
      <c r="I549">
        <v>0.75</v>
      </c>
      <c r="J549">
        <v>20</v>
      </c>
      <c r="K549" t="str" cm="1">
        <f t="array" ref="K549">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Alfeld(Leine)</v>
      </c>
      <c r="L549" t="str">
        <f>IFERROR(LEFT(TRIM(Lose[[#This Row],[Google Koordinaten]]),9),"")</f>
        <v>51.984489</v>
      </c>
      <c r="M549" t="str">
        <f>IFERROR(MID(TRIM(Lose[[#This Row],[Google Koordinaten]]),
FIND(",",TRIM(Lose[[#This Row],[Google Koordinaten]])) + 2,9),"")</f>
        <v>9.8122516</v>
      </c>
      <c r="N549">
        <f>IF(Lose[[#This Row],[Bahn-hofs-zeit]]=0,0,MROUND(30*25^((Lose[[#This Row],[Bahn-hofs-zeit]]-_xlfn.MINIFS(Lose[Bahn-hofs-zeit],Lose[Bahn-hofs-zeit],"&gt;0"))/(MAX(Lose[Bahn-hofs-zeit])-_xlfn.MINIFS(Lose[Bahn-hofs-zeit],Lose[Bahn-hofs-zeit],"&gt;0"))),5))</f>
        <v>80</v>
      </c>
      <c r="O549">
        <f>IF(Lose[[#This Row],[Gehzeit (min)]]="",0,CEILING(3*(Lose[[#This Row],[Gehzeit (min)]]+Lose[[#This Row],[Aufgaben-zeit (min)]]),5))</f>
        <v>45</v>
      </c>
      <c r="P549">
        <v>6.25</v>
      </c>
      <c r="Q549">
        <f>IFERROR(ROUND(Lose[[#This Row],[Distanz (km)]]*60/Lose[[#This Row],[Gehzeit (min)]],1),"")</f>
        <v>4.5</v>
      </c>
      <c r="R549">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0.51</v>
      </c>
      <c r="S549">
        <f>IFERROR(Lose[[#This Row],[Distanz (km)]]-Lose[[#This Row],[Check Distanz]],"")</f>
        <v>0.24</v>
      </c>
      <c r="T549" s="29">
        <f>IFERROR(Lose[[#This Row],[Check Umweg]]/Lose[[#This Row],[Check Distanz]],"")</f>
        <v>0.47058823529411764</v>
      </c>
      <c r="U549">
        <f ca="1">IF(RIGHT(Lose[[#This Row],[LosID]],1)="b",_xlfn.XLOOKUP(REPLACE(Lose[[#This Row],[LosID]],LEN(Lose[[#This Row],[LosID]]),1,"a"),Lose[LosID],Lose[Zufallszahl],"",0),RAND())</f>
        <v>7.3599663898054057E-3</v>
      </c>
      <c r="V549" t="b" cm="1">
        <f t="array" aca="1" ref="V549" ca="1">Lose[[#This Row],[Zufallszahl]]&gt;=IFERROR(LARGE((LEFT(Lose[LosID],FIND("-",Lose[LosID])-1)=LEFT(Lose[[#This Row],[LosID]],FIND("-",Lose[[#This Row],[LosID]])-1))*Lose[Zufallszahl],_xlfn.XLOOKUP(LEFT(Lose[[#This Row],[LosID]],FIND("-",Lose[[#This Row],[LosID]])-1),Ziehungsanzahl[Kürzel],Ziehungsanzahl[Kontingent],FALSE,0)),9999)</f>
        <v>0</v>
      </c>
    </row>
    <row r="550" spans="1:22" ht="195">
      <c r="A550"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0" t="s">
        <v>877</v>
      </c>
      <c r="C550" t="s">
        <v>2496</v>
      </c>
      <c r="D550" s="1" t="s">
        <v>2497</v>
      </c>
      <c r="E550" t="s">
        <v>2498</v>
      </c>
      <c r="F550" t="s">
        <v>2499</v>
      </c>
      <c r="G550">
        <v>11</v>
      </c>
      <c r="H550">
        <v>1</v>
      </c>
      <c r="I550">
        <v>0.8</v>
      </c>
      <c r="K550" t="str" cm="1">
        <f t="array" ref="K550">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Mainz Hbf</v>
      </c>
      <c r="L550" t="str">
        <f>IFERROR(LEFT(TRIM(Lose[[#This Row],[Google Koordinaten]]),9),"")</f>
        <v>50.005514</v>
      </c>
      <c r="M550" t="str">
        <f>IFERROR(MID(TRIM(Lose[[#This Row],[Google Koordinaten]]),
FIND(",",TRIM(Lose[[#This Row],[Google Koordinaten]])) + 2,9),"")</f>
        <v>8.2502923</v>
      </c>
      <c r="N550">
        <f>IF(Lose[[#This Row],[Bahn-hofs-zeit]]=0,0,MROUND(30*25^((Lose[[#This Row],[Bahn-hofs-zeit]]-_xlfn.MINIFS(Lose[Bahn-hofs-zeit],Lose[Bahn-hofs-zeit],"&gt;0"))/(MAX(Lose[Bahn-hofs-zeit])-_xlfn.MINIFS(Lose[Bahn-hofs-zeit],Lose[Bahn-hofs-zeit],"&gt;0"))),5))</f>
        <v>45</v>
      </c>
      <c r="O550">
        <f>IF(Lose[[#This Row],[Gehzeit (min)]]="",0,CEILING(3*(Lose[[#This Row],[Gehzeit (min)]]+Lose[[#This Row],[Aufgaben-zeit (min)]]),5))</f>
        <v>40</v>
      </c>
      <c r="P550">
        <v>4.5</v>
      </c>
      <c r="Q550">
        <f>IFERROR(ROUND(Lose[[#This Row],[Distanz (km)]]*60/Lose[[#This Row],[Gehzeit (min)]],1),"")</f>
        <v>4.4000000000000004</v>
      </c>
      <c r="R550">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0.78</v>
      </c>
      <c r="S550">
        <f>IFERROR(Lose[[#This Row],[Distanz (km)]]-Lose[[#This Row],[Check Distanz]],"")</f>
        <v>2.0000000000000018E-2</v>
      </c>
      <c r="T550" s="29">
        <f>IFERROR(Lose[[#This Row],[Check Umweg]]/Lose[[#This Row],[Check Distanz]],"")</f>
        <v>2.5641025641025664E-2</v>
      </c>
      <c r="U550">
        <f ca="1">IF(RIGHT(Lose[[#This Row],[LosID]],1)="b",_xlfn.XLOOKUP(REPLACE(Lose[[#This Row],[LosID]],LEN(Lose[[#This Row],[LosID]]),1,"a"),Lose[LosID],Lose[Zufallszahl],"",0),RAND())</f>
        <v>9.0691468292355415E-3</v>
      </c>
      <c r="V550" t="b" cm="1">
        <f t="array" aca="1" ref="V550" ca="1">Lose[[#This Row],[Zufallszahl]]&gt;=IFERROR(LARGE((LEFT(Lose[LosID],FIND("-",Lose[LosID])-1)=LEFT(Lose[[#This Row],[LosID]],FIND("-",Lose[[#This Row],[LosID]])-1))*Lose[Zufallszahl],_xlfn.XLOOKUP(LEFT(Lose[[#This Row],[LosID]],FIND("-",Lose[[#This Row],[LosID]])-1),Ziehungsanzahl[Kürzel],Ziehungsanzahl[Kontingent],FALSE,0)),9999)</f>
        <v>0</v>
      </c>
    </row>
    <row r="551" spans="1:22" ht="90">
      <c r="A551"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1" t="s">
        <v>830</v>
      </c>
      <c r="C551" t="s">
        <v>808</v>
      </c>
      <c r="D551" s="1" t="s">
        <v>2500</v>
      </c>
      <c r="E551" t="s">
        <v>809</v>
      </c>
      <c r="F551" t="s">
        <v>2501</v>
      </c>
      <c r="G551">
        <v>15</v>
      </c>
      <c r="H551">
        <v>5</v>
      </c>
      <c r="I551">
        <v>1</v>
      </c>
      <c r="K551" t="str" cm="1">
        <f t="array" ref="K551">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Essen-Zollverein Nord</v>
      </c>
      <c r="L551" t="str">
        <f>IFERROR(LEFT(TRIM(Lose[[#This Row],[Google Koordinaten]]),9),"")</f>
        <v>51.486484</v>
      </c>
      <c r="M551" t="str">
        <f>IFERROR(MID(TRIM(Lose[[#This Row],[Google Koordinaten]]),
FIND(",",TRIM(Lose[[#This Row],[Google Koordinaten]])) + 2,9),"")</f>
        <v>7.0447457</v>
      </c>
      <c r="N551">
        <f>IF(Lose[[#This Row],[Bahn-hofs-zeit]]=0,0,MROUND(30*25^((Lose[[#This Row],[Bahn-hofs-zeit]]-_xlfn.MINIFS(Lose[Bahn-hofs-zeit],Lose[Bahn-hofs-zeit],"&gt;0"))/(MAX(Lose[Bahn-hofs-zeit])-_xlfn.MINIFS(Lose[Bahn-hofs-zeit],Lose[Bahn-hofs-zeit],"&gt;0"))),5))</f>
        <v>40</v>
      </c>
      <c r="O551">
        <f>IF(Lose[[#This Row],[Gehzeit (min)]]="",0,CEILING(3*(Lose[[#This Row],[Gehzeit (min)]]+Lose[[#This Row],[Aufgaben-zeit (min)]]),5))</f>
        <v>60</v>
      </c>
      <c r="P551">
        <v>4.25</v>
      </c>
      <c r="Q551">
        <f>IFERROR(ROUND(Lose[[#This Row],[Distanz (km)]]*60/Lose[[#This Row],[Gehzeit (min)]],1),"")</f>
        <v>4</v>
      </c>
      <c r="R551">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0.8</v>
      </c>
      <c r="S551">
        <f>IFERROR(Lose[[#This Row],[Distanz (km)]]-Lose[[#This Row],[Check Distanz]],"")</f>
        <v>0.19999999999999996</v>
      </c>
      <c r="T551" s="29">
        <f>IFERROR(Lose[[#This Row],[Check Umweg]]/Lose[[#This Row],[Check Distanz]],"")</f>
        <v>0.24999999999999994</v>
      </c>
      <c r="U551">
        <f ca="1">IF(RIGHT(Lose[[#This Row],[LosID]],1)="b",_xlfn.XLOOKUP(REPLACE(Lose[[#This Row],[LosID]],LEN(Lose[[#This Row],[LosID]]),1,"a"),Lose[LosID],Lose[Zufallszahl],"",0),RAND())</f>
        <v>0.99038720839561134</v>
      </c>
      <c r="V551" t="b" cm="1">
        <f t="array" aca="1" ref="V551" ca="1">Lose[[#This Row],[Zufallszahl]]&gt;=IFERROR(LARGE((LEFT(Lose[LosID],FIND("-",Lose[LosID])-1)=LEFT(Lose[[#This Row],[LosID]],FIND("-",Lose[[#This Row],[LosID]])-1))*Lose[Zufallszahl],_xlfn.XLOOKUP(LEFT(Lose[[#This Row],[LosID]],FIND("-",Lose[[#This Row],[LosID]])-1),Ziehungsanzahl[Kürzel],Ziehungsanzahl[Kontingent],FALSE,0)),9999)</f>
        <v>1</v>
      </c>
    </row>
    <row r="552" spans="1:22" ht="60">
      <c r="A552"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2" t="s">
        <v>835</v>
      </c>
      <c r="C552" t="s">
        <v>2502</v>
      </c>
      <c r="D552" s="1" t="s">
        <v>2503</v>
      </c>
      <c r="E552" t="s">
        <v>2504</v>
      </c>
      <c r="F552" t="s">
        <v>2505</v>
      </c>
      <c r="G552">
        <v>5</v>
      </c>
      <c r="H552">
        <v>15</v>
      </c>
      <c r="J552">
        <v>10</v>
      </c>
      <c r="K552" t="str" cm="1">
        <f t="array" ref="K552">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Köln Hbf</v>
      </c>
      <c r="L552" t="str">
        <f>IFERROR(LEFT(TRIM(Lose[[#This Row],[Google Koordinaten]]),9),"")</f>
        <v>50.943423</v>
      </c>
      <c r="M552" t="str">
        <f>IFERROR(MID(TRIM(Lose[[#This Row],[Google Koordinaten]]),
FIND(",",TRIM(Lose[[#This Row],[Google Koordinaten]])) + 2,9),"")</f>
        <v>6.9583978</v>
      </c>
      <c r="N552">
        <f>IF(Lose[[#This Row],[Bahn-hofs-zeit]]=0,0,MROUND(30*25^((Lose[[#This Row],[Bahn-hofs-zeit]]-_xlfn.MINIFS(Lose[Bahn-hofs-zeit],Lose[Bahn-hofs-zeit],"&gt;0"))/(MAX(Lose[Bahn-hofs-zeit])-_xlfn.MINIFS(Lose[Bahn-hofs-zeit],Lose[Bahn-hofs-zeit],"&gt;0"))),5))</f>
        <v>30</v>
      </c>
      <c r="O552">
        <f>IF(Lose[[#This Row],[Gehzeit (min)]]="",0,CEILING(3*(Lose[[#This Row],[Gehzeit (min)]]+Lose[[#This Row],[Aufgaben-zeit (min)]]),5))</f>
        <v>60</v>
      </c>
      <c r="P552">
        <v>3.25</v>
      </c>
      <c r="Q552">
        <f>IFERROR(ROUND(Lose[[#This Row],[Distanz (km)]]*60/Lose[[#This Row],[Gehzeit (min)]],1),"")</f>
        <v>0</v>
      </c>
      <c r="R552">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0.05</v>
      </c>
      <c r="S552">
        <f>IFERROR(Lose[[#This Row],[Distanz (km)]]-Lose[[#This Row],[Check Distanz]],"")</f>
        <v>-0.05</v>
      </c>
      <c r="T552" s="29">
        <f>IFERROR(Lose[[#This Row],[Check Umweg]]/Lose[[#This Row],[Check Distanz]],"")</f>
        <v>-1</v>
      </c>
      <c r="U552">
        <f ca="1">IF(RIGHT(Lose[[#This Row],[LosID]],1)="b",_xlfn.XLOOKUP(REPLACE(Lose[[#This Row],[LosID]],LEN(Lose[[#This Row],[LosID]]),1,"a"),Lose[LosID],Lose[Zufallszahl],"",0),RAND())</f>
        <v>0.86955920915746587</v>
      </c>
      <c r="V552" t="b" cm="1">
        <f t="array" aca="1" ref="V552" ca="1">Lose[[#This Row],[Zufallszahl]]&gt;=IFERROR(LARGE((LEFT(Lose[LosID],FIND("-",Lose[LosID])-1)=LEFT(Lose[[#This Row],[LosID]],FIND("-",Lose[[#This Row],[LosID]])-1))*Lose[Zufallszahl],_xlfn.XLOOKUP(LEFT(Lose[[#This Row],[LosID]],FIND("-",Lose[[#This Row],[LosID]])-1),Ziehungsanzahl[Kürzel],Ziehungsanzahl[Kontingent],FALSE,0)),9999)</f>
        <v>1</v>
      </c>
    </row>
    <row r="553" spans="1:22" ht="105">
      <c r="A553"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3" t="s">
        <v>838</v>
      </c>
      <c r="C553" t="s">
        <v>2506</v>
      </c>
      <c r="D553" s="1" t="s">
        <v>2507</v>
      </c>
      <c r="E553" t="s">
        <v>2508</v>
      </c>
      <c r="F553" t="s">
        <v>2509</v>
      </c>
      <c r="G553">
        <v>15</v>
      </c>
      <c r="H553">
        <v>10</v>
      </c>
      <c r="I553">
        <v>1</v>
      </c>
      <c r="J553">
        <v>10</v>
      </c>
      <c r="K553" t="str" cm="1">
        <f t="array" ref="K553">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Aachen Schanz</v>
      </c>
      <c r="L553" t="str">
        <f>IFERROR(LEFT(TRIM(Lose[[#This Row],[Google Koordinaten]]),9),"")</f>
        <v>50.774844</v>
      </c>
      <c r="M553" t="str">
        <f>IFERROR(MID(TRIM(Lose[[#This Row],[Google Koordinaten]]),
FIND(",",TRIM(Lose[[#This Row],[Google Koordinaten]])) + 2,9),"")</f>
        <v>6.0839813</v>
      </c>
      <c r="N553">
        <f>IF(Lose[[#This Row],[Bahn-hofs-zeit]]=0,0,MROUND(30*25^((Lose[[#This Row],[Bahn-hofs-zeit]]-_xlfn.MINIFS(Lose[Bahn-hofs-zeit],Lose[Bahn-hofs-zeit],"&gt;0"))/(MAX(Lose[Bahn-hofs-zeit])-_xlfn.MINIFS(Lose[Bahn-hofs-zeit],Lose[Bahn-hofs-zeit],"&gt;0"))),5))</f>
        <v>65</v>
      </c>
      <c r="O553">
        <f>IF(Lose[[#This Row],[Gehzeit (min)]]="",0,CEILING(3*(Lose[[#This Row],[Gehzeit (min)]]+Lose[[#This Row],[Aufgaben-zeit (min)]]),5))</f>
        <v>75</v>
      </c>
      <c r="P553">
        <v>5.5</v>
      </c>
      <c r="Q553">
        <f>IFERROR(ROUND(Lose[[#This Row],[Distanz (km)]]*60/Lose[[#This Row],[Gehzeit (min)]],1),"")</f>
        <v>4</v>
      </c>
      <c r="R553">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0.9</v>
      </c>
      <c r="S553">
        <f>IFERROR(Lose[[#This Row],[Distanz (km)]]-Lose[[#This Row],[Check Distanz]],"")</f>
        <v>9.9999999999999978E-2</v>
      </c>
      <c r="T553" s="29">
        <f>IFERROR(Lose[[#This Row],[Check Umweg]]/Lose[[#This Row],[Check Distanz]],"")</f>
        <v>0.11111111111111108</v>
      </c>
      <c r="U553">
        <f ca="1">IF(RIGHT(Lose[[#This Row],[LosID]],1)="b",_xlfn.XLOOKUP(REPLACE(Lose[[#This Row],[LosID]],LEN(Lose[[#This Row],[LosID]]),1,"a"),Lose[LosID],Lose[Zufallszahl],"",0),RAND())</f>
        <v>0.79950163925640549</v>
      </c>
      <c r="V553" t="b" cm="1">
        <f t="array" aca="1" ref="V553" ca="1">Lose[[#This Row],[Zufallszahl]]&gt;=IFERROR(LARGE((LEFT(Lose[LosID],FIND("-",Lose[LosID])-1)=LEFT(Lose[[#This Row],[LosID]],FIND("-",Lose[[#This Row],[LosID]])-1))*Lose[Zufallszahl],_xlfn.XLOOKUP(LEFT(Lose[[#This Row],[LosID]],FIND("-",Lose[[#This Row],[LosID]])-1),Ziehungsanzahl[Kürzel],Ziehungsanzahl[Kontingent],FALSE,0)),9999)</f>
        <v>1</v>
      </c>
    </row>
    <row r="554" spans="1:22" ht="45">
      <c r="A554"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4" t="s">
        <v>843</v>
      </c>
      <c r="C554" t="s">
        <v>810</v>
      </c>
      <c r="D554" s="1" t="s">
        <v>813</v>
      </c>
      <c r="E554" t="s">
        <v>811</v>
      </c>
      <c r="F554" t="s">
        <v>2510</v>
      </c>
      <c r="G554">
        <v>10</v>
      </c>
      <c r="H554">
        <v>2</v>
      </c>
      <c r="I554">
        <v>0.75</v>
      </c>
      <c r="K554" t="str" cm="1">
        <f t="array" ref="K554">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Lübeck Hbf</v>
      </c>
      <c r="L554" t="str">
        <f>IFERROR(LEFT(TRIM(Lose[[#This Row],[Google Koordinaten]]),9),"")</f>
        <v>53.866159</v>
      </c>
      <c r="M554" t="str">
        <f>IFERROR(MID(TRIM(Lose[[#This Row],[Google Koordinaten]]),
FIND(",",TRIM(Lose[[#This Row],[Google Koordinaten]])) + 2,9),"")</f>
        <v>10.679680</v>
      </c>
      <c r="N554">
        <f>IF(Lose[[#This Row],[Bahn-hofs-zeit]]=0,0,MROUND(30*25^((Lose[[#This Row],[Bahn-hofs-zeit]]-_xlfn.MINIFS(Lose[Bahn-hofs-zeit],Lose[Bahn-hofs-zeit],"&gt;0"))/(MAX(Lose[Bahn-hofs-zeit])-_xlfn.MINIFS(Lose[Bahn-hofs-zeit],Lose[Bahn-hofs-zeit],"&gt;0"))),5))</f>
        <v>185</v>
      </c>
      <c r="O554">
        <f>IF(Lose[[#This Row],[Gehzeit (min)]]="",0,CEILING(3*(Lose[[#This Row],[Gehzeit (min)]]+Lose[[#This Row],[Aufgaben-zeit (min)]]),5))</f>
        <v>40</v>
      </c>
      <c r="P554">
        <v>8.75</v>
      </c>
      <c r="Q554">
        <f>IFERROR(ROUND(Lose[[#This Row],[Distanz (km)]]*60/Lose[[#This Row],[Gehzeit (min)]],1),"")</f>
        <v>4.5</v>
      </c>
      <c r="R554">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0.66</v>
      </c>
      <c r="S554">
        <f>IFERROR(Lose[[#This Row],[Distanz (km)]]-Lose[[#This Row],[Check Distanz]],"")</f>
        <v>8.9999999999999969E-2</v>
      </c>
      <c r="T554" s="29">
        <f>IFERROR(Lose[[#This Row],[Check Umweg]]/Lose[[#This Row],[Check Distanz]],"")</f>
        <v>0.1363636363636363</v>
      </c>
      <c r="U554">
        <f ca="1">IF(RIGHT(Lose[[#This Row],[LosID]],1)="b",_xlfn.XLOOKUP(REPLACE(Lose[[#This Row],[LosID]],LEN(Lose[[#This Row],[LosID]]),1,"a"),Lose[LosID],Lose[Zufallszahl],"",0),RAND())</f>
        <v>0.92361366221498997</v>
      </c>
      <c r="V554" t="b" cm="1">
        <f t="array" aca="1" ref="V554" ca="1">Lose[[#This Row],[Zufallszahl]]&gt;=IFERROR(LARGE((LEFT(Lose[LosID],FIND("-",Lose[LosID])-1)=LEFT(Lose[[#This Row],[LosID]],FIND("-",Lose[[#This Row],[LosID]])-1))*Lose[Zufallszahl],_xlfn.XLOOKUP(LEFT(Lose[[#This Row],[LosID]],FIND("-",Lose[[#This Row],[LosID]])-1),Ziehungsanzahl[Kürzel],Ziehungsanzahl[Kontingent],FALSE,0)),9999)</f>
        <v>1</v>
      </c>
    </row>
    <row r="555" spans="1:22" ht="90">
      <c r="A555" s="1" t="str">
        <f>IF(AND(Lose[[#This Row],[Bahnhof]]="",Lose[[#This Row],[Distanz (km)]]="",Lose[[#This Row],[Gehzeit (min)]]=""),"",
IF(AND(ISNUMBER(Lose[[#This Row],[Check Distanz]]),Lose[[#This Row],[Check Distanz]]&gt;10),"Bitte Desktop Excel verwenden",
_xlfn.LET(_xlpm.BahnhofCheck,
IF(AND(Lose[[#This Row],[Bahnhof]]&lt;&gt;"",COUNTIF(Hafas[NAME],Lose[[#This Row],[Bahnhof]])=0),
"Bahnhof nicht in HAFAS-Liste gefunden",
""),
_xlpm.WeitereChecks,
IF(AND(Lose[[#This Row],[Distanz (km)]]&lt;&gt;"",Lose[[#This Row],[Gehzeit (min)]]&lt;&gt;""),
_xlfn.TEXTJOIN("; ",TRUE,
IF(Lose[[#This Row],[Check Km/h]]&gt;=5,"Zu hohe Gehgeschwindigkeit",""),
IF(Lose[[#This Row],[Check Km/h]]&lt;=2,"Zu niedrige Gehgeschwindigkeit",""),
IF(Lose[[#This Row],[Check Distanz]]&gt;=3,"Aufgabe zu weit vom Bahnhof entfernt",""),
IF(Lose[[#This Row],[Check Umweg]]&lt;=0,"Weg ist kürzer als Luftlinie",""),
IF(Lose[[#This Row],[Check Umweg]]&gt;1.5,"Weg ist deutlich länger als Luftlinie",""),
IF(Lose[[#This Row],[Check % Umweg]]&gt;=1,"Weg mehr als doppelt so lange wie Luftlinie",""),
IF(Lose[[#This Row],[Gehzeit (min)]]*2+Lose[[#This Row],[Aufgaben-zeit (min)]]&gt;60,"Aufgabe länger als 1h","")),
""),
_xlpm.Fehler,
_xlfn.TEXTJOIN("; ",TRUE,_xlpm.BahnhofCheck,_xlpm.WeitereChecks),
IF(_xlpm.Fehler="","OK",_xlpm.Fehler))))</f>
        <v>OK</v>
      </c>
      <c r="B555" s="1" t="s">
        <v>1184</v>
      </c>
      <c r="C555" t="s">
        <v>2511</v>
      </c>
      <c r="D555" s="1" t="s">
        <v>2512</v>
      </c>
      <c r="E555" t="s">
        <v>2513</v>
      </c>
      <c r="F555" t="s">
        <v>2514</v>
      </c>
      <c r="G555">
        <v>8</v>
      </c>
      <c r="H555">
        <v>2</v>
      </c>
      <c r="I555">
        <v>0.6</v>
      </c>
      <c r="K555" t="str" cm="1">
        <f t="array" ref="K555">IF(OR(Lose[[#This Row],[Breitengrad Aufgabe]]="",Lose[[#This Row],[Längengrad Aufgabe]]=""),"",_xlfn.LET(
    _xlpm.lat,VALUE(SUBSTITUTE(Lose[[#This Row],[Breitengrad Aufgabe]],".",",")),
    _xlpm.lon,VALUE(SUBSTITUTE(Lose[[#This Row],[Längengrad Aufgabe]],".",",")),
    _xlpm.latList,VALUE(SUBSTITUTE(Hafas[Breitengrad Bahnhof],".",",")),
    _xlpm.lonList,VALUE(SUBSTITUTE(Hafas[Längengrad Bahnhof],".",",")),
    _xlpm.names,Hafas[NAME],
    _xlpm.dist,6371*2*ASIN(SQRT(
        SIN((RADIANS(_xlpm.latList-_xlpm.lat))/2)^2 +
        COS(RADIANS(_xlpm.lat))*COS(RADIANS(_xlpm.latList))*
        SIN((RADIANS(_xlpm.lonList-_xlpm.lon))/2)^2
    )),
    INDEX(_xlpm.names,MATCH(MIN(_xlpm.dist),_xlpm.dist,0))
))</f>
        <v>Drensteinfurt</v>
      </c>
      <c r="L555" t="str">
        <f>IFERROR(LEFT(TRIM(Lose[[#This Row],[Google Koordinaten]]),9),"")</f>
        <v>51.798383</v>
      </c>
      <c r="M555" t="str">
        <f>IFERROR(MID(TRIM(Lose[[#This Row],[Google Koordinaten]]),
FIND(",",TRIM(Lose[[#This Row],[Google Koordinaten]])) + 2,9),"")</f>
        <v>7.7404786</v>
      </c>
      <c r="N555">
        <f>IF(Lose[[#This Row],[Bahn-hofs-zeit]]=0,0,MROUND(30*25^((Lose[[#This Row],[Bahn-hofs-zeit]]-_xlfn.MINIFS(Lose[Bahn-hofs-zeit],Lose[Bahn-hofs-zeit],"&gt;0"))/(MAX(Lose[Bahn-hofs-zeit])-_xlfn.MINIFS(Lose[Bahn-hofs-zeit],Lose[Bahn-hofs-zeit],"&gt;0"))),5))</f>
        <v>35</v>
      </c>
      <c r="O555">
        <f>IF(Lose[[#This Row],[Gehzeit (min)]]="",0,CEILING(3*(Lose[[#This Row],[Gehzeit (min)]]+Lose[[#This Row],[Aufgaben-zeit (min)]]),5))</f>
        <v>30</v>
      </c>
      <c r="P555">
        <v>3.75</v>
      </c>
      <c r="Q555">
        <f>IFERROR(ROUND(Lose[[#This Row],[Distanz (km)]]*60/Lose[[#This Row],[Gehzeit (min)]],1),"")</f>
        <v>4.5</v>
      </c>
      <c r="R555">
        <f>IFERROR(
  ROUND((6371 * ACOS(
    SIN(RADIANS(VALUE(SUBSTITUTE(_xlfn.XLOOKUP(Lose[[#This Row],[Bahnhof]],Hafas[NAME],Hafas[Breitengrad Bahnhof],"",0),".",",")))) *
    SIN(RADIANS(VALUE(SUBSTITUTE(Lose[[#This Row],[Breitengrad Aufgabe]],".",",")))) +
    COS(RADIANS(VALUE(SUBSTITUTE(_xlfn.XLOOKUP(Lose[[#This Row],[Bahnhof]],Hafas[NAME],Hafas[Breitengrad Bahnhof],"",0),".",",")))) *
    COS(RADIANS(VALUE(SUBSTITUTE(Lose[[#This Row],[Breitengrad Aufgabe]],".",",")))) *
    COS(RADIANS(VALUE(SUBSTITUTE(_xlfn.XLOOKUP(Lose[[#This Row],[Bahnhof]],Hafas[NAME],Hafas[Längengrad Bahnhof],"",0),".",",")) - VALUE(SUBSTITUTE(Lose[[#This Row],[Längengrad Aufgabe]],".",","))))
  )),2),
  ""
)</f>
        <v>0.48</v>
      </c>
      <c r="S555">
        <f>IFERROR(Lose[[#This Row],[Distanz (km)]]-Lose[[#This Row],[Check Distanz]],"")</f>
        <v>0.12</v>
      </c>
      <c r="T555" s="29">
        <f>IFERROR(Lose[[#This Row],[Check Umweg]]/Lose[[#This Row],[Check Distanz]],"")</f>
        <v>0.25</v>
      </c>
      <c r="U555">
        <f ca="1">IF(RIGHT(Lose[[#This Row],[LosID]],1)="b",_xlfn.XLOOKUP(REPLACE(Lose[[#This Row],[LosID]],LEN(Lose[[#This Row],[LosID]]),1,"a"),Lose[LosID],Lose[Zufallszahl],"",0),RAND())</f>
        <v>7.1032236218952938E-2</v>
      </c>
      <c r="V555" t="b" cm="1">
        <f t="array" aca="1" ref="V555" ca="1">Lose[[#This Row],[Zufallszahl]]&gt;=IFERROR(LARGE((LEFT(Lose[LosID],FIND("-",Lose[LosID])-1)=LEFT(Lose[[#This Row],[LosID]],FIND("-",Lose[[#This Row],[LosID]])-1))*Lose[Zufallszahl],_xlfn.XLOOKUP(LEFT(Lose[[#This Row],[LosID]],FIND("-",Lose[[#This Row],[LosID]])-1),Ziehungsanzahl[Kürzel],Ziehungsanzahl[Kontingent],FALSE,0)),9999)</f>
        <v>0</v>
      </c>
    </row>
  </sheetData>
  <sortState xmlns:xlrd2="http://schemas.microsoft.com/office/spreadsheetml/2017/richdata2" ref="AB2:AB74">
    <sortCondition ref="AB2:AB74"/>
  </sortState>
  <conditionalFormatting sqref="A2:A555">
    <cfRule type="cellIs" dxfId="1" priority="3" operator="notEqual">
      <formula>"OK"</formula>
    </cfRule>
    <cfRule type="cellIs" dxfId="0" priority="4" operator="equal">
      <formula>"OK"</formula>
    </cfRule>
  </conditionalFormatting>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2A7A4-69E0-4CE8-A61B-11862F25B5E8}">
  <sheetPr>
    <tabColor theme="4"/>
  </sheetPr>
  <dimension ref="A1:H21"/>
  <sheetViews>
    <sheetView workbookViewId="0">
      <selection activeCell="H2" sqref="H2"/>
    </sheetView>
  </sheetViews>
  <sheetFormatPr baseColWidth="10" defaultColWidth="11.42578125" defaultRowHeight="15"/>
  <cols>
    <col min="1" max="1" width="30.5703125" bestFit="1" customWidth="1"/>
    <col min="2" max="2" width="8.85546875" bestFit="1" customWidth="1"/>
    <col min="3" max="3" width="8.28515625" bestFit="1" customWidth="1"/>
    <col min="4" max="4" width="13" customWidth="1"/>
    <col min="5" max="5" width="91.7109375" bestFit="1" customWidth="1"/>
    <col min="8" max="8" width="8.28515625" customWidth="1"/>
  </cols>
  <sheetData>
    <row r="1" spans="1:8" ht="15.75" thickBot="1">
      <c r="A1" t="s">
        <v>2515</v>
      </c>
      <c r="B1" t="s">
        <v>2516</v>
      </c>
      <c r="C1" t="s">
        <v>2517</v>
      </c>
      <c r="D1" t="s">
        <v>2518</v>
      </c>
      <c r="E1" t="s">
        <v>2519</v>
      </c>
    </row>
    <row r="2" spans="1:8">
      <c r="A2" t="s">
        <v>2520</v>
      </c>
      <c r="B2" t="s">
        <v>2521</v>
      </c>
      <c r="C2">
        <f>IFERROR(COUNTIF(Lose[LosID],B2&amp;"-*"),"")</f>
        <v>72</v>
      </c>
      <c r="D2">
        <v>20</v>
      </c>
      <c r="E2" t="s">
        <v>2522</v>
      </c>
      <c r="G2" s="38" t="s">
        <v>2523</v>
      </c>
      <c r="H2" s="39">
        <f>SUM(Ziehungsanzahl['#Lose])</f>
        <v>554</v>
      </c>
    </row>
    <row r="3" spans="1:8" ht="15.75" thickBot="1">
      <c r="A3" t="s">
        <v>2524</v>
      </c>
      <c r="B3" t="s">
        <v>2525</v>
      </c>
      <c r="C3">
        <f>IFERROR(COUNTIF(Lose[LosID],B3&amp;"-*"),"")</f>
        <v>26</v>
      </c>
      <c r="D3">
        <v>10</v>
      </c>
      <c r="E3" t="s">
        <v>2526</v>
      </c>
      <c r="G3" s="40" t="s">
        <v>829</v>
      </c>
      <c r="H3" s="41">
        <f>SUM(Ziehungsanzahl[Kontingent])</f>
        <v>196</v>
      </c>
    </row>
    <row r="4" spans="1:8">
      <c r="A4" t="s">
        <v>2527</v>
      </c>
      <c r="B4" t="s">
        <v>2528</v>
      </c>
      <c r="C4">
        <f>IFERROR(COUNTIF(Lose[LosID],B4&amp;"-*"),"")</f>
        <v>26</v>
      </c>
      <c r="D4">
        <v>10</v>
      </c>
      <c r="E4" t="s">
        <v>2529</v>
      </c>
      <c r="H4" s="28"/>
    </row>
    <row r="5" spans="1:8">
      <c r="A5" t="s">
        <v>2530</v>
      </c>
      <c r="B5" t="s">
        <v>2531</v>
      </c>
      <c r="C5">
        <f>IFERROR(COUNTIF(Lose[LosID],B5&amp;"-*"),"")</f>
        <v>22</v>
      </c>
      <c r="D5">
        <v>10</v>
      </c>
      <c r="E5" t="s">
        <v>2532</v>
      </c>
      <c r="H5" s="28"/>
    </row>
    <row r="6" spans="1:8">
      <c r="A6" t="s">
        <v>2533</v>
      </c>
      <c r="B6" t="s">
        <v>2534</v>
      </c>
      <c r="C6">
        <f>IFERROR(COUNTIF(Lose[LosID],B6&amp;"-*"),"")</f>
        <v>24</v>
      </c>
      <c r="D6">
        <v>10</v>
      </c>
      <c r="E6" t="s">
        <v>2535</v>
      </c>
      <c r="H6" s="28"/>
    </row>
    <row r="7" spans="1:8">
      <c r="A7" t="s">
        <v>2536</v>
      </c>
      <c r="B7" t="s">
        <v>2537</v>
      </c>
      <c r="C7">
        <f>IFERROR(COUNTIF(Lose[LosID],B7&amp;"-*"),"")</f>
        <v>25</v>
      </c>
      <c r="D7">
        <v>10</v>
      </c>
      <c r="E7" t="s">
        <v>2538</v>
      </c>
      <c r="H7" s="28"/>
    </row>
    <row r="8" spans="1:8">
      <c r="A8" t="s">
        <v>2539</v>
      </c>
      <c r="B8" t="s">
        <v>2540</v>
      </c>
      <c r="C8">
        <f>IFERROR(COUNTIF(Lose[LosID],B8&amp;"-*"),"")</f>
        <v>22</v>
      </c>
      <c r="D8">
        <v>10</v>
      </c>
      <c r="E8" t="s">
        <v>2541</v>
      </c>
      <c r="H8" s="28"/>
    </row>
    <row r="9" spans="1:8">
      <c r="A9" t="s">
        <v>2542</v>
      </c>
      <c r="B9" t="s">
        <v>2543</v>
      </c>
      <c r="C9">
        <f>IFERROR(COUNTIF(Lose[LosID],B9&amp;"-*"),"")</f>
        <v>25</v>
      </c>
      <c r="D9">
        <v>10</v>
      </c>
      <c r="E9" t="s">
        <v>2544</v>
      </c>
      <c r="H9" s="28"/>
    </row>
    <row r="10" spans="1:8">
      <c r="A10" t="s">
        <v>2545</v>
      </c>
      <c r="B10" t="s">
        <v>2546</v>
      </c>
      <c r="C10">
        <f>IFERROR(COUNTIF(Lose[LosID],B10&amp;"-*"),"")</f>
        <v>23</v>
      </c>
      <c r="D10">
        <v>10</v>
      </c>
      <c r="E10" t="s">
        <v>2547</v>
      </c>
      <c r="H10" s="28"/>
    </row>
    <row r="11" spans="1:8">
      <c r="A11" t="s">
        <v>2548</v>
      </c>
      <c r="B11" t="s">
        <v>2549</v>
      </c>
      <c r="C11">
        <f>IFERROR(COUNTIF(Lose[LosID],B11&amp;"-*"),"")</f>
        <v>26</v>
      </c>
      <c r="D11">
        <v>10</v>
      </c>
      <c r="E11" t="s">
        <v>2550</v>
      </c>
      <c r="H11" s="28"/>
    </row>
    <row r="12" spans="1:8">
      <c r="A12" t="s">
        <v>2551</v>
      </c>
      <c r="B12" t="s">
        <v>2552</v>
      </c>
      <c r="C12">
        <f>IFERROR(COUNTIF(Lose[LosID],B12&amp;"-*"),"")</f>
        <v>25</v>
      </c>
      <c r="D12">
        <v>10</v>
      </c>
      <c r="E12" t="s">
        <v>2553</v>
      </c>
      <c r="H12" s="28"/>
    </row>
    <row r="13" spans="1:8">
      <c r="A13" t="s">
        <v>2554</v>
      </c>
      <c r="B13" t="s">
        <v>2555</v>
      </c>
      <c r="C13">
        <f>IFERROR(COUNTIF(Lose[LosID],B13&amp;"-*"),"")</f>
        <v>66</v>
      </c>
      <c r="D13">
        <v>16</v>
      </c>
      <c r="E13" t="s">
        <v>2556</v>
      </c>
      <c r="H13" s="28"/>
    </row>
    <row r="14" spans="1:8">
      <c r="A14" t="s">
        <v>2557</v>
      </c>
      <c r="B14" t="s">
        <v>2558</v>
      </c>
      <c r="C14">
        <f>IFERROR(COUNTIF(Lose[LosID],B14&amp;"-*"),"")</f>
        <v>24</v>
      </c>
      <c r="D14">
        <v>10</v>
      </c>
      <c r="E14" t="s">
        <v>2559</v>
      </c>
      <c r="H14" s="28"/>
    </row>
    <row r="15" spans="1:8">
      <c r="A15" t="s">
        <v>2560</v>
      </c>
      <c r="B15" t="s">
        <v>2561</v>
      </c>
      <c r="C15">
        <f>IFERROR(COUNTIF(Lose[LosID],B15&amp;"-*"),"")</f>
        <v>23</v>
      </c>
      <c r="D15">
        <v>10</v>
      </c>
      <c r="E15" t="s">
        <v>2562</v>
      </c>
      <c r="H15" s="28"/>
    </row>
    <row r="16" spans="1:8">
      <c r="A16" t="s">
        <v>2563</v>
      </c>
      <c r="B16" t="s">
        <v>2564</v>
      </c>
      <c r="C16">
        <f>IFERROR(COUNTIF(Lose[LosID],B16&amp;"-*"),"")</f>
        <v>23</v>
      </c>
      <c r="D16">
        <v>10</v>
      </c>
      <c r="E16" t="s">
        <v>2565</v>
      </c>
      <c r="H16" s="28"/>
    </row>
    <row r="17" spans="1:8">
      <c r="A17" t="s">
        <v>2566</v>
      </c>
      <c r="B17" t="s">
        <v>2567</v>
      </c>
      <c r="C17">
        <f>IFERROR(COUNTIF(Lose[LosID],B17&amp;"-*"),"")</f>
        <v>23</v>
      </c>
      <c r="D17">
        <v>10</v>
      </c>
      <c r="E17" t="s">
        <v>2568</v>
      </c>
      <c r="H17" s="28"/>
    </row>
    <row r="18" spans="1:8">
      <c r="A18" t="s">
        <v>2569</v>
      </c>
      <c r="B18" t="s">
        <v>2570</v>
      </c>
      <c r="C18">
        <f>IFERROR(COUNTIF(Lose[LosID],B18&amp;"-*"),"")</f>
        <v>24</v>
      </c>
      <c r="D18">
        <v>10</v>
      </c>
      <c r="E18" t="s">
        <v>2571</v>
      </c>
      <c r="H18" s="28"/>
    </row>
    <row r="19" spans="1:8">
      <c r="A19" t="s">
        <v>2572</v>
      </c>
      <c r="B19" t="s">
        <v>2573</v>
      </c>
      <c r="C19">
        <f>IFERROR(COUNTIF(Lose[LosID],B19&amp;"-*"),"")</f>
        <v>55</v>
      </c>
      <c r="D19">
        <v>10</v>
      </c>
      <c r="E19" t="s">
        <v>2574</v>
      </c>
      <c r="H19" s="28"/>
    </row>
    <row r="20" spans="1:8">
      <c r="H20" s="28"/>
    </row>
    <row r="21" spans="1:8">
      <c r="H21" s="28"/>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44A6-4D82-4DA6-8C7F-E718640D5C85}">
  <sheetPr codeName="Tabelle11">
    <tabColor theme="2" tint="-9.9978637043366805E-2"/>
  </sheetPr>
  <dimension ref="A1:G7504"/>
  <sheetViews>
    <sheetView workbookViewId="0">
      <pane xSplit="1" ySplit="1" topLeftCell="B4662" activePane="bottomRight" state="frozen"/>
      <selection pane="topRight" activeCell="B1" sqref="B1"/>
      <selection pane="bottomLeft" activeCell="A2" sqref="A2"/>
      <selection pane="bottomRight" activeCell="D4682" sqref="D4682:E4682"/>
    </sheetView>
  </sheetViews>
  <sheetFormatPr baseColWidth="10" defaultColWidth="11.42578125" defaultRowHeight="15"/>
  <cols>
    <col min="1" max="1" width="39.42578125" customWidth="1"/>
    <col min="2" max="2" width="10.7109375" customWidth="1"/>
    <col min="3" max="3" width="13.7109375" customWidth="1"/>
    <col min="4" max="4" width="21.42578125" style="4" customWidth="1"/>
    <col min="5" max="5" width="21.140625" style="4" customWidth="1"/>
  </cols>
  <sheetData>
    <row r="1" spans="1:7" s="1" customFormat="1">
      <c r="A1" s="20" t="s">
        <v>2575</v>
      </c>
      <c r="B1" s="20" t="s">
        <v>2576</v>
      </c>
      <c r="C1" s="20" t="s">
        <v>2577</v>
      </c>
      <c r="D1" s="21" t="s">
        <v>2578</v>
      </c>
      <c r="E1" s="21" t="s">
        <v>2579</v>
      </c>
      <c r="F1" s="20" t="s">
        <v>2580</v>
      </c>
      <c r="G1" s="20" t="s">
        <v>2581</v>
      </c>
    </row>
    <row r="2" spans="1:7">
      <c r="A2" s="4" t="s">
        <v>607</v>
      </c>
      <c r="B2">
        <v>8000001</v>
      </c>
      <c r="D2" s="4" t="s">
        <v>609</v>
      </c>
      <c r="E2" s="4" t="s">
        <v>610</v>
      </c>
      <c r="F2">
        <f>VALUE(SUBSTITUTE(Hafas[[#This Row],[Breitengrad Bahnhof]],".",","))</f>
        <v>50.767800000000001</v>
      </c>
      <c r="G2">
        <f>VALUE(SUBSTITUTE(Hafas[[#This Row],[Längengrad Bahnhof]],".",","))</f>
        <v>6.0914989999999998</v>
      </c>
    </row>
    <row r="3" spans="1:7">
      <c r="A3" s="4" t="s">
        <v>213</v>
      </c>
      <c r="B3">
        <v>8070704</v>
      </c>
      <c r="D3" s="4" t="s">
        <v>2582</v>
      </c>
      <c r="E3" s="4" t="s">
        <v>2583</v>
      </c>
      <c r="F3">
        <f>VALUE(SUBSTITUTE(Hafas[[#This Row],[Breitengrad Bahnhof]],".",","))</f>
        <v>50.769862000000003</v>
      </c>
      <c r="G3">
        <f>VALUE(SUBSTITUTE(Hafas[[#This Row],[Längengrad Bahnhof]],".",","))</f>
        <v>6.0738399999999997</v>
      </c>
    </row>
    <row r="4" spans="1:7">
      <c r="A4" s="4" t="s">
        <v>2584</v>
      </c>
      <c r="B4">
        <v>8000403</v>
      </c>
      <c r="D4" s="4" t="s">
        <v>2585</v>
      </c>
      <c r="E4" s="4" t="s">
        <v>2585</v>
      </c>
      <c r="F4">
        <f>VALUE(SUBSTITUTE(Hafas[[#This Row],[Breitengrad Bahnhof]],".",","))</f>
        <v>999999</v>
      </c>
      <c r="G4">
        <f>VALUE(SUBSTITUTE(Hafas[[#This Row],[Längengrad Bahnhof]],".",","))</f>
        <v>999999</v>
      </c>
    </row>
    <row r="5" spans="1:7">
      <c r="A5" s="4" t="s">
        <v>2586</v>
      </c>
      <c r="B5">
        <v>8000404</v>
      </c>
      <c r="D5" s="4" t="s">
        <v>2587</v>
      </c>
      <c r="E5" s="4" t="s">
        <v>2588</v>
      </c>
      <c r="F5">
        <f>VALUE(SUBSTITUTE(Hafas[[#This Row],[Breitengrad Bahnhof]],".",","))</f>
        <v>50.780360000000002</v>
      </c>
      <c r="G5">
        <f>VALUE(SUBSTITUTE(Hafas[[#This Row],[Längengrad Bahnhof]],".",","))</f>
        <v>6.0707149999999999</v>
      </c>
    </row>
    <row r="6" spans="1:7">
      <c r="A6" s="4" t="s">
        <v>2589</v>
      </c>
      <c r="B6">
        <v>8000406</v>
      </c>
      <c r="D6" s="4" t="s">
        <v>2590</v>
      </c>
      <c r="E6" s="4" t="s">
        <v>2591</v>
      </c>
      <c r="F6">
        <f>VALUE(SUBSTITUTE(Hafas[[#This Row],[Breitengrad Bahnhof]],".",","))</f>
        <v>50.770201999999998</v>
      </c>
      <c r="G6">
        <f>VALUE(SUBSTITUTE(Hafas[[#This Row],[Längengrad Bahnhof]],".",","))</f>
        <v>6.1164750000000003</v>
      </c>
    </row>
    <row r="7" spans="1:7">
      <c r="A7" s="4" t="s">
        <v>2592</v>
      </c>
      <c r="B7">
        <v>8000002</v>
      </c>
      <c r="D7" s="4" t="s">
        <v>2593</v>
      </c>
      <c r="E7" s="4" t="s">
        <v>2594</v>
      </c>
      <c r="F7">
        <f>VALUE(SUBSTITUTE(Hafas[[#This Row],[Breitengrad Bahnhof]],".",","))</f>
        <v>48.841012999999997</v>
      </c>
      <c r="G7">
        <f>VALUE(SUBSTITUTE(Hafas[[#This Row],[Längengrad Bahnhof]],".",","))</f>
        <v>10.096271</v>
      </c>
    </row>
    <row r="8" spans="1:7">
      <c r="A8" s="4" t="s">
        <v>2595</v>
      </c>
      <c r="B8">
        <v>8007826</v>
      </c>
      <c r="D8" s="4" t="s">
        <v>2596</v>
      </c>
      <c r="E8" s="4" t="s">
        <v>2597</v>
      </c>
      <c r="F8">
        <f>VALUE(SUBSTITUTE(Hafas[[#This Row],[Breitengrad Bahnhof]],".",","))</f>
        <v>50.671084999999998</v>
      </c>
      <c r="G8">
        <f>VALUE(SUBSTITUTE(Hafas[[#This Row],[Längengrad Bahnhof]],".",","))</f>
        <v>6.4764590000000002</v>
      </c>
    </row>
    <row r="9" spans="1:7">
      <c r="A9" s="4" t="s">
        <v>2598</v>
      </c>
      <c r="B9">
        <v>8000410</v>
      </c>
      <c r="D9" s="4" t="s">
        <v>2599</v>
      </c>
      <c r="E9" s="4" t="s">
        <v>2600</v>
      </c>
      <c r="F9">
        <f>VALUE(SUBSTITUTE(Hafas[[#This Row],[Breitengrad Bahnhof]],".",","))</f>
        <v>48.819456000000002</v>
      </c>
      <c r="G9">
        <f>VALUE(SUBSTITUTE(Hafas[[#This Row],[Längengrad Bahnhof]],".",","))</f>
        <v>11.84662</v>
      </c>
    </row>
    <row r="10" spans="1:7">
      <c r="A10" s="4" t="s">
        <v>2601</v>
      </c>
      <c r="B10">
        <v>8000412</v>
      </c>
      <c r="D10" s="4" t="s">
        <v>2602</v>
      </c>
      <c r="E10" s="4" t="s">
        <v>2603</v>
      </c>
      <c r="F10">
        <f>VALUE(SUBSTITUTE(Hafas[[#This Row],[Breitengrad Bahnhof]],".",","))</f>
        <v>48.633989999999997</v>
      </c>
      <c r="G10">
        <f>VALUE(SUBSTITUTE(Hafas[[#This Row],[Längengrad Bahnhof]],".",","))</f>
        <v>8.0653240000000004</v>
      </c>
    </row>
    <row r="11" spans="1:7">
      <c r="A11" s="4" t="s">
        <v>2604</v>
      </c>
      <c r="B11">
        <v>8007001</v>
      </c>
      <c r="D11" s="4" t="s">
        <v>2605</v>
      </c>
      <c r="E11" s="4" t="s">
        <v>2606</v>
      </c>
      <c r="F11">
        <f>VALUE(SUBSTITUTE(Hafas[[#This Row],[Breitengrad Bahnhof]],".",","))</f>
        <v>48.625736000000003</v>
      </c>
      <c r="G11">
        <f>VALUE(SUBSTITUTE(Hafas[[#This Row],[Längengrad Bahnhof]],".",","))</f>
        <v>8.0677059999999994</v>
      </c>
    </row>
    <row r="12" spans="1:7">
      <c r="A12" s="4" t="s">
        <v>2607</v>
      </c>
      <c r="B12">
        <v>8000413</v>
      </c>
      <c r="D12" s="4" t="s">
        <v>2608</v>
      </c>
      <c r="E12" s="4" t="s">
        <v>2609</v>
      </c>
      <c r="F12">
        <f>VALUE(SUBSTITUTE(Hafas[[#This Row],[Breitengrad Bahnhof]],".",","))</f>
        <v>53.015990000000002</v>
      </c>
      <c r="G12">
        <f>VALUE(SUBSTITUTE(Hafas[[#This Row],[Längengrad Bahnhof]],".",","))</f>
        <v>9.0304470000000006</v>
      </c>
    </row>
    <row r="13" spans="1:7">
      <c r="A13" s="4" t="s">
        <v>2610</v>
      </c>
      <c r="B13">
        <v>8007291</v>
      </c>
      <c r="D13" s="4" t="s">
        <v>2611</v>
      </c>
      <c r="E13" s="4" t="s">
        <v>2612</v>
      </c>
      <c r="F13">
        <f>VALUE(SUBSTITUTE(Hafas[[#This Row],[Breitengrad Bahnhof]],".",","))</f>
        <v>48.060088</v>
      </c>
      <c r="G13">
        <f>VALUE(SUBSTITUTE(Hafas[[#This Row],[Längengrad Bahnhof]],".",","))</f>
        <v>7.6078700000000001</v>
      </c>
    </row>
    <row r="14" spans="1:7">
      <c r="A14" s="4" t="s">
        <v>2613</v>
      </c>
      <c r="B14">
        <v>8000414</v>
      </c>
      <c r="D14" s="4" t="s">
        <v>2614</v>
      </c>
      <c r="E14" s="4" t="s">
        <v>2615</v>
      </c>
      <c r="F14">
        <f>VALUE(SUBSTITUTE(Hafas[[#This Row],[Breitengrad Bahnhof]],".",","))</f>
        <v>52.390478999999999</v>
      </c>
      <c r="G14">
        <f>VALUE(SUBSTITUTE(Hafas[[#This Row],[Längengrad Bahnhof]],".",","))</f>
        <v>7.9421600000000003</v>
      </c>
    </row>
    <row r="15" spans="1:7">
      <c r="A15" s="4" t="s">
        <v>2616</v>
      </c>
      <c r="B15">
        <v>8000416</v>
      </c>
      <c r="D15" s="4" t="s">
        <v>2617</v>
      </c>
      <c r="E15" s="4" t="s">
        <v>2618</v>
      </c>
      <c r="F15">
        <f>VALUE(SUBSTITUTE(Hafas[[#This Row],[Breitengrad Bahnhof]],".",","))</f>
        <v>54.314912999999997</v>
      </c>
      <c r="G15">
        <f>VALUE(SUBSTITUTE(Hafas[[#This Row],[Längengrad Bahnhof]],".",","))</f>
        <v>9.9640240000000002</v>
      </c>
    </row>
    <row r="16" spans="1:7">
      <c r="A16" s="4" t="s">
        <v>2619</v>
      </c>
      <c r="B16">
        <v>8000418</v>
      </c>
      <c r="D16" s="4" t="s">
        <v>2620</v>
      </c>
      <c r="E16" s="4" t="s">
        <v>2621</v>
      </c>
      <c r="F16">
        <f>VALUE(SUBSTITUTE(Hafas[[#This Row],[Breitengrad Bahnhof]],".",","))</f>
        <v>51.577689999999997</v>
      </c>
      <c r="G16">
        <f>VALUE(SUBSTITUTE(Hafas[[#This Row],[Längengrad Bahnhof]],".",","))</f>
        <v>9.7600440000000006</v>
      </c>
    </row>
    <row r="17" spans="1:7">
      <c r="A17" s="4" t="s">
        <v>2622</v>
      </c>
      <c r="B17">
        <v>8000419</v>
      </c>
      <c r="D17" s="4" t="s">
        <v>2623</v>
      </c>
      <c r="E17" s="4" t="s">
        <v>2624</v>
      </c>
      <c r="F17">
        <f>VALUE(SUBSTITUTE(Hafas[[#This Row],[Breitengrad Bahnhof]],".",","))</f>
        <v>48.840758999999998</v>
      </c>
      <c r="G17">
        <f>VALUE(SUBSTITUTE(Hafas[[#This Row],[Längengrad Bahnhof]],".",","))</f>
        <v>11.211442999999999</v>
      </c>
    </row>
    <row r="18" spans="1:7">
      <c r="A18" s="4" t="s">
        <v>2625</v>
      </c>
      <c r="B18">
        <v>8000420</v>
      </c>
      <c r="D18" s="4" t="s">
        <v>2626</v>
      </c>
      <c r="E18" s="4" t="s">
        <v>2627</v>
      </c>
      <c r="F18">
        <f>VALUE(SUBSTITUTE(Hafas[[#This Row],[Breitengrad Bahnhof]],".",","))</f>
        <v>49.474944000000001</v>
      </c>
      <c r="G18">
        <f>VALUE(SUBSTITUTE(Hafas[[#This Row],[Längengrad Bahnhof]],".",","))</f>
        <v>10.687041000000001</v>
      </c>
    </row>
    <row r="19" spans="1:7">
      <c r="A19" s="4" t="s">
        <v>2628</v>
      </c>
      <c r="B19">
        <v>8000423</v>
      </c>
      <c r="D19" s="4" t="s">
        <v>2629</v>
      </c>
      <c r="E19" s="4" t="s">
        <v>2630</v>
      </c>
      <c r="F19">
        <f>VALUE(SUBSTITUTE(Hafas[[#This Row],[Breitengrad Bahnhof]],".",","))</f>
        <v>49.421489999999999</v>
      </c>
      <c r="G19">
        <f>VALUE(SUBSTITUTE(Hafas[[#This Row],[Längengrad Bahnhof]],".",","))</f>
        <v>9.392754</v>
      </c>
    </row>
    <row r="20" spans="1:7">
      <c r="A20" s="4" t="s">
        <v>2631</v>
      </c>
      <c r="B20">
        <v>8000424</v>
      </c>
      <c r="D20" s="4" t="s">
        <v>2632</v>
      </c>
      <c r="E20" s="4" t="s">
        <v>2633</v>
      </c>
      <c r="F20">
        <f>VALUE(SUBSTITUTE(Hafas[[#This Row],[Breitengrad Bahnhof]],".",","))</f>
        <v>49.403123000000001</v>
      </c>
      <c r="G20">
        <f>VALUE(SUBSTITUTE(Hafas[[#This Row],[Längengrad Bahnhof]],".",","))</f>
        <v>9.3951270000000005</v>
      </c>
    </row>
    <row r="21" spans="1:7">
      <c r="A21" s="4" t="s">
        <v>2634</v>
      </c>
      <c r="B21">
        <v>8011002</v>
      </c>
      <c r="D21" s="4" t="s">
        <v>2635</v>
      </c>
      <c r="E21" s="4" t="s">
        <v>2636</v>
      </c>
      <c r="F21">
        <f>VALUE(SUBSTITUTE(Hafas[[#This Row],[Breitengrad Bahnhof]],".",","))</f>
        <v>50.763849999999998</v>
      </c>
      <c r="G21">
        <f>VALUE(SUBSTITUTE(Hafas[[#This Row],[Längengrad Bahnhof]],".",","))</f>
        <v>12.873666</v>
      </c>
    </row>
    <row r="22" spans="1:7">
      <c r="A22" s="4" t="s">
        <v>2637</v>
      </c>
      <c r="B22">
        <v>8010001</v>
      </c>
      <c r="D22" s="4" t="s">
        <v>2638</v>
      </c>
      <c r="E22" s="4" t="s">
        <v>2639</v>
      </c>
      <c r="F22">
        <f>VALUE(SUBSTITUTE(Hafas[[#This Row],[Breitengrad Bahnhof]],".",","))</f>
        <v>50.324395000000003</v>
      </c>
      <c r="G22">
        <f>VALUE(SUBSTITUTE(Hafas[[#This Row],[Längengrad Bahnhof]],".",","))</f>
        <v>12.260678</v>
      </c>
    </row>
    <row r="23" spans="1:7">
      <c r="A23" s="4" t="s">
        <v>2640</v>
      </c>
      <c r="B23">
        <v>8000431</v>
      </c>
      <c r="D23" s="4" t="s">
        <v>2641</v>
      </c>
      <c r="E23" s="4" t="s">
        <v>2642</v>
      </c>
      <c r="F23">
        <f>VALUE(SUBSTITUTE(Hafas[[#This Row],[Breitengrad Bahnhof]],".",","))</f>
        <v>49.137832000000003</v>
      </c>
      <c r="G23">
        <f>VALUE(SUBSTITUTE(Hafas[[#This Row],[Längengrad Bahnhof]],".",","))</f>
        <v>9.3790119999999995</v>
      </c>
    </row>
    <row r="24" spans="1:7">
      <c r="A24" s="4" t="s">
        <v>2643</v>
      </c>
      <c r="B24">
        <v>8000433</v>
      </c>
      <c r="D24" s="4" t="s">
        <v>2644</v>
      </c>
      <c r="E24" s="4" t="s">
        <v>2645</v>
      </c>
      <c r="F24">
        <f>VALUE(SUBSTITUTE(Hafas[[#This Row],[Breitengrad Bahnhof]],".",","))</f>
        <v>47.765605999999998</v>
      </c>
      <c r="G24">
        <f>VALUE(SUBSTITUTE(Hafas[[#This Row],[Längengrad Bahnhof]],".",","))</f>
        <v>11.824472</v>
      </c>
    </row>
    <row r="25" spans="1:7">
      <c r="A25" s="4" t="s">
        <v>2646</v>
      </c>
      <c r="B25">
        <v>8000434</v>
      </c>
      <c r="D25" s="4" t="s">
        <v>2647</v>
      </c>
      <c r="E25" s="4" t="s">
        <v>2648</v>
      </c>
      <c r="F25">
        <f>VALUE(SUBSTITUTE(Hafas[[#This Row],[Breitengrad Bahnhof]],".",","))</f>
        <v>53.564110999999997</v>
      </c>
      <c r="G25">
        <f>VALUE(SUBSTITUTE(Hafas[[#This Row],[Längengrad Bahnhof]],".",","))</f>
        <v>9.5312439999999992</v>
      </c>
    </row>
    <row r="26" spans="1:7">
      <c r="A26" s="4" t="s">
        <v>2649</v>
      </c>
      <c r="B26">
        <v>8007445</v>
      </c>
      <c r="D26" s="4" t="s">
        <v>2650</v>
      </c>
      <c r="E26" s="4" t="s">
        <v>2651</v>
      </c>
      <c r="F26">
        <f>VALUE(SUBSTITUTE(Hafas[[#This Row],[Breitengrad Bahnhof]],".",","))</f>
        <v>49.350096999999998</v>
      </c>
      <c r="G26">
        <f>VALUE(SUBSTITUTE(Hafas[[#This Row],[Längengrad Bahnhof]],".",","))</f>
        <v>8.9908380000000001</v>
      </c>
    </row>
    <row r="27" spans="1:7">
      <c r="A27" s="4" t="s">
        <v>2652</v>
      </c>
      <c r="B27">
        <v>8000436</v>
      </c>
      <c r="D27" s="4" t="s">
        <v>2653</v>
      </c>
      <c r="E27" s="4" t="s">
        <v>2654</v>
      </c>
      <c r="F27">
        <f>VALUE(SUBSTITUTE(Hafas[[#This Row],[Breitengrad Bahnhof]],".",","))</f>
        <v>47.833224000000001</v>
      </c>
      <c r="G27">
        <f>VALUE(SUBSTITUTE(Hafas[[#This Row],[Längengrad Bahnhof]],".",","))</f>
        <v>8.1343490000000003</v>
      </c>
    </row>
    <row r="28" spans="1:7">
      <c r="A28" s="4" t="s">
        <v>2655</v>
      </c>
      <c r="B28">
        <v>8000437</v>
      </c>
      <c r="D28" s="4" t="s">
        <v>2656</v>
      </c>
      <c r="E28" s="4" t="s">
        <v>2657</v>
      </c>
      <c r="F28">
        <f>VALUE(SUBSTITUTE(Hafas[[#This Row],[Breitengrad Bahnhof]],".",","))</f>
        <v>52.081681000000003</v>
      </c>
      <c r="G28">
        <f>VALUE(SUBSTITUTE(Hafas[[#This Row],[Längengrad Bahnhof]],".",","))</f>
        <v>7.0164530000000003</v>
      </c>
    </row>
    <row r="29" spans="1:7">
      <c r="A29" s="4" t="s">
        <v>2658</v>
      </c>
      <c r="B29">
        <v>8079084</v>
      </c>
      <c r="D29" s="4" t="s">
        <v>2659</v>
      </c>
      <c r="E29" s="4" t="s">
        <v>2660</v>
      </c>
      <c r="F29">
        <f>VALUE(SUBSTITUTE(Hafas[[#This Row],[Breitengrad Bahnhof]],".",","))</f>
        <v>53.921965999999998</v>
      </c>
      <c r="G29">
        <f>VALUE(SUBSTITUTE(Hafas[[#This Row],[Längengrad Bahnhof]],".",","))</f>
        <v>14.215548999999999</v>
      </c>
    </row>
    <row r="30" spans="1:7">
      <c r="A30" s="4" t="s">
        <v>2661</v>
      </c>
      <c r="B30">
        <v>8087025</v>
      </c>
      <c r="D30" s="4" t="s">
        <v>2662</v>
      </c>
      <c r="E30" s="4" t="s">
        <v>2663</v>
      </c>
      <c r="F30">
        <f>VALUE(SUBSTITUTE(Hafas[[#This Row],[Breitengrad Bahnhof]],".",","))</f>
        <v>53.944426</v>
      </c>
      <c r="G30">
        <f>VALUE(SUBSTITUTE(Hafas[[#This Row],[Längengrad Bahnhof]],".",","))</f>
        <v>14.177287</v>
      </c>
    </row>
    <row r="31" spans="1:7">
      <c r="A31" s="4" t="s">
        <v>2664</v>
      </c>
      <c r="B31">
        <v>8000441</v>
      </c>
      <c r="D31" s="4" t="s">
        <v>2665</v>
      </c>
      <c r="E31" s="4" t="s">
        <v>2666</v>
      </c>
      <c r="F31">
        <f>VALUE(SUBSTITUTE(Hafas[[#This Row],[Breitengrad Bahnhof]],".",","))</f>
        <v>51.761062000000003</v>
      </c>
      <c r="G31">
        <f>VALUE(SUBSTITUTE(Hafas[[#This Row],[Längengrad Bahnhof]],".",","))</f>
        <v>7.8954880000000003</v>
      </c>
    </row>
    <row r="32" spans="1:7">
      <c r="A32" s="4" t="s">
        <v>2667</v>
      </c>
      <c r="B32">
        <v>8000442</v>
      </c>
      <c r="D32" s="4" t="s">
        <v>2668</v>
      </c>
      <c r="E32" s="4" t="s">
        <v>2669</v>
      </c>
      <c r="F32">
        <f>VALUE(SUBSTITUTE(Hafas[[#This Row],[Breitengrad Bahnhof]],".",","))</f>
        <v>52.899321</v>
      </c>
      <c r="G32">
        <f>VALUE(SUBSTITUTE(Hafas[[#This Row],[Längengrad Bahnhof]],".",","))</f>
        <v>8.2094290000000001</v>
      </c>
    </row>
    <row r="33" spans="1:7">
      <c r="A33" s="4" t="s">
        <v>2670</v>
      </c>
      <c r="B33">
        <v>8000443</v>
      </c>
      <c r="D33" s="4" t="s">
        <v>2671</v>
      </c>
      <c r="E33" s="4" t="s">
        <v>2672</v>
      </c>
      <c r="F33">
        <f>VALUE(SUBSTITUTE(Hafas[[#This Row],[Breitengrad Bahnhof]],".",","))</f>
        <v>52.376061999999997</v>
      </c>
      <c r="G33">
        <f>VALUE(SUBSTITUTE(Hafas[[#This Row],[Längengrad Bahnhof]],".",","))</f>
        <v>9.9046129999999994</v>
      </c>
    </row>
    <row r="34" spans="1:7">
      <c r="A34" s="4" t="s">
        <v>2673</v>
      </c>
      <c r="B34">
        <v>8000457</v>
      </c>
      <c r="D34" s="4" t="s">
        <v>2674</v>
      </c>
      <c r="E34" s="4" t="s">
        <v>2675</v>
      </c>
      <c r="F34">
        <f>VALUE(SUBSTITUTE(Hafas[[#This Row],[Breitengrad Bahnhof]],".",","))</f>
        <v>51.362859999999998</v>
      </c>
      <c r="G34">
        <f>VALUE(SUBSTITUTE(Hafas[[#This Row],[Längengrad Bahnhof]],".",","))</f>
        <v>9.4340609999999998</v>
      </c>
    </row>
    <row r="35" spans="1:7">
      <c r="A35" s="4" t="s">
        <v>2676</v>
      </c>
      <c r="B35">
        <v>8002675</v>
      </c>
      <c r="D35" s="4" t="s">
        <v>2677</v>
      </c>
      <c r="E35" s="4" t="s">
        <v>2678</v>
      </c>
      <c r="F35">
        <f>VALUE(SUBSTITUTE(Hafas[[#This Row],[Breitengrad Bahnhof]],".",","))</f>
        <v>51.362991000000001</v>
      </c>
      <c r="G35">
        <f>VALUE(SUBSTITUTE(Hafas[[#This Row],[Längengrad Bahnhof]],".",","))</f>
        <v>9.4227270000000001</v>
      </c>
    </row>
    <row r="36" spans="1:7">
      <c r="A36" s="4" t="s">
        <v>2679</v>
      </c>
      <c r="B36">
        <v>8006286</v>
      </c>
      <c r="D36" s="4" t="s">
        <v>2680</v>
      </c>
      <c r="E36" s="4" t="s">
        <v>2681</v>
      </c>
      <c r="F36">
        <f>VALUE(SUBSTITUTE(Hafas[[#This Row],[Breitengrad Bahnhof]],".",","))</f>
        <v>51.363629000000003</v>
      </c>
      <c r="G36">
        <f>VALUE(SUBSTITUTE(Hafas[[#This Row],[Längengrad Bahnhof]],".",","))</f>
        <v>9.3915880000000005</v>
      </c>
    </row>
    <row r="37" spans="1:7">
      <c r="A37" s="4" t="s">
        <v>2682</v>
      </c>
      <c r="B37">
        <v>8001209</v>
      </c>
      <c r="D37" s="4" t="s">
        <v>2683</v>
      </c>
      <c r="E37" s="4" t="s">
        <v>2684</v>
      </c>
      <c r="F37">
        <f>VALUE(SUBSTITUTE(Hafas[[#This Row],[Breitengrad Bahnhof]],".",","))</f>
        <v>50.489679000000002</v>
      </c>
      <c r="G37">
        <f>VALUE(SUBSTITUTE(Hafas[[#This Row],[Längengrad Bahnhof]],".",","))</f>
        <v>6.972391</v>
      </c>
    </row>
    <row r="38" spans="1:7">
      <c r="A38" s="4" t="s">
        <v>2685</v>
      </c>
      <c r="B38">
        <v>8000446</v>
      </c>
      <c r="D38" s="4" t="s">
        <v>2686</v>
      </c>
      <c r="E38" s="4" t="s">
        <v>2687</v>
      </c>
      <c r="F38">
        <f>VALUE(SUBSTITUTE(Hafas[[#This Row],[Breitengrad Bahnhof]],".",","))</f>
        <v>53.669170999999999</v>
      </c>
      <c r="G38">
        <f>VALUE(SUBSTITUTE(Hafas[[#This Row],[Längengrad Bahnhof]],".",","))</f>
        <v>10.236205999999999</v>
      </c>
    </row>
    <row r="39" spans="1:7">
      <c r="A39" s="4" t="s">
        <v>2688</v>
      </c>
      <c r="B39">
        <v>8000480</v>
      </c>
      <c r="D39" s="4" t="s">
        <v>2689</v>
      </c>
      <c r="E39" s="4" t="s">
        <v>2690</v>
      </c>
      <c r="F39">
        <f>VALUE(SUBSTITUTE(Hafas[[#This Row],[Breitengrad Bahnhof]],".",","))</f>
        <v>53.688482</v>
      </c>
      <c r="G39">
        <f>VALUE(SUBSTITUTE(Hafas[[#This Row],[Längengrad Bahnhof]],".",","))</f>
        <v>10.251785999999999</v>
      </c>
    </row>
    <row r="40" spans="1:7">
      <c r="A40" s="4" t="s">
        <v>2691</v>
      </c>
      <c r="B40">
        <v>8011003</v>
      </c>
      <c r="D40" s="4" t="s">
        <v>2692</v>
      </c>
      <c r="E40" s="4" t="s">
        <v>2693</v>
      </c>
      <c r="F40">
        <f>VALUE(SUBSTITUTE(Hafas[[#This Row],[Breitengrad Bahnhof]],".",","))</f>
        <v>52.571375000000003</v>
      </c>
      <c r="G40">
        <f>VALUE(SUBSTITUTE(Hafas[[#This Row],[Längengrad Bahnhof]],".",","))</f>
        <v>13.565154</v>
      </c>
    </row>
    <row r="41" spans="1:7">
      <c r="A41" s="4" t="s">
        <v>2694</v>
      </c>
      <c r="B41">
        <v>8089188</v>
      </c>
      <c r="D41" s="4" t="s">
        <v>2695</v>
      </c>
      <c r="E41" s="4" t="s">
        <v>2696</v>
      </c>
      <c r="F41">
        <f>VALUE(SUBSTITUTE(Hafas[[#This Row],[Breitengrad Bahnhof]],".",","))</f>
        <v>52.571244999999998</v>
      </c>
      <c r="G41">
        <f>VALUE(SUBSTITUTE(Hafas[[#This Row],[Längengrad Bahnhof]],".",","))</f>
        <v>13.565550999999999</v>
      </c>
    </row>
    <row r="42" spans="1:7">
      <c r="A42" s="4" t="s">
        <v>2697</v>
      </c>
      <c r="B42">
        <v>8071843</v>
      </c>
      <c r="D42" s="4" t="s">
        <v>2698</v>
      </c>
      <c r="E42" s="4" t="s">
        <v>2699</v>
      </c>
      <c r="F42">
        <f>VALUE(SUBSTITUTE(Hafas[[#This Row],[Breitengrad Bahnhof]],".",","))</f>
        <v>52.575682</v>
      </c>
      <c r="G42">
        <f>VALUE(SUBSTITUTE(Hafas[[#This Row],[Längengrad Bahnhof]],".",","))</f>
        <v>13.577669</v>
      </c>
    </row>
    <row r="43" spans="1:7">
      <c r="A43" s="4" t="s">
        <v>2700</v>
      </c>
      <c r="B43">
        <v>8011004</v>
      </c>
      <c r="D43" s="4" t="s">
        <v>2701</v>
      </c>
      <c r="E43" s="4" t="s">
        <v>2702</v>
      </c>
      <c r="F43">
        <f>VALUE(SUBSTITUTE(Hafas[[#This Row],[Breitengrad Bahnhof]],".",","))</f>
        <v>52.580882000000003</v>
      </c>
      <c r="G43">
        <f>VALUE(SUBSTITUTE(Hafas[[#This Row],[Längengrad Bahnhof]],".",","))</f>
        <v>13.573316</v>
      </c>
    </row>
    <row r="44" spans="1:7">
      <c r="A44" s="4" t="s">
        <v>2703</v>
      </c>
      <c r="B44">
        <v>8071844</v>
      </c>
      <c r="D44" s="4" t="s">
        <v>2704</v>
      </c>
      <c r="E44" s="4" t="s">
        <v>2705</v>
      </c>
      <c r="F44">
        <f>VALUE(SUBSTITUTE(Hafas[[#This Row],[Breitengrad Bahnhof]],".",","))</f>
        <v>52.5762</v>
      </c>
      <c r="G44">
        <f>VALUE(SUBSTITUTE(Hafas[[#This Row],[Längengrad Bahnhof]],".",","))</f>
        <v>13.575711</v>
      </c>
    </row>
    <row r="45" spans="1:7">
      <c r="A45" s="4" t="s">
        <v>2706</v>
      </c>
      <c r="B45">
        <v>8071842</v>
      </c>
      <c r="D45" s="4" t="s">
        <v>2707</v>
      </c>
      <c r="E45" s="4" t="s">
        <v>2708</v>
      </c>
      <c r="F45">
        <f>VALUE(SUBSTITUTE(Hafas[[#This Row],[Breitengrad Bahnhof]],".",","))</f>
        <v>52.581761</v>
      </c>
      <c r="G45">
        <f>VALUE(SUBSTITUTE(Hafas[[#This Row],[Längengrad Bahnhof]],".",","))</f>
        <v>13.579174</v>
      </c>
    </row>
    <row r="46" spans="1:7">
      <c r="A46" s="4" t="s">
        <v>2709</v>
      </c>
      <c r="B46">
        <v>8011005</v>
      </c>
      <c r="D46" s="4" t="s">
        <v>2710</v>
      </c>
      <c r="E46" s="4" t="s">
        <v>2711</v>
      </c>
      <c r="F46">
        <f>VALUE(SUBSTITUTE(Hafas[[#This Row],[Breitengrad Bahnhof]],".",","))</f>
        <v>52.590685000000001</v>
      </c>
      <c r="G46">
        <f>VALUE(SUBSTITUTE(Hafas[[#This Row],[Längengrad Bahnhof]],".",","))</f>
        <v>13.581985</v>
      </c>
    </row>
    <row r="47" spans="1:7">
      <c r="A47" s="4" t="s">
        <v>2712</v>
      </c>
      <c r="B47">
        <v>8000448</v>
      </c>
      <c r="D47" s="4" t="s">
        <v>2713</v>
      </c>
      <c r="E47" s="4" t="s">
        <v>2714</v>
      </c>
      <c r="F47">
        <f>VALUE(SUBSTITUTE(Hafas[[#This Row],[Breitengrad Bahnhof]],".",","))</f>
        <v>50.546408</v>
      </c>
      <c r="G47">
        <f>VALUE(SUBSTITUTE(Hafas[[#This Row],[Längengrad Bahnhof]],".",","))</f>
        <v>7.1072579999999999</v>
      </c>
    </row>
    <row r="48" spans="1:7">
      <c r="A48" s="4" t="s">
        <v>2715</v>
      </c>
      <c r="B48">
        <v>8000449</v>
      </c>
      <c r="D48" s="4" t="s">
        <v>2716</v>
      </c>
      <c r="E48" s="4" t="s">
        <v>2717</v>
      </c>
      <c r="F48">
        <f>VALUE(SUBSTITUTE(Hafas[[#This Row],[Breitengrad Bahnhof]],".",","))</f>
        <v>50.544227999999997</v>
      </c>
      <c r="G48">
        <f>VALUE(SUBSTITUTE(Hafas[[#This Row],[Längengrad Bahnhof]],".",","))</f>
        <v>7.0942290000000003</v>
      </c>
    </row>
    <row r="49" spans="1:7">
      <c r="A49" s="4" t="s">
        <v>2718</v>
      </c>
      <c r="B49">
        <v>8000451</v>
      </c>
      <c r="D49" s="4" t="s">
        <v>2719</v>
      </c>
      <c r="E49" s="4" t="s">
        <v>2720</v>
      </c>
      <c r="F49">
        <f>VALUE(SUBSTITUTE(Hafas[[#This Row],[Breitengrad Bahnhof]],".",","))</f>
        <v>48.417315000000002</v>
      </c>
      <c r="G49">
        <f>VALUE(SUBSTITUTE(Hafas[[#This Row],[Längengrad Bahnhof]],".",","))</f>
        <v>12.398163</v>
      </c>
    </row>
    <row r="50" spans="1:7">
      <c r="A50" s="4" t="s">
        <v>2721</v>
      </c>
      <c r="B50">
        <v>8000452</v>
      </c>
      <c r="D50" s="4" t="s">
        <v>2722</v>
      </c>
      <c r="E50" s="4" t="s">
        <v>2723</v>
      </c>
      <c r="F50">
        <f>VALUE(SUBSTITUTE(Hafas[[#This Row],[Breitengrad Bahnhof]],".",","))</f>
        <v>48.461117000000002</v>
      </c>
      <c r="G50">
        <f>VALUE(SUBSTITUTE(Hafas[[#This Row],[Längengrad Bahnhof]],".",","))</f>
        <v>11.122721</v>
      </c>
    </row>
    <row r="51" spans="1:7">
      <c r="A51" s="4" t="s">
        <v>2724</v>
      </c>
      <c r="B51">
        <v>8000454</v>
      </c>
      <c r="D51" s="4" t="s">
        <v>2725</v>
      </c>
      <c r="E51" s="4" t="s">
        <v>2726</v>
      </c>
      <c r="F51">
        <f>VALUE(SUBSTITUTE(Hafas[[#This Row],[Breitengrad Bahnhof]],".",","))</f>
        <v>47.887884</v>
      </c>
      <c r="G51">
        <f>VALUE(SUBSTITUTE(Hafas[[#This Row],[Längengrad Bahnhof]],".",","))</f>
        <v>10.07494</v>
      </c>
    </row>
    <row r="52" spans="1:7">
      <c r="A52" s="4" t="s">
        <v>2727</v>
      </c>
      <c r="B52">
        <v>8072132</v>
      </c>
      <c r="D52" s="4" t="s">
        <v>2728</v>
      </c>
      <c r="E52" s="4" t="s">
        <v>2729</v>
      </c>
      <c r="F52">
        <f>VALUE(SUBSTITUTE(Hafas[[#This Row],[Breitengrad Bahnhof]],".",","))</f>
        <v>47.987042000000002</v>
      </c>
      <c r="G52">
        <f>VALUE(SUBSTITUTE(Hafas[[#This Row],[Längengrad Bahnhof]],".",","))</f>
        <v>12.357742</v>
      </c>
    </row>
    <row r="53" spans="1:7">
      <c r="A53" s="4" t="s">
        <v>2730</v>
      </c>
      <c r="B53">
        <v>8000459</v>
      </c>
      <c r="D53" s="4" t="s">
        <v>2731</v>
      </c>
      <c r="E53" s="4" t="s">
        <v>2732</v>
      </c>
      <c r="F53">
        <f>VALUE(SUBSTITUTE(Hafas[[#This Row],[Breitengrad Bahnhof]],".",","))</f>
        <v>47.815033</v>
      </c>
      <c r="G53">
        <f>VALUE(SUBSTITUTE(Hafas[[#This Row],[Längengrad Bahnhof]],".",","))</f>
        <v>12.964501</v>
      </c>
    </row>
    <row r="54" spans="1:7">
      <c r="A54" s="4" t="s">
        <v>2733</v>
      </c>
      <c r="B54">
        <v>8081968</v>
      </c>
      <c r="D54" s="4" t="s">
        <v>2734</v>
      </c>
      <c r="E54" s="4" t="s">
        <v>2735</v>
      </c>
      <c r="F54">
        <f>VALUE(SUBSTITUTE(Hafas[[#This Row],[Breitengrad Bahnhof]],".",","))</f>
        <v>47.812413999999997</v>
      </c>
      <c r="G54">
        <f>VALUE(SUBSTITUTE(Hafas[[#This Row],[Längengrad Bahnhof]],".",","))</f>
        <v>12.965603</v>
      </c>
    </row>
    <row r="55" spans="1:7">
      <c r="A55" s="4" t="s">
        <v>2736</v>
      </c>
      <c r="B55">
        <v>8000463</v>
      </c>
      <c r="D55" s="4" t="s">
        <v>2737</v>
      </c>
      <c r="E55" s="4" t="s">
        <v>2738</v>
      </c>
      <c r="F55">
        <f>VALUE(SUBSTITUTE(Hafas[[#This Row],[Breitengrad Bahnhof]],".",","))</f>
        <v>47.592235000000002</v>
      </c>
      <c r="G55">
        <f>VALUE(SUBSTITUTE(Hafas[[#This Row],[Längengrad Bahnhof]],".",","))</f>
        <v>8.1317740000000001</v>
      </c>
    </row>
    <row r="56" spans="1:7">
      <c r="A56" s="4" t="s">
        <v>2739</v>
      </c>
      <c r="B56">
        <v>8000464</v>
      </c>
      <c r="D56" s="4" t="s">
        <v>2740</v>
      </c>
      <c r="E56" s="4" t="s">
        <v>2741</v>
      </c>
      <c r="F56">
        <f>VALUE(SUBSTITUTE(Hafas[[#This Row],[Breitengrad Bahnhof]],".",","))</f>
        <v>54.146320000000003</v>
      </c>
      <c r="G56">
        <f>VALUE(SUBSTITUTE(Hafas[[#This Row],[Längengrad Bahnhof]],".",","))</f>
        <v>9.2921510000000005</v>
      </c>
    </row>
    <row r="57" spans="1:7">
      <c r="A57" s="4" t="s">
        <v>2742</v>
      </c>
      <c r="B57">
        <v>8000466</v>
      </c>
      <c r="D57" s="4" t="s">
        <v>2743</v>
      </c>
      <c r="E57" s="4" t="s">
        <v>2744</v>
      </c>
      <c r="F57">
        <f>VALUE(SUBSTITUTE(Hafas[[#This Row],[Breitengrad Bahnhof]],".",","))</f>
        <v>49.218586999999999</v>
      </c>
      <c r="G57">
        <f>VALUE(SUBSTITUTE(Hafas[[#This Row],[Längengrad Bahnhof]],".",","))</f>
        <v>8.0240589999999994</v>
      </c>
    </row>
    <row r="58" spans="1:7">
      <c r="A58" s="4" t="s">
        <v>2745</v>
      </c>
      <c r="B58">
        <v>8081003</v>
      </c>
      <c r="D58" s="4" t="s">
        <v>2746</v>
      </c>
      <c r="E58" s="4" t="s">
        <v>2747</v>
      </c>
      <c r="F58">
        <f>VALUE(SUBSTITUTE(Hafas[[#This Row],[Breitengrad Bahnhof]],".",","))</f>
        <v>53.147592000000003</v>
      </c>
      <c r="G58">
        <f>VALUE(SUBSTITUTE(Hafas[[#This Row],[Längengrad Bahnhof]],".",","))</f>
        <v>13.454208</v>
      </c>
    </row>
    <row r="59" spans="1:7">
      <c r="A59" s="4" t="s">
        <v>2748</v>
      </c>
      <c r="B59">
        <v>8000468</v>
      </c>
      <c r="D59" s="4" t="s">
        <v>2749</v>
      </c>
      <c r="E59" s="4" t="s">
        <v>2750</v>
      </c>
      <c r="F59">
        <f>VALUE(SUBSTITUTE(Hafas[[#This Row],[Breitengrad Bahnhof]],".",","))</f>
        <v>49.771374999999999</v>
      </c>
      <c r="G59">
        <f>VALUE(SUBSTITUTE(Hafas[[#This Row],[Längengrad Bahnhof]],".",","))</f>
        <v>8.1165789999999998</v>
      </c>
    </row>
    <row r="60" spans="1:7">
      <c r="A60" s="4" t="s">
        <v>2751</v>
      </c>
      <c r="B60">
        <v>8070252</v>
      </c>
      <c r="D60" s="4" t="s">
        <v>2752</v>
      </c>
      <c r="E60" s="4" t="s">
        <v>2753</v>
      </c>
      <c r="F60">
        <f>VALUE(SUBSTITUTE(Hafas[[#This Row],[Breitengrad Bahnhof]],".",","))</f>
        <v>49.644888000000002</v>
      </c>
      <c r="G60">
        <f>VALUE(SUBSTITUTE(Hafas[[#This Row],[Längengrad Bahnhof]],".",","))</f>
        <v>8.0943269999999998</v>
      </c>
    </row>
    <row r="61" spans="1:7">
      <c r="A61" s="4" t="s">
        <v>2754</v>
      </c>
      <c r="B61">
        <v>8017000</v>
      </c>
      <c r="D61" s="4" t="s">
        <v>2755</v>
      </c>
      <c r="E61" s="4" t="s">
        <v>2756</v>
      </c>
      <c r="F61">
        <f>VALUE(SUBSTITUTE(Hafas[[#This Row],[Breitengrad Bahnhof]],".",","))</f>
        <v>51.642173</v>
      </c>
      <c r="G61">
        <f>VALUE(SUBSTITUTE(Hafas[[#This Row],[Längengrad Bahnhof]],".",","))</f>
        <v>10.929266999999999</v>
      </c>
    </row>
    <row r="62" spans="1:7">
      <c r="A62" s="4" t="s">
        <v>2757</v>
      </c>
      <c r="B62">
        <v>8080040</v>
      </c>
      <c r="D62" s="4" t="s">
        <v>2758</v>
      </c>
      <c r="E62" s="4" t="s">
        <v>2759</v>
      </c>
      <c r="F62">
        <f>VALUE(SUBSTITUTE(Hafas[[#This Row],[Breitengrad Bahnhof]],".",","))</f>
        <v>52.549396000000002</v>
      </c>
      <c r="G62">
        <f>VALUE(SUBSTITUTE(Hafas[[#This Row],[Längengrad Bahnhof]],".",","))</f>
        <v>13.128917</v>
      </c>
    </row>
    <row r="63" spans="1:7">
      <c r="A63" s="4" t="s">
        <v>2760</v>
      </c>
      <c r="B63">
        <v>8000471</v>
      </c>
      <c r="D63" s="4" t="s">
        <v>2761</v>
      </c>
      <c r="E63" s="4" t="s">
        <v>2762</v>
      </c>
      <c r="F63">
        <f>VALUE(SUBSTITUTE(Hafas[[#This Row],[Breitengrad Bahnhof]],".",","))</f>
        <v>50.545715999999999</v>
      </c>
      <c r="G63">
        <f>VALUE(SUBSTITUTE(Hafas[[#This Row],[Längengrad Bahnhof]],".",","))</f>
        <v>8.4348690000000008</v>
      </c>
    </row>
    <row r="64" spans="1:7">
      <c r="A64" s="4" t="s">
        <v>2763</v>
      </c>
      <c r="B64">
        <v>8070096</v>
      </c>
      <c r="D64" s="4" t="s">
        <v>2764</v>
      </c>
      <c r="E64" s="4" t="s">
        <v>2765</v>
      </c>
      <c r="F64">
        <f>VALUE(SUBSTITUTE(Hafas[[#This Row],[Breitengrad Bahnhof]],".",","))</f>
        <v>49.580748</v>
      </c>
      <c r="G64">
        <f>VALUE(SUBSTITUTE(Hafas[[#This Row],[Längengrad Bahnhof]],".",","))</f>
        <v>8.1791660000000004</v>
      </c>
    </row>
    <row r="65" spans="1:7">
      <c r="A65" s="4" t="s">
        <v>2766</v>
      </c>
      <c r="B65">
        <v>8000473</v>
      </c>
      <c r="D65" s="4" t="s">
        <v>2767</v>
      </c>
      <c r="E65" s="4" t="s">
        <v>2768</v>
      </c>
      <c r="F65">
        <f>VALUE(SUBSTITUTE(Hafas[[#This Row],[Breitengrad Bahnhof]],".",","))</f>
        <v>48.210290000000001</v>
      </c>
      <c r="G65">
        <f>VALUE(SUBSTITUTE(Hafas[[#This Row],[Längengrad Bahnhof]],".",","))</f>
        <v>9.0269619999999993</v>
      </c>
    </row>
    <row r="66" spans="1:7">
      <c r="A66" s="4" t="s">
        <v>2769</v>
      </c>
      <c r="B66">
        <v>8079089</v>
      </c>
      <c r="D66" s="4" t="s">
        <v>2770</v>
      </c>
      <c r="E66" s="4" t="s">
        <v>2771</v>
      </c>
      <c r="F66">
        <f>VALUE(SUBSTITUTE(Hafas[[#This Row],[Breitengrad Bahnhof]],".",","))</f>
        <v>48.211390000000002</v>
      </c>
      <c r="G66">
        <f>VALUE(SUBSTITUTE(Hafas[[#This Row],[Längengrad Bahnhof]],".",","))</f>
        <v>8.9969800000000006</v>
      </c>
    </row>
    <row r="67" spans="1:7">
      <c r="A67" s="4" t="s">
        <v>2772</v>
      </c>
      <c r="B67">
        <v>8000474</v>
      </c>
      <c r="D67" s="4" t="s">
        <v>2773</v>
      </c>
      <c r="E67" s="4" t="s">
        <v>2774</v>
      </c>
      <c r="F67">
        <f>VALUE(SUBSTITUTE(Hafas[[#This Row],[Breitengrad Bahnhof]],".",","))</f>
        <v>48.222859</v>
      </c>
      <c r="G67">
        <f>VALUE(SUBSTITUTE(Hafas[[#This Row],[Längengrad Bahnhof]],".",","))</f>
        <v>8.9173159999999996</v>
      </c>
    </row>
    <row r="68" spans="1:7">
      <c r="A68" s="4" t="s">
        <v>2775</v>
      </c>
      <c r="B68">
        <v>8000475</v>
      </c>
      <c r="D68" s="4" t="s">
        <v>2776</v>
      </c>
      <c r="E68" s="4" t="s">
        <v>2777</v>
      </c>
      <c r="F68">
        <f>VALUE(SUBSTITUTE(Hafas[[#This Row],[Breitengrad Bahnhof]],".",","))</f>
        <v>48.213638000000003</v>
      </c>
      <c r="G68">
        <f>VALUE(SUBSTITUTE(Hafas[[#This Row],[Längengrad Bahnhof]],".",","))</f>
        <v>8.9546200000000002</v>
      </c>
    </row>
    <row r="69" spans="1:7">
      <c r="A69" s="4" t="s">
        <v>2778</v>
      </c>
      <c r="B69">
        <v>8000477</v>
      </c>
      <c r="D69" s="4" t="s">
        <v>2779</v>
      </c>
      <c r="E69" s="4" t="s">
        <v>2780</v>
      </c>
      <c r="F69">
        <f>VALUE(SUBSTITUTE(Hafas[[#This Row],[Breitengrad Bahnhof]],".",","))</f>
        <v>51.435758999999997</v>
      </c>
      <c r="G69">
        <f>VALUE(SUBSTITUTE(Hafas[[#This Row],[Längengrad Bahnhof]],".",","))</f>
        <v>6.4125420000000002</v>
      </c>
    </row>
    <row r="70" spans="1:7">
      <c r="A70" s="4" t="s">
        <v>2781</v>
      </c>
      <c r="B70">
        <v>8000481</v>
      </c>
      <c r="D70" s="4" t="s">
        <v>2782</v>
      </c>
      <c r="E70" s="4" t="s">
        <v>2783</v>
      </c>
      <c r="F70">
        <f>VALUE(SUBSTITUTE(Hafas[[#This Row],[Breitengrad Bahnhof]],".",","))</f>
        <v>48.095844999999997</v>
      </c>
      <c r="G70">
        <f>VALUE(SUBSTITUTE(Hafas[[#This Row],[Längengrad Bahnhof]],".",","))</f>
        <v>8.7130329999999994</v>
      </c>
    </row>
    <row r="71" spans="1:7">
      <c r="A71" s="4" t="s">
        <v>2784</v>
      </c>
      <c r="B71">
        <v>8000482</v>
      </c>
      <c r="D71" s="4" t="s">
        <v>2785</v>
      </c>
      <c r="E71" s="4" t="s">
        <v>2786</v>
      </c>
      <c r="F71">
        <f>VALUE(SUBSTITUTE(Hafas[[#This Row],[Breitengrad Bahnhof]],".",","))</f>
        <v>48.201312999999999</v>
      </c>
      <c r="G71">
        <f>VALUE(SUBSTITUTE(Hafas[[#This Row],[Längengrad Bahnhof]],".",","))</f>
        <v>10.383630999999999</v>
      </c>
    </row>
    <row r="72" spans="1:7">
      <c r="A72" s="4" t="s">
        <v>2787</v>
      </c>
      <c r="B72">
        <v>8017001</v>
      </c>
      <c r="D72" s="4" t="s">
        <v>2788</v>
      </c>
      <c r="E72" s="4" t="s">
        <v>2789</v>
      </c>
      <c r="F72">
        <f>VALUE(SUBSTITUTE(Hafas[[#This Row],[Breitengrad Bahnhof]],".",","))</f>
        <v>51.648131999999997</v>
      </c>
      <c r="G72">
        <f>VALUE(SUBSTITUTE(Hafas[[#This Row],[Längengrad Bahnhof]],".",","))</f>
        <v>11.115311</v>
      </c>
    </row>
    <row r="73" spans="1:7">
      <c r="A73" s="4" t="s">
        <v>1222</v>
      </c>
      <c r="B73">
        <v>8000483</v>
      </c>
      <c r="D73" s="4" t="s">
        <v>2790</v>
      </c>
      <c r="E73" s="4" t="s">
        <v>2791</v>
      </c>
      <c r="F73">
        <f>VALUE(SUBSTITUTE(Hafas[[#This Row],[Breitengrad Bahnhof]],".",","))</f>
        <v>51.981417</v>
      </c>
      <c r="G73">
        <f>VALUE(SUBSTITUTE(Hafas[[#This Row],[Längengrad Bahnhof]],".",","))</f>
        <v>9.8177789999999998</v>
      </c>
    </row>
    <row r="74" spans="1:7">
      <c r="A74" s="4" t="s">
        <v>2792</v>
      </c>
      <c r="B74">
        <v>8000495</v>
      </c>
      <c r="D74" s="4" t="s">
        <v>2793</v>
      </c>
      <c r="E74" s="4" t="s">
        <v>2794</v>
      </c>
      <c r="F74">
        <f>VALUE(SUBSTITUTE(Hafas[[#This Row],[Breitengrad Bahnhof]],".",","))</f>
        <v>50.711016000000001</v>
      </c>
      <c r="G74">
        <f>VALUE(SUBSTITUTE(Hafas[[#This Row],[Längengrad Bahnhof]],".",","))</f>
        <v>7.0198309999999999</v>
      </c>
    </row>
    <row r="75" spans="1:7">
      <c r="A75" s="4" t="s">
        <v>2795</v>
      </c>
      <c r="B75">
        <v>8006516</v>
      </c>
      <c r="D75" s="4" t="s">
        <v>2796</v>
      </c>
      <c r="E75" s="4" t="s">
        <v>2797</v>
      </c>
      <c r="F75">
        <f>VALUE(SUBSTITUTE(Hafas[[#This Row],[Breitengrad Bahnhof]],".",","))</f>
        <v>50.689698</v>
      </c>
      <c r="G75">
        <f>VALUE(SUBSTITUTE(Hafas[[#This Row],[Längengrad Bahnhof]],".",","))</f>
        <v>7.0260829999999999</v>
      </c>
    </row>
    <row r="76" spans="1:7">
      <c r="A76" s="4" t="s">
        <v>2798</v>
      </c>
      <c r="B76">
        <v>8000488</v>
      </c>
      <c r="D76" s="4" t="s">
        <v>2799</v>
      </c>
      <c r="E76" s="4" t="s">
        <v>2800</v>
      </c>
      <c r="F76">
        <f>VALUE(SUBSTITUTE(Hafas[[#This Row],[Breitengrad Bahnhof]],".",","))</f>
        <v>52.251963000000003</v>
      </c>
      <c r="G76">
        <f>VALUE(SUBSTITUTE(Hafas[[#This Row],[Längengrad Bahnhof]],".",","))</f>
        <v>9.9666599999999992</v>
      </c>
    </row>
    <row r="77" spans="1:7">
      <c r="A77" s="4" t="s">
        <v>2801</v>
      </c>
      <c r="B77">
        <v>8000489</v>
      </c>
      <c r="D77" s="4" t="s">
        <v>2802</v>
      </c>
      <c r="E77" s="4" t="s">
        <v>2803</v>
      </c>
      <c r="F77">
        <f>VALUE(SUBSTITUTE(Hafas[[#This Row],[Breitengrad Bahnhof]],".",","))</f>
        <v>52.403461999999998</v>
      </c>
      <c r="G77">
        <f>VALUE(SUBSTITUTE(Hafas[[#This Row],[Längengrad Bahnhof]],".",","))</f>
        <v>9.9793489999999991</v>
      </c>
    </row>
    <row r="78" spans="1:7">
      <c r="A78" s="4" t="s">
        <v>2804</v>
      </c>
      <c r="B78">
        <v>8000492</v>
      </c>
      <c r="D78" s="4" t="s">
        <v>2805</v>
      </c>
      <c r="E78" s="4" t="s">
        <v>2806</v>
      </c>
      <c r="F78">
        <f>VALUE(SUBSTITUTE(Hafas[[#This Row],[Breitengrad Bahnhof]],".",","))</f>
        <v>50.743811000000001</v>
      </c>
      <c r="G78">
        <f>VALUE(SUBSTITUTE(Hafas[[#This Row],[Längengrad Bahnhof]],".",","))</f>
        <v>8.1854859999999992</v>
      </c>
    </row>
    <row r="79" spans="1:7">
      <c r="A79" s="4" t="s">
        <v>2807</v>
      </c>
      <c r="B79">
        <v>8000493</v>
      </c>
      <c r="D79" s="4" t="s">
        <v>2808</v>
      </c>
      <c r="E79" s="4" t="s">
        <v>2809</v>
      </c>
      <c r="F79">
        <f>VALUE(SUBSTITUTE(Hafas[[#This Row],[Breitengrad Bahnhof]],".",","))</f>
        <v>51.025899000000003</v>
      </c>
      <c r="G79">
        <f>VALUE(SUBSTITUTE(Hafas[[#This Row],[Längengrad Bahnhof]],".",","))</f>
        <v>8.6771969999999996</v>
      </c>
    </row>
    <row r="80" spans="1:7">
      <c r="A80" s="4" t="s">
        <v>2810</v>
      </c>
      <c r="B80">
        <v>8000496</v>
      </c>
      <c r="D80" s="4" t="s">
        <v>2811</v>
      </c>
      <c r="E80" s="4" t="s">
        <v>2812</v>
      </c>
      <c r="F80">
        <f>VALUE(SUBSTITUTE(Hafas[[#This Row],[Breitengrad Bahnhof]],".",","))</f>
        <v>47.714464</v>
      </c>
      <c r="G80">
        <f>VALUE(SUBSTITUTE(Hafas[[#This Row],[Längengrad Bahnhof]],".",","))</f>
        <v>9.0688519999999997</v>
      </c>
    </row>
    <row r="81" spans="1:7">
      <c r="A81" s="4" t="s">
        <v>2813</v>
      </c>
      <c r="B81">
        <v>8000498</v>
      </c>
      <c r="D81" s="4" t="s">
        <v>2814</v>
      </c>
      <c r="E81" s="4" t="s">
        <v>2815</v>
      </c>
      <c r="F81">
        <f>VALUE(SUBSTITUTE(Hafas[[#This Row],[Breitengrad Bahnhof]],".",","))</f>
        <v>49.262130999999997</v>
      </c>
      <c r="G81">
        <f>VALUE(SUBSTITUTE(Hafas[[#This Row],[Längengrad Bahnhof]],".",","))</f>
        <v>11.212573000000001</v>
      </c>
    </row>
    <row r="82" spans="1:7">
      <c r="A82" s="4" t="s">
        <v>2816</v>
      </c>
      <c r="B82">
        <v>8000499</v>
      </c>
      <c r="D82" s="4" t="s">
        <v>2817</v>
      </c>
      <c r="E82" s="4" t="s">
        <v>2818</v>
      </c>
      <c r="F82">
        <f>VALUE(SUBSTITUTE(Hafas[[#This Row],[Breitengrad Bahnhof]],".",","))</f>
        <v>48.327734999999997</v>
      </c>
      <c r="G82">
        <f>VALUE(SUBSTITUTE(Hafas[[#This Row],[Längengrad Bahnhof]],".",","))</f>
        <v>9.7224269999999997</v>
      </c>
    </row>
    <row r="83" spans="1:7">
      <c r="A83" s="4" t="s">
        <v>413</v>
      </c>
      <c r="B83">
        <v>8000500</v>
      </c>
      <c r="D83" s="4" t="s">
        <v>2819</v>
      </c>
      <c r="E83" s="4" t="s">
        <v>2820</v>
      </c>
      <c r="F83">
        <f>VALUE(SUBSTITUTE(Hafas[[#This Row],[Breitengrad Bahnhof]],".",","))</f>
        <v>51.583392000000003</v>
      </c>
      <c r="G83">
        <f>VALUE(SUBSTITUTE(Hafas[[#This Row],[Längengrad Bahnhof]],".",","))</f>
        <v>6.5180410000000002</v>
      </c>
    </row>
    <row r="84" spans="1:7">
      <c r="A84" s="4" t="s">
        <v>2821</v>
      </c>
      <c r="B84">
        <v>8000501</v>
      </c>
      <c r="D84" s="4" t="s">
        <v>2822</v>
      </c>
      <c r="E84" s="4" t="s">
        <v>2823</v>
      </c>
      <c r="F84">
        <f>VALUE(SUBSTITUTE(Hafas[[#This Row],[Breitengrad Bahnhof]],".",","))</f>
        <v>48.343809</v>
      </c>
      <c r="G84">
        <f>VALUE(SUBSTITUTE(Hafas[[#This Row],[Längengrad Bahnhof]],".",","))</f>
        <v>8.3982510000000001</v>
      </c>
    </row>
    <row r="85" spans="1:7">
      <c r="A85" s="4" t="s">
        <v>2824</v>
      </c>
      <c r="B85">
        <v>8000510</v>
      </c>
      <c r="D85" s="4" t="s">
        <v>2825</v>
      </c>
      <c r="E85" s="4" t="s">
        <v>2826</v>
      </c>
      <c r="F85">
        <f>VALUE(SUBSTITUTE(Hafas[[#This Row],[Breitengrad Bahnhof]],".",","))</f>
        <v>50.855674999999998</v>
      </c>
      <c r="G85">
        <f>VALUE(SUBSTITUTE(Hafas[[#This Row],[Längengrad Bahnhof]],".",","))</f>
        <v>6.1970499999999999</v>
      </c>
    </row>
    <row r="86" spans="1:7">
      <c r="A86" s="4" t="s">
        <v>2827</v>
      </c>
      <c r="B86">
        <v>8007078</v>
      </c>
      <c r="D86" s="4" t="s">
        <v>2828</v>
      </c>
      <c r="E86" s="4" t="s">
        <v>2829</v>
      </c>
      <c r="F86">
        <f>VALUE(SUBSTITUTE(Hafas[[#This Row],[Breitengrad Bahnhof]],".",","))</f>
        <v>50.780889999999999</v>
      </c>
      <c r="G86">
        <f>VALUE(SUBSTITUTE(Hafas[[#This Row],[Längengrad Bahnhof]],".",","))</f>
        <v>7.8904860000000001</v>
      </c>
    </row>
    <row r="87" spans="1:7">
      <c r="A87" s="4" t="s">
        <v>2830</v>
      </c>
      <c r="B87">
        <v>8000502</v>
      </c>
      <c r="D87" s="4" t="s">
        <v>2831</v>
      </c>
      <c r="E87" s="4" t="s">
        <v>2832</v>
      </c>
      <c r="F87">
        <f>VALUE(SUBSTITUTE(Hafas[[#This Row],[Breitengrad Bahnhof]],".",","))</f>
        <v>50.870517</v>
      </c>
      <c r="G87">
        <f>VALUE(SUBSTITUTE(Hafas[[#This Row],[Längengrad Bahnhof]],".",","))</f>
        <v>6.1566609999999997</v>
      </c>
    </row>
    <row r="88" spans="1:7">
      <c r="A88" s="4" t="s">
        <v>2833</v>
      </c>
      <c r="B88">
        <v>8000507</v>
      </c>
      <c r="D88" s="4" t="s">
        <v>2834</v>
      </c>
      <c r="E88" s="4" t="s">
        <v>2835</v>
      </c>
      <c r="F88">
        <f>VALUE(SUBSTITUTE(Hafas[[#This Row],[Breitengrad Bahnhof]],".",","))</f>
        <v>50.876587999999998</v>
      </c>
      <c r="G88">
        <f>VALUE(SUBSTITUTE(Hafas[[#This Row],[Längengrad Bahnhof]],".",","))</f>
        <v>6.1405859999999999</v>
      </c>
    </row>
    <row r="89" spans="1:7">
      <c r="A89" s="4" t="s">
        <v>2836</v>
      </c>
      <c r="B89">
        <v>8000521</v>
      </c>
      <c r="D89" s="4" t="s">
        <v>2837</v>
      </c>
      <c r="E89" s="4" t="s">
        <v>2838</v>
      </c>
      <c r="F89">
        <f>VALUE(SUBSTITUTE(Hafas[[#This Row],[Breitengrad Bahnhof]],".",","))</f>
        <v>50.867527000000003</v>
      </c>
      <c r="G89">
        <f>VALUE(SUBSTITUTE(Hafas[[#This Row],[Längengrad Bahnhof]],".",","))</f>
        <v>6.1673539999999996</v>
      </c>
    </row>
    <row r="90" spans="1:7">
      <c r="A90" s="4" t="s">
        <v>2839</v>
      </c>
      <c r="B90">
        <v>8000527</v>
      </c>
      <c r="D90" s="4" t="s">
        <v>2840</v>
      </c>
      <c r="E90" s="4" t="s">
        <v>2841</v>
      </c>
      <c r="F90">
        <f>VALUE(SUBSTITUTE(Hafas[[#This Row],[Breitengrad Bahnhof]],".",","))</f>
        <v>50.861978000000001</v>
      </c>
      <c r="G90">
        <f>VALUE(SUBSTITUTE(Hafas[[#This Row],[Längengrad Bahnhof]],".",","))</f>
        <v>6.1884540000000001</v>
      </c>
    </row>
    <row r="91" spans="1:7">
      <c r="A91" s="4" t="s">
        <v>2842</v>
      </c>
      <c r="B91">
        <v>8000505</v>
      </c>
      <c r="D91" s="4" t="s">
        <v>2843</v>
      </c>
      <c r="E91" s="4" t="s">
        <v>2844</v>
      </c>
      <c r="F91">
        <f>VALUE(SUBSTITUTE(Hafas[[#This Row],[Breitengrad Bahnhof]],".",","))</f>
        <v>49.727494999999998</v>
      </c>
      <c r="G91">
        <f>VALUE(SUBSTITUTE(Hafas[[#This Row],[Längengrad Bahnhof]],".",","))</f>
        <v>7.8171889999999999</v>
      </c>
    </row>
    <row r="92" spans="1:7">
      <c r="A92" s="4" t="s">
        <v>2845</v>
      </c>
      <c r="B92">
        <v>8000350</v>
      </c>
      <c r="D92" s="4" t="s">
        <v>2846</v>
      </c>
      <c r="E92" s="4" t="s">
        <v>2847</v>
      </c>
      <c r="F92">
        <f>VALUE(SUBSTITUTE(Hafas[[#This Row],[Breitengrad Bahnhof]],".",","))</f>
        <v>50.750962000000001</v>
      </c>
      <c r="G92">
        <f>VALUE(SUBSTITUTE(Hafas[[#This Row],[Längengrad Bahnhof]],".",","))</f>
        <v>9.2642969999999991</v>
      </c>
    </row>
    <row r="93" spans="1:7">
      <c r="A93" s="4" t="s">
        <v>2848</v>
      </c>
      <c r="B93">
        <v>8000506</v>
      </c>
      <c r="D93" s="4" t="s">
        <v>2849</v>
      </c>
      <c r="E93" s="4" t="s">
        <v>2850</v>
      </c>
      <c r="F93">
        <f>VALUE(SUBSTITUTE(Hafas[[#This Row],[Breitengrad Bahnhof]],".",","))</f>
        <v>49.765528000000003</v>
      </c>
      <c r="G93">
        <f>VALUE(SUBSTITUTE(Hafas[[#This Row],[Längengrad Bahnhof]],".",","))</f>
        <v>8.3424619999999994</v>
      </c>
    </row>
    <row r="94" spans="1:7">
      <c r="A94" s="4" t="s">
        <v>2851</v>
      </c>
      <c r="B94">
        <v>8070013</v>
      </c>
      <c r="D94" s="4" t="s">
        <v>2852</v>
      </c>
      <c r="E94" s="4" t="s">
        <v>2853</v>
      </c>
      <c r="F94">
        <f>VALUE(SUBSTITUTE(Hafas[[#This Row],[Breitengrad Bahnhof]],".",","))</f>
        <v>52.304374000000003</v>
      </c>
      <c r="G94">
        <f>VALUE(SUBSTITUTE(Hafas[[#This Row],[Längengrad Bahnhof]],".",","))</f>
        <v>14.124596</v>
      </c>
    </row>
    <row r="95" spans="1:7">
      <c r="A95" s="4" t="s">
        <v>2854</v>
      </c>
      <c r="B95">
        <v>8011011</v>
      </c>
      <c r="D95" s="4" t="s">
        <v>2855</v>
      </c>
      <c r="E95" s="4" t="s">
        <v>2856</v>
      </c>
      <c r="F95">
        <f>VALUE(SUBSTITUTE(Hafas[[#This Row],[Breitengrad Bahnhof]],".",","))</f>
        <v>52.957591000000001</v>
      </c>
      <c r="G95">
        <f>VALUE(SUBSTITUTE(Hafas[[#This Row],[Längengrad Bahnhof]],".",","))</f>
        <v>13.783574</v>
      </c>
    </row>
    <row r="96" spans="1:7">
      <c r="A96" s="4" t="s">
        <v>2857</v>
      </c>
      <c r="B96">
        <v>8011014</v>
      </c>
      <c r="D96" s="4" t="s">
        <v>2858</v>
      </c>
      <c r="E96" s="4" t="s">
        <v>2859</v>
      </c>
      <c r="F96">
        <f>VALUE(SUBSTITUTE(Hafas[[#This Row],[Breitengrad Bahnhof]],".",","))</f>
        <v>52.550403000000003</v>
      </c>
      <c r="G96">
        <f>VALUE(SUBSTITUTE(Hafas[[#This Row],[Längengrad Bahnhof]],".",","))</f>
        <v>14.278627</v>
      </c>
    </row>
    <row r="97" spans="1:7">
      <c r="A97" s="4" t="s">
        <v>2860</v>
      </c>
      <c r="B97">
        <v>8011015</v>
      </c>
      <c r="D97" s="4" t="s">
        <v>2861</v>
      </c>
      <c r="E97" s="4" t="s">
        <v>2862</v>
      </c>
      <c r="F97">
        <f>VALUE(SUBSTITUTE(Hafas[[#This Row],[Breitengrad Bahnhof]],".",","))</f>
        <v>53.512118000000001</v>
      </c>
      <c r="G97">
        <f>VALUE(SUBSTITUTE(Hafas[[#This Row],[Längengrad Bahnhof]],".",","))</f>
        <v>12.355340999999999</v>
      </c>
    </row>
    <row r="98" spans="1:7">
      <c r="A98" s="4" t="s">
        <v>2863</v>
      </c>
      <c r="B98">
        <v>8000508</v>
      </c>
      <c r="D98" s="4" t="s">
        <v>2864</v>
      </c>
      <c r="E98" s="4" t="s">
        <v>2865</v>
      </c>
      <c r="F98">
        <f>VALUE(SUBSTITUTE(Hafas[[#This Row],[Breitengrad Bahnhof]],".",","))</f>
        <v>48.720393000000001</v>
      </c>
      <c r="G98">
        <f>VALUE(SUBSTITUTE(Hafas[[#This Row],[Längengrad Bahnhof]],".",","))</f>
        <v>9.3823840000000001</v>
      </c>
    </row>
    <row r="99" spans="1:7">
      <c r="A99" s="4" t="s">
        <v>2866</v>
      </c>
      <c r="B99">
        <v>8011016</v>
      </c>
      <c r="D99" s="4" t="s">
        <v>2867</v>
      </c>
      <c r="E99" s="4" t="s">
        <v>2868</v>
      </c>
      <c r="F99">
        <f>VALUE(SUBSTITUTE(Hafas[[#This Row],[Breitengrad Bahnhof]],".",","))</f>
        <v>51.65278</v>
      </c>
      <c r="G99">
        <f>VALUE(SUBSTITUTE(Hafas[[#This Row],[Längengrad Bahnhof]],".",","))</f>
        <v>14.009236</v>
      </c>
    </row>
    <row r="100" spans="1:7">
      <c r="A100" s="4" t="s">
        <v>2869</v>
      </c>
      <c r="B100">
        <v>8071406</v>
      </c>
      <c r="D100" s="4" t="s">
        <v>2870</v>
      </c>
      <c r="E100" s="4" t="s">
        <v>2871</v>
      </c>
      <c r="F100">
        <f>VALUE(SUBSTITUTE(Hafas[[#This Row],[Breitengrad Bahnhof]],".",","))</f>
        <v>51.651235999999997</v>
      </c>
      <c r="G100">
        <f>VALUE(SUBSTITUTE(Hafas[[#This Row],[Längengrad Bahnhof]],".",","))</f>
        <v>14.034786</v>
      </c>
    </row>
    <row r="101" spans="1:7">
      <c r="A101" s="4" t="s">
        <v>2872</v>
      </c>
      <c r="B101">
        <v>8000504</v>
      </c>
      <c r="D101" s="4" t="s">
        <v>2873</v>
      </c>
      <c r="E101" s="4" t="s">
        <v>2874</v>
      </c>
      <c r="F101">
        <f>VALUE(SUBSTITUTE(Hafas[[#This Row],[Breitengrad Bahnhof]],".",","))</f>
        <v>49.391145999999999</v>
      </c>
      <c r="G101">
        <f>VALUE(SUBSTITUTE(Hafas[[#This Row],[Längengrad Bahnhof]],".",","))</f>
        <v>11.341467</v>
      </c>
    </row>
    <row r="102" spans="1:7">
      <c r="A102" s="4" t="s">
        <v>2875</v>
      </c>
      <c r="B102">
        <v>8000509</v>
      </c>
      <c r="D102" s="4" t="s">
        <v>2876</v>
      </c>
      <c r="E102" s="4" t="s">
        <v>2877</v>
      </c>
      <c r="F102">
        <f>VALUE(SUBSTITUTE(Hafas[[#This Row],[Breitengrad Bahnhof]],".",","))</f>
        <v>49.390006</v>
      </c>
      <c r="G102">
        <f>VALUE(SUBSTITUTE(Hafas[[#This Row],[Längengrad Bahnhof]],".",","))</f>
        <v>11.353529999999999</v>
      </c>
    </row>
    <row r="103" spans="1:7">
      <c r="A103" s="4" t="s">
        <v>2878</v>
      </c>
      <c r="B103">
        <v>8000511</v>
      </c>
      <c r="D103" s="4" t="s">
        <v>2879</v>
      </c>
      <c r="E103" s="4" t="s">
        <v>2880</v>
      </c>
      <c r="F103">
        <f>VALUE(SUBSTITUTE(Hafas[[#This Row],[Breitengrad Bahnhof]],".",","))</f>
        <v>49.454321999999998</v>
      </c>
      <c r="G103">
        <f>VALUE(SUBSTITUTE(Hafas[[#This Row],[Längengrad Bahnhof]],".",","))</f>
        <v>10.972363</v>
      </c>
    </row>
    <row r="104" spans="1:7">
      <c r="A104" s="4" t="s">
        <v>2881</v>
      </c>
      <c r="B104">
        <v>8011017</v>
      </c>
      <c r="D104" s="4" t="s">
        <v>2882</v>
      </c>
      <c r="E104" s="4" t="s">
        <v>2883</v>
      </c>
      <c r="F104">
        <f>VALUE(SUBSTITUTE(Hafas[[#This Row],[Breitengrad Bahnhof]],".",","))</f>
        <v>54.322927</v>
      </c>
      <c r="G104">
        <f>VALUE(SUBSTITUTE(Hafas[[#This Row],[Längengrad Bahnhof]],".",","))</f>
        <v>13.14101</v>
      </c>
    </row>
    <row r="105" spans="1:7">
      <c r="A105" s="4" t="s">
        <v>2884</v>
      </c>
      <c r="B105">
        <v>8000513</v>
      </c>
      <c r="D105" s="4" t="s">
        <v>2885</v>
      </c>
      <c r="E105" s="4" t="s">
        <v>2886</v>
      </c>
      <c r="F105">
        <f>VALUE(SUBSTITUTE(Hafas[[#This Row],[Breitengrad Bahnhof]],".",","))</f>
        <v>51.301980999999998</v>
      </c>
      <c r="G105">
        <f>VALUE(SUBSTITUTE(Hafas[[#This Row],[Längengrad Bahnhof]],".",","))</f>
        <v>7.6688080000000003</v>
      </c>
    </row>
    <row r="106" spans="1:7">
      <c r="A106" s="4" t="s">
        <v>2887</v>
      </c>
      <c r="B106">
        <v>8000514</v>
      </c>
      <c r="D106" s="4" t="s">
        <v>2888</v>
      </c>
      <c r="E106" s="4" t="s">
        <v>2889</v>
      </c>
      <c r="F106">
        <f>VALUE(SUBSTITUTE(Hafas[[#This Row],[Breitengrad Bahnhof]],".",","))</f>
        <v>50.515652000000003</v>
      </c>
      <c r="G106">
        <f>VALUE(SUBSTITUTE(Hafas[[#This Row],[Längengrad Bahnhof]],".",","))</f>
        <v>6.9897070000000001</v>
      </c>
    </row>
    <row r="107" spans="1:7">
      <c r="A107" s="4" t="s">
        <v>2890</v>
      </c>
      <c r="B107">
        <v>8000515</v>
      </c>
      <c r="D107" s="4" t="s">
        <v>2891</v>
      </c>
      <c r="E107" s="4" t="s">
        <v>2892</v>
      </c>
      <c r="F107">
        <f>VALUE(SUBSTITUTE(Hafas[[#This Row],[Breitengrad Bahnhof]],".",","))</f>
        <v>47.648364999999998</v>
      </c>
      <c r="G107">
        <f>VALUE(SUBSTITUTE(Hafas[[#This Row],[Längengrad Bahnhof]],".",","))</f>
        <v>11.017374999999999</v>
      </c>
    </row>
    <row r="108" spans="1:7">
      <c r="A108" s="4" t="s">
        <v>2893</v>
      </c>
      <c r="B108">
        <v>8011018</v>
      </c>
      <c r="D108" s="4" t="s">
        <v>2894</v>
      </c>
      <c r="E108" s="4" t="s">
        <v>2895</v>
      </c>
      <c r="F108">
        <f>VALUE(SUBSTITUTE(Hafas[[#This Row],[Breitengrad Bahnhof]],".",","))</f>
        <v>51.355868000000001</v>
      </c>
      <c r="G108">
        <f>VALUE(SUBSTITUTE(Hafas[[#This Row],[Längengrad Bahnhof]],".",","))</f>
        <v>12.682323999999999</v>
      </c>
    </row>
    <row r="109" spans="1:7">
      <c r="A109" s="4" t="s">
        <v>2896</v>
      </c>
      <c r="B109">
        <v>8000517</v>
      </c>
      <c r="D109" s="4" t="s">
        <v>2897</v>
      </c>
      <c r="E109" s="4" t="s">
        <v>2898</v>
      </c>
      <c r="F109">
        <f>VALUE(SUBSTITUTE(Hafas[[#This Row],[Breitengrad Bahnhof]],".",","))</f>
        <v>49.786856999999998</v>
      </c>
      <c r="G109">
        <f>VALUE(SUBSTITUTE(Hafas[[#This Row],[Längengrad Bahnhof]],".",","))</f>
        <v>7.8307450000000003</v>
      </c>
    </row>
    <row r="110" spans="1:7">
      <c r="A110" s="4" t="s">
        <v>2899</v>
      </c>
      <c r="B110">
        <v>8000004</v>
      </c>
      <c r="D110" s="4" t="s">
        <v>2900</v>
      </c>
      <c r="E110" s="4" t="s">
        <v>2901</v>
      </c>
      <c r="F110">
        <f>VALUE(SUBSTITUTE(Hafas[[#This Row],[Breitengrad Bahnhof]],".",","))</f>
        <v>51.766432999999999</v>
      </c>
      <c r="G110">
        <f>VALUE(SUBSTITUTE(Hafas[[#This Row],[Längengrad Bahnhof]],".",","))</f>
        <v>8.9433190000000007</v>
      </c>
    </row>
    <row r="111" spans="1:7">
      <c r="A111" s="4" t="s">
        <v>2902</v>
      </c>
      <c r="B111">
        <v>8071306</v>
      </c>
      <c r="D111" s="4" t="s">
        <v>2903</v>
      </c>
      <c r="E111" s="4" t="s">
        <v>2904</v>
      </c>
      <c r="F111">
        <f>VALUE(SUBSTITUTE(Hafas[[#This Row],[Breitengrad Bahnhof]],".",","))</f>
        <v>51.739874</v>
      </c>
      <c r="G111">
        <f>VALUE(SUBSTITUTE(Hafas[[#This Row],[Längengrad Bahnhof]],".",","))</f>
        <v>8.9494559999999996</v>
      </c>
    </row>
    <row r="112" spans="1:7">
      <c r="A112" s="4" t="s">
        <v>2905</v>
      </c>
      <c r="B112">
        <v>8000518</v>
      </c>
      <c r="D112" s="4" t="s">
        <v>2906</v>
      </c>
      <c r="E112" s="4" t="s">
        <v>2907</v>
      </c>
      <c r="F112">
        <f>VALUE(SUBSTITUTE(Hafas[[#This Row],[Breitengrad Bahnhof]],".",","))</f>
        <v>52.052258000000002</v>
      </c>
      <c r="G112">
        <f>VALUE(SUBSTITUTE(Hafas[[#This Row],[Längengrad Bahnhof]],".",","))</f>
        <v>7.4813029999999996</v>
      </c>
    </row>
    <row r="113" spans="1:7">
      <c r="A113" s="4" t="s">
        <v>583</v>
      </c>
      <c r="B113">
        <v>8010003</v>
      </c>
      <c r="D113" s="4" t="s">
        <v>585</v>
      </c>
      <c r="E113" s="4" t="s">
        <v>586</v>
      </c>
      <c r="F113">
        <f>VALUE(SUBSTITUTE(Hafas[[#This Row],[Breitengrad Bahnhof]],".",","))</f>
        <v>50.997197999999997</v>
      </c>
      <c r="G113">
        <f>VALUE(SUBSTITUTE(Hafas[[#This Row],[Längengrad Bahnhof]],".",","))</f>
        <v>12.443905000000001</v>
      </c>
    </row>
    <row r="114" spans="1:7">
      <c r="A114" s="4" t="s">
        <v>2908</v>
      </c>
      <c r="B114">
        <v>8071513</v>
      </c>
      <c r="D114" s="4" t="s">
        <v>2909</v>
      </c>
      <c r="E114" s="4" t="s">
        <v>2910</v>
      </c>
      <c r="F114">
        <f>VALUE(SUBSTITUTE(Hafas[[#This Row],[Breitengrad Bahnhof]],".",","))</f>
        <v>50.935611000000002</v>
      </c>
      <c r="G114">
        <f>VALUE(SUBSTITUTE(Hafas[[#This Row],[Längengrad Bahnhof]],".",","))</f>
        <v>14.182299</v>
      </c>
    </row>
    <row r="115" spans="1:7">
      <c r="A115" s="4" t="s">
        <v>2911</v>
      </c>
      <c r="B115">
        <v>8000524</v>
      </c>
      <c r="D115" s="4" t="s">
        <v>2912</v>
      </c>
      <c r="E115" s="4" t="s">
        <v>2913</v>
      </c>
      <c r="F115">
        <f>VALUE(SUBSTITUTE(Hafas[[#This Row],[Breitengrad Bahnhof]],".",","))</f>
        <v>48.293571999999998</v>
      </c>
      <c r="G115">
        <f>VALUE(SUBSTITUTE(Hafas[[#This Row],[Längengrad Bahnhof]],".",","))</f>
        <v>11.901744000000001</v>
      </c>
    </row>
    <row r="116" spans="1:7">
      <c r="A116" s="4" t="s">
        <v>2914</v>
      </c>
      <c r="B116">
        <v>8000525</v>
      </c>
      <c r="D116" s="4" t="s">
        <v>2915</v>
      </c>
      <c r="E116" s="4" t="s">
        <v>2916</v>
      </c>
      <c r="F116">
        <f>VALUE(SUBSTITUTE(Hafas[[#This Row],[Breitengrad Bahnhof]],".",","))</f>
        <v>50.450898000000002</v>
      </c>
      <c r="G116">
        <f>VALUE(SUBSTITUTE(Hafas[[#This Row],[Längengrad Bahnhof]],".",","))</f>
        <v>9.8497260000000004</v>
      </c>
    </row>
    <row r="117" spans="1:7">
      <c r="A117" s="4" t="s">
        <v>2917</v>
      </c>
      <c r="B117">
        <v>8000491</v>
      </c>
      <c r="D117" s="4" t="s">
        <v>2918</v>
      </c>
      <c r="E117" s="4" t="s">
        <v>2919</v>
      </c>
      <c r="F117">
        <f>VALUE(SUBSTITUTE(Hafas[[#This Row],[Breitengrad Bahnhof]],".",","))</f>
        <v>49.548642999999998</v>
      </c>
      <c r="G117">
        <f>VALUE(SUBSTITUTE(Hafas[[#This Row],[Längengrad Bahnhof]],".",","))</f>
        <v>7.4618409999999997</v>
      </c>
    </row>
    <row r="118" spans="1:7">
      <c r="A118" s="4" t="s">
        <v>2920</v>
      </c>
      <c r="B118">
        <v>8000526</v>
      </c>
      <c r="D118" s="4" t="s">
        <v>2921</v>
      </c>
      <c r="E118" s="4" t="s">
        <v>2922</v>
      </c>
      <c r="F118">
        <f>VALUE(SUBSTITUTE(Hafas[[#This Row],[Breitengrad Bahnhof]],".",","))</f>
        <v>53.898696000000001</v>
      </c>
      <c r="G118">
        <f>VALUE(SUBSTITUTE(Hafas[[#This Row],[Längengrad Bahnhof]],".",","))</f>
        <v>10.355554</v>
      </c>
    </row>
    <row r="119" spans="1:7">
      <c r="A119" s="4" t="s">
        <v>2923</v>
      </c>
      <c r="B119">
        <v>8000530</v>
      </c>
      <c r="D119" s="4" t="s">
        <v>2924</v>
      </c>
      <c r="E119" s="4" t="s">
        <v>2925</v>
      </c>
      <c r="F119">
        <f>VALUE(SUBSTITUTE(Hafas[[#This Row],[Breitengrad Bahnhof]],".",","))</f>
        <v>51.343539999999997</v>
      </c>
      <c r="G119">
        <f>VALUE(SUBSTITUTE(Hafas[[#This Row],[Längengrad Bahnhof]],".",","))</f>
        <v>9.2257370000000005</v>
      </c>
    </row>
    <row r="120" spans="1:7">
      <c r="A120" s="4" t="s">
        <v>2926</v>
      </c>
      <c r="B120">
        <v>8000351</v>
      </c>
      <c r="D120" s="4" t="s">
        <v>2927</v>
      </c>
      <c r="E120" s="4" t="s">
        <v>2928</v>
      </c>
      <c r="F120">
        <f>VALUE(SUBSTITUTE(Hafas[[#This Row],[Breitengrad Bahnhof]],".",","))</f>
        <v>50.684418000000001</v>
      </c>
      <c r="G120">
        <f>VALUE(SUBSTITUTE(Hafas[[#This Row],[Längengrad Bahnhof]],".",","))</f>
        <v>7.6382570000000003</v>
      </c>
    </row>
    <row r="121" spans="1:7">
      <c r="A121" s="4" t="s">
        <v>2929</v>
      </c>
      <c r="B121">
        <v>8000533</v>
      </c>
      <c r="D121" s="4" t="s">
        <v>2930</v>
      </c>
      <c r="E121" s="4" t="s">
        <v>2931</v>
      </c>
      <c r="F121">
        <f>VALUE(SUBSTITUTE(Hafas[[#This Row],[Breitengrad Bahnhof]],".",","))</f>
        <v>47.999817</v>
      </c>
      <c r="G121">
        <f>VALUE(SUBSTITUTE(Hafas[[#This Row],[Längengrad Bahnhof]],".",","))</f>
        <v>12.536027000000001</v>
      </c>
    </row>
    <row r="122" spans="1:7">
      <c r="A122" s="4" t="s">
        <v>2932</v>
      </c>
      <c r="B122">
        <v>8000537</v>
      </c>
      <c r="D122" s="4" t="s">
        <v>2933</v>
      </c>
      <c r="E122" s="4" t="s">
        <v>2934</v>
      </c>
      <c r="F122">
        <f>VALUE(SUBSTITUTE(Hafas[[#This Row],[Breitengrad Bahnhof]],".",","))</f>
        <v>50.783836999999998</v>
      </c>
      <c r="G122">
        <f>VALUE(SUBSTITUTE(Hafas[[#This Row],[Längengrad Bahnhof]],".",","))</f>
        <v>7.9923979999999997</v>
      </c>
    </row>
    <row r="123" spans="1:7">
      <c r="A123" s="4" t="s">
        <v>2935</v>
      </c>
      <c r="B123">
        <v>8000538</v>
      </c>
      <c r="D123" s="4" t="s">
        <v>2936</v>
      </c>
      <c r="E123" s="4" t="s">
        <v>2937</v>
      </c>
      <c r="F123">
        <f>VALUE(SUBSTITUTE(Hafas[[#This Row],[Breitengrad Bahnhof]],".",","))</f>
        <v>50.283312000000002</v>
      </c>
      <c r="G123">
        <f>VALUE(SUBSTITUTE(Hafas[[#This Row],[Längengrad Bahnhof]],".",","))</f>
        <v>8.9439820000000001</v>
      </c>
    </row>
    <row r="124" spans="1:7">
      <c r="A124" s="4" t="s">
        <v>2938</v>
      </c>
      <c r="B124">
        <v>8000539</v>
      </c>
      <c r="D124" s="4" t="s">
        <v>2939</v>
      </c>
      <c r="E124" s="4" t="s">
        <v>2940</v>
      </c>
      <c r="F124">
        <f>VALUE(SUBSTITUTE(Hafas[[#This Row],[Breitengrad Bahnhof]],".",","))</f>
        <v>48.161191000000002</v>
      </c>
      <c r="G124">
        <f>VALUE(SUBSTITUTE(Hafas[[#This Row],[Längengrad Bahnhof]],".",","))</f>
        <v>10.109983</v>
      </c>
    </row>
    <row r="125" spans="1:7">
      <c r="A125" s="4" t="s">
        <v>2941</v>
      </c>
      <c r="B125">
        <v>8000540</v>
      </c>
      <c r="D125" s="4" t="s">
        <v>2942</v>
      </c>
      <c r="E125" s="4" t="s">
        <v>2943</v>
      </c>
      <c r="F125">
        <f>VALUE(SUBSTITUTE(Hafas[[#This Row],[Breitengrad Bahnhof]],".",","))</f>
        <v>49.715679000000002</v>
      </c>
      <c r="G125">
        <f>VALUE(SUBSTITUTE(Hafas[[#This Row],[Längengrad Bahnhof]],".",","))</f>
        <v>12.164870000000001</v>
      </c>
    </row>
    <row r="126" spans="1:7">
      <c r="A126" s="4" t="s">
        <v>2944</v>
      </c>
      <c r="B126">
        <v>8002886</v>
      </c>
      <c r="D126" s="4" t="s">
        <v>2945</v>
      </c>
      <c r="E126" s="4" t="s">
        <v>2946</v>
      </c>
      <c r="F126">
        <f>VALUE(SUBSTITUTE(Hafas[[#This Row],[Breitengrad Bahnhof]],".",","))</f>
        <v>50.269767000000002</v>
      </c>
      <c r="G126">
        <f>VALUE(SUBSTITUTE(Hafas[[#This Row],[Längengrad Bahnhof]],".",","))</f>
        <v>8.9234179999999999</v>
      </c>
    </row>
    <row r="127" spans="1:7">
      <c r="A127" s="4" t="s">
        <v>2947</v>
      </c>
      <c r="B127">
        <v>8003698</v>
      </c>
      <c r="D127" s="4" t="s">
        <v>2948</v>
      </c>
      <c r="E127" s="4" t="s">
        <v>2949</v>
      </c>
      <c r="F127">
        <f>VALUE(SUBSTITUTE(Hafas[[#This Row],[Breitengrad Bahnhof]],".",","))</f>
        <v>50.291238</v>
      </c>
      <c r="G127">
        <f>VALUE(SUBSTITUTE(Hafas[[#This Row],[Längengrad Bahnhof]],".",","))</f>
        <v>8.9784050000000004</v>
      </c>
    </row>
    <row r="128" spans="1:7">
      <c r="A128" s="4" t="s">
        <v>2950</v>
      </c>
      <c r="B128">
        <v>8011025</v>
      </c>
      <c r="D128" s="4" t="s">
        <v>2951</v>
      </c>
      <c r="E128" s="4" t="s">
        <v>2952</v>
      </c>
      <c r="F128">
        <f>VALUE(SUBSTITUTE(Hafas[[#This Row],[Breitengrad Bahnhof]],".",","))</f>
        <v>53.692233000000002</v>
      </c>
      <c r="G128">
        <f>VALUE(SUBSTITUTE(Hafas[[#This Row],[Längengrad Bahnhof]],".",","))</f>
        <v>13.242713</v>
      </c>
    </row>
    <row r="129" spans="1:7">
      <c r="A129" s="4" t="s">
        <v>2953</v>
      </c>
      <c r="B129">
        <v>8011027</v>
      </c>
      <c r="D129" s="4" t="s">
        <v>2954</v>
      </c>
      <c r="E129" s="4" t="s">
        <v>2955</v>
      </c>
      <c r="F129">
        <f>VALUE(SUBSTITUTE(Hafas[[#This Row],[Breitengrad Bahnhof]],".",","))</f>
        <v>54.259405999999998</v>
      </c>
      <c r="G129">
        <f>VALUE(SUBSTITUTE(Hafas[[#This Row],[Längengrad Bahnhof]],".",","))</f>
        <v>12.572818</v>
      </c>
    </row>
    <row r="130" spans="1:7">
      <c r="A130" s="4" t="s">
        <v>2956</v>
      </c>
      <c r="B130">
        <v>8087035</v>
      </c>
      <c r="D130" s="4" t="s">
        <v>2957</v>
      </c>
      <c r="E130" s="4" t="s">
        <v>2958</v>
      </c>
      <c r="F130">
        <f>VALUE(SUBSTITUTE(Hafas[[#This Row],[Breitengrad Bahnhof]],".",","))</f>
        <v>54.256601000000003</v>
      </c>
      <c r="G130">
        <f>VALUE(SUBSTITUTE(Hafas[[#This Row],[Längengrad Bahnhof]],".",","))</f>
        <v>12.569156</v>
      </c>
    </row>
    <row r="131" spans="1:7">
      <c r="A131" s="4" t="s">
        <v>2959</v>
      </c>
      <c r="B131">
        <v>8011028</v>
      </c>
      <c r="D131" s="4" t="s">
        <v>2960</v>
      </c>
      <c r="E131" s="4" t="s">
        <v>2961</v>
      </c>
      <c r="F131">
        <f>VALUE(SUBSTITUTE(Hafas[[#This Row],[Breitengrad Bahnhof]],".",","))</f>
        <v>50.70064</v>
      </c>
      <c r="G131">
        <f>VALUE(SUBSTITUTE(Hafas[[#This Row],[Längengrad Bahnhof]],".",","))</f>
        <v>10.544522000000001</v>
      </c>
    </row>
    <row r="132" spans="1:7">
      <c r="A132" s="4" t="s">
        <v>2962</v>
      </c>
      <c r="B132">
        <v>8011968</v>
      </c>
      <c r="D132" s="4" t="s">
        <v>2963</v>
      </c>
      <c r="E132" s="4" t="s">
        <v>2964</v>
      </c>
      <c r="F132">
        <f>VALUE(SUBSTITUTE(Hafas[[#This Row],[Breitengrad Bahnhof]],".",","))</f>
        <v>52.017355999999999</v>
      </c>
      <c r="G132">
        <f>VALUE(SUBSTITUTE(Hafas[[#This Row],[Längengrad Bahnhof]],".",","))</f>
        <v>12.989048</v>
      </c>
    </row>
    <row r="133" spans="1:7">
      <c r="A133" s="4" t="s">
        <v>2965</v>
      </c>
      <c r="B133">
        <v>8084057</v>
      </c>
      <c r="D133" s="4" t="s">
        <v>2966</v>
      </c>
      <c r="E133" s="4" t="s">
        <v>2967</v>
      </c>
      <c r="F133">
        <f>VALUE(SUBSTITUTE(Hafas[[#This Row],[Breitengrad Bahnhof]],".",","))</f>
        <v>52.847803999999996</v>
      </c>
      <c r="G133">
        <f>VALUE(SUBSTITUTE(Hafas[[#This Row],[Längengrad Bahnhof]],".",","))</f>
        <v>12.888045</v>
      </c>
    </row>
    <row r="134" spans="1:7">
      <c r="A134" s="4" t="s">
        <v>2968</v>
      </c>
      <c r="B134">
        <v>8000544</v>
      </c>
      <c r="D134" s="4" t="s">
        <v>2969</v>
      </c>
      <c r="E134" s="4" t="s">
        <v>2970</v>
      </c>
      <c r="F134">
        <f>VALUE(SUBSTITUTE(Hafas[[#This Row],[Breitengrad Bahnhof]],".",","))</f>
        <v>47.859392</v>
      </c>
      <c r="G134">
        <f>VALUE(SUBSTITUTE(Hafas[[#This Row],[Längengrad Bahnhof]],".",","))</f>
        <v>8.1141129999999997</v>
      </c>
    </row>
    <row r="135" spans="1:7">
      <c r="A135" s="4" t="s">
        <v>2971</v>
      </c>
      <c r="B135">
        <v>8000545</v>
      </c>
      <c r="D135" s="4" t="s">
        <v>2972</v>
      </c>
      <c r="E135" s="4" t="s">
        <v>2973</v>
      </c>
      <c r="F135">
        <f>VALUE(SUBSTITUTE(Hafas[[#This Row],[Breitengrad Bahnhof]],".",","))</f>
        <v>48.236373999999998</v>
      </c>
      <c r="G135">
        <f>VALUE(SUBSTITUTE(Hafas[[#This Row],[Längengrad Bahnhof]],".",","))</f>
        <v>11.063003</v>
      </c>
    </row>
    <row r="136" spans="1:7">
      <c r="A136" s="4" t="s">
        <v>2974</v>
      </c>
      <c r="B136">
        <v>8000546</v>
      </c>
      <c r="D136" s="4" t="s">
        <v>2975</v>
      </c>
      <c r="E136" s="4" t="s">
        <v>2976</v>
      </c>
      <c r="F136">
        <f>VALUE(SUBSTITUTE(Hafas[[#This Row],[Breitengrad Bahnhof]],".",","))</f>
        <v>49.923332000000002</v>
      </c>
      <c r="G136">
        <f>VALUE(SUBSTITUTE(Hafas[[#This Row],[Längengrad Bahnhof]],".",","))</f>
        <v>8.8909059999999993</v>
      </c>
    </row>
    <row r="137" spans="1:7">
      <c r="A137" s="4" t="s">
        <v>2977</v>
      </c>
      <c r="B137">
        <v>8011031</v>
      </c>
      <c r="D137" s="4" t="s">
        <v>2978</v>
      </c>
      <c r="E137" s="4" t="s">
        <v>2979</v>
      </c>
      <c r="F137">
        <f>VALUE(SUBSTITUTE(Hafas[[#This Row],[Breitengrad Bahnhof]],".",","))</f>
        <v>54.090442000000003</v>
      </c>
      <c r="G137">
        <f>VALUE(SUBSTITUTE(Hafas[[#This Row],[Längengrad Bahnhof]],".",","))</f>
        <v>11.922340999999999</v>
      </c>
    </row>
    <row r="138" spans="1:7">
      <c r="A138" s="4" t="s">
        <v>2980</v>
      </c>
      <c r="B138">
        <v>8070591</v>
      </c>
      <c r="D138" s="4" t="s">
        <v>2981</v>
      </c>
      <c r="E138" s="4" t="s">
        <v>2982</v>
      </c>
      <c r="F138">
        <f>VALUE(SUBSTITUTE(Hafas[[#This Row],[Breitengrad Bahnhof]],".",","))</f>
        <v>48.561926999999997</v>
      </c>
      <c r="G138">
        <f>VALUE(SUBSTITUTE(Hafas[[#This Row],[Längengrad Bahnhof]],".",","))</f>
        <v>8.9088519999999995</v>
      </c>
    </row>
    <row r="139" spans="1:7">
      <c r="A139" s="4" t="s">
        <v>2983</v>
      </c>
      <c r="B139">
        <v>8011033</v>
      </c>
      <c r="D139" s="4" t="s">
        <v>2984</v>
      </c>
      <c r="E139" s="4" t="s">
        <v>2985</v>
      </c>
      <c r="F139">
        <f>VALUE(SUBSTITUTE(Hafas[[#This Row],[Breitengrad Bahnhof]],".",","))</f>
        <v>50.968704000000002</v>
      </c>
      <c r="G139">
        <f>VALUE(SUBSTITUTE(Hafas[[#This Row],[Längengrad Bahnhof]],".",","))</f>
        <v>12.959645</v>
      </c>
    </row>
    <row r="140" spans="1:7">
      <c r="A140" s="4" t="s">
        <v>2986</v>
      </c>
      <c r="B140">
        <v>8000553</v>
      </c>
      <c r="D140" s="4" t="s">
        <v>2987</v>
      </c>
      <c r="E140" s="4" t="s">
        <v>2988</v>
      </c>
      <c r="F140">
        <f>VALUE(SUBSTITUTE(Hafas[[#This Row],[Breitengrad Bahnhof]],".",","))</f>
        <v>51.067275000000002</v>
      </c>
      <c r="G140">
        <f>VALUE(SUBSTITUTE(Hafas[[#This Row],[Längengrad Bahnhof]],".",","))</f>
        <v>9.6107560000000003</v>
      </c>
    </row>
    <row r="141" spans="1:7">
      <c r="A141" s="4" t="s">
        <v>2989</v>
      </c>
      <c r="B141">
        <v>8000556</v>
      </c>
      <c r="D141" s="4" t="s">
        <v>2990</v>
      </c>
      <c r="E141" s="4" t="s">
        <v>2991</v>
      </c>
      <c r="F141">
        <f>VALUE(SUBSTITUTE(Hafas[[#This Row],[Breitengrad Bahnhof]],".",","))</f>
        <v>48.384917999999999</v>
      </c>
      <c r="G141">
        <f>VALUE(SUBSTITUTE(Hafas[[#This Row],[Längengrad Bahnhof]],".",","))</f>
        <v>11.255133000000001</v>
      </c>
    </row>
    <row r="142" spans="1:7">
      <c r="A142" s="4" t="s">
        <v>2992</v>
      </c>
      <c r="B142">
        <v>8070689</v>
      </c>
      <c r="D142" s="4" t="s">
        <v>2993</v>
      </c>
      <c r="E142" s="4" t="s">
        <v>2994</v>
      </c>
      <c r="F142">
        <f>VALUE(SUBSTITUTE(Hafas[[#This Row],[Breitengrad Bahnhof]],".",","))</f>
        <v>51.287838000000001</v>
      </c>
      <c r="G142">
        <f>VALUE(SUBSTITUTE(Hafas[[#This Row],[Längengrad Bahnhof]],".",","))</f>
        <v>13.098595</v>
      </c>
    </row>
    <row r="143" spans="1:7">
      <c r="A143" s="4" t="s">
        <v>2995</v>
      </c>
      <c r="B143">
        <v>8000555</v>
      </c>
      <c r="D143" s="4" t="s">
        <v>2996</v>
      </c>
      <c r="E143" s="4" t="s">
        <v>2997</v>
      </c>
      <c r="F143">
        <f>VALUE(SUBSTITUTE(Hafas[[#This Row],[Breitengrad Bahnhof]],".",","))</f>
        <v>48.221241999999997</v>
      </c>
      <c r="G143">
        <f>VALUE(SUBSTITUTE(Hafas[[#This Row],[Längengrad Bahnhof]],".",","))</f>
        <v>12.67479</v>
      </c>
    </row>
    <row r="144" spans="1:7">
      <c r="A144" s="4" t="s">
        <v>2998</v>
      </c>
      <c r="B144">
        <v>8011034</v>
      </c>
      <c r="D144" s="4" t="s">
        <v>2999</v>
      </c>
      <c r="E144" s="4" t="s">
        <v>3000</v>
      </c>
      <c r="F144">
        <f>VALUE(SUBSTITUTE(Hafas[[#This Row],[Breitengrad Bahnhof]],".",","))</f>
        <v>52.763368</v>
      </c>
      <c r="G144">
        <f>VALUE(SUBSTITUTE(Hafas[[#This Row],[Längengrad Bahnhof]],".",","))</f>
        <v>14.082107000000001</v>
      </c>
    </row>
    <row r="145" spans="1:7">
      <c r="A145" s="4" t="s">
        <v>3001</v>
      </c>
      <c r="B145">
        <v>8081039</v>
      </c>
      <c r="D145" s="4" t="s">
        <v>3002</v>
      </c>
      <c r="E145" s="4" t="s">
        <v>3003</v>
      </c>
      <c r="F145">
        <f>VALUE(SUBSTITUTE(Hafas[[#This Row],[Breitengrad Bahnhof]],".",","))</f>
        <v>52.769297999999999</v>
      </c>
      <c r="G145">
        <f>VALUE(SUBSTITUTE(Hafas[[#This Row],[Längengrad Bahnhof]],".",","))</f>
        <v>14.075963</v>
      </c>
    </row>
    <row r="146" spans="1:7">
      <c r="A146" s="4" t="s">
        <v>3004</v>
      </c>
      <c r="B146">
        <v>8079634</v>
      </c>
      <c r="D146" s="4" t="s">
        <v>3005</v>
      </c>
      <c r="E146" s="4" t="s">
        <v>3006</v>
      </c>
      <c r="F146">
        <f>VALUE(SUBSTITUTE(Hafas[[#This Row],[Breitengrad Bahnhof]],".",","))</f>
        <v>52.946871000000002</v>
      </c>
      <c r="G146">
        <f>VALUE(SUBSTITUTE(Hafas[[#This Row],[Längengrad Bahnhof]],".",","))</f>
        <v>12.84872</v>
      </c>
    </row>
    <row r="147" spans="1:7">
      <c r="A147" s="4" t="s">
        <v>3007</v>
      </c>
      <c r="B147">
        <v>8000559</v>
      </c>
      <c r="D147" s="4" t="s">
        <v>3008</v>
      </c>
      <c r="E147" s="4" t="s">
        <v>3009</v>
      </c>
      <c r="F147">
        <f>VALUE(SUBSTITUTE(Hafas[[#This Row],[Breitengrad Bahnhof]],".",","))</f>
        <v>47.930711000000002</v>
      </c>
      <c r="G147">
        <f>VALUE(SUBSTITUTE(Hafas[[#This Row],[Längengrad Bahnhof]],".",","))</f>
        <v>9.5514779999999995</v>
      </c>
    </row>
    <row r="148" spans="1:7">
      <c r="A148" s="4" t="s">
        <v>3010</v>
      </c>
      <c r="B148">
        <v>8000561</v>
      </c>
      <c r="D148" s="4" t="s">
        <v>3011</v>
      </c>
      <c r="E148" s="4" t="s">
        <v>3012</v>
      </c>
      <c r="F148">
        <f>VALUE(SUBSTITUTE(Hafas[[#This Row],[Breitengrad Bahnhof]],".",","))</f>
        <v>47.488549999999996</v>
      </c>
      <c r="G148">
        <f>VALUE(SUBSTITUTE(Hafas[[#This Row],[Längengrad Bahnhof]],".",","))</f>
        <v>10.280906999999999</v>
      </c>
    </row>
    <row r="149" spans="1:7">
      <c r="A149" s="4" t="s">
        <v>3013</v>
      </c>
      <c r="B149">
        <v>8000562</v>
      </c>
      <c r="D149" s="4" t="s">
        <v>3014</v>
      </c>
      <c r="E149" s="4" t="s">
        <v>3015</v>
      </c>
      <c r="F149">
        <f>VALUE(SUBSTITUTE(Hafas[[#This Row],[Breitengrad Bahnhof]],".",","))</f>
        <v>47.841214000000001</v>
      </c>
      <c r="G149">
        <f>VALUE(SUBSTITUTE(Hafas[[#This Row],[Längengrad Bahnhof]],".",","))</f>
        <v>9.793037</v>
      </c>
    </row>
    <row r="150" spans="1:7">
      <c r="A150" s="4" t="s">
        <v>3016</v>
      </c>
      <c r="B150">
        <v>8070185</v>
      </c>
      <c r="D150" s="4" t="s">
        <v>3017</v>
      </c>
      <c r="E150" s="4" t="s">
        <v>3018</v>
      </c>
      <c r="F150">
        <f>VALUE(SUBSTITUTE(Hafas[[#This Row],[Breitengrad Bahnhof]],".",","))</f>
        <v>53.791455999999997</v>
      </c>
      <c r="G150">
        <f>VALUE(SUBSTITUTE(Hafas[[#This Row],[Längengrad Bahnhof]],".",","))</f>
        <v>9.9163750000000004</v>
      </c>
    </row>
    <row r="151" spans="1:7">
      <c r="A151" s="4" t="s">
        <v>3019</v>
      </c>
      <c r="B151">
        <v>8077275</v>
      </c>
      <c r="D151" s="4" t="s">
        <v>3020</v>
      </c>
      <c r="E151" s="4" t="s">
        <v>3021</v>
      </c>
      <c r="F151">
        <f>VALUE(SUBSTITUTE(Hafas[[#This Row],[Breitengrad Bahnhof]],".",","))</f>
        <v>50.087927999999998</v>
      </c>
      <c r="G151">
        <f>VALUE(SUBSTITUTE(Hafas[[#This Row],[Längengrad Bahnhof]],".",","))</f>
        <v>9.0743399999999994</v>
      </c>
    </row>
    <row r="152" spans="1:7">
      <c r="A152" s="4" t="s">
        <v>3022</v>
      </c>
      <c r="B152">
        <v>8077274</v>
      </c>
      <c r="D152" s="4" t="s">
        <v>3023</v>
      </c>
      <c r="E152" s="4" t="s">
        <v>3024</v>
      </c>
      <c r="F152">
        <f>VALUE(SUBSTITUTE(Hafas[[#This Row],[Breitengrad Bahnhof]],".",","))</f>
        <v>50.089443000000003</v>
      </c>
      <c r="G152">
        <f>VALUE(SUBSTITUTE(Hafas[[#This Row],[Längengrad Bahnhof]],".",","))</f>
        <v>9.0513849999999998</v>
      </c>
    </row>
    <row r="153" spans="1:7">
      <c r="A153" s="4" t="s">
        <v>3025</v>
      </c>
      <c r="B153">
        <v>8007275</v>
      </c>
      <c r="D153" s="4" t="s">
        <v>3026</v>
      </c>
      <c r="E153" s="4" t="s">
        <v>3027</v>
      </c>
      <c r="F153">
        <f>VALUE(SUBSTITUTE(Hafas[[#This Row],[Breitengrad Bahnhof]],".",","))</f>
        <v>50.088715999999998</v>
      </c>
      <c r="G153">
        <f>VALUE(SUBSTITUTE(Hafas[[#This Row],[Längengrad Bahnhof]],".",","))</f>
        <v>9.0656029999999994</v>
      </c>
    </row>
    <row r="154" spans="1:7">
      <c r="A154" s="4" t="s">
        <v>3028</v>
      </c>
      <c r="B154">
        <v>8000007</v>
      </c>
      <c r="D154" s="4" t="s">
        <v>3029</v>
      </c>
      <c r="E154" s="4" t="s">
        <v>3030</v>
      </c>
      <c r="F154">
        <f>VALUE(SUBSTITUTE(Hafas[[#This Row],[Breitengrad Bahnhof]],".",","))</f>
        <v>49.7502</v>
      </c>
      <c r="G154">
        <f>VALUE(SUBSTITUTE(Hafas[[#This Row],[Längengrad Bahnhof]],".",","))</f>
        <v>8.1097490000000008</v>
      </c>
    </row>
    <row r="155" spans="1:7">
      <c r="A155" s="4" t="s">
        <v>3031</v>
      </c>
      <c r="B155">
        <v>8000558</v>
      </c>
      <c r="D155" s="4" t="s">
        <v>3032</v>
      </c>
      <c r="E155" s="4" t="s">
        <v>3033</v>
      </c>
      <c r="F155">
        <f>VALUE(SUBSTITUTE(Hafas[[#This Row],[Breitengrad Bahnhof]],".",","))</f>
        <v>49.738134000000002</v>
      </c>
      <c r="G155">
        <f>VALUE(SUBSTITUTE(Hafas[[#This Row],[Längengrad Bahnhof]],".",","))</f>
        <v>8.1187319999999996</v>
      </c>
    </row>
    <row r="156" spans="1:7">
      <c r="A156" s="4" t="s">
        <v>3034</v>
      </c>
      <c r="B156">
        <v>8007474</v>
      </c>
      <c r="D156" s="4" t="s">
        <v>3035</v>
      </c>
      <c r="E156" s="4" t="s">
        <v>3036</v>
      </c>
      <c r="F156">
        <f>VALUE(SUBSTITUTE(Hafas[[#This Row],[Breitengrad Bahnhof]],".",","))</f>
        <v>49.740977999999998</v>
      </c>
      <c r="G156">
        <f>VALUE(SUBSTITUTE(Hafas[[#This Row],[Längengrad Bahnhof]],".",","))</f>
        <v>8.1072550000000003</v>
      </c>
    </row>
    <row r="157" spans="1:7">
      <c r="A157" s="4" t="s">
        <v>3037</v>
      </c>
      <c r="B157">
        <v>8000566</v>
      </c>
      <c r="D157" s="4" t="s">
        <v>3038</v>
      </c>
      <c r="E157" s="4" t="s">
        <v>3039</v>
      </c>
      <c r="F157">
        <f>VALUE(SUBSTITUTE(Hafas[[#This Row],[Breitengrad Bahnhof]],".",","))</f>
        <v>49.447615999999996</v>
      </c>
      <c r="G157">
        <f>VALUE(SUBSTITUTE(Hafas[[#This Row],[Längengrad Bahnhof]],".",","))</f>
        <v>11.862902</v>
      </c>
    </row>
    <row r="158" spans="1:7">
      <c r="A158" s="4" t="s">
        <v>3040</v>
      </c>
      <c r="B158">
        <v>8070802</v>
      </c>
      <c r="D158" s="4" t="s">
        <v>3041</v>
      </c>
      <c r="E158" s="4" t="s">
        <v>3042</v>
      </c>
      <c r="F158">
        <f>VALUE(SUBSTITUTE(Hafas[[#This Row],[Breitengrad Bahnhof]],".",","))</f>
        <v>47.985835000000002</v>
      </c>
      <c r="G158">
        <f>VALUE(SUBSTITUTE(Hafas[[#This Row],[Längengrad Bahnhof]],".",","))</f>
        <v>12.306297000000001</v>
      </c>
    </row>
    <row r="159" spans="1:7">
      <c r="A159" s="4" t="s">
        <v>3043</v>
      </c>
      <c r="B159">
        <v>8011029</v>
      </c>
      <c r="D159" s="4" t="s">
        <v>3044</v>
      </c>
      <c r="E159" s="4" t="s">
        <v>3045</v>
      </c>
      <c r="F159">
        <f>VALUE(SUBSTITUTE(Hafas[[#This Row],[Breitengrad Bahnhof]],".",","))</f>
        <v>51.233345999999997</v>
      </c>
      <c r="G159">
        <f>VALUE(SUBSTITUTE(Hafas[[#This Row],[Längengrad Bahnhof]],".",","))</f>
        <v>10.458086</v>
      </c>
    </row>
    <row r="160" spans="1:7">
      <c r="A160" s="4" t="s">
        <v>3046</v>
      </c>
      <c r="B160">
        <v>8000575</v>
      </c>
      <c r="D160" s="4" t="s">
        <v>3047</v>
      </c>
      <c r="E160" s="4" t="s">
        <v>3048</v>
      </c>
      <c r="F160">
        <f>VALUE(SUBSTITUTE(Hafas[[#This Row],[Breitengrad Bahnhof]],".",","))</f>
        <v>49.645609</v>
      </c>
      <c r="G160">
        <f>VALUE(SUBSTITUTE(Hafas[[#This Row],[Längengrad Bahnhof]],".",","))</f>
        <v>9.2231470000000009</v>
      </c>
    </row>
    <row r="161" spans="1:7">
      <c r="A161" s="4" t="s">
        <v>3049</v>
      </c>
      <c r="B161">
        <v>8000576</v>
      </c>
      <c r="D161" s="4" t="s">
        <v>3050</v>
      </c>
      <c r="E161" s="4" t="s">
        <v>3051</v>
      </c>
      <c r="F161">
        <f>VALUE(SUBSTITUTE(Hafas[[#This Row],[Breitengrad Bahnhof]],".",","))</f>
        <v>48.253948999999999</v>
      </c>
      <c r="G161">
        <f>VALUE(SUBSTITUTE(Hafas[[#This Row],[Längengrad Bahnhof]],".",","))</f>
        <v>12.410919</v>
      </c>
    </row>
    <row r="162" spans="1:7">
      <c r="A162" s="4" t="s">
        <v>3052</v>
      </c>
      <c r="B162">
        <v>8011038</v>
      </c>
      <c r="D162" s="4" t="s">
        <v>3053</v>
      </c>
      <c r="E162" s="4" t="s">
        <v>3054</v>
      </c>
      <c r="F162">
        <f>VALUE(SUBSTITUTE(Hafas[[#This Row],[Breitengrad Bahnhof]],".",","))</f>
        <v>51.463560999999999</v>
      </c>
      <c r="G162">
        <f>VALUE(SUBSTITUTE(Hafas[[#This Row],[Längengrad Bahnhof]],".",","))</f>
        <v>11.71979</v>
      </c>
    </row>
    <row r="163" spans="1:7">
      <c r="A163" s="4" t="s">
        <v>3055</v>
      </c>
      <c r="B163">
        <v>8079075</v>
      </c>
      <c r="D163" s="4" t="s">
        <v>3056</v>
      </c>
      <c r="E163" s="4" t="s">
        <v>3057</v>
      </c>
      <c r="F163">
        <f>VALUE(SUBSTITUTE(Hafas[[#This Row],[Breitengrad Bahnhof]],".",","))</f>
        <v>48.577852</v>
      </c>
      <c r="G163">
        <f>VALUE(SUBSTITUTE(Hafas[[#This Row],[Längengrad Bahnhof]],".",","))</f>
        <v>9.8739589999999993</v>
      </c>
    </row>
    <row r="164" spans="1:7">
      <c r="A164" s="4" t="s">
        <v>3058</v>
      </c>
      <c r="B164">
        <v>8000577</v>
      </c>
      <c r="D164" s="4" t="s">
        <v>3059</v>
      </c>
      <c r="E164" s="4" t="s">
        <v>3060</v>
      </c>
      <c r="F164">
        <f>VALUE(SUBSTITUTE(Hafas[[#This Row],[Breitengrad Bahnhof]],".",","))</f>
        <v>48.578327999999999</v>
      </c>
      <c r="G164">
        <f>VALUE(SUBSTITUTE(Hafas[[#This Row],[Längengrad Bahnhof]],".",","))</f>
        <v>9.8729650000000007</v>
      </c>
    </row>
    <row r="165" spans="1:7">
      <c r="A165" s="4" t="s">
        <v>3061</v>
      </c>
      <c r="B165">
        <v>8011039</v>
      </c>
      <c r="D165" s="4" t="s">
        <v>3062</v>
      </c>
      <c r="E165" s="4" t="s">
        <v>3063</v>
      </c>
      <c r="F165">
        <f>VALUE(SUBSTITUTE(Hafas[[#This Row],[Breitengrad Bahnhof]],".",","))</f>
        <v>50.966321999999998</v>
      </c>
      <c r="G165">
        <f>VALUE(SUBSTITUTE(Hafas[[#This Row],[Längengrad Bahnhof]],".",","))</f>
        <v>14.232364</v>
      </c>
    </row>
    <row r="166" spans="1:7">
      <c r="A166" s="4" t="s">
        <v>3064</v>
      </c>
      <c r="B166">
        <v>8000331</v>
      </c>
      <c r="D166" s="4" t="s">
        <v>3065</v>
      </c>
      <c r="E166" s="4" t="s">
        <v>3066</v>
      </c>
      <c r="F166">
        <f>VALUE(SUBSTITUTE(Hafas[[#This Row],[Breitengrad Bahnhof]],".",","))</f>
        <v>50.434542</v>
      </c>
      <c r="G166">
        <f>VALUE(SUBSTITUTE(Hafas[[#This Row],[Längengrad Bahnhof]],".",","))</f>
        <v>7.4048389999999999</v>
      </c>
    </row>
    <row r="167" spans="1:7">
      <c r="A167" s="4" t="s">
        <v>3067</v>
      </c>
      <c r="B167">
        <v>8000579</v>
      </c>
      <c r="D167" s="4" t="s">
        <v>3068</v>
      </c>
      <c r="E167" s="4" t="s">
        <v>3069</v>
      </c>
      <c r="F167">
        <f>VALUE(SUBSTITUTE(Hafas[[#This Row],[Breitengrad Bahnhof]],".",","))</f>
        <v>51.330748</v>
      </c>
      <c r="G167">
        <f>VALUE(SUBSTITUTE(Hafas[[#This Row],[Längengrad Bahnhof]],".",","))</f>
        <v>6.7818569999999996</v>
      </c>
    </row>
    <row r="168" spans="1:7">
      <c r="A168" s="4" t="s">
        <v>3070</v>
      </c>
      <c r="B168">
        <v>8010004</v>
      </c>
      <c r="D168" s="4" t="s">
        <v>3071</v>
      </c>
      <c r="E168" s="4" t="s">
        <v>3072</v>
      </c>
      <c r="F168">
        <f>VALUE(SUBSTITUTE(Hafas[[#This Row],[Breitengrad Bahnhof]],".",","))</f>
        <v>53.015220999999997</v>
      </c>
      <c r="G168">
        <f>VALUE(SUBSTITUTE(Hafas[[#This Row],[Längengrad Bahnhof]],".",","))</f>
        <v>13.996361</v>
      </c>
    </row>
    <row r="169" spans="1:7">
      <c r="A169" s="4" t="s">
        <v>3073</v>
      </c>
      <c r="B169">
        <v>8011042</v>
      </c>
      <c r="D169" s="4" t="s">
        <v>3074</v>
      </c>
      <c r="E169" s="4" t="s">
        <v>3075</v>
      </c>
      <c r="F169">
        <f>VALUE(SUBSTITUTE(Hafas[[#This Row],[Breitengrad Bahnhof]],".",","))</f>
        <v>52.338464000000002</v>
      </c>
      <c r="G169">
        <f>VALUE(SUBSTITUTE(Hafas[[#This Row],[Längengrad Bahnhof]],".",","))</f>
        <v>11.759535</v>
      </c>
    </row>
    <row r="170" spans="1:7">
      <c r="A170" s="4" t="s">
        <v>3076</v>
      </c>
      <c r="B170">
        <v>8000580</v>
      </c>
      <c r="D170" s="4" t="s">
        <v>3077</v>
      </c>
      <c r="E170" s="4" t="s">
        <v>3078</v>
      </c>
      <c r="F170">
        <f>VALUE(SUBSTITUTE(Hafas[[#This Row],[Breitengrad Bahnhof]],".",","))</f>
        <v>50.630974000000002</v>
      </c>
      <c r="G170">
        <f>VALUE(SUBSTITUTE(Hafas[[#This Row],[Längengrad Bahnhof]],".",","))</f>
        <v>9.4469440000000002</v>
      </c>
    </row>
    <row r="171" spans="1:7">
      <c r="A171" s="4" t="s">
        <v>3079</v>
      </c>
      <c r="B171">
        <v>8011043</v>
      </c>
      <c r="D171" s="4" t="s">
        <v>3080</v>
      </c>
      <c r="E171" s="4" t="s">
        <v>3081</v>
      </c>
      <c r="F171">
        <f>VALUE(SUBSTITUTE(Hafas[[#This Row],[Breitengrad Bahnhof]],".",","))</f>
        <v>51.460406999999996</v>
      </c>
      <c r="G171">
        <f>VALUE(SUBSTITUTE(Hafas[[#This Row],[Längengrad Bahnhof]],".",","))</f>
        <v>11.903138999999999</v>
      </c>
    </row>
    <row r="172" spans="1:7">
      <c r="A172" s="4" t="s">
        <v>3082</v>
      </c>
      <c r="B172">
        <v>8011044</v>
      </c>
      <c r="D172" s="4" t="s">
        <v>3083</v>
      </c>
      <c r="E172" s="4" t="s">
        <v>3084</v>
      </c>
      <c r="F172">
        <f>VALUE(SUBSTITUTE(Hafas[[#This Row],[Breitengrad Bahnhof]],".",","))</f>
        <v>53.856102</v>
      </c>
      <c r="G172">
        <f>VALUE(SUBSTITUTE(Hafas[[#This Row],[Längengrad Bahnhof]],".",","))</f>
        <v>13.701827</v>
      </c>
    </row>
    <row r="173" spans="1:7">
      <c r="A173" s="4" t="s">
        <v>3085</v>
      </c>
      <c r="B173">
        <v>8071637</v>
      </c>
      <c r="D173" s="4" t="s">
        <v>3086</v>
      </c>
      <c r="E173" s="4" t="s">
        <v>3087</v>
      </c>
      <c r="F173">
        <f>VALUE(SUBSTITUTE(Hafas[[#This Row],[Breitengrad Bahnhof]],".",","))</f>
        <v>52.542009</v>
      </c>
      <c r="G173">
        <f>VALUE(SUBSTITUTE(Hafas[[#This Row],[Längengrad Bahnhof]],".",","))</f>
        <v>7.8790100000000001</v>
      </c>
    </row>
    <row r="174" spans="1:7">
      <c r="A174" s="4" t="s">
        <v>3088</v>
      </c>
      <c r="B174">
        <v>8011045</v>
      </c>
      <c r="D174" s="4" t="s">
        <v>3089</v>
      </c>
      <c r="E174" s="4" t="s">
        <v>3090</v>
      </c>
      <c r="F174">
        <f>VALUE(SUBSTITUTE(Hafas[[#This Row],[Breitengrad Bahnhof]],".",","))</f>
        <v>50.566791000000002</v>
      </c>
      <c r="G174">
        <f>VALUE(SUBSTITUTE(Hafas[[#This Row],[Längengrad Bahnhof]],".",","))</f>
        <v>12.999078000000001</v>
      </c>
    </row>
    <row r="175" spans="1:7">
      <c r="A175" s="4" t="s">
        <v>3091</v>
      </c>
      <c r="B175">
        <v>8010005</v>
      </c>
      <c r="D175" s="4" t="s">
        <v>3092</v>
      </c>
      <c r="E175" s="4" t="s">
        <v>3093</v>
      </c>
      <c r="F175">
        <f>VALUE(SUBSTITUTE(Hafas[[#This Row],[Breitengrad Bahnhof]],".",","))</f>
        <v>50.555886000000001</v>
      </c>
      <c r="G175">
        <f>VALUE(SUBSTITUTE(Hafas[[#This Row],[Längengrad Bahnhof]],".",","))</f>
        <v>12.997404</v>
      </c>
    </row>
    <row r="176" spans="1:7">
      <c r="A176" s="4" t="s">
        <v>3094</v>
      </c>
      <c r="B176">
        <v>8011047</v>
      </c>
      <c r="D176" s="4" t="s">
        <v>3095</v>
      </c>
      <c r="E176" s="4" t="s">
        <v>3096</v>
      </c>
      <c r="F176">
        <f>VALUE(SUBSTITUTE(Hafas[[#This Row],[Breitengrad Bahnhof]],".",","))</f>
        <v>50.578609999999998</v>
      </c>
      <c r="G176">
        <f>VALUE(SUBSTITUTE(Hafas[[#This Row],[Längengrad Bahnhof]],".",","))</f>
        <v>12.998313</v>
      </c>
    </row>
    <row r="177" spans="1:7">
      <c r="A177" s="4" t="s">
        <v>3097</v>
      </c>
      <c r="B177">
        <v>8011048</v>
      </c>
      <c r="D177" s="4" t="s">
        <v>3098</v>
      </c>
      <c r="E177" s="4" t="s">
        <v>3099</v>
      </c>
      <c r="F177">
        <f>VALUE(SUBSTITUTE(Hafas[[#This Row],[Breitengrad Bahnhof]],".",","))</f>
        <v>51.728679999999997</v>
      </c>
      <c r="G177">
        <f>VALUE(SUBSTITUTE(Hafas[[#This Row],[Längengrad Bahnhof]],".",","))</f>
        <v>13.032757</v>
      </c>
    </row>
    <row r="178" spans="1:7">
      <c r="A178" s="4" t="s">
        <v>3100</v>
      </c>
      <c r="B178">
        <v>8081004</v>
      </c>
      <c r="D178" s="4" t="s">
        <v>3101</v>
      </c>
      <c r="E178" s="4" t="s">
        <v>3102</v>
      </c>
      <c r="F178">
        <f>VALUE(SUBSTITUTE(Hafas[[#This Row],[Breitengrad Bahnhof]],".",","))</f>
        <v>53.135289</v>
      </c>
      <c r="G178">
        <f>VALUE(SUBSTITUTE(Hafas[[#This Row],[Längengrad Bahnhof]],".",","))</f>
        <v>13.374777999999999</v>
      </c>
    </row>
    <row r="179" spans="1:7">
      <c r="A179" s="4" t="s">
        <v>3103</v>
      </c>
      <c r="B179">
        <v>8000582</v>
      </c>
      <c r="D179" s="4" t="s">
        <v>3104</v>
      </c>
      <c r="E179" s="4" t="s">
        <v>3105</v>
      </c>
      <c r="F179">
        <f>VALUE(SUBSTITUTE(Hafas[[#This Row],[Breitengrad Bahnhof]],".",","))</f>
        <v>49.205385999999997</v>
      </c>
      <c r="G179">
        <f>VALUE(SUBSTITUTE(Hafas[[#This Row],[Längengrad Bahnhof]],".",","))</f>
        <v>7.9661489999999997</v>
      </c>
    </row>
    <row r="180" spans="1:7">
      <c r="A180" s="4" t="s">
        <v>3106</v>
      </c>
      <c r="B180">
        <v>8005257</v>
      </c>
      <c r="D180" s="4" t="s">
        <v>3107</v>
      </c>
      <c r="E180" s="4" t="s">
        <v>3108</v>
      </c>
      <c r="F180">
        <f>VALUE(SUBSTITUTE(Hafas[[#This Row],[Breitengrad Bahnhof]],".",","))</f>
        <v>49.208725000000001</v>
      </c>
      <c r="G180">
        <f>VALUE(SUBSTITUTE(Hafas[[#This Row],[Längengrad Bahnhof]],".",","))</f>
        <v>7.9371919999999996</v>
      </c>
    </row>
    <row r="181" spans="1:7">
      <c r="A181" s="4" t="s">
        <v>3109</v>
      </c>
      <c r="B181">
        <v>8000584</v>
      </c>
      <c r="D181" s="4" t="s">
        <v>3110</v>
      </c>
      <c r="E181" s="4" t="s">
        <v>3111</v>
      </c>
      <c r="F181">
        <f>VALUE(SUBSTITUTE(Hafas[[#This Row],[Breitengrad Bahnhof]],".",","))</f>
        <v>51.285536</v>
      </c>
      <c r="G181">
        <f>VALUE(SUBSTITUTE(Hafas[[#This Row],[Längengrad Bahnhof]],".",","))</f>
        <v>6.4502300000000004</v>
      </c>
    </row>
    <row r="182" spans="1:7">
      <c r="A182" s="4" t="s">
        <v>3112</v>
      </c>
      <c r="B182">
        <v>8000009</v>
      </c>
      <c r="D182" s="4" t="s">
        <v>3113</v>
      </c>
      <c r="E182" s="4" t="s">
        <v>3114</v>
      </c>
      <c r="F182">
        <f>VALUE(SUBSTITUTE(Hafas[[#This Row],[Breitengrad Bahnhof]],".",","))</f>
        <v>49.298031999999999</v>
      </c>
      <c r="G182">
        <f>VALUE(SUBSTITUTE(Hafas[[#This Row],[Längengrad Bahnhof]],".",","))</f>
        <v>10.578239</v>
      </c>
    </row>
    <row r="183" spans="1:7">
      <c r="A183" s="4" t="s">
        <v>3115</v>
      </c>
      <c r="B183">
        <v>8011049</v>
      </c>
      <c r="D183" s="4" t="s">
        <v>3116</v>
      </c>
      <c r="E183" s="4" t="s">
        <v>3117</v>
      </c>
      <c r="F183">
        <f>VALUE(SUBSTITUTE(Hafas[[#This Row],[Breitengrad Bahnhof]],".",","))</f>
        <v>50.499940000000002</v>
      </c>
      <c r="G183">
        <f>VALUE(SUBSTITUTE(Hafas[[#This Row],[Längengrad Bahnhof]],".",","))</f>
        <v>12.755245</v>
      </c>
    </row>
    <row r="184" spans="1:7">
      <c r="A184" s="4" t="s">
        <v>3118</v>
      </c>
      <c r="B184">
        <v>8000588</v>
      </c>
      <c r="D184" s="4" t="s">
        <v>3119</v>
      </c>
      <c r="E184" s="4" t="s">
        <v>3120</v>
      </c>
      <c r="F184">
        <f>VALUE(SUBSTITUTE(Hafas[[#This Row],[Breitengrad Bahnhof]],".",","))</f>
        <v>49.411692000000002</v>
      </c>
      <c r="G184">
        <f>VALUE(SUBSTITUTE(Hafas[[#This Row],[Längengrad Bahnhof]],".",","))</f>
        <v>10.930396</v>
      </c>
    </row>
    <row r="185" spans="1:7">
      <c r="A185" s="4" t="s">
        <v>3121</v>
      </c>
      <c r="B185">
        <v>8000589</v>
      </c>
      <c r="D185" s="4" t="s">
        <v>3122</v>
      </c>
      <c r="E185" s="4" t="s">
        <v>3123</v>
      </c>
      <c r="F185">
        <f>VALUE(SUBSTITUTE(Hafas[[#This Row],[Breitengrad Bahnhof]],".",","))</f>
        <v>50.845382999999998</v>
      </c>
      <c r="G185">
        <f>VALUE(SUBSTITUTE(Hafas[[#This Row],[Längengrad Bahnhof]],".",","))</f>
        <v>8.8601729999999996</v>
      </c>
    </row>
    <row r="186" spans="1:7">
      <c r="A186" s="4" t="s">
        <v>3124</v>
      </c>
      <c r="B186">
        <v>8000590</v>
      </c>
      <c r="D186" s="4" t="s">
        <v>3125</v>
      </c>
      <c r="E186" s="4" t="s">
        <v>3126</v>
      </c>
      <c r="F186">
        <f>VALUE(SUBSTITUTE(Hafas[[#This Row],[Breitengrad Bahnhof]],".",","))</f>
        <v>48.434739</v>
      </c>
      <c r="G186">
        <f>VALUE(SUBSTITUTE(Hafas[[#This Row],[Längengrad Bahnhof]],".",","))</f>
        <v>13.021996</v>
      </c>
    </row>
    <row r="187" spans="1:7">
      <c r="A187" s="4" t="s">
        <v>3127</v>
      </c>
      <c r="B187">
        <v>8000591</v>
      </c>
      <c r="D187" s="4" t="s">
        <v>3128</v>
      </c>
      <c r="E187" s="4" t="s">
        <v>3129</v>
      </c>
      <c r="F187">
        <f>VALUE(SUBSTITUTE(Hafas[[#This Row],[Breitengrad Bahnhof]],".",","))</f>
        <v>49.469022000000002</v>
      </c>
      <c r="G187">
        <f>VALUE(SUBSTITUTE(Hafas[[#This Row],[Längengrad Bahnhof]],".",","))</f>
        <v>6.3696989999999998</v>
      </c>
    </row>
    <row r="188" spans="1:7">
      <c r="A188" s="4" t="s">
        <v>3130</v>
      </c>
      <c r="B188">
        <v>8007831</v>
      </c>
      <c r="D188" s="4" t="s">
        <v>3131</v>
      </c>
      <c r="E188" s="4" t="s">
        <v>3132</v>
      </c>
      <c r="F188">
        <f>VALUE(SUBSTITUTE(Hafas[[#This Row],[Breitengrad Bahnhof]],".",","))</f>
        <v>53.441667000000002</v>
      </c>
      <c r="G188">
        <f>VALUE(SUBSTITUTE(Hafas[[#This Row],[Längengrad Bahnhof]],".",","))</f>
        <v>9.6123449999999995</v>
      </c>
    </row>
    <row r="189" spans="1:7">
      <c r="A189" s="4" t="s">
        <v>3133</v>
      </c>
      <c r="B189">
        <v>8079092</v>
      </c>
      <c r="D189" s="4" t="s">
        <v>3134</v>
      </c>
      <c r="E189" s="4" t="s">
        <v>3135</v>
      </c>
      <c r="F189">
        <f>VALUE(SUBSTITUTE(Hafas[[#This Row],[Breitengrad Bahnhof]],".",","))</f>
        <v>48.152625</v>
      </c>
      <c r="G189">
        <f>VALUE(SUBSTITUTE(Hafas[[#This Row],[Längengrad Bahnhof]],".",","))</f>
        <v>9.8534089999999992</v>
      </c>
    </row>
    <row r="190" spans="1:7">
      <c r="A190" s="4" t="s">
        <v>3136</v>
      </c>
      <c r="B190">
        <v>8011051</v>
      </c>
      <c r="D190" s="4" t="s">
        <v>3137</v>
      </c>
      <c r="E190" s="4" t="s">
        <v>3138</v>
      </c>
      <c r="F190">
        <f>VALUE(SUBSTITUTE(Hafas[[#This Row],[Breitengrad Bahnhof]],".",","))</f>
        <v>51.030940000000001</v>
      </c>
      <c r="G190">
        <f>VALUE(SUBSTITUTE(Hafas[[#This Row],[Längengrad Bahnhof]],".",","))</f>
        <v>11.526135999999999</v>
      </c>
    </row>
    <row r="191" spans="1:7">
      <c r="A191" s="4" t="s">
        <v>3139</v>
      </c>
      <c r="B191">
        <v>8000596</v>
      </c>
      <c r="D191" s="4" t="s">
        <v>3140</v>
      </c>
      <c r="E191" s="4" t="s">
        <v>3141</v>
      </c>
      <c r="F191">
        <f>VALUE(SUBSTITUTE(Hafas[[#This Row],[Breitengrad Bahnhof]],".",","))</f>
        <v>48.541460999999998</v>
      </c>
      <c r="G191">
        <f>VALUE(SUBSTITUTE(Hafas[[#This Row],[Längengrad Bahnhof]],".",","))</f>
        <v>7.9731899999999998</v>
      </c>
    </row>
    <row r="192" spans="1:7">
      <c r="A192" s="4" t="s">
        <v>3142</v>
      </c>
      <c r="B192">
        <v>8070304</v>
      </c>
      <c r="D192" s="4" t="s">
        <v>3143</v>
      </c>
      <c r="E192" s="4" t="s">
        <v>3144</v>
      </c>
      <c r="F192">
        <f>VALUE(SUBSTITUTE(Hafas[[#This Row],[Breitengrad Bahnhof]],".",","))</f>
        <v>52.785719</v>
      </c>
      <c r="G192">
        <f>VALUE(SUBSTITUTE(Hafas[[#This Row],[Längengrad Bahnhof]],".",","))</f>
        <v>8.9935779999999994</v>
      </c>
    </row>
    <row r="193" spans="1:7">
      <c r="A193" s="4" t="s">
        <v>3145</v>
      </c>
      <c r="B193">
        <v>8000597</v>
      </c>
      <c r="D193" s="4" t="s">
        <v>3146</v>
      </c>
      <c r="E193" s="4" t="s">
        <v>3147</v>
      </c>
      <c r="F193">
        <f>VALUE(SUBSTITUTE(Hafas[[#This Row],[Breitengrad Bahnhof]],".",","))</f>
        <v>51.481163000000002</v>
      </c>
      <c r="G193">
        <f>VALUE(SUBSTITUTE(Hafas[[#This Row],[Längengrad Bahnhof]],".",","))</f>
        <v>7.727176</v>
      </c>
    </row>
    <row r="194" spans="1:7">
      <c r="A194" s="4" t="s">
        <v>3148</v>
      </c>
      <c r="B194">
        <v>8011053</v>
      </c>
      <c r="D194" s="4" t="s">
        <v>3149</v>
      </c>
      <c r="E194" s="4" t="s">
        <v>3150</v>
      </c>
      <c r="F194">
        <f>VALUE(SUBSTITUTE(Hafas[[#This Row],[Breitengrad Bahnhof]],".",","))</f>
        <v>51.709510999999999</v>
      </c>
      <c r="G194">
        <f>VALUE(SUBSTITUTE(Hafas[[#This Row],[Längengrad Bahnhof]],".",","))</f>
        <v>12.007415999999999</v>
      </c>
    </row>
    <row r="195" spans="1:7">
      <c r="A195" s="4" t="s">
        <v>3151</v>
      </c>
      <c r="B195">
        <v>8071797</v>
      </c>
      <c r="D195" s="4" t="s">
        <v>3152</v>
      </c>
      <c r="E195" s="4" t="s">
        <v>3153</v>
      </c>
      <c r="F195">
        <f>VALUE(SUBSTITUTE(Hafas[[#This Row],[Breitengrad Bahnhof]],".",","))</f>
        <v>51.710352999999998</v>
      </c>
      <c r="G195">
        <f>VALUE(SUBSTITUTE(Hafas[[#This Row],[Längengrad Bahnhof]],".",","))</f>
        <v>12.012419</v>
      </c>
    </row>
    <row r="196" spans="1:7">
      <c r="A196" s="4" t="s">
        <v>3154</v>
      </c>
      <c r="B196">
        <v>8011054</v>
      </c>
      <c r="D196" s="4" t="s">
        <v>3155</v>
      </c>
      <c r="E196" s="4" t="s">
        <v>3156</v>
      </c>
      <c r="F196">
        <f>VALUE(SUBSTITUTE(Hafas[[#This Row],[Breitengrad Bahnhof]],".",","))</f>
        <v>51.375055000000003</v>
      </c>
      <c r="G196">
        <f>VALUE(SUBSTITUTE(Hafas[[#This Row],[Längengrad Bahnhof]],".",","))</f>
        <v>9.9685590000000008</v>
      </c>
    </row>
    <row r="197" spans="1:7">
      <c r="A197" s="4" t="s">
        <v>3157</v>
      </c>
      <c r="B197">
        <v>8071346</v>
      </c>
      <c r="D197" s="4" t="s">
        <v>3158</v>
      </c>
      <c r="E197" s="4" t="s">
        <v>3159</v>
      </c>
      <c r="F197">
        <f>VALUE(SUBSTITUTE(Hafas[[#This Row],[Breitengrad Bahnhof]],".",","))</f>
        <v>50.407761000000001</v>
      </c>
      <c r="G197">
        <f>VALUE(SUBSTITUTE(Hafas[[#This Row],[Längengrad Bahnhof]],".",","))</f>
        <v>8.2014990000000001</v>
      </c>
    </row>
    <row r="198" spans="1:7">
      <c r="A198" s="4" t="s">
        <v>3160</v>
      </c>
      <c r="B198">
        <v>8000599</v>
      </c>
      <c r="D198" s="4" t="s">
        <v>3161</v>
      </c>
      <c r="E198" s="4" t="s">
        <v>3162</v>
      </c>
      <c r="F198">
        <f>VALUE(SUBSTITUTE(Hafas[[#This Row],[Breitengrad Bahnhof]],".",","))</f>
        <v>50.406402999999997</v>
      </c>
      <c r="G198">
        <f>VALUE(SUBSTITUTE(Hafas[[#This Row],[Längengrad Bahnhof]],".",","))</f>
        <v>8.2110789999999998</v>
      </c>
    </row>
    <row r="199" spans="1:7">
      <c r="A199" s="4" t="s">
        <v>3163</v>
      </c>
      <c r="B199">
        <v>8000602</v>
      </c>
      <c r="D199" s="4" t="s">
        <v>3164</v>
      </c>
      <c r="E199" s="4" t="s">
        <v>3165</v>
      </c>
      <c r="F199">
        <f>VALUE(SUBSTITUTE(Hafas[[#This Row],[Breitengrad Bahnhof]],".",","))</f>
        <v>49.808371999999999</v>
      </c>
      <c r="G199">
        <f>VALUE(SUBSTITUTE(Hafas[[#This Row],[Längengrad Bahnhof]],".",","))</f>
        <v>8.0741130000000005</v>
      </c>
    </row>
    <row r="200" spans="1:7">
      <c r="A200" s="4" t="s">
        <v>3166</v>
      </c>
      <c r="B200">
        <v>8000603</v>
      </c>
      <c r="D200" s="4" t="s">
        <v>3167</v>
      </c>
      <c r="E200" s="4" t="s">
        <v>3168</v>
      </c>
      <c r="F200">
        <f>VALUE(SUBSTITUTE(Hafas[[#This Row],[Breitengrad Bahnhof]],".",","))</f>
        <v>48.341320000000003</v>
      </c>
      <c r="G200">
        <f>VALUE(SUBSTITUTE(Hafas[[#This Row],[Längengrad Bahnhof]],".",","))</f>
        <v>11.344044</v>
      </c>
    </row>
    <row r="201" spans="1:7">
      <c r="A201" s="4" t="s">
        <v>1030</v>
      </c>
      <c r="B201">
        <v>8000605</v>
      </c>
      <c r="D201" s="4" t="s">
        <v>3169</v>
      </c>
      <c r="E201" s="4" t="s">
        <v>3170</v>
      </c>
      <c r="F201">
        <f>VALUE(SUBSTITUTE(Hafas[[#This Row],[Breitengrad Bahnhof]],".",","))</f>
        <v>51.405662</v>
      </c>
      <c r="G201">
        <f>VALUE(SUBSTITUTE(Hafas[[#This Row],[Längengrad Bahnhof]],".",","))</f>
        <v>8.0679649999999992</v>
      </c>
    </row>
    <row r="202" spans="1:7">
      <c r="A202" s="4" t="s">
        <v>3171</v>
      </c>
      <c r="B202">
        <v>8000606</v>
      </c>
      <c r="D202" s="4" t="s">
        <v>3172</v>
      </c>
      <c r="E202" s="4" t="s">
        <v>3173</v>
      </c>
      <c r="F202">
        <f>VALUE(SUBSTITUTE(Hafas[[#This Row],[Breitengrad Bahnhof]],".",","))</f>
        <v>49.274608000000001</v>
      </c>
      <c r="G202">
        <f>VALUE(SUBSTITUTE(Hafas[[#This Row],[Längengrad Bahnhof]],".",","))</f>
        <v>12.8116</v>
      </c>
    </row>
    <row r="203" spans="1:7">
      <c r="A203" s="4" t="s">
        <v>3174</v>
      </c>
      <c r="B203">
        <v>8010006</v>
      </c>
      <c r="D203" s="4" t="s">
        <v>3175</v>
      </c>
      <c r="E203" s="4" t="s">
        <v>3176</v>
      </c>
      <c r="F203">
        <f>VALUE(SUBSTITUTE(Hafas[[#This Row],[Breitengrad Bahnhof]],".",","))</f>
        <v>51.092807000000001</v>
      </c>
      <c r="G203">
        <f>VALUE(SUBSTITUTE(Hafas[[#This Row],[Längengrad Bahnhof]],".",","))</f>
        <v>13.982212000000001</v>
      </c>
    </row>
    <row r="204" spans="1:7">
      <c r="A204" s="4" t="s">
        <v>2019</v>
      </c>
      <c r="B204">
        <v>8010007</v>
      </c>
      <c r="D204" s="4" t="s">
        <v>3177</v>
      </c>
      <c r="E204" s="4" t="s">
        <v>3178</v>
      </c>
      <c r="F204">
        <f>VALUE(SUBSTITUTE(Hafas[[#This Row],[Breitengrad Bahnhof]],".",","))</f>
        <v>50.841939000000004</v>
      </c>
      <c r="G204">
        <f>VALUE(SUBSTITUTE(Hafas[[#This Row],[Längengrad Bahnhof]],".",","))</f>
        <v>10.948262</v>
      </c>
    </row>
    <row r="205" spans="1:7">
      <c r="A205" s="4" t="s">
        <v>3179</v>
      </c>
      <c r="B205">
        <v>8011055</v>
      </c>
      <c r="D205" s="4" t="s">
        <v>3180</v>
      </c>
      <c r="E205" s="4" t="s">
        <v>3181</v>
      </c>
      <c r="F205">
        <f>VALUE(SUBSTITUTE(Hafas[[#This Row],[Breitengrad Bahnhof]],".",","))</f>
        <v>50.831083999999997</v>
      </c>
      <c r="G205">
        <f>VALUE(SUBSTITUTE(Hafas[[#This Row],[Längengrad Bahnhof]],".",","))</f>
        <v>10.954958</v>
      </c>
    </row>
    <row r="206" spans="1:7">
      <c r="A206" s="4" t="s">
        <v>3182</v>
      </c>
      <c r="B206">
        <v>8007343</v>
      </c>
      <c r="D206" s="4" t="s">
        <v>3183</v>
      </c>
      <c r="E206" s="4" t="s">
        <v>3184</v>
      </c>
      <c r="F206">
        <f>VALUE(SUBSTITUTE(Hafas[[#This Row],[Breitengrad Bahnhof]],".",","))</f>
        <v>49.195363999999998</v>
      </c>
      <c r="G206">
        <f>VALUE(SUBSTITUTE(Hafas[[#This Row],[Längengrad Bahnhof]],".",","))</f>
        <v>13.002803999999999</v>
      </c>
    </row>
    <row r="207" spans="1:7">
      <c r="A207" s="4" t="s">
        <v>3185</v>
      </c>
      <c r="B207">
        <v>8000611</v>
      </c>
      <c r="D207" s="4" t="s">
        <v>3186</v>
      </c>
      <c r="E207" s="4" t="s">
        <v>3187</v>
      </c>
      <c r="F207">
        <f>VALUE(SUBSTITUTE(Hafas[[#This Row],[Breitengrad Bahnhof]],".",","))</f>
        <v>51.151978</v>
      </c>
      <c r="G207">
        <f>VALUE(SUBSTITUTE(Hafas[[#This Row],[Längengrad Bahnhof]],".",","))</f>
        <v>6.2070819999999998</v>
      </c>
    </row>
    <row r="208" spans="1:7">
      <c r="A208" s="4" t="s">
        <v>3188</v>
      </c>
      <c r="B208">
        <v>8012440</v>
      </c>
      <c r="D208" s="4" t="s">
        <v>3189</v>
      </c>
      <c r="E208" s="4" t="s">
        <v>3190</v>
      </c>
      <c r="F208">
        <f>VALUE(SUBSTITUTE(Hafas[[#This Row],[Breitengrad Bahnhof]],".",","))</f>
        <v>51.363239999999998</v>
      </c>
      <c r="G208">
        <f>VALUE(SUBSTITUTE(Hafas[[#This Row],[Längengrad Bahnhof]],".",","))</f>
        <v>11.310757000000001</v>
      </c>
    </row>
    <row r="209" spans="1:7">
      <c r="A209" s="4" t="s">
        <v>3191</v>
      </c>
      <c r="B209">
        <v>8000613</v>
      </c>
      <c r="D209" s="4" t="s">
        <v>3192</v>
      </c>
      <c r="E209" s="4" t="s">
        <v>3193</v>
      </c>
      <c r="F209">
        <f>VALUE(SUBSTITUTE(Hafas[[#This Row],[Breitengrad Bahnhof]],".",","))</f>
        <v>50.054633000000003</v>
      </c>
      <c r="G209">
        <f>VALUE(SUBSTITUTE(Hafas[[#This Row],[Längengrad Bahnhof]],".",","))</f>
        <v>12.197692</v>
      </c>
    </row>
    <row r="210" spans="1:7">
      <c r="A210" s="4" t="s">
        <v>3194</v>
      </c>
      <c r="B210">
        <v>8000010</v>
      </c>
      <c r="D210" s="4" t="s">
        <v>3195</v>
      </c>
      <c r="E210" s="4" t="s">
        <v>3196</v>
      </c>
      <c r="F210">
        <f>VALUE(SUBSTITUTE(Hafas[[#This Row],[Breitengrad Bahnhof]],".",","))</f>
        <v>49.980556999999997</v>
      </c>
      <c r="G210">
        <f>VALUE(SUBSTITUTE(Hafas[[#This Row],[Längengrad Bahnhof]],".",","))</f>
        <v>9.1436969999999995</v>
      </c>
    </row>
    <row r="211" spans="1:7">
      <c r="A211" s="4" t="s">
        <v>523</v>
      </c>
      <c r="B211">
        <v>8000618</v>
      </c>
      <c r="D211" s="4" t="s">
        <v>3197</v>
      </c>
      <c r="E211" s="4" t="s">
        <v>3198</v>
      </c>
      <c r="F211">
        <f>VALUE(SUBSTITUTE(Hafas[[#This Row],[Breitengrad Bahnhof]],".",","))</f>
        <v>49.974445000000003</v>
      </c>
      <c r="G211">
        <f>VALUE(SUBSTITUTE(Hafas[[#This Row],[Längengrad Bahnhof]],".",","))</f>
        <v>9.1604159999999997</v>
      </c>
    </row>
    <row r="212" spans="1:7">
      <c r="A212" s="4" t="s">
        <v>3199</v>
      </c>
      <c r="B212">
        <v>8000619</v>
      </c>
      <c r="D212" s="4" t="s">
        <v>3200</v>
      </c>
      <c r="E212" s="4" t="s">
        <v>3201</v>
      </c>
      <c r="F212">
        <f>VALUE(SUBSTITUTE(Hafas[[#This Row],[Breitengrad Bahnhof]],".",","))</f>
        <v>49.968465000000002</v>
      </c>
      <c r="G212">
        <f>VALUE(SUBSTITUTE(Hafas[[#This Row],[Längengrad Bahnhof]],".",","))</f>
        <v>9.1525859999999994</v>
      </c>
    </row>
    <row r="213" spans="1:7">
      <c r="A213" s="4" t="s">
        <v>3202</v>
      </c>
      <c r="B213">
        <v>8000621</v>
      </c>
      <c r="D213" s="4" t="s">
        <v>3203</v>
      </c>
      <c r="E213" s="4" t="s">
        <v>3204</v>
      </c>
      <c r="F213">
        <f>VALUE(SUBSTITUTE(Hafas[[#This Row],[Breitengrad Bahnhof]],".",","))</f>
        <v>47.779105999999999</v>
      </c>
      <c r="G213">
        <f>VALUE(SUBSTITUTE(Hafas[[#This Row],[Längengrad Bahnhof]],".",","))</f>
        <v>12.325564</v>
      </c>
    </row>
    <row r="214" spans="1:7">
      <c r="A214" s="4" t="s">
        <v>3205</v>
      </c>
      <c r="B214">
        <v>8071310</v>
      </c>
      <c r="D214" s="4" t="s">
        <v>2585</v>
      </c>
      <c r="E214" s="4" t="s">
        <v>2585</v>
      </c>
      <c r="F214">
        <f>VALUE(SUBSTITUTE(Hafas[[#This Row],[Breitengrad Bahnhof]],".",","))</f>
        <v>999999</v>
      </c>
      <c r="G214">
        <f>VALUE(SUBSTITUTE(Hafas[[#This Row],[Längengrad Bahnhof]],".",","))</f>
        <v>999999</v>
      </c>
    </row>
    <row r="215" spans="1:7">
      <c r="A215" s="4" t="s">
        <v>3206</v>
      </c>
      <c r="B215">
        <v>8000011</v>
      </c>
      <c r="D215" s="4" t="s">
        <v>3207</v>
      </c>
      <c r="E215" s="4" t="s">
        <v>3208</v>
      </c>
      <c r="F215">
        <f>VALUE(SUBSTITUTE(Hafas[[#This Row],[Breitengrad Bahnhof]],".",","))</f>
        <v>54.148462000000002</v>
      </c>
      <c r="G215">
        <f>VALUE(SUBSTITUTE(Hafas[[#This Row],[Längengrad Bahnhof]],".",","))</f>
        <v>10.339480999999999</v>
      </c>
    </row>
    <row r="216" spans="1:7">
      <c r="A216" s="4" t="s">
        <v>3209</v>
      </c>
      <c r="B216">
        <v>8000623</v>
      </c>
      <c r="D216" s="4" t="s">
        <v>3210</v>
      </c>
      <c r="E216" s="4" t="s">
        <v>3211</v>
      </c>
      <c r="F216">
        <f>VALUE(SUBSTITUTE(Hafas[[#This Row],[Breitengrad Bahnhof]],".",","))</f>
        <v>51.782991000000003</v>
      </c>
      <c r="G216">
        <f>VALUE(SUBSTITUTE(Hafas[[#This Row],[Längengrad Bahnhof]],".",","))</f>
        <v>7.6007490000000004</v>
      </c>
    </row>
    <row r="217" spans="1:7">
      <c r="A217" s="4" t="s">
        <v>3212</v>
      </c>
      <c r="B217">
        <v>8000624</v>
      </c>
      <c r="D217" s="4" t="s">
        <v>3213</v>
      </c>
      <c r="E217" s="4" t="s">
        <v>3214</v>
      </c>
      <c r="F217">
        <f>VALUE(SUBSTITUTE(Hafas[[#This Row],[Breitengrad Bahnhof]],".",","))</f>
        <v>53.052179000000002</v>
      </c>
      <c r="G217">
        <f>VALUE(SUBSTITUTE(Hafas[[#This Row],[Längengrad Bahnhof]],".",","))</f>
        <v>7.3371529999999998</v>
      </c>
    </row>
    <row r="218" spans="1:7">
      <c r="A218" s="4" t="s">
        <v>3215</v>
      </c>
      <c r="B218">
        <v>8010009</v>
      </c>
      <c r="D218" s="4" t="s">
        <v>3216</v>
      </c>
      <c r="E218" s="4" t="s">
        <v>3217</v>
      </c>
      <c r="F218">
        <f>VALUE(SUBSTITUTE(Hafas[[#This Row],[Breitengrad Bahnhof]],".",","))</f>
        <v>51.757122000000003</v>
      </c>
      <c r="G218">
        <f>VALUE(SUBSTITUTE(Hafas[[#This Row],[Längengrad Bahnhof]],".",","))</f>
        <v>11.465688999999999</v>
      </c>
    </row>
    <row r="219" spans="1:7">
      <c r="A219" s="4" t="s">
        <v>3218</v>
      </c>
      <c r="B219">
        <v>8070305</v>
      </c>
      <c r="D219" s="4" t="s">
        <v>3219</v>
      </c>
      <c r="E219" s="4" t="s">
        <v>3220</v>
      </c>
      <c r="F219">
        <f>VALUE(SUBSTITUTE(Hafas[[#This Row],[Breitengrad Bahnhof]],".",","))</f>
        <v>52.77366</v>
      </c>
      <c r="G219">
        <f>VALUE(SUBSTITUTE(Hafas[[#This Row],[Längengrad Bahnhof]],".",","))</f>
        <v>9.0052839999999996</v>
      </c>
    </row>
    <row r="220" spans="1:7">
      <c r="A220" s="4" t="s">
        <v>3221</v>
      </c>
      <c r="B220">
        <v>8000627</v>
      </c>
      <c r="D220" s="4" t="s">
        <v>3222</v>
      </c>
      <c r="E220" s="4" t="s">
        <v>3223</v>
      </c>
      <c r="F220">
        <f>VALUE(SUBSTITUTE(Hafas[[#This Row],[Breitengrad Bahnhof]],".",","))</f>
        <v>53.368693</v>
      </c>
      <c r="G220">
        <f>VALUE(SUBSTITUTE(Hafas[[#This Row],[Längengrad Bahnhof]],".",","))</f>
        <v>10.145564</v>
      </c>
    </row>
    <row r="221" spans="1:7">
      <c r="A221" s="4" t="s">
        <v>3224</v>
      </c>
      <c r="B221">
        <v>8000630</v>
      </c>
      <c r="D221" s="4" t="s">
        <v>3225</v>
      </c>
      <c r="E221" s="4" t="s">
        <v>3226</v>
      </c>
      <c r="F221">
        <f>VALUE(SUBSTITUTE(Hafas[[#This Row],[Breitengrad Bahnhof]],".",","))</f>
        <v>48.907359</v>
      </c>
      <c r="G221">
        <f>VALUE(SUBSTITUTE(Hafas[[#This Row],[Längengrad Bahnhof]],".",","))</f>
        <v>9.1477970000000006</v>
      </c>
    </row>
    <row r="222" spans="1:7">
      <c r="A222" s="4" t="s">
        <v>3227</v>
      </c>
      <c r="B222">
        <v>8000625</v>
      </c>
      <c r="D222" s="4" t="s">
        <v>3228</v>
      </c>
      <c r="E222" s="4" t="s">
        <v>3229</v>
      </c>
      <c r="F222">
        <f>VALUE(SUBSTITUTE(Hafas[[#This Row],[Breitengrad Bahnhof]],".",","))</f>
        <v>49.576219999999999</v>
      </c>
      <c r="G222">
        <f>VALUE(SUBSTITUTE(Hafas[[#This Row],[Längengrad Bahnhof]],".",","))</f>
        <v>8.1616020000000002</v>
      </c>
    </row>
    <row r="223" spans="1:7">
      <c r="A223" s="4" t="s">
        <v>3230</v>
      </c>
      <c r="B223">
        <v>8000632</v>
      </c>
      <c r="D223" s="4" t="s">
        <v>3231</v>
      </c>
      <c r="E223" s="4" t="s">
        <v>3232</v>
      </c>
      <c r="F223">
        <f>VALUE(SUBSTITUTE(Hafas[[#This Row],[Breitengrad Bahnhof]],".",","))</f>
        <v>50.304938999999997</v>
      </c>
      <c r="G223">
        <f>VALUE(SUBSTITUTE(Hafas[[#This Row],[Längengrad Bahnhof]],".",","))</f>
        <v>8.812462</v>
      </c>
    </row>
    <row r="224" spans="1:7">
      <c r="A224" s="4" t="s">
        <v>3233</v>
      </c>
      <c r="B224">
        <v>8000633</v>
      </c>
      <c r="D224" s="4" t="s">
        <v>3234</v>
      </c>
      <c r="E224" s="4" t="s">
        <v>3235</v>
      </c>
      <c r="F224">
        <f>VALUE(SUBSTITUTE(Hafas[[#This Row],[Breitengrad Bahnhof]],".",","))</f>
        <v>50.588656999999998</v>
      </c>
      <c r="G224">
        <f>VALUE(SUBSTITUTE(Hafas[[#This Row],[Längengrad Bahnhof]],".",","))</f>
        <v>8.4627560000000006</v>
      </c>
    </row>
    <row r="225" spans="1:7">
      <c r="A225" s="4" t="s">
        <v>3236</v>
      </c>
      <c r="B225">
        <v>8000634</v>
      </c>
      <c r="D225" s="4" t="s">
        <v>3237</v>
      </c>
      <c r="E225" s="4" t="s">
        <v>3238</v>
      </c>
      <c r="F225">
        <f>VALUE(SUBSTITUTE(Hafas[[#This Row],[Breitengrad Bahnhof]],".",","))</f>
        <v>47.989491000000001</v>
      </c>
      <c r="G225">
        <f>VALUE(SUBSTITUTE(Hafas[[#This Row],[Längengrad Bahnhof]],".",","))</f>
        <v>11.993518</v>
      </c>
    </row>
    <row r="226" spans="1:7">
      <c r="A226" s="4" t="s">
        <v>3239</v>
      </c>
      <c r="B226">
        <v>8000635</v>
      </c>
      <c r="D226" s="4" t="s">
        <v>3240</v>
      </c>
      <c r="E226" s="4" t="s">
        <v>3241</v>
      </c>
      <c r="F226">
        <f>VALUE(SUBSTITUTE(Hafas[[#This Row],[Breitengrad Bahnhof]],".",","))</f>
        <v>49.985323999999999</v>
      </c>
      <c r="G226">
        <f>VALUE(SUBSTITUTE(Hafas[[#This Row],[Längengrad Bahnhof]],".",","))</f>
        <v>7.8673549999999999</v>
      </c>
    </row>
    <row r="227" spans="1:7">
      <c r="A227" s="4" t="s">
        <v>3242</v>
      </c>
      <c r="B227">
        <v>8075967</v>
      </c>
      <c r="D227" s="4" t="s">
        <v>2585</v>
      </c>
      <c r="E227" s="4" t="s">
        <v>2585</v>
      </c>
      <c r="F227">
        <f>VALUE(SUBSTITUTE(Hafas[[#This Row],[Breitengrad Bahnhof]],".",","))</f>
        <v>999999</v>
      </c>
      <c r="G227">
        <f>VALUE(SUBSTITUTE(Hafas[[#This Row],[Längengrad Bahnhof]],".",","))</f>
        <v>999999</v>
      </c>
    </row>
    <row r="228" spans="1:7">
      <c r="A228" s="4" t="s">
        <v>3243</v>
      </c>
      <c r="B228">
        <v>8000638</v>
      </c>
      <c r="D228" s="4" t="s">
        <v>3244</v>
      </c>
      <c r="E228" s="4" t="s">
        <v>3245</v>
      </c>
      <c r="F228">
        <f>VALUE(SUBSTITUTE(Hafas[[#This Row],[Breitengrad Bahnhof]],".",","))</f>
        <v>51.124644000000004</v>
      </c>
      <c r="G228">
        <f>VALUE(SUBSTITUTE(Hafas[[#This Row],[Längengrad Bahnhof]],".",","))</f>
        <v>7.908493</v>
      </c>
    </row>
    <row r="229" spans="1:7">
      <c r="A229" s="4" t="s">
        <v>3246</v>
      </c>
      <c r="B229">
        <v>8087039</v>
      </c>
      <c r="D229" s="4" t="s">
        <v>3247</v>
      </c>
      <c r="E229" s="4" t="s">
        <v>3248</v>
      </c>
      <c r="F229">
        <f>VALUE(SUBSTITUTE(Hafas[[#This Row],[Breitengrad Bahnhof]],".",","))</f>
        <v>51.090164999999999</v>
      </c>
      <c r="G229">
        <f>VALUE(SUBSTITUTE(Hafas[[#This Row],[Längengrad Bahnhof]],".",","))</f>
        <v>7.8552809999999997</v>
      </c>
    </row>
    <row r="230" spans="1:7">
      <c r="A230" s="4" t="s">
        <v>3249</v>
      </c>
      <c r="B230">
        <v>8000643</v>
      </c>
      <c r="D230" s="4" t="s">
        <v>3250</v>
      </c>
      <c r="E230" s="4" t="s">
        <v>3251</v>
      </c>
      <c r="F230">
        <f>VALUE(SUBSTITUTE(Hafas[[#This Row],[Breitengrad Bahnhof]],".",","))</f>
        <v>48.718867000000003</v>
      </c>
      <c r="G230">
        <f>VALUE(SUBSTITUTE(Hafas[[#This Row],[Längengrad Bahnhof]],".",","))</f>
        <v>8.362349</v>
      </c>
    </row>
    <row r="231" spans="1:7">
      <c r="A231" s="4" t="s">
        <v>3252</v>
      </c>
      <c r="B231">
        <v>8000012</v>
      </c>
      <c r="D231" s="4" t="s">
        <v>3253</v>
      </c>
      <c r="E231" s="4" t="s">
        <v>3254</v>
      </c>
      <c r="F231">
        <f>VALUE(SUBSTITUTE(Hafas[[#This Row],[Breitengrad Bahnhof]],".",","))</f>
        <v>50.773764999999997</v>
      </c>
      <c r="G231">
        <f>VALUE(SUBSTITUTE(Hafas[[#This Row],[Längengrad Bahnhof]],".",","))</f>
        <v>7.6565370000000001</v>
      </c>
    </row>
    <row r="232" spans="1:7">
      <c r="A232" s="4" t="s">
        <v>3255</v>
      </c>
      <c r="B232">
        <v>8010010</v>
      </c>
      <c r="D232" s="4" t="s">
        <v>3256</v>
      </c>
      <c r="E232" s="4" t="s">
        <v>3257</v>
      </c>
      <c r="F232">
        <f>VALUE(SUBSTITUTE(Hafas[[#This Row],[Breitengrad Bahnhof]],".",","))</f>
        <v>50.591681999999999</v>
      </c>
      <c r="G232">
        <f>VALUE(SUBSTITUTE(Hafas[[#This Row],[Längengrad Bahnhof]],".",","))</f>
        <v>12.698518</v>
      </c>
    </row>
    <row r="233" spans="1:7">
      <c r="A233" s="4" t="s">
        <v>3258</v>
      </c>
      <c r="B233">
        <v>8010027</v>
      </c>
      <c r="D233" s="4" t="s">
        <v>3259</v>
      </c>
      <c r="E233" s="4" t="s">
        <v>3260</v>
      </c>
      <c r="F233">
        <f>VALUE(SUBSTITUTE(Hafas[[#This Row],[Breitengrad Bahnhof]],".",","))</f>
        <v>50.596708</v>
      </c>
      <c r="G233">
        <f>VALUE(SUBSTITUTE(Hafas[[#This Row],[Längengrad Bahnhof]],".",","))</f>
        <v>12.709054999999999</v>
      </c>
    </row>
    <row r="234" spans="1:7">
      <c r="A234" s="4" t="s">
        <v>3261</v>
      </c>
      <c r="B234">
        <v>8011057</v>
      </c>
      <c r="D234" s="4" t="s">
        <v>3262</v>
      </c>
      <c r="E234" s="4" t="s">
        <v>3263</v>
      </c>
      <c r="F234">
        <f>VALUE(SUBSTITUTE(Hafas[[#This Row],[Breitengrad Bahnhof]],".",","))</f>
        <v>50.719672000000003</v>
      </c>
      <c r="G234">
        <f>VALUE(SUBSTITUTE(Hafas[[#This Row],[Längengrad Bahnhof]],".",","))</f>
        <v>10.416665999999999</v>
      </c>
    </row>
    <row r="235" spans="1:7">
      <c r="A235" s="4" t="s">
        <v>3264</v>
      </c>
      <c r="B235">
        <v>8000649</v>
      </c>
      <c r="D235" s="4" t="s">
        <v>3265</v>
      </c>
      <c r="E235" s="4" t="s">
        <v>3266</v>
      </c>
      <c r="F235">
        <f>VALUE(SUBSTITUTE(Hafas[[#This Row],[Breitengrad Bahnhof]],".",","))</f>
        <v>49.399563000000001</v>
      </c>
      <c r="G235">
        <f>VALUE(SUBSTITUTE(Hafas[[#This Row],[Längengrad Bahnhof]],".",","))</f>
        <v>9.2232760000000003</v>
      </c>
    </row>
    <row r="236" spans="1:7">
      <c r="A236" s="4" t="s">
        <v>3267</v>
      </c>
      <c r="B236">
        <v>8010011</v>
      </c>
      <c r="D236" s="4" t="s">
        <v>3268</v>
      </c>
      <c r="E236" s="4" t="s">
        <v>3269</v>
      </c>
      <c r="F236">
        <f>VALUE(SUBSTITUTE(Hafas[[#This Row],[Breitengrad Bahnhof]],".",","))</f>
        <v>50.519136000000003</v>
      </c>
      <c r="G236">
        <f>VALUE(SUBSTITUTE(Hafas[[#This Row],[Längengrad Bahnhof]],".",","))</f>
        <v>12.382054</v>
      </c>
    </row>
    <row r="237" spans="1:7">
      <c r="A237" s="4" t="s">
        <v>3270</v>
      </c>
      <c r="B237">
        <v>8010012</v>
      </c>
      <c r="D237" s="4" t="s">
        <v>3271</v>
      </c>
      <c r="E237" s="4" t="s">
        <v>3272</v>
      </c>
      <c r="F237">
        <f>VALUE(SUBSTITUTE(Hafas[[#This Row],[Breitengrad Bahnhof]],".",","))</f>
        <v>50.511721999999999</v>
      </c>
      <c r="G237">
        <f>VALUE(SUBSTITUTE(Hafas[[#This Row],[Längengrad Bahnhof]],".",","))</f>
        <v>12.391420999999999</v>
      </c>
    </row>
    <row r="238" spans="1:7">
      <c r="A238" s="4" t="s">
        <v>3273</v>
      </c>
      <c r="B238">
        <v>8011059</v>
      </c>
      <c r="D238" s="4" t="s">
        <v>3274</v>
      </c>
      <c r="E238" s="4" t="s">
        <v>3275</v>
      </c>
      <c r="F238">
        <f>VALUE(SUBSTITUTE(Hafas[[#This Row],[Breitengrad Bahnhof]],".",","))</f>
        <v>50.506954999999998</v>
      </c>
      <c r="G238">
        <f>VALUE(SUBSTITUTE(Hafas[[#This Row],[Längengrad Bahnhof]],".",","))</f>
        <v>12.379204</v>
      </c>
    </row>
    <row r="239" spans="1:7">
      <c r="A239" s="4" t="s">
        <v>3276</v>
      </c>
      <c r="B239">
        <v>8000651</v>
      </c>
      <c r="D239" s="4" t="s">
        <v>3277</v>
      </c>
      <c r="E239" s="4" t="s">
        <v>3278</v>
      </c>
      <c r="F239">
        <f>VALUE(SUBSTITUTE(Hafas[[#This Row],[Breitengrad Bahnhof]],".",","))</f>
        <v>49.143343000000002</v>
      </c>
      <c r="G239">
        <f>VALUE(SUBSTITUTE(Hafas[[#This Row],[Längengrad Bahnhof]],".",","))</f>
        <v>7.0448029999999999</v>
      </c>
    </row>
    <row r="240" spans="1:7">
      <c r="A240" s="4" t="s">
        <v>3279</v>
      </c>
      <c r="B240">
        <v>8000647</v>
      </c>
      <c r="D240" s="4" t="s">
        <v>3280</v>
      </c>
      <c r="E240" s="4" t="s">
        <v>3281</v>
      </c>
      <c r="F240">
        <f>VALUE(SUBSTITUTE(Hafas[[#This Row],[Breitengrad Bahnhof]],".",","))</f>
        <v>51.051785000000002</v>
      </c>
      <c r="G240">
        <f>VALUE(SUBSTITUTE(Hafas[[#This Row],[Längengrad Bahnhof]],".",","))</f>
        <v>8.2900849999999995</v>
      </c>
    </row>
    <row r="241" spans="1:7">
      <c r="A241" s="4" t="s">
        <v>3282</v>
      </c>
      <c r="B241">
        <v>8079031</v>
      </c>
      <c r="D241" s="4" t="s">
        <v>3283</v>
      </c>
      <c r="E241" s="4" t="s">
        <v>3284</v>
      </c>
      <c r="F241">
        <f>VALUE(SUBSTITUTE(Hafas[[#This Row],[Breitengrad Bahnhof]],".",","))</f>
        <v>50.251758000000002</v>
      </c>
      <c r="G241">
        <f>VALUE(SUBSTITUTE(Hafas[[#This Row],[Längengrad Bahnhof]],".",","))</f>
        <v>9.3180929999999993</v>
      </c>
    </row>
    <row r="242" spans="1:7">
      <c r="A242" s="4" t="s">
        <v>3285</v>
      </c>
      <c r="B242">
        <v>8000653</v>
      </c>
      <c r="D242" s="4" t="s">
        <v>3286</v>
      </c>
      <c r="E242" s="4" t="s">
        <v>3287</v>
      </c>
      <c r="F242">
        <f>VALUE(SUBSTITUTE(Hafas[[#This Row],[Breitengrad Bahnhof]],".",","))</f>
        <v>48.274365000000003</v>
      </c>
      <c r="G242">
        <f>VALUE(SUBSTITUTE(Hafas[[#This Row],[Längengrad Bahnhof]],".",","))</f>
        <v>11.894375</v>
      </c>
    </row>
    <row r="243" spans="1:7">
      <c r="A243" s="4" t="s">
        <v>3285</v>
      </c>
      <c r="B243">
        <v>8072990</v>
      </c>
      <c r="D243" s="4" t="s">
        <v>3288</v>
      </c>
      <c r="E243" s="4" t="s">
        <v>3289</v>
      </c>
      <c r="F243">
        <f>VALUE(SUBSTITUTE(Hafas[[#This Row],[Breitengrad Bahnhof]],".",","))</f>
        <v>48.275080000000003</v>
      </c>
      <c r="G243">
        <f>VALUE(SUBSTITUTE(Hafas[[#This Row],[Längengrad Bahnhof]],".",","))</f>
        <v>11.893840000000001</v>
      </c>
    </row>
    <row r="244" spans="1:7">
      <c r="A244" s="4" t="s">
        <v>3285</v>
      </c>
      <c r="B244">
        <v>8072991</v>
      </c>
      <c r="D244" s="4" t="s">
        <v>3290</v>
      </c>
      <c r="E244" s="4" t="s">
        <v>3291</v>
      </c>
      <c r="F244">
        <f>VALUE(SUBSTITUTE(Hafas[[#This Row],[Breitengrad Bahnhof]],".",","))</f>
        <v>48.274360000000001</v>
      </c>
      <c r="G244">
        <f>VALUE(SUBSTITUTE(Hafas[[#This Row],[Längengrad Bahnhof]],".",","))</f>
        <v>11.89329</v>
      </c>
    </row>
    <row r="245" spans="1:7">
      <c r="A245" s="4" t="s">
        <v>3292</v>
      </c>
      <c r="B245">
        <v>8000655</v>
      </c>
      <c r="D245" s="4" t="s">
        <v>3293</v>
      </c>
      <c r="E245" s="4" t="s">
        <v>3294</v>
      </c>
      <c r="F245">
        <f>VALUE(SUBSTITUTE(Hafas[[#This Row],[Breitengrad Bahnhof]],".",","))</f>
        <v>48.85613</v>
      </c>
      <c r="G245">
        <f>VALUE(SUBSTITUTE(Hafas[[#This Row],[Längengrad Bahnhof]],".",","))</f>
        <v>10.317193</v>
      </c>
    </row>
    <row r="246" spans="1:7">
      <c r="A246" s="4" t="s">
        <v>3295</v>
      </c>
      <c r="B246">
        <v>8000657</v>
      </c>
      <c r="D246" s="4" t="s">
        <v>3296</v>
      </c>
      <c r="E246" s="4" t="s">
        <v>3297</v>
      </c>
      <c r="F246">
        <f>VALUE(SUBSTITUTE(Hafas[[#This Row],[Breitengrad Bahnhof]],".",","))</f>
        <v>47.789949</v>
      </c>
      <c r="G246">
        <f>VALUE(SUBSTITUTE(Hafas[[#This Row],[Längengrad Bahnhof]],".",","))</f>
        <v>7.5867880000000003</v>
      </c>
    </row>
    <row r="247" spans="1:7">
      <c r="A247" s="4" t="s">
        <v>3298</v>
      </c>
      <c r="B247">
        <v>8000658</v>
      </c>
      <c r="D247" s="4" t="s">
        <v>3299</v>
      </c>
      <c r="E247" s="4" t="s">
        <v>3300</v>
      </c>
      <c r="F247">
        <f>VALUE(SUBSTITUTE(Hafas[[#This Row],[Breitengrad Bahnhof]],".",","))</f>
        <v>48.355285000000002</v>
      </c>
      <c r="G247">
        <f>VALUE(SUBSTITUTE(Hafas[[#This Row],[Längengrad Bahnhof]],".",","))</f>
        <v>10.900985</v>
      </c>
    </row>
    <row r="248" spans="1:7">
      <c r="A248" s="4" t="s">
        <v>3301</v>
      </c>
      <c r="B248">
        <v>8000013</v>
      </c>
      <c r="D248" s="4" t="s">
        <v>3302</v>
      </c>
      <c r="E248" s="4" t="s">
        <v>3303</v>
      </c>
      <c r="F248">
        <f>VALUE(SUBSTITUTE(Hafas[[#This Row],[Breitengrad Bahnhof]],".",","))</f>
        <v>48.365440999999997</v>
      </c>
      <c r="G248">
        <f>VALUE(SUBSTITUTE(Hafas[[#This Row],[Längengrad Bahnhof]],".",","))</f>
        <v>10.88557</v>
      </c>
    </row>
    <row r="249" spans="1:7">
      <c r="A249" s="4" t="s">
        <v>3304</v>
      </c>
      <c r="B249">
        <v>8000659</v>
      </c>
      <c r="D249" s="4" t="s">
        <v>3305</v>
      </c>
      <c r="E249" s="4" t="s">
        <v>3306</v>
      </c>
      <c r="F249">
        <f>VALUE(SUBSTITUTE(Hafas[[#This Row],[Breitengrad Bahnhof]],".",","))</f>
        <v>48.338684000000001</v>
      </c>
      <c r="G249">
        <f>VALUE(SUBSTITUTE(Hafas[[#This Row],[Längengrad Bahnhof]],".",","))</f>
        <v>10.886086000000001</v>
      </c>
    </row>
    <row r="250" spans="1:7">
      <c r="A250" s="4" t="s">
        <v>3307</v>
      </c>
      <c r="B250">
        <v>8000660</v>
      </c>
      <c r="D250" s="4" t="s">
        <v>3308</v>
      </c>
      <c r="E250" s="4" t="s">
        <v>3309</v>
      </c>
      <c r="F250">
        <f>VALUE(SUBSTITUTE(Hafas[[#This Row],[Breitengrad Bahnhof]],".",","))</f>
        <v>48.355089</v>
      </c>
      <c r="G250">
        <f>VALUE(SUBSTITUTE(Hafas[[#This Row],[Längengrad Bahnhof]],".",","))</f>
        <v>10.892948000000001</v>
      </c>
    </row>
    <row r="251" spans="1:7">
      <c r="A251" s="4" t="s">
        <v>3310</v>
      </c>
      <c r="B251">
        <v>8000661</v>
      </c>
      <c r="D251" s="4" t="s">
        <v>3311</v>
      </c>
      <c r="E251" s="4" t="s">
        <v>3312</v>
      </c>
      <c r="F251">
        <f>VALUE(SUBSTITUTE(Hafas[[#This Row],[Breitengrad Bahnhof]],".",","))</f>
        <v>48.352977000000003</v>
      </c>
      <c r="G251">
        <f>VALUE(SUBSTITUTE(Hafas[[#This Row],[Längengrad Bahnhof]],".",","))</f>
        <v>10.943376000000001</v>
      </c>
    </row>
    <row r="252" spans="1:7">
      <c r="A252" s="4" t="s">
        <v>3313</v>
      </c>
      <c r="B252">
        <v>8000662</v>
      </c>
      <c r="D252" s="4" t="s">
        <v>3314</v>
      </c>
      <c r="E252" s="4" t="s">
        <v>3315</v>
      </c>
      <c r="F252">
        <f>VALUE(SUBSTITUTE(Hafas[[#This Row],[Breitengrad Bahnhof]],".",","))</f>
        <v>48.380772</v>
      </c>
      <c r="G252">
        <f>VALUE(SUBSTITUTE(Hafas[[#This Row],[Längengrad Bahnhof]],".",","))</f>
        <v>10.872533000000001</v>
      </c>
    </row>
    <row r="253" spans="1:7">
      <c r="A253" s="4" t="s">
        <v>3316</v>
      </c>
      <c r="B253">
        <v>8000664</v>
      </c>
      <c r="D253" s="4" t="s">
        <v>3317</v>
      </c>
      <c r="E253" s="4" t="s">
        <v>3318</v>
      </c>
      <c r="F253">
        <f>VALUE(SUBSTITUTE(Hafas[[#This Row],[Breitengrad Bahnhof]],".",","))</f>
        <v>53.220889999999997</v>
      </c>
      <c r="G253">
        <f>VALUE(SUBSTITUTE(Hafas[[#This Row],[Längengrad Bahnhof]],".",","))</f>
        <v>7.7596590000000001</v>
      </c>
    </row>
    <row r="254" spans="1:7">
      <c r="A254" s="4" t="s">
        <v>3319</v>
      </c>
      <c r="B254">
        <v>8080060</v>
      </c>
      <c r="D254" s="4" t="s">
        <v>3320</v>
      </c>
      <c r="E254" s="4" t="s">
        <v>3321</v>
      </c>
      <c r="F254">
        <f>VALUE(SUBSTITUTE(Hafas[[#This Row],[Breitengrad Bahnhof]],".",","))</f>
        <v>50.816612999999997</v>
      </c>
      <c r="G254">
        <f>VALUE(SUBSTITUTE(Hafas[[#This Row],[Längengrad Bahnhof]],".",","))</f>
        <v>13.099016000000001</v>
      </c>
    </row>
    <row r="255" spans="1:7">
      <c r="A255" s="4" t="s">
        <v>3322</v>
      </c>
      <c r="B255">
        <v>8071880</v>
      </c>
      <c r="D255" s="4" t="s">
        <v>3323</v>
      </c>
      <c r="E255" s="4" t="s">
        <v>3324</v>
      </c>
      <c r="F255">
        <f>VALUE(SUBSTITUTE(Hafas[[#This Row],[Breitengrad Bahnhof]],".",","))</f>
        <v>50.816893999999998</v>
      </c>
      <c r="G255">
        <f>VALUE(SUBSTITUTE(Hafas[[#This Row],[Längengrad Bahnhof]],".",","))</f>
        <v>13.102117</v>
      </c>
    </row>
    <row r="256" spans="1:7">
      <c r="A256" s="4" t="s">
        <v>3325</v>
      </c>
      <c r="B256">
        <v>8071103</v>
      </c>
      <c r="D256" s="4" t="s">
        <v>3326</v>
      </c>
      <c r="E256" s="4" t="s">
        <v>3327</v>
      </c>
      <c r="F256">
        <f>VALUE(SUBSTITUTE(Hafas[[#This Row],[Breitengrad Bahnhof]],".",","))</f>
        <v>49.006340999999999</v>
      </c>
      <c r="G256">
        <f>VALUE(SUBSTITUTE(Hafas[[#This Row],[Längengrad Bahnhof]],".",","))</f>
        <v>10.623506000000001</v>
      </c>
    </row>
    <row r="257" spans="1:7">
      <c r="A257" s="4" t="s">
        <v>3328</v>
      </c>
      <c r="B257">
        <v>8003078</v>
      </c>
      <c r="D257" s="4" t="s">
        <v>3329</v>
      </c>
      <c r="E257" s="4" t="s">
        <v>3330</v>
      </c>
      <c r="F257">
        <f>VALUE(SUBSTITUTE(Hafas[[#This Row],[Breitengrad Bahnhof]],".",","))</f>
        <v>54.082397999999998</v>
      </c>
      <c r="G257">
        <f>VALUE(SUBSTITUTE(Hafas[[#This Row],[Längengrad Bahnhof]],".",","))</f>
        <v>9.7858099999999997</v>
      </c>
    </row>
    <row r="258" spans="1:7">
      <c r="A258" s="4" t="s">
        <v>3331</v>
      </c>
      <c r="B258">
        <v>8000014</v>
      </c>
      <c r="D258" s="4" t="s">
        <v>3332</v>
      </c>
      <c r="E258" s="4" t="s">
        <v>3333</v>
      </c>
      <c r="F258">
        <f>VALUE(SUBSTITUTE(Hafas[[#This Row],[Breitengrad Bahnhof]],".",","))</f>
        <v>47.953052</v>
      </c>
      <c r="G258">
        <f>VALUE(SUBSTITUTE(Hafas[[#This Row],[Längengrad Bahnhof]],".",","))</f>
        <v>9.6440459999999995</v>
      </c>
    </row>
    <row r="259" spans="1:7">
      <c r="A259" s="4" t="s">
        <v>3334</v>
      </c>
      <c r="B259">
        <v>8000668</v>
      </c>
      <c r="D259" s="4" t="s">
        <v>3335</v>
      </c>
      <c r="E259" s="4" t="s">
        <v>3336</v>
      </c>
      <c r="F259">
        <f>VALUE(SUBSTITUTE(Hafas[[#This Row],[Breitengrad Bahnhof]],".",","))</f>
        <v>50.400306</v>
      </c>
      <c r="G259">
        <f>VALUE(SUBSTITUTE(Hafas[[#This Row],[Längengrad Bahnhof]],".",","))</f>
        <v>8.2492339999999995</v>
      </c>
    </row>
    <row r="260" spans="1:7">
      <c r="A260" s="4" t="s">
        <v>3337</v>
      </c>
      <c r="B260">
        <v>8000669</v>
      </c>
      <c r="D260" s="4" t="s">
        <v>3338</v>
      </c>
      <c r="E260" s="4" t="s">
        <v>3339</v>
      </c>
      <c r="F260">
        <f>VALUE(SUBSTITUTE(Hafas[[#This Row],[Breitengrad Bahnhof]],".",","))</f>
        <v>53.529853000000003</v>
      </c>
      <c r="G260">
        <f>VALUE(SUBSTITUTE(Hafas[[#This Row],[Längengrad Bahnhof]],".",","))</f>
        <v>10.314672</v>
      </c>
    </row>
    <row r="261" spans="1:7">
      <c r="A261" s="4" t="s">
        <v>3340</v>
      </c>
      <c r="B261">
        <v>8000671</v>
      </c>
      <c r="D261" s="4" t="s">
        <v>3341</v>
      </c>
      <c r="E261" s="4" t="s">
        <v>3342</v>
      </c>
      <c r="F261">
        <f>VALUE(SUBSTITUTE(Hafas[[#This Row],[Breitengrad Bahnhof]],".",","))</f>
        <v>50.113607999999999</v>
      </c>
      <c r="G261">
        <f>VALUE(SUBSTITUTE(Hafas[[#This Row],[Längengrad Bahnhof]],".",","))</f>
        <v>8.3320930000000004</v>
      </c>
    </row>
    <row r="262" spans="1:7">
      <c r="A262" s="4" t="s">
        <v>3343</v>
      </c>
      <c r="B262">
        <v>8000672</v>
      </c>
      <c r="D262" s="4" t="s">
        <v>3344</v>
      </c>
      <c r="E262" s="4" t="s">
        <v>3345</v>
      </c>
      <c r="F262">
        <f>VALUE(SUBSTITUTE(Hafas[[#This Row],[Breitengrad Bahnhof]],".",","))</f>
        <v>49.015763</v>
      </c>
      <c r="G262">
        <f>VALUE(SUBSTITUTE(Hafas[[#This Row],[Längengrad Bahnhof]],".",","))</f>
        <v>13.181763</v>
      </c>
    </row>
    <row r="263" spans="1:7">
      <c r="A263" s="4" t="s">
        <v>3346</v>
      </c>
      <c r="B263">
        <v>8000674</v>
      </c>
      <c r="D263" s="4" t="s">
        <v>3347</v>
      </c>
      <c r="E263" s="4" t="s">
        <v>3348</v>
      </c>
      <c r="F263">
        <f>VALUE(SUBSTITUTE(Hafas[[#This Row],[Breitengrad Bahnhof]],".",","))</f>
        <v>49.903596</v>
      </c>
      <c r="G263">
        <f>VALUE(SUBSTITUTE(Hafas[[#This Row],[Längengrad Bahnhof]],".",","))</f>
        <v>6.6145250000000004</v>
      </c>
    </row>
    <row r="264" spans="1:7">
      <c r="A264" s="4" t="s">
        <v>3349</v>
      </c>
      <c r="B264">
        <v>8000675</v>
      </c>
      <c r="D264" s="4" t="s">
        <v>3350</v>
      </c>
      <c r="E264" s="4" t="s">
        <v>3351</v>
      </c>
      <c r="F264">
        <f>VALUE(SUBSTITUTE(Hafas[[#This Row],[Breitengrad Bahnhof]],".",","))</f>
        <v>47.968761999999998</v>
      </c>
      <c r="G264">
        <f>VALUE(SUBSTITUTE(Hafas[[#This Row],[Längengrad Bahnhof]],".",","))</f>
        <v>11.769577999999999</v>
      </c>
    </row>
    <row r="265" spans="1:7">
      <c r="A265" s="4" t="s">
        <v>3352</v>
      </c>
      <c r="B265">
        <v>8011063</v>
      </c>
      <c r="D265" s="4" t="s">
        <v>3353</v>
      </c>
      <c r="E265" s="4" t="s">
        <v>3354</v>
      </c>
      <c r="F265">
        <f>VALUE(SUBSTITUTE(Hafas[[#This Row],[Breitengrad Bahnhof]],".",","))</f>
        <v>54.362315000000002</v>
      </c>
      <c r="G265">
        <f>VALUE(SUBSTITUTE(Hafas[[#This Row],[Längengrad Bahnhof]],".",","))</f>
        <v>13.704806</v>
      </c>
    </row>
    <row r="266" spans="1:7">
      <c r="A266" s="4" t="s">
        <v>3355</v>
      </c>
      <c r="B266">
        <v>8010013</v>
      </c>
      <c r="D266" s="4" t="s">
        <v>3356</v>
      </c>
      <c r="E266" s="4" t="s">
        <v>3357</v>
      </c>
      <c r="F266">
        <f>VALUE(SUBSTITUTE(Hafas[[#This Row],[Breitengrad Bahnhof]],".",","))</f>
        <v>51.763047999999998</v>
      </c>
      <c r="G266">
        <f>VALUE(SUBSTITUTE(Hafas[[#This Row],[Längengrad Bahnhof]],".",","))</f>
        <v>11.784682</v>
      </c>
    </row>
    <row r="267" spans="1:7">
      <c r="A267" s="4" t="s">
        <v>3358</v>
      </c>
      <c r="B267">
        <v>8000678</v>
      </c>
      <c r="D267" s="4" t="s">
        <v>3359</v>
      </c>
      <c r="E267" s="4" t="s">
        <v>3360</v>
      </c>
      <c r="F267">
        <f>VALUE(SUBSTITUTE(Hafas[[#This Row],[Breitengrad Bahnhof]],".",","))</f>
        <v>48.674937999999997</v>
      </c>
      <c r="G267">
        <f>VALUE(SUBSTITUTE(Hafas[[#This Row],[Längengrad Bahnhof]],".",","))</f>
        <v>11.460092</v>
      </c>
    </row>
    <row r="268" spans="1:7">
      <c r="A268" s="4" t="s">
        <v>3361</v>
      </c>
      <c r="B268">
        <v>8003559</v>
      </c>
      <c r="D268" s="4" t="s">
        <v>3362</v>
      </c>
      <c r="E268" s="4" t="s">
        <v>3363</v>
      </c>
      <c r="F268">
        <f>VALUE(SUBSTITUTE(Hafas[[#This Row],[Breitengrad Bahnhof]],".",","))</f>
        <v>49.922274000000002</v>
      </c>
      <c r="G268">
        <f>VALUE(SUBSTITUTE(Hafas[[#This Row],[Längengrad Bahnhof]],".",","))</f>
        <v>8.9457330000000006</v>
      </c>
    </row>
    <row r="269" spans="1:7">
      <c r="A269" s="4" t="s">
        <v>3364</v>
      </c>
      <c r="B269">
        <v>8000015</v>
      </c>
      <c r="D269" s="4" t="s">
        <v>3365</v>
      </c>
      <c r="E269" s="4" t="s">
        <v>3366</v>
      </c>
      <c r="F269">
        <f>VALUE(SUBSTITUTE(Hafas[[#This Row],[Breitengrad Bahnhof]],".",","))</f>
        <v>49.957962999999999</v>
      </c>
      <c r="G269">
        <f>VALUE(SUBSTITUTE(Hafas[[#This Row],[Längengrad Bahnhof]],".",","))</f>
        <v>8.9571819999999995</v>
      </c>
    </row>
    <row r="270" spans="1:7">
      <c r="A270" s="4" t="s">
        <v>3367</v>
      </c>
      <c r="B270">
        <v>8000681</v>
      </c>
      <c r="D270" s="4" t="s">
        <v>3368</v>
      </c>
      <c r="E270" s="4" t="s">
        <v>3369</v>
      </c>
      <c r="F270">
        <f>VALUE(SUBSTITUTE(Hafas[[#This Row],[Breitengrad Bahnhof]],".",","))</f>
        <v>49.240195999999997</v>
      </c>
      <c r="G270">
        <f>VALUE(SUBSTITUTE(Hafas[[#This Row],[Längengrad Bahnhof]],".",","))</f>
        <v>9.060708</v>
      </c>
    </row>
    <row r="271" spans="1:7">
      <c r="A271" s="4" t="s">
        <v>3370</v>
      </c>
      <c r="B271">
        <v>8070919</v>
      </c>
      <c r="D271" s="4" t="s">
        <v>3371</v>
      </c>
      <c r="E271" s="4" t="s">
        <v>3372</v>
      </c>
      <c r="F271">
        <f>VALUE(SUBSTITUTE(Hafas[[#This Row],[Breitengrad Bahnhof]],".",","))</f>
        <v>49.241968999999997</v>
      </c>
      <c r="G271">
        <f>VALUE(SUBSTITUTE(Hafas[[#This Row],[Längengrad Bahnhof]],".",","))</f>
        <v>9.0588840000000008</v>
      </c>
    </row>
    <row r="272" spans="1:7">
      <c r="A272" s="4" t="s">
        <v>3373</v>
      </c>
      <c r="B272">
        <v>8000683</v>
      </c>
      <c r="D272" s="4" t="s">
        <v>3374</v>
      </c>
      <c r="E272" s="4" t="s">
        <v>3375</v>
      </c>
      <c r="F272">
        <f>VALUE(SUBSTITUTE(Hafas[[#This Row],[Breitengrad Bahnhof]],".",","))</f>
        <v>50.056100999999998</v>
      </c>
      <c r="G272">
        <f>VALUE(SUBSTITUTE(Hafas[[#This Row],[Längengrad Bahnhof]],".",","))</f>
        <v>7.7695230000000004</v>
      </c>
    </row>
    <row r="273" spans="1:7">
      <c r="A273" s="4" t="s">
        <v>3376</v>
      </c>
      <c r="B273">
        <v>8075964</v>
      </c>
      <c r="D273" s="4" t="s">
        <v>2585</v>
      </c>
      <c r="E273" s="4" t="s">
        <v>2585</v>
      </c>
      <c r="F273">
        <f>VALUE(SUBSTITUTE(Hafas[[#This Row],[Breitengrad Bahnhof]],".",","))</f>
        <v>999999</v>
      </c>
      <c r="G273">
        <f>VALUE(SUBSTITUTE(Hafas[[#This Row],[Längengrad Bahnhof]],".",","))</f>
        <v>999999</v>
      </c>
    </row>
    <row r="274" spans="1:7">
      <c r="A274" s="4" t="s">
        <v>3377</v>
      </c>
      <c r="B274">
        <v>8000224</v>
      </c>
      <c r="D274" s="4" t="s">
        <v>3378</v>
      </c>
      <c r="E274" s="4" t="s">
        <v>3379</v>
      </c>
      <c r="F274">
        <f>VALUE(SUBSTITUTE(Hafas[[#This Row],[Breitengrad Bahnhof]],".",","))</f>
        <v>49.482626000000003</v>
      </c>
      <c r="G274">
        <f>VALUE(SUBSTITUTE(Hafas[[#This Row],[Längengrad Bahnhof]],".",","))</f>
        <v>6.6984339999999998</v>
      </c>
    </row>
    <row r="275" spans="1:7">
      <c r="A275" s="4" t="s">
        <v>3380</v>
      </c>
      <c r="B275">
        <v>8000685</v>
      </c>
      <c r="D275" s="4" t="s">
        <v>3381</v>
      </c>
      <c r="E275" s="4" t="s">
        <v>3382</v>
      </c>
      <c r="F275">
        <f>VALUE(SUBSTITUTE(Hafas[[#This Row],[Breitengrad Bahnhof]],".",","))</f>
        <v>48.280158999999998</v>
      </c>
      <c r="G275">
        <f>VALUE(SUBSTITUTE(Hafas[[#This Row],[Längengrad Bahnhof]],".",","))</f>
        <v>11.378716000000001</v>
      </c>
    </row>
    <row r="276" spans="1:7">
      <c r="A276" s="4" t="s">
        <v>3383</v>
      </c>
      <c r="B276">
        <v>8011065</v>
      </c>
      <c r="D276" s="4" t="s">
        <v>3384</v>
      </c>
      <c r="E276" s="4" t="s">
        <v>3385</v>
      </c>
      <c r="F276">
        <f>VALUE(SUBSTITUTE(Hafas[[#This Row],[Breitengrad Bahnhof]],".",","))</f>
        <v>50.405771999999999</v>
      </c>
      <c r="G276">
        <f>VALUE(SUBSTITUTE(Hafas[[#This Row],[Längengrad Bahnhof]],".",","))</f>
        <v>10.982450999999999</v>
      </c>
    </row>
    <row r="277" spans="1:7">
      <c r="A277" s="4" t="s">
        <v>3386</v>
      </c>
      <c r="B277">
        <v>8000686</v>
      </c>
      <c r="D277" s="4" t="s">
        <v>3387</v>
      </c>
      <c r="E277" s="4" t="s">
        <v>3388</v>
      </c>
      <c r="F277">
        <f>VALUE(SUBSTITUTE(Hafas[[#This Row],[Breitengrad Bahnhof]],".",","))</f>
        <v>47.862071999999998</v>
      </c>
      <c r="G277">
        <f>VALUE(SUBSTITUTE(Hafas[[#This Row],[Längengrad Bahnhof]],".",","))</f>
        <v>8.3993990000000007</v>
      </c>
    </row>
    <row r="278" spans="1:7">
      <c r="A278" s="4" t="s">
        <v>3389</v>
      </c>
      <c r="B278">
        <v>8000016</v>
      </c>
      <c r="D278" s="4" t="s">
        <v>3390</v>
      </c>
      <c r="E278" s="4" t="s">
        <v>3391</v>
      </c>
      <c r="F278">
        <f>VALUE(SUBSTITUTE(Hafas[[#This Row],[Breitengrad Bahnhof]],".",","))</f>
        <v>48.942675999999999</v>
      </c>
      <c r="G278">
        <f>VALUE(SUBSTITUTE(Hafas[[#This Row],[Längengrad Bahnhof]],".",","))</f>
        <v>9.4259889999999995</v>
      </c>
    </row>
    <row r="279" spans="1:7">
      <c r="A279" s="4" t="s">
        <v>3392</v>
      </c>
      <c r="B279">
        <v>8000689</v>
      </c>
      <c r="D279" s="4" t="s">
        <v>3393</v>
      </c>
      <c r="E279" s="4" t="s">
        <v>3394</v>
      </c>
      <c r="F279">
        <f>VALUE(SUBSTITUTE(Hafas[[#This Row],[Breitengrad Bahnhof]],".",","))</f>
        <v>48.922732000000003</v>
      </c>
      <c r="G279">
        <f>VALUE(SUBSTITUTE(Hafas[[#This Row],[Längengrad Bahnhof]],".",","))</f>
        <v>11.994322</v>
      </c>
    </row>
    <row r="280" spans="1:7">
      <c r="A280" s="4" t="s">
        <v>3395</v>
      </c>
      <c r="B280">
        <v>8000690</v>
      </c>
      <c r="D280" s="4" t="s">
        <v>3396</v>
      </c>
      <c r="E280" s="4" t="s">
        <v>3397</v>
      </c>
      <c r="F280">
        <f>VALUE(SUBSTITUTE(Hafas[[#This Row],[Breitengrad Bahnhof]],".",","))</f>
        <v>47.862028000000002</v>
      </c>
      <c r="G280">
        <f>VALUE(SUBSTITUTE(Hafas[[#This Row],[Längengrad Bahnhof]],".",","))</f>
        <v>12.004156999999999</v>
      </c>
    </row>
    <row r="281" spans="1:7">
      <c r="A281" s="4" t="s">
        <v>3398</v>
      </c>
      <c r="B281">
        <v>8000696</v>
      </c>
      <c r="D281" s="4" t="s">
        <v>3399</v>
      </c>
      <c r="E281" s="4" t="s">
        <v>3400</v>
      </c>
      <c r="F281">
        <f>VALUE(SUBSTITUTE(Hafas[[#This Row],[Breitengrad Bahnhof]],".",","))</f>
        <v>47.857616999999998</v>
      </c>
      <c r="G281">
        <f>VALUE(SUBSTITUTE(Hafas[[#This Row],[Längengrad Bahnhof]],".",","))</f>
        <v>12.013823</v>
      </c>
    </row>
    <row r="282" spans="1:7">
      <c r="A282" s="4" t="s">
        <v>3401</v>
      </c>
      <c r="B282">
        <v>8000609</v>
      </c>
      <c r="D282" s="4" t="s">
        <v>3402</v>
      </c>
      <c r="E282" s="4" t="s">
        <v>3403</v>
      </c>
      <c r="F282">
        <f>VALUE(SUBSTITUTE(Hafas[[#This Row],[Breitengrad Bahnhof]],".",","))</f>
        <v>51.381599999999999</v>
      </c>
      <c r="G282">
        <f>VALUE(SUBSTITUTE(Hafas[[#This Row],[Längengrad Bahnhof]],".",","))</f>
        <v>8.9977920000000005</v>
      </c>
    </row>
    <row r="283" spans="1:7">
      <c r="A283" s="4" t="s">
        <v>3404</v>
      </c>
      <c r="B283">
        <v>8070050</v>
      </c>
      <c r="D283" s="4" t="s">
        <v>3405</v>
      </c>
      <c r="E283" s="4" t="s">
        <v>3406</v>
      </c>
      <c r="F283">
        <f>VALUE(SUBSTITUTE(Hafas[[#This Row],[Breitengrad Bahnhof]],".",","))</f>
        <v>53.630101000000003</v>
      </c>
      <c r="G283">
        <f>VALUE(SUBSTITUTE(Hafas[[#This Row],[Längengrad Bahnhof]],".",","))</f>
        <v>8.8293239999999997</v>
      </c>
    </row>
    <row r="284" spans="1:7">
      <c r="A284" s="4" t="s">
        <v>3407</v>
      </c>
      <c r="B284">
        <v>8000864</v>
      </c>
      <c r="D284" s="4" t="s">
        <v>3408</v>
      </c>
      <c r="E284" s="4" t="s">
        <v>3409</v>
      </c>
      <c r="F284">
        <f>VALUE(SUBSTITUTE(Hafas[[#This Row],[Breitengrad Bahnhof]],".",","))</f>
        <v>47.730803999999999</v>
      </c>
      <c r="G284">
        <f>VALUE(SUBSTITUTE(Hafas[[#This Row],[Längengrad Bahnhof]],".",","))</f>
        <v>7.557601</v>
      </c>
    </row>
    <row r="285" spans="1:7">
      <c r="A285" s="4" t="s">
        <v>3410</v>
      </c>
      <c r="B285">
        <v>8010031</v>
      </c>
      <c r="D285" s="4" t="s">
        <v>3411</v>
      </c>
      <c r="E285" s="4" t="s">
        <v>3412</v>
      </c>
      <c r="F285">
        <f>VALUE(SUBSTITUTE(Hafas[[#This Row],[Breitengrad Bahnhof]],".",","))</f>
        <v>52.135969000000003</v>
      </c>
      <c r="G285">
        <f>VALUE(SUBSTITUTE(Hafas[[#This Row],[Längengrad Bahnhof]],".",","))</f>
        <v>12.594981000000001</v>
      </c>
    </row>
    <row r="286" spans="1:7">
      <c r="A286" s="4" t="s">
        <v>3413</v>
      </c>
      <c r="B286">
        <v>8000879</v>
      </c>
      <c r="D286" s="4" t="s">
        <v>3414</v>
      </c>
      <c r="E286" s="4" t="s">
        <v>3415</v>
      </c>
      <c r="F286">
        <f>VALUE(SUBSTITUTE(Hafas[[#This Row],[Breitengrad Bahnhof]],".",","))</f>
        <v>52.309849999999997</v>
      </c>
      <c r="G286">
        <f>VALUE(SUBSTITUTE(Hafas[[#This Row],[Längengrad Bahnhof]],".",","))</f>
        <v>7.1585390000000002</v>
      </c>
    </row>
    <row r="287" spans="1:7">
      <c r="A287" s="4" t="s">
        <v>3416</v>
      </c>
      <c r="B287">
        <v>8000151</v>
      </c>
      <c r="D287" s="4" t="s">
        <v>2585</v>
      </c>
      <c r="E287" s="4" t="s">
        <v>2585</v>
      </c>
      <c r="F287">
        <f>VALUE(SUBSTITUTE(Hafas[[#This Row],[Breitengrad Bahnhof]],".",","))</f>
        <v>999999</v>
      </c>
      <c r="G287">
        <f>VALUE(SUBSTITUTE(Hafas[[#This Row],[Längengrad Bahnhof]],".",","))</f>
        <v>999999</v>
      </c>
    </row>
    <row r="288" spans="1:7">
      <c r="A288" s="4" t="s">
        <v>3417</v>
      </c>
      <c r="B288">
        <v>8000691</v>
      </c>
      <c r="D288" s="4" t="s">
        <v>3418</v>
      </c>
      <c r="E288" s="4" t="s">
        <v>3419</v>
      </c>
      <c r="F288">
        <f>VALUE(SUBSTITUTE(Hafas[[#This Row],[Breitengrad Bahnhof]],".",","))</f>
        <v>49.103209</v>
      </c>
      <c r="G288">
        <f>VALUE(SUBSTITUTE(Hafas[[#This Row],[Längengrad Bahnhof]],".",","))</f>
        <v>8.0027869999999997</v>
      </c>
    </row>
    <row r="289" spans="1:7">
      <c r="A289" s="4" t="s">
        <v>3420</v>
      </c>
      <c r="B289">
        <v>8011066</v>
      </c>
      <c r="D289" s="4" t="s">
        <v>3421</v>
      </c>
      <c r="E289" s="4" t="s">
        <v>3422</v>
      </c>
      <c r="F289">
        <f>VALUE(SUBSTITUTE(Hafas[[#This Row],[Breitengrad Bahnhof]],".",","))</f>
        <v>50.896138000000001</v>
      </c>
      <c r="G289">
        <f>VALUE(SUBSTITUTE(Hafas[[#This Row],[Längengrad Bahnhof]],".",","))</f>
        <v>11.281549999999999</v>
      </c>
    </row>
    <row r="290" spans="1:7">
      <c r="A290" s="4" t="s">
        <v>3423</v>
      </c>
      <c r="B290">
        <v>8011067</v>
      </c>
      <c r="D290" s="4" t="s">
        <v>3424</v>
      </c>
      <c r="E290" s="4" t="s">
        <v>3425</v>
      </c>
      <c r="F290">
        <f>VALUE(SUBSTITUTE(Hafas[[#This Row],[Breitengrad Bahnhof]],".",","))</f>
        <v>50.900441000000001</v>
      </c>
      <c r="G290">
        <f>VALUE(SUBSTITUTE(Hafas[[#This Row],[Längengrad Bahnhof]],".",","))</f>
        <v>11.280094999999999</v>
      </c>
    </row>
    <row r="291" spans="1:7">
      <c r="A291" s="4" t="s">
        <v>3426</v>
      </c>
      <c r="B291">
        <v>8000907</v>
      </c>
      <c r="D291" s="4" t="s">
        <v>3427</v>
      </c>
      <c r="E291" s="4" t="s">
        <v>3428</v>
      </c>
      <c r="F291">
        <f>VALUE(SUBSTITUTE(Hafas[[#This Row],[Breitengrad Bahnhof]],".",","))</f>
        <v>51.051197000000002</v>
      </c>
      <c r="G291">
        <f>VALUE(SUBSTITUTE(Hafas[[#This Row],[Längengrad Bahnhof]],".",","))</f>
        <v>8.3941090000000003</v>
      </c>
    </row>
    <row r="292" spans="1:7">
      <c r="A292" s="4" t="s">
        <v>3429</v>
      </c>
      <c r="B292">
        <v>8000935</v>
      </c>
      <c r="D292" s="4" t="s">
        <v>3430</v>
      </c>
      <c r="E292" s="4" t="s">
        <v>3431</v>
      </c>
      <c r="F292">
        <f>VALUE(SUBSTITUTE(Hafas[[#This Row],[Breitengrad Bahnhof]],".",","))</f>
        <v>53.078246999999998</v>
      </c>
      <c r="G292">
        <f>VALUE(SUBSTITUTE(Hafas[[#This Row],[Längengrad Bahnhof]],".",","))</f>
        <v>10.574140999999999</v>
      </c>
    </row>
    <row r="293" spans="1:7">
      <c r="A293" s="4" t="s">
        <v>3432</v>
      </c>
      <c r="B293">
        <v>8000988</v>
      </c>
      <c r="D293" s="4" t="s">
        <v>3433</v>
      </c>
      <c r="E293" s="4" t="s">
        <v>3434</v>
      </c>
      <c r="F293">
        <f>VALUE(SUBSTITUTE(Hafas[[#This Row],[Breitengrad Bahnhof]],".",","))</f>
        <v>48.432853000000001</v>
      </c>
      <c r="G293">
        <f>VALUE(SUBSTITUTE(Hafas[[#This Row],[Längengrad Bahnhof]],".",","))</f>
        <v>13.074033999999999</v>
      </c>
    </row>
    <row r="294" spans="1:7">
      <c r="A294" s="4" t="s">
        <v>3435</v>
      </c>
      <c r="B294">
        <v>8010014</v>
      </c>
      <c r="D294" s="4" t="s">
        <v>3436</v>
      </c>
      <c r="E294" s="4" t="s">
        <v>3437</v>
      </c>
      <c r="F294">
        <f>VALUE(SUBSTITUTE(Hafas[[#This Row],[Breitengrad Bahnhof]],".",","))</f>
        <v>50.682648</v>
      </c>
      <c r="G294">
        <f>VALUE(SUBSTITUTE(Hafas[[#This Row],[Längengrad Bahnhof]],".",","))</f>
        <v>11.275498000000001</v>
      </c>
    </row>
    <row r="295" spans="1:7">
      <c r="A295" s="4" t="s">
        <v>3438</v>
      </c>
      <c r="B295">
        <v>8001049</v>
      </c>
      <c r="D295" s="4" t="s">
        <v>3439</v>
      </c>
      <c r="E295" s="4" t="s">
        <v>3440</v>
      </c>
      <c r="F295">
        <f>VALUE(SUBSTITUTE(Hafas[[#This Row],[Breitengrad Bahnhof]],".",","))</f>
        <v>50.556266000000001</v>
      </c>
      <c r="G295">
        <f>VALUE(SUBSTITUTE(Hafas[[#This Row],[Längengrad Bahnhof]],".",","))</f>
        <v>7.2172169999999998</v>
      </c>
    </row>
    <row r="296" spans="1:7">
      <c r="A296" s="4" t="s">
        <v>3441</v>
      </c>
      <c r="B296">
        <v>8001052</v>
      </c>
      <c r="D296" s="4" t="s">
        <v>3442</v>
      </c>
      <c r="E296" s="4" t="s">
        <v>3443</v>
      </c>
      <c r="F296">
        <f>VALUE(SUBSTITUTE(Hafas[[#This Row],[Breitengrad Bahnhof]],".",","))</f>
        <v>52.835099999999997</v>
      </c>
      <c r="G296">
        <f>VALUE(SUBSTITUTE(Hafas[[#This Row],[Längengrad Bahnhof]],".",","))</f>
        <v>10.672798999999999</v>
      </c>
    </row>
    <row r="297" spans="1:7">
      <c r="A297" s="4" t="s">
        <v>3444</v>
      </c>
      <c r="B297">
        <v>8011068</v>
      </c>
      <c r="D297" s="4" t="s">
        <v>3445</v>
      </c>
      <c r="E297" s="4" t="s">
        <v>3446</v>
      </c>
      <c r="F297">
        <f>VALUE(SUBSTITUTE(Hafas[[#This Row],[Breitengrad Bahnhof]],".",","))</f>
        <v>50.217587000000002</v>
      </c>
      <c r="G297">
        <f>VALUE(SUBSTITUTE(Hafas[[#This Row],[Längengrad Bahnhof]],".",","))</f>
        <v>12.311413999999999</v>
      </c>
    </row>
    <row r="298" spans="1:7">
      <c r="A298" s="4" t="s">
        <v>3447</v>
      </c>
      <c r="B298">
        <v>8007058</v>
      </c>
      <c r="D298" s="4" t="s">
        <v>3448</v>
      </c>
      <c r="E298" s="4" t="s">
        <v>3449</v>
      </c>
      <c r="F298">
        <f>VALUE(SUBSTITUTE(Hafas[[#This Row],[Breitengrad Bahnhof]],".",","))</f>
        <v>53.920592999999997</v>
      </c>
      <c r="G298">
        <f>VALUE(SUBSTITUTE(Hafas[[#This Row],[Längengrad Bahnhof]],".",","))</f>
        <v>9.8901620000000001</v>
      </c>
    </row>
    <row r="299" spans="1:7">
      <c r="A299" s="4" t="s">
        <v>3450</v>
      </c>
      <c r="B299">
        <v>8007057</v>
      </c>
      <c r="D299" s="4" t="s">
        <v>3451</v>
      </c>
      <c r="E299" s="4" t="s">
        <v>3452</v>
      </c>
      <c r="F299">
        <f>VALUE(SUBSTITUTE(Hafas[[#This Row],[Breitengrad Bahnhof]],".",","))</f>
        <v>53.903365000000001</v>
      </c>
      <c r="G299">
        <f>VALUE(SUBSTITUTE(Hafas[[#This Row],[Längengrad Bahnhof]],".",","))</f>
        <v>9.8904200000000007</v>
      </c>
    </row>
    <row r="300" spans="1:7">
      <c r="A300" s="4" t="s">
        <v>3453</v>
      </c>
      <c r="B300">
        <v>8000694</v>
      </c>
      <c r="D300" s="4" t="s">
        <v>3454</v>
      </c>
      <c r="E300" s="4" t="s">
        <v>3455</v>
      </c>
      <c r="F300">
        <f>VALUE(SUBSTITUTE(Hafas[[#This Row],[Breitengrad Bahnhof]],".",","))</f>
        <v>50.504218000000002</v>
      </c>
      <c r="G300">
        <f>VALUE(SUBSTITUTE(Hafas[[#This Row],[Längengrad Bahnhof]],".",","))</f>
        <v>7.3045640000000001</v>
      </c>
    </row>
    <row r="301" spans="1:7">
      <c r="A301" s="4" t="s">
        <v>3456</v>
      </c>
      <c r="B301">
        <v>8001322</v>
      </c>
      <c r="D301" s="4" t="s">
        <v>3457</v>
      </c>
      <c r="E301" s="4" t="s">
        <v>3458</v>
      </c>
      <c r="F301">
        <f>VALUE(SUBSTITUTE(Hafas[[#This Row],[Breitengrad Bahnhof]],".",","))</f>
        <v>50.296624999999999</v>
      </c>
      <c r="G301">
        <f>VALUE(SUBSTITUTE(Hafas[[#This Row],[Längengrad Bahnhof]],".",","))</f>
        <v>8.2550509999999999</v>
      </c>
    </row>
    <row r="302" spans="1:7">
      <c r="A302" s="4" t="s">
        <v>3459</v>
      </c>
      <c r="B302">
        <v>8010016</v>
      </c>
      <c r="D302" s="4" t="s">
        <v>3460</v>
      </c>
      <c r="E302" s="4" t="s">
        <v>3461</v>
      </c>
      <c r="F302">
        <f>VALUE(SUBSTITUTE(Hafas[[#This Row],[Breitengrad Bahnhof]],".",","))</f>
        <v>54.100003999999998</v>
      </c>
      <c r="G302">
        <f>VALUE(SUBSTITUTE(Hafas[[#This Row],[Längengrad Bahnhof]],".",","))</f>
        <v>11.905335000000001</v>
      </c>
    </row>
    <row r="303" spans="1:7">
      <c r="A303" s="4" t="s">
        <v>3462</v>
      </c>
      <c r="B303">
        <v>8011069</v>
      </c>
      <c r="D303" s="4" t="s">
        <v>3463</v>
      </c>
      <c r="E303" s="4" t="s">
        <v>3464</v>
      </c>
      <c r="F303">
        <f>VALUE(SUBSTITUTE(Hafas[[#This Row],[Breitengrad Bahnhof]],".",","))</f>
        <v>54.108463</v>
      </c>
      <c r="G303">
        <f>VALUE(SUBSTITUTE(Hafas[[#This Row],[Längengrad Bahnhof]],".",","))</f>
        <v>11.899894</v>
      </c>
    </row>
    <row r="304" spans="1:7">
      <c r="A304" s="4" t="s">
        <v>3465</v>
      </c>
      <c r="B304">
        <v>8081085</v>
      </c>
      <c r="D304" s="4" t="s">
        <v>3466</v>
      </c>
      <c r="E304" s="4" t="s">
        <v>3467</v>
      </c>
      <c r="F304">
        <f>VALUE(SUBSTITUTE(Hafas[[#This Row],[Breitengrad Bahnhof]],".",","))</f>
        <v>54.104649999999999</v>
      </c>
      <c r="G304">
        <f>VALUE(SUBSTITUTE(Hafas[[#This Row],[Längengrad Bahnhof]],".",","))</f>
        <v>11.902100000000001</v>
      </c>
    </row>
    <row r="305" spans="1:7">
      <c r="A305" s="4" t="s">
        <v>3468</v>
      </c>
      <c r="B305">
        <v>8071934</v>
      </c>
      <c r="D305" s="4" t="s">
        <v>3469</v>
      </c>
      <c r="E305" s="4" t="s">
        <v>3470</v>
      </c>
      <c r="F305">
        <f>VALUE(SUBSTITUTE(Hafas[[#This Row],[Breitengrad Bahnhof]],".",","))</f>
        <v>51.733274000000002</v>
      </c>
      <c r="G305">
        <f>VALUE(SUBSTITUTE(Hafas[[#This Row],[Längengrad Bahnhof]],".",","))</f>
        <v>9.02318</v>
      </c>
    </row>
    <row r="306" spans="1:7">
      <c r="A306" s="4" t="s">
        <v>3471</v>
      </c>
      <c r="B306">
        <v>8000697</v>
      </c>
      <c r="D306" s="4" t="s">
        <v>3472</v>
      </c>
      <c r="E306" s="4" t="s">
        <v>3473</v>
      </c>
      <c r="F306">
        <f>VALUE(SUBSTITUTE(Hafas[[#This Row],[Breitengrad Bahnhof]],".",","))</f>
        <v>51.730322999999999</v>
      </c>
      <c r="G306">
        <f>VALUE(SUBSTITUTE(Hafas[[#This Row],[Längengrad Bahnhof]],".",","))</f>
        <v>9.0308100000000007</v>
      </c>
    </row>
    <row r="307" spans="1:7">
      <c r="A307" s="4" t="s">
        <v>3474</v>
      </c>
      <c r="B307">
        <v>8000698</v>
      </c>
      <c r="D307" s="4" t="s">
        <v>3475</v>
      </c>
      <c r="E307" s="4" t="s">
        <v>3476</v>
      </c>
      <c r="F307">
        <f>VALUE(SUBSTITUTE(Hafas[[#This Row],[Breitengrad Bahnhof]],".",","))</f>
        <v>49.460633000000001</v>
      </c>
      <c r="G307">
        <f>VALUE(SUBSTITUTE(Hafas[[#This Row],[Längengrad Bahnhof]],".",","))</f>
        <v>8.1707009999999993</v>
      </c>
    </row>
    <row r="308" spans="1:7">
      <c r="A308" s="4" t="s">
        <v>3477</v>
      </c>
      <c r="B308">
        <v>8000708</v>
      </c>
      <c r="D308" s="4" t="s">
        <v>3478</v>
      </c>
      <c r="E308" s="4" t="s">
        <v>3479</v>
      </c>
      <c r="F308">
        <f>VALUE(SUBSTITUTE(Hafas[[#This Row],[Breitengrad Bahnhof]],".",","))</f>
        <v>49.466416000000002</v>
      </c>
      <c r="G308">
        <f>VALUE(SUBSTITUTE(Hafas[[#This Row],[Längengrad Bahnhof]],".",","))</f>
        <v>8.1930720000000008</v>
      </c>
    </row>
    <row r="309" spans="1:7">
      <c r="A309" s="4" t="s">
        <v>3480</v>
      </c>
      <c r="B309">
        <v>8011071</v>
      </c>
      <c r="D309" s="4" t="s">
        <v>3481</v>
      </c>
      <c r="E309" s="4" t="s">
        <v>3482</v>
      </c>
      <c r="F309">
        <f>VALUE(SUBSTITUTE(Hafas[[#This Row],[Breitengrad Bahnhof]],".",","))</f>
        <v>51.305165000000002</v>
      </c>
      <c r="G309">
        <f>VALUE(SUBSTITUTE(Hafas[[#This Row],[Längengrad Bahnhof]],".",","))</f>
        <v>12.071052999999999</v>
      </c>
    </row>
    <row r="310" spans="1:7">
      <c r="A310" s="4" t="s">
        <v>3483</v>
      </c>
      <c r="B310">
        <v>8070225</v>
      </c>
      <c r="D310" s="4" t="s">
        <v>3484</v>
      </c>
      <c r="E310" s="4" t="s">
        <v>3485</v>
      </c>
      <c r="F310">
        <f>VALUE(SUBSTITUTE(Hafas[[#This Row],[Breitengrad Bahnhof]],".",","))</f>
        <v>52.239939999999997</v>
      </c>
      <c r="G310">
        <f>VALUE(SUBSTITUTE(Hafas[[#This Row],[Längengrad Bahnhof]],".",","))</f>
        <v>9.1066880000000001</v>
      </c>
    </row>
    <row r="311" spans="1:7">
      <c r="A311" s="4" t="s">
        <v>3486</v>
      </c>
      <c r="B311">
        <v>8011072</v>
      </c>
      <c r="D311" s="4" t="s">
        <v>3487</v>
      </c>
      <c r="E311" s="4" t="s">
        <v>3488</v>
      </c>
      <c r="F311">
        <f>VALUE(SUBSTITUTE(Hafas[[#This Row],[Breitengrad Bahnhof]],".",","))</f>
        <v>50.296672000000001</v>
      </c>
      <c r="G311">
        <f>VALUE(SUBSTITUTE(Hafas[[#This Row],[Längengrad Bahnhof]],".",","))</f>
        <v>12.256285999999999</v>
      </c>
    </row>
    <row r="312" spans="1:7">
      <c r="A312" s="4" t="s">
        <v>3489</v>
      </c>
      <c r="B312">
        <v>8000701</v>
      </c>
      <c r="D312" s="4" t="s">
        <v>3490</v>
      </c>
      <c r="E312" s="4" t="s">
        <v>3491</v>
      </c>
      <c r="F312">
        <f>VALUE(SUBSTITUTE(Hafas[[#This Row],[Breitengrad Bahnhof]],".",","))</f>
        <v>50.327652</v>
      </c>
      <c r="G312">
        <f>VALUE(SUBSTITUTE(Hafas[[#This Row],[Längengrad Bahnhof]],".",","))</f>
        <v>7.728637</v>
      </c>
    </row>
    <row r="313" spans="1:7">
      <c r="A313" s="4" t="s">
        <v>3492</v>
      </c>
      <c r="B313">
        <v>8000702</v>
      </c>
      <c r="D313" s="4" t="s">
        <v>3493</v>
      </c>
      <c r="E313" s="4" t="s">
        <v>3494</v>
      </c>
      <c r="F313">
        <f>VALUE(SUBSTITUTE(Hafas[[#This Row],[Breitengrad Bahnhof]],".",","))</f>
        <v>50.330694000000001</v>
      </c>
      <c r="G313">
        <f>VALUE(SUBSTITUTE(Hafas[[#This Row],[Längengrad Bahnhof]],".",","))</f>
        <v>7.7060389999999996</v>
      </c>
    </row>
    <row r="314" spans="1:7">
      <c r="A314" s="4" t="s">
        <v>3495</v>
      </c>
      <c r="B314">
        <v>8001787</v>
      </c>
      <c r="D314" s="4" t="s">
        <v>3496</v>
      </c>
      <c r="E314" s="4" t="s">
        <v>3497</v>
      </c>
      <c r="F314">
        <f>VALUE(SUBSTITUTE(Hafas[[#This Row],[Breitengrad Bahnhof]],".",","))</f>
        <v>47.905065999999998</v>
      </c>
      <c r="G314">
        <f>VALUE(SUBSTITUTE(Hafas[[#This Row],[Längengrad Bahnhof]],".",","))</f>
        <v>12.301558</v>
      </c>
    </row>
    <row r="315" spans="1:7">
      <c r="A315" s="4" t="s">
        <v>3498</v>
      </c>
      <c r="B315">
        <v>8070307</v>
      </c>
      <c r="D315" s="4" t="s">
        <v>3499</v>
      </c>
      <c r="E315" s="4" t="s">
        <v>3500</v>
      </c>
      <c r="F315">
        <f>VALUE(SUBSTITUTE(Hafas[[#This Row],[Breitengrad Bahnhof]],".",","))</f>
        <v>52.323833999999998</v>
      </c>
      <c r="G315">
        <f>VALUE(SUBSTITUTE(Hafas[[#This Row],[Längengrad Bahnhof]],".",","))</f>
        <v>8.3414319999999993</v>
      </c>
    </row>
    <row r="316" spans="1:7">
      <c r="A316" s="4" t="s">
        <v>3501</v>
      </c>
      <c r="B316">
        <v>8001958</v>
      </c>
      <c r="D316" s="4" t="s">
        <v>3502</v>
      </c>
      <c r="E316" s="4" t="s">
        <v>3503</v>
      </c>
      <c r="F316">
        <f>VALUE(SUBSTITUTE(Hafas[[#This Row],[Breitengrad Bahnhof]],".",","))</f>
        <v>52.862924999999997</v>
      </c>
      <c r="G316">
        <f>VALUE(SUBSTITUTE(Hafas[[#This Row],[Längengrad Bahnhof]],".",","))</f>
        <v>9.7002330000000008</v>
      </c>
    </row>
    <row r="317" spans="1:7">
      <c r="A317" s="4" t="s">
        <v>3504</v>
      </c>
      <c r="B317">
        <v>8010017</v>
      </c>
      <c r="D317" s="4" t="s">
        <v>3505</v>
      </c>
      <c r="E317" s="4" t="s">
        <v>3506</v>
      </c>
      <c r="F317">
        <f>VALUE(SUBSTITUTE(Hafas[[#This Row],[Breitengrad Bahnhof]],".",","))</f>
        <v>52.789932999999998</v>
      </c>
      <c r="G317">
        <f>VALUE(SUBSTITUTE(Hafas[[#This Row],[Längengrad Bahnhof]],".",","))</f>
        <v>14.035750999999999</v>
      </c>
    </row>
    <row r="318" spans="1:7">
      <c r="A318" s="4" t="s">
        <v>3507</v>
      </c>
      <c r="B318">
        <v>8000017</v>
      </c>
      <c r="D318" s="4" t="s">
        <v>3508</v>
      </c>
      <c r="E318" s="4" t="s">
        <v>3509</v>
      </c>
      <c r="F318">
        <f>VALUE(SUBSTITUTE(Hafas[[#This Row],[Breitengrad Bahnhof]],".",","))</f>
        <v>49.231571000000002</v>
      </c>
      <c r="G318">
        <f>VALUE(SUBSTITUTE(Hafas[[#This Row],[Längengrad Bahnhof]],".",","))</f>
        <v>9.1997710000000001</v>
      </c>
    </row>
    <row r="319" spans="1:7">
      <c r="A319" s="4" t="s">
        <v>3510</v>
      </c>
      <c r="B319">
        <v>8000704</v>
      </c>
      <c r="D319" s="4" t="s">
        <v>3511</v>
      </c>
      <c r="E319" s="4" t="s">
        <v>3512</v>
      </c>
      <c r="F319">
        <f>VALUE(SUBSTITUTE(Hafas[[#This Row],[Breitengrad Bahnhof]],".",","))</f>
        <v>49.218564000000001</v>
      </c>
      <c r="G319">
        <f>VALUE(SUBSTITUTE(Hafas[[#This Row],[Längengrad Bahnhof]],".",","))</f>
        <v>9.2109850000000009</v>
      </c>
    </row>
    <row r="320" spans="1:7">
      <c r="A320" s="4" t="s">
        <v>3513</v>
      </c>
      <c r="B320">
        <v>8000352</v>
      </c>
      <c r="D320" s="4" t="s">
        <v>3514</v>
      </c>
      <c r="E320" s="4" t="s">
        <v>3515</v>
      </c>
      <c r="F320">
        <f>VALUE(SUBSTITUTE(Hafas[[#This Row],[Breitengrad Bahnhof]],".",","))</f>
        <v>51.867370000000001</v>
      </c>
      <c r="G320">
        <f>VALUE(SUBSTITUTE(Hafas[[#This Row],[Längengrad Bahnhof]],".",","))</f>
        <v>10.020236000000001</v>
      </c>
    </row>
    <row r="321" spans="1:7">
      <c r="A321" s="4" t="s">
        <v>3516</v>
      </c>
      <c r="B321">
        <v>8000707</v>
      </c>
      <c r="D321" s="4" t="s">
        <v>3517</v>
      </c>
      <c r="E321" s="4" t="s">
        <v>3518</v>
      </c>
      <c r="F321">
        <f>VALUE(SUBSTITUTE(Hafas[[#This Row],[Breitengrad Bahnhof]],".",","))</f>
        <v>48.448618000000003</v>
      </c>
      <c r="G321">
        <f>VALUE(SUBSTITUTE(Hafas[[#This Row],[Längengrad Bahnhof]],".",","))</f>
        <v>8.2305689999999991</v>
      </c>
    </row>
    <row r="322" spans="1:7">
      <c r="A322" s="4" t="s">
        <v>3519</v>
      </c>
      <c r="B322">
        <v>8002378</v>
      </c>
      <c r="D322" s="4" t="s">
        <v>3520</v>
      </c>
      <c r="E322" s="4" t="s">
        <v>3521</v>
      </c>
      <c r="F322">
        <f>VALUE(SUBSTITUTE(Hafas[[#This Row],[Breitengrad Bahnhof]],".",","))</f>
        <v>47.882468000000003</v>
      </c>
      <c r="G322">
        <f>VALUE(SUBSTITUTE(Hafas[[#This Row],[Längengrad Bahnhof]],".",","))</f>
        <v>10.253715</v>
      </c>
    </row>
    <row r="323" spans="1:7">
      <c r="A323" s="4" t="s">
        <v>3522</v>
      </c>
      <c r="B323">
        <v>8000019</v>
      </c>
      <c r="D323" s="4" t="s">
        <v>3523</v>
      </c>
      <c r="E323" s="4" t="s">
        <v>3524</v>
      </c>
      <c r="F323">
        <f>VALUE(SUBSTITUTE(Hafas[[#This Row],[Breitengrad Bahnhof]],".",","))</f>
        <v>51.888368999999997</v>
      </c>
      <c r="G323">
        <f>VALUE(SUBSTITUTE(Hafas[[#This Row],[Längengrad Bahnhof]],".",","))</f>
        <v>10.554219</v>
      </c>
    </row>
    <row r="324" spans="1:7">
      <c r="A324" s="4" t="s">
        <v>3525</v>
      </c>
      <c r="B324">
        <v>8007011</v>
      </c>
      <c r="D324" s="4" t="s">
        <v>3526</v>
      </c>
      <c r="E324" s="4" t="s">
        <v>3527</v>
      </c>
      <c r="F324">
        <f>VALUE(SUBSTITUTE(Hafas[[#This Row],[Breitengrad Bahnhof]],".",","))</f>
        <v>48.802427999999999</v>
      </c>
      <c r="G324">
        <f>VALUE(SUBSTITUTE(Hafas[[#This Row],[Längengrad Bahnhof]],".",","))</f>
        <v>8.4389570000000003</v>
      </c>
    </row>
    <row r="325" spans="1:7">
      <c r="A325" s="4" t="s">
        <v>3528</v>
      </c>
      <c r="B325">
        <v>8000020</v>
      </c>
      <c r="D325" s="4" t="s">
        <v>3529</v>
      </c>
      <c r="E325" s="4" t="s">
        <v>3530</v>
      </c>
      <c r="F325">
        <f>VALUE(SUBSTITUTE(Hafas[[#This Row],[Breitengrad Bahnhof]],".",","))</f>
        <v>50.869765999999998</v>
      </c>
      <c r="G325">
        <f>VALUE(SUBSTITUTE(Hafas[[#This Row],[Längengrad Bahnhof]],".",","))</f>
        <v>9.7165809999999997</v>
      </c>
    </row>
    <row r="326" spans="1:7">
      <c r="A326" s="4" t="s">
        <v>3531</v>
      </c>
      <c r="B326">
        <v>8071207</v>
      </c>
      <c r="D326" s="4" t="s">
        <v>3532</v>
      </c>
      <c r="E326" s="4" t="s">
        <v>3533</v>
      </c>
      <c r="F326">
        <f>VALUE(SUBSTITUTE(Hafas[[#This Row],[Breitengrad Bahnhof]],".",","))</f>
        <v>50.869498999999998</v>
      </c>
      <c r="G326">
        <f>VALUE(SUBSTITUTE(Hafas[[#This Row],[Längengrad Bahnhof]],".",","))</f>
        <v>9.7158580000000008</v>
      </c>
    </row>
    <row r="327" spans="1:7">
      <c r="A327" s="4" t="s">
        <v>3534</v>
      </c>
      <c r="B327">
        <v>8000710</v>
      </c>
      <c r="D327" s="4" t="s">
        <v>3535</v>
      </c>
      <c r="E327" s="4" t="s">
        <v>3536</v>
      </c>
      <c r="F327">
        <f>VALUE(SUBSTITUTE(Hafas[[#This Row],[Breitengrad Bahnhof]],".",","))</f>
        <v>48.494605999999997</v>
      </c>
      <c r="G327">
        <f>VALUE(SUBSTITUTE(Hafas[[#This Row],[Längengrad Bahnhof]],".",","))</f>
        <v>13.323195</v>
      </c>
    </row>
    <row r="328" spans="1:7">
      <c r="A328" s="4" t="s">
        <v>3537</v>
      </c>
      <c r="B328">
        <v>8002978</v>
      </c>
      <c r="D328" s="4" t="s">
        <v>3538</v>
      </c>
      <c r="E328" s="4" t="s">
        <v>3539</v>
      </c>
      <c r="F328">
        <f>VALUE(SUBSTITUTE(Hafas[[#This Row],[Breitengrad Bahnhof]],".",","))</f>
        <v>52.289096999999998</v>
      </c>
      <c r="G328">
        <f>VALUE(SUBSTITUTE(Hafas[[#This Row],[Längengrad Bahnhof]],".",","))</f>
        <v>8.5458540000000003</v>
      </c>
    </row>
    <row r="329" spans="1:7">
      <c r="A329" s="4" t="s">
        <v>3540</v>
      </c>
      <c r="B329">
        <v>8000712</v>
      </c>
      <c r="D329" s="4" t="s">
        <v>3541</v>
      </c>
      <c r="E329" s="4" t="s">
        <v>3542</v>
      </c>
      <c r="F329">
        <f>VALUE(SUBSTITUTE(Hafas[[#This Row],[Breitengrad Bahnhof]],".",","))</f>
        <v>50.219904</v>
      </c>
      <c r="G329">
        <f>VALUE(SUBSTITUTE(Hafas[[#This Row],[Längengrad Bahnhof]],".",","))</f>
        <v>8.6206239999999994</v>
      </c>
    </row>
    <row r="330" spans="1:7">
      <c r="A330" s="4" t="s">
        <v>3543</v>
      </c>
      <c r="B330">
        <v>8070770</v>
      </c>
      <c r="D330" s="4" t="s">
        <v>3544</v>
      </c>
      <c r="E330" s="4" t="s">
        <v>3545</v>
      </c>
      <c r="F330">
        <f>VALUE(SUBSTITUTE(Hafas[[#This Row],[Breitengrad Bahnhof]],".",","))</f>
        <v>50.648539999999997</v>
      </c>
      <c r="G330">
        <f>VALUE(SUBSTITUTE(Hafas[[#This Row],[Längengrad Bahnhof]],".",","))</f>
        <v>7.2150829999999999</v>
      </c>
    </row>
    <row r="331" spans="1:7">
      <c r="A331" s="4" t="s">
        <v>3546</v>
      </c>
      <c r="B331">
        <v>8070073</v>
      </c>
      <c r="D331" s="4" t="s">
        <v>3547</v>
      </c>
      <c r="E331" s="4" t="s">
        <v>3548</v>
      </c>
      <c r="F331">
        <f>VALUE(SUBSTITUTE(Hafas[[#This Row],[Breitengrad Bahnhof]],".",","))</f>
        <v>50.643749999999997</v>
      </c>
      <c r="G331">
        <f>VALUE(SUBSTITUTE(Hafas[[#This Row],[Längengrad Bahnhof]],".",","))</f>
        <v>7.217231</v>
      </c>
    </row>
    <row r="332" spans="1:7">
      <c r="A332" s="4" t="s">
        <v>3549</v>
      </c>
      <c r="B332">
        <v>8000713</v>
      </c>
      <c r="D332" s="4" t="s">
        <v>3550</v>
      </c>
      <c r="E332" s="4" t="s">
        <v>3551</v>
      </c>
      <c r="F332">
        <f>VALUE(SUBSTITUTE(Hafas[[#This Row],[Breitengrad Bahnhof]],".",","))</f>
        <v>50.639772000000001</v>
      </c>
      <c r="G332">
        <f>VALUE(SUBSTITUTE(Hafas[[#This Row],[Längengrad Bahnhof]],".",","))</f>
        <v>7.2195330000000002</v>
      </c>
    </row>
    <row r="333" spans="1:7">
      <c r="A333" s="4" t="s">
        <v>3552</v>
      </c>
      <c r="B333">
        <v>8075944</v>
      </c>
      <c r="D333" s="4" t="s">
        <v>2585</v>
      </c>
      <c r="E333" s="4" t="s">
        <v>2585</v>
      </c>
      <c r="F333">
        <f>VALUE(SUBSTITUTE(Hafas[[#This Row],[Breitengrad Bahnhof]],".",","))</f>
        <v>999999</v>
      </c>
      <c r="G333">
        <f>VALUE(SUBSTITUTE(Hafas[[#This Row],[Längengrad Bahnhof]],".",","))</f>
        <v>999999</v>
      </c>
    </row>
    <row r="334" spans="1:7">
      <c r="A334" s="4" t="s">
        <v>3553</v>
      </c>
      <c r="B334">
        <v>8000711</v>
      </c>
      <c r="D334" s="4" t="s">
        <v>3554</v>
      </c>
      <c r="E334" s="4" t="s">
        <v>3555</v>
      </c>
      <c r="F334">
        <f>VALUE(SUBSTITUTE(Hafas[[#This Row],[Breitengrad Bahnhof]],".",","))</f>
        <v>50.513675999999997</v>
      </c>
      <c r="G334">
        <f>VALUE(SUBSTITUTE(Hafas[[#This Row],[Längengrad Bahnhof]],".",","))</f>
        <v>7.3108709999999997</v>
      </c>
    </row>
    <row r="335" spans="1:7">
      <c r="A335" s="4" t="s">
        <v>3556</v>
      </c>
      <c r="B335">
        <v>8070308</v>
      </c>
      <c r="D335" s="4" t="s">
        <v>3557</v>
      </c>
      <c r="E335" s="4" t="s">
        <v>3558</v>
      </c>
      <c r="F335">
        <f>VALUE(SUBSTITUTE(Hafas[[#This Row],[Breitengrad Bahnhof]],".",","))</f>
        <v>52.149712999999998</v>
      </c>
      <c r="G335">
        <f>VALUE(SUBSTITUTE(Hafas[[#This Row],[Längengrad Bahnhof]],".",","))</f>
        <v>8.0375119999999995</v>
      </c>
    </row>
    <row r="336" spans="1:7">
      <c r="A336" s="4" t="s">
        <v>3559</v>
      </c>
      <c r="B336">
        <v>8070309</v>
      </c>
      <c r="D336" s="4" t="s">
        <v>3560</v>
      </c>
      <c r="E336" s="4" t="s">
        <v>3561</v>
      </c>
      <c r="F336">
        <f>VALUE(SUBSTITUTE(Hafas[[#This Row],[Breitengrad Bahnhof]],".",","))</f>
        <v>48.404155000000003</v>
      </c>
      <c r="G336">
        <f>VALUE(SUBSTITUTE(Hafas[[#This Row],[Längengrad Bahnhof]],".",","))</f>
        <v>8.770092</v>
      </c>
    </row>
    <row r="337" spans="1:7">
      <c r="A337" s="4" t="s">
        <v>493</v>
      </c>
      <c r="B337">
        <v>8003182</v>
      </c>
      <c r="D337" s="4" t="s">
        <v>3562</v>
      </c>
      <c r="E337" s="4" t="s">
        <v>3563</v>
      </c>
      <c r="F337">
        <f>VALUE(SUBSTITUTE(Hafas[[#This Row],[Breitengrad Bahnhof]],".",","))</f>
        <v>51.646270000000001</v>
      </c>
      <c r="G337">
        <f>VALUE(SUBSTITUTE(Hafas[[#This Row],[Längengrad Bahnhof]],".",","))</f>
        <v>9.4457100000000001</v>
      </c>
    </row>
    <row r="338" spans="1:7">
      <c r="A338" s="4" t="s">
        <v>3564</v>
      </c>
      <c r="B338">
        <v>8000714</v>
      </c>
      <c r="D338" s="4" t="s">
        <v>3565</v>
      </c>
      <c r="E338" s="4" t="s">
        <v>3566</v>
      </c>
      <c r="F338">
        <f>VALUE(SUBSTITUTE(Hafas[[#This Row],[Breitengrad Bahnhof]],".",","))</f>
        <v>50.191547</v>
      </c>
      <c r="G338">
        <f>VALUE(SUBSTITUTE(Hafas[[#This Row],[Längengrad Bahnhof]],".",","))</f>
        <v>10.079885000000001</v>
      </c>
    </row>
    <row r="339" spans="1:7">
      <c r="A339" s="4" t="s">
        <v>3567</v>
      </c>
      <c r="B339">
        <v>8010018</v>
      </c>
      <c r="D339" s="4" t="s">
        <v>3568</v>
      </c>
      <c r="E339" s="4" t="s">
        <v>3569</v>
      </c>
      <c r="F339">
        <f>VALUE(SUBSTITUTE(Hafas[[#This Row],[Breitengrad Bahnhof]],".",","))</f>
        <v>53.766973999999998</v>
      </c>
      <c r="G339">
        <f>VALUE(SUBSTITUTE(Hafas[[#This Row],[Längengrad Bahnhof]],".",","))</f>
        <v>11.466925</v>
      </c>
    </row>
    <row r="340" spans="1:7">
      <c r="A340" s="4" t="s">
        <v>3570</v>
      </c>
      <c r="B340">
        <v>8000716</v>
      </c>
      <c r="D340" s="4" t="s">
        <v>3571</v>
      </c>
      <c r="E340" s="4" t="s">
        <v>3572</v>
      </c>
      <c r="F340">
        <f>VALUE(SUBSTITUTE(Hafas[[#This Row],[Breitengrad Bahnhof]],".",","))</f>
        <v>47.668005999999998</v>
      </c>
      <c r="G340">
        <f>VALUE(SUBSTITUTE(Hafas[[#This Row],[Längengrad Bahnhof]],".",","))</f>
        <v>11.058204</v>
      </c>
    </row>
    <row r="341" spans="1:7">
      <c r="A341" s="4" t="s">
        <v>3573</v>
      </c>
      <c r="B341">
        <v>8000717</v>
      </c>
      <c r="D341" s="4" t="s">
        <v>3574</v>
      </c>
      <c r="E341" s="4" t="s">
        <v>3575</v>
      </c>
      <c r="F341">
        <f>VALUE(SUBSTITUTE(Hafas[[#This Row],[Breitengrad Bahnhof]],".",","))</f>
        <v>47.670212999999997</v>
      </c>
      <c r="G341">
        <f>VALUE(SUBSTITUTE(Hafas[[#This Row],[Längengrad Bahnhof]],".",","))</f>
        <v>11.039180999999999</v>
      </c>
    </row>
    <row r="342" spans="1:7">
      <c r="A342" s="4" t="s">
        <v>3576</v>
      </c>
      <c r="B342">
        <v>8000715</v>
      </c>
      <c r="D342" s="4" t="s">
        <v>3577</v>
      </c>
      <c r="E342" s="4" t="s">
        <v>3578</v>
      </c>
      <c r="F342">
        <f>VALUE(SUBSTITUTE(Hafas[[#This Row],[Breitengrad Bahnhof]],".",","))</f>
        <v>49.738576999999999</v>
      </c>
      <c r="G342">
        <f>VALUE(SUBSTITUTE(Hafas[[#This Row],[Längengrad Bahnhof]],".",","))</f>
        <v>9.0015389999999993</v>
      </c>
    </row>
    <row r="343" spans="1:7">
      <c r="A343" s="4" t="s">
        <v>3579</v>
      </c>
      <c r="B343">
        <v>8006643</v>
      </c>
      <c r="D343" s="4" t="s">
        <v>3580</v>
      </c>
      <c r="E343" s="4" t="s">
        <v>3581</v>
      </c>
      <c r="F343">
        <f>VALUE(SUBSTITUTE(Hafas[[#This Row],[Breitengrad Bahnhof]],".",","))</f>
        <v>49.719709000000002</v>
      </c>
      <c r="G343">
        <f>VALUE(SUBSTITUTE(Hafas[[#This Row],[Längengrad Bahnhof]],".",","))</f>
        <v>8.99404</v>
      </c>
    </row>
    <row r="344" spans="1:7">
      <c r="A344" s="4" t="s">
        <v>3582</v>
      </c>
      <c r="B344">
        <v>8010019</v>
      </c>
      <c r="D344" s="4" t="s">
        <v>3583</v>
      </c>
      <c r="E344" s="4" t="s">
        <v>3584</v>
      </c>
      <c r="F344">
        <f>VALUE(SUBSTITUTE(Hafas[[#This Row],[Breitengrad Bahnhof]],".",","))</f>
        <v>51.130741999999998</v>
      </c>
      <c r="G344">
        <f>VALUE(SUBSTITUTE(Hafas[[#This Row],[Längengrad Bahnhof]],".",","))</f>
        <v>11.718273999999999</v>
      </c>
    </row>
    <row r="345" spans="1:7">
      <c r="A345" s="4" t="s">
        <v>3585</v>
      </c>
      <c r="B345">
        <v>8011074</v>
      </c>
      <c r="D345" s="4" t="s">
        <v>3586</v>
      </c>
      <c r="E345" s="4" t="s">
        <v>3587</v>
      </c>
      <c r="F345">
        <f>VALUE(SUBSTITUTE(Hafas[[#This Row],[Breitengrad Bahnhof]],".",","))</f>
        <v>50.93159</v>
      </c>
      <c r="G345">
        <f>VALUE(SUBSTITUTE(Hafas[[#This Row],[Längengrad Bahnhof]],".",","))</f>
        <v>12.028452</v>
      </c>
    </row>
    <row r="346" spans="1:7">
      <c r="A346" s="4" t="s">
        <v>3588</v>
      </c>
      <c r="B346">
        <v>8003393</v>
      </c>
      <c r="D346" s="4" t="s">
        <v>3589</v>
      </c>
      <c r="E346" s="4" t="s">
        <v>3590</v>
      </c>
      <c r="F346">
        <f>VALUE(SUBSTITUTE(Hafas[[#This Row],[Breitengrad Bahnhof]],".",","))</f>
        <v>49.172919999999998</v>
      </c>
      <c r="G346">
        <f>VALUE(SUBSTITUTE(Hafas[[#This Row],[Längengrad Bahnhof]],".",","))</f>
        <v>12.851891999999999</v>
      </c>
    </row>
    <row r="347" spans="1:7">
      <c r="A347" s="4" t="s">
        <v>3591</v>
      </c>
      <c r="B347">
        <v>8000021</v>
      </c>
      <c r="D347" s="4" t="s">
        <v>3592</v>
      </c>
      <c r="E347" s="4" t="s">
        <v>3593</v>
      </c>
      <c r="F347">
        <f>VALUE(SUBSTITUTE(Hafas[[#This Row],[Breitengrad Bahnhof]],".",","))</f>
        <v>49.842399</v>
      </c>
      <c r="G347">
        <f>VALUE(SUBSTITUTE(Hafas[[#This Row],[Längengrad Bahnhof]],".",","))</f>
        <v>7.8664350000000001</v>
      </c>
    </row>
    <row r="348" spans="1:7">
      <c r="A348" s="4" t="s">
        <v>3594</v>
      </c>
      <c r="B348">
        <v>8000718</v>
      </c>
      <c r="D348" s="4" t="s">
        <v>3595</v>
      </c>
      <c r="E348" s="4" t="s">
        <v>3596</v>
      </c>
      <c r="F348">
        <f>VALUE(SUBSTITUTE(Hafas[[#This Row],[Breitengrad Bahnhof]],".",","))</f>
        <v>47.919721000000003</v>
      </c>
      <c r="G348">
        <f>VALUE(SUBSTITUTE(Hafas[[#This Row],[Längengrad Bahnhof]],".",","))</f>
        <v>7.6976319999999996</v>
      </c>
    </row>
    <row r="349" spans="1:7">
      <c r="A349" s="4" t="s">
        <v>3597</v>
      </c>
      <c r="B349">
        <v>8007330</v>
      </c>
      <c r="D349" s="4" t="s">
        <v>3598</v>
      </c>
      <c r="E349" s="4" t="s">
        <v>3599</v>
      </c>
      <c r="F349">
        <f>VALUE(SUBSTITUTE(Hafas[[#This Row],[Breitengrad Bahnhof]],".",","))</f>
        <v>47.917140000000003</v>
      </c>
      <c r="G349">
        <f>VALUE(SUBSTITUTE(Hafas[[#This Row],[Längengrad Bahnhof]],".",","))</f>
        <v>7.7097899999999999</v>
      </c>
    </row>
    <row r="350" spans="1:7">
      <c r="A350" s="4" t="s">
        <v>3600</v>
      </c>
      <c r="B350">
        <v>8003486</v>
      </c>
      <c r="D350" s="4" t="s">
        <v>3601</v>
      </c>
      <c r="E350" s="4" t="s">
        <v>3602</v>
      </c>
      <c r="F350">
        <f>VALUE(SUBSTITUTE(Hafas[[#This Row],[Breitengrad Bahnhof]],".",","))</f>
        <v>50.929312000000003</v>
      </c>
      <c r="G350">
        <f>VALUE(SUBSTITUTE(Hafas[[#This Row],[Längengrad Bahnhof]],".",","))</f>
        <v>8.4207199999999993</v>
      </c>
    </row>
    <row r="351" spans="1:7">
      <c r="A351" s="4" t="s">
        <v>3603</v>
      </c>
      <c r="B351">
        <v>8003493</v>
      </c>
      <c r="D351" s="4" t="s">
        <v>3604</v>
      </c>
      <c r="E351" s="4" t="s">
        <v>3605</v>
      </c>
      <c r="F351">
        <f>VALUE(SUBSTITUTE(Hafas[[#This Row],[Breitengrad Bahnhof]],".",","))</f>
        <v>50.924323999999999</v>
      </c>
      <c r="G351">
        <f>VALUE(SUBSTITUTE(Hafas[[#This Row],[Längengrad Bahnhof]],".",","))</f>
        <v>8.4420009999999994</v>
      </c>
    </row>
    <row r="352" spans="1:7">
      <c r="A352" s="4" t="s">
        <v>3606</v>
      </c>
      <c r="B352">
        <v>8010020</v>
      </c>
      <c r="D352" s="4" t="s">
        <v>3607</v>
      </c>
      <c r="E352" s="4" t="s">
        <v>3608</v>
      </c>
      <c r="F352">
        <f>VALUE(SUBSTITUTE(Hafas[[#This Row],[Breitengrad Bahnhof]],".",","))</f>
        <v>51.101700999999998</v>
      </c>
      <c r="G352">
        <f>VALUE(SUBSTITUTE(Hafas[[#This Row],[Längengrad Bahnhof]],".",","))</f>
        <v>10.640670999999999</v>
      </c>
    </row>
    <row r="353" spans="1:7">
      <c r="A353" s="4" t="s">
        <v>3609</v>
      </c>
      <c r="B353">
        <v>8011075</v>
      </c>
      <c r="D353" s="4" t="s">
        <v>3610</v>
      </c>
      <c r="E353" s="4" t="s">
        <v>3611</v>
      </c>
      <c r="F353">
        <f>VALUE(SUBSTITUTE(Hafas[[#This Row],[Breitengrad Bahnhof]],".",","))</f>
        <v>51.389212000000001</v>
      </c>
      <c r="G353">
        <f>VALUE(SUBSTITUTE(Hafas[[#This Row],[Längengrad Bahnhof]],".",","))</f>
        <v>11.87205</v>
      </c>
    </row>
    <row r="354" spans="1:7">
      <c r="A354" s="4" t="s">
        <v>3612</v>
      </c>
      <c r="B354">
        <v>8011077</v>
      </c>
      <c r="D354" s="4" t="s">
        <v>3613</v>
      </c>
      <c r="E354" s="4" t="s">
        <v>3614</v>
      </c>
      <c r="F354">
        <f>VALUE(SUBSTITUTE(Hafas[[#This Row],[Breitengrad Bahnhof]],".",","))</f>
        <v>51.143802999999998</v>
      </c>
      <c r="G354">
        <f>VALUE(SUBSTITUTE(Hafas[[#This Row],[Längengrad Bahnhof]],".",","))</f>
        <v>12.648695</v>
      </c>
    </row>
    <row r="355" spans="1:7">
      <c r="A355" s="4" t="s">
        <v>3615</v>
      </c>
      <c r="B355">
        <v>8005324</v>
      </c>
      <c r="D355" s="4" t="s">
        <v>3616</v>
      </c>
      <c r="E355" s="4" t="s">
        <v>3617</v>
      </c>
      <c r="F355">
        <f>VALUE(SUBSTITUTE(Hafas[[#This Row],[Breitengrad Bahnhof]],".",","))</f>
        <v>51.619024000000003</v>
      </c>
      <c r="G355">
        <f>VALUE(SUBSTITUTE(Hafas[[#This Row],[Längengrad Bahnhof]],".",","))</f>
        <v>10.414607</v>
      </c>
    </row>
    <row r="356" spans="1:7">
      <c r="A356" s="4" t="s">
        <v>3618</v>
      </c>
      <c r="B356">
        <v>8011078</v>
      </c>
      <c r="D356" s="4" t="s">
        <v>3619</v>
      </c>
      <c r="E356" s="4" t="s">
        <v>3620</v>
      </c>
      <c r="F356">
        <f>VALUE(SUBSTITUTE(Hafas[[#This Row],[Breitengrad Bahnhof]],".",","))</f>
        <v>51.518400999999997</v>
      </c>
      <c r="G356">
        <f>VALUE(SUBSTITUTE(Hafas[[#This Row],[Längengrad Bahnhof]],".",","))</f>
        <v>13.40293</v>
      </c>
    </row>
    <row r="357" spans="1:7">
      <c r="A357" s="4" t="s">
        <v>349</v>
      </c>
      <c r="B357">
        <v>8000721</v>
      </c>
      <c r="D357" s="4" t="s">
        <v>3621</v>
      </c>
      <c r="E357" s="4" t="s">
        <v>3622</v>
      </c>
      <c r="F357">
        <f>VALUE(SUBSTITUTE(Hafas[[#This Row],[Breitengrad Bahnhof]],".",","))</f>
        <v>48.772578000000003</v>
      </c>
      <c r="G357">
        <f>VALUE(SUBSTITUTE(Hafas[[#This Row],[Längengrad Bahnhof]],".",","))</f>
        <v>8.7340389999999992</v>
      </c>
    </row>
    <row r="358" spans="1:7">
      <c r="A358" s="4" t="s">
        <v>3623</v>
      </c>
      <c r="B358">
        <v>8013452</v>
      </c>
      <c r="D358" s="4" t="s">
        <v>3624</v>
      </c>
      <c r="E358" s="4" t="s">
        <v>3625</v>
      </c>
      <c r="F358">
        <f>VALUE(SUBSTITUTE(Hafas[[#This Row],[Breitengrad Bahnhof]],".",","))</f>
        <v>50.452415000000002</v>
      </c>
      <c r="G358">
        <f>VALUE(SUBSTITUTE(Hafas[[#This Row],[Längengrad Bahnhof]],".",","))</f>
        <v>11.641806000000001</v>
      </c>
    </row>
    <row r="359" spans="1:7">
      <c r="A359" s="4" t="s">
        <v>3626</v>
      </c>
      <c r="B359">
        <v>8003829</v>
      </c>
      <c r="D359" s="4" t="s">
        <v>3627</v>
      </c>
      <c r="E359" s="4" t="s">
        <v>3628</v>
      </c>
      <c r="F359">
        <f>VALUE(SUBSTITUTE(Hafas[[#This Row],[Breitengrad Bahnhof]],".",","))</f>
        <v>54.167014000000002</v>
      </c>
      <c r="G359">
        <f>VALUE(SUBSTITUTE(Hafas[[#This Row],[Längengrad Bahnhof]],".",","))</f>
        <v>10.55151</v>
      </c>
    </row>
    <row r="360" spans="1:7">
      <c r="A360" s="4" t="s">
        <v>3629</v>
      </c>
      <c r="B360">
        <v>8000724</v>
      </c>
      <c r="D360" s="4" t="s">
        <v>3630</v>
      </c>
      <c r="E360" s="4" t="s">
        <v>3631</v>
      </c>
      <c r="F360">
        <f>VALUE(SUBSTITUTE(Hafas[[#This Row],[Breitengrad Bahnhof]],".",","))</f>
        <v>49.493647000000003</v>
      </c>
      <c r="G360">
        <f>VALUE(SUBSTITUTE(Hafas[[#This Row],[Längengrad Bahnhof]],".",","))</f>
        <v>9.7716619999999992</v>
      </c>
    </row>
    <row r="361" spans="1:7">
      <c r="A361" s="4" t="s">
        <v>3632</v>
      </c>
      <c r="B361">
        <v>8000725</v>
      </c>
      <c r="D361" s="4" t="s">
        <v>3633</v>
      </c>
      <c r="E361" s="4" t="s">
        <v>3634</v>
      </c>
      <c r="F361">
        <f>VALUE(SUBSTITUTE(Hafas[[#This Row],[Breitengrad Bahnhof]],".",","))</f>
        <v>52.178192000000003</v>
      </c>
      <c r="G361">
        <f>VALUE(SUBSTITUTE(Hafas[[#This Row],[Längengrad Bahnhof]],".",","))</f>
        <v>9.4680619999999998</v>
      </c>
    </row>
    <row r="362" spans="1:7">
      <c r="A362" s="4" t="s">
        <v>3635</v>
      </c>
      <c r="B362">
        <v>8000726</v>
      </c>
      <c r="D362" s="4" t="s">
        <v>3636</v>
      </c>
      <c r="E362" s="4" t="s">
        <v>3637</v>
      </c>
      <c r="F362">
        <f>VALUE(SUBSTITUTE(Hafas[[#This Row],[Breitengrad Bahnhof]],".",","))</f>
        <v>49.813426</v>
      </c>
      <c r="G362">
        <f>VALUE(SUBSTITUTE(Hafas[[#This Row],[Längengrad Bahnhof]],".",","))</f>
        <v>7.8469889999999998</v>
      </c>
    </row>
    <row r="363" spans="1:7">
      <c r="A363" s="4" t="s">
        <v>3638</v>
      </c>
      <c r="B363">
        <v>8000727</v>
      </c>
      <c r="D363" s="4" t="s">
        <v>3639</v>
      </c>
      <c r="E363" s="4" t="s">
        <v>3640</v>
      </c>
      <c r="F363">
        <f>VALUE(SUBSTITUTE(Hafas[[#This Row],[Breitengrad Bahnhof]],".",","))</f>
        <v>50.558914000000001</v>
      </c>
      <c r="G363">
        <f>VALUE(SUBSTITUTE(Hafas[[#This Row],[Längengrad Bahnhof]],".",","))</f>
        <v>6.7643690000000003</v>
      </c>
    </row>
    <row r="364" spans="1:7">
      <c r="A364" s="4" t="s">
        <v>3641</v>
      </c>
      <c r="B364">
        <v>8000601</v>
      </c>
      <c r="D364" s="4" t="s">
        <v>3642</v>
      </c>
      <c r="E364" s="4" t="s">
        <v>3643</v>
      </c>
      <c r="F364">
        <f>VALUE(SUBSTITUTE(Hafas[[#This Row],[Breitengrad Bahnhof]],".",","))</f>
        <v>50.597676</v>
      </c>
      <c r="G364">
        <f>VALUE(SUBSTITUTE(Hafas[[#This Row],[Längengrad Bahnhof]],".",","))</f>
        <v>6.7866080000000002</v>
      </c>
    </row>
    <row r="365" spans="1:7">
      <c r="A365" s="4" t="s">
        <v>3644</v>
      </c>
      <c r="B365">
        <v>8003104</v>
      </c>
      <c r="D365" s="4" t="s">
        <v>3645</v>
      </c>
      <c r="E365" s="4" t="s">
        <v>3646</v>
      </c>
      <c r="F365">
        <f>VALUE(SUBSTITUTE(Hafas[[#This Row],[Breitengrad Bahnhof]],".",","))</f>
        <v>50.583033999999998</v>
      </c>
      <c r="G365">
        <f>VALUE(SUBSTITUTE(Hafas[[#This Row],[Längengrad Bahnhof]],".",","))</f>
        <v>6.7691619999999997</v>
      </c>
    </row>
    <row r="366" spans="1:7">
      <c r="A366" s="4" t="s">
        <v>671</v>
      </c>
      <c r="B366">
        <v>8000728</v>
      </c>
      <c r="D366" s="4" t="s">
        <v>3647</v>
      </c>
      <c r="E366" s="4" t="s">
        <v>3648</v>
      </c>
      <c r="F366">
        <f>VALUE(SUBSTITUTE(Hafas[[#This Row],[Breitengrad Bahnhof]],".",","))</f>
        <v>50.367904000000003</v>
      </c>
      <c r="G366">
        <f>VALUE(SUBSTITUTE(Hafas[[#This Row],[Längengrad Bahnhof]],".",","))</f>
        <v>8.7493339999999993</v>
      </c>
    </row>
    <row r="367" spans="1:7">
      <c r="A367" s="4" t="s">
        <v>3649</v>
      </c>
      <c r="B367">
        <v>8000022</v>
      </c>
      <c r="D367" s="4" t="s">
        <v>3650</v>
      </c>
      <c r="E367" s="4" t="s">
        <v>3651</v>
      </c>
      <c r="F367">
        <f>VALUE(SUBSTITUTE(Hafas[[#This Row],[Breitengrad Bahnhof]],".",","))</f>
        <v>52.343735000000002</v>
      </c>
      <c r="G367">
        <f>VALUE(SUBSTITUTE(Hafas[[#This Row],[Längengrad Bahnhof]],".",","))</f>
        <v>9.378603</v>
      </c>
    </row>
    <row r="368" spans="1:7">
      <c r="A368" s="4" t="s">
        <v>3652</v>
      </c>
      <c r="B368">
        <v>8000729</v>
      </c>
      <c r="D368" s="4" t="s">
        <v>3653</v>
      </c>
      <c r="E368" s="4" t="s">
        <v>3654</v>
      </c>
      <c r="F368">
        <f>VALUE(SUBSTITUTE(Hafas[[#This Row],[Breitengrad Bahnhof]],".",","))</f>
        <v>50.547656000000003</v>
      </c>
      <c r="G368">
        <f>VALUE(SUBSTITUTE(Hafas[[#This Row],[Längengrad Bahnhof]],".",","))</f>
        <v>7.1440320000000002</v>
      </c>
    </row>
    <row r="369" spans="1:7">
      <c r="A369" s="4" t="s">
        <v>3655</v>
      </c>
      <c r="B369">
        <v>8000730</v>
      </c>
      <c r="D369" s="4" t="s">
        <v>3656</v>
      </c>
      <c r="E369" s="4" t="s">
        <v>3657</v>
      </c>
      <c r="F369">
        <f>VALUE(SUBSTITUTE(Hafas[[#This Row],[Breitengrad Bahnhof]],".",","))</f>
        <v>50.328127000000002</v>
      </c>
      <c r="G369">
        <f>VALUE(SUBSTITUTE(Hafas[[#This Row],[Längengrad Bahnhof]],".",","))</f>
        <v>10.226134</v>
      </c>
    </row>
    <row r="370" spans="1:7">
      <c r="A370" s="4" t="s">
        <v>3658</v>
      </c>
      <c r="B370">
        <v>8000731</v>
      </c>
      <c r="D370" s="4" t="s">
        <v>3659</v>
      </c>
      <c r="E370" s="4" t="s">
        <v>3660</v>
      </c>
      <c r="F370">
        <f>VALUE(SUBSTITUTE(Hafas[[#This Row],[Breitengrad Bahnhof]],".",","))</f>
        <v>48.460766</v>
      </c>
      <c r="G370">
        <f>VALUE(SUBSTITUTE(Hafas[[#This Row],[Längengrad Bahnhof]],".",","))</f>
        <v>8.8965329999999998</v>
      </c>
    </row>
    <row r="371" spans="1:7">
      <c r="A371" s="4" t="s">
        <v>3661</v>
      </c>
      <c r="B371">
        <v>8000732</v>
      </c>
      <c r="D371" s="4" t="s">
        <v>3662</v>
      </c>
      <c r="E371" s="4" t="s">
        <v>3663</v>
      </c>
      <c r="F371">
        <f>VALUE(SUBSTITUTE(Hafas[[#This Row],[Breitengrad Bahnhof]],".",","))</f>
        <v>52.205398000000002</v>
      </c>
      <c r="G371">
        <f>VALUE(SUBSTITUTE(Hafas[[#This Row],[Längengrad Bahnhof]],".",","))</f>
        <v>8.7965230000000005</v>
      </c>
    </row>
    <row r="372" spans="1:7">
      <c r="A372" s="4" t="s">
        <v>3664</v>
      </c>
      <c r="B372">
        <v>8000733</v>
      </c>
      <c r="D372" s="4" t="s">
        <v>3665</v>
      </c>
      <c r="E372" s="4" t="s">
        <v>3666</v>
      </c>
      <c r="F372">
        <f>VALUE(SUBSTITUTE(Hafas[[#This Row],[Breitengrad Bahnhof]],".",","))</f>
        <v>52.197127000000002</v>
      </c>
      <c r="G372">
        <f>VALUE(SUBSTITUTE(Hafas[[#This Row],[Längengrad Bahnhof]],".",","))</f>
        <v>8.8017230000000009</v>
      </c>
    </row>
    <row r="373" spans="1:7">
      <c r="A373" s="4" t="s">
        <v>258</v>
      </c>
      <c r="B373">
        <v>8000023</v>
      </c>
      <c r="D373" s="4" t="s">
        <v>3667</v>
      </c>
      <c r="E373" s="4" t="s">
        <v>3668</v>
      </c>
      <c r="F373">
        <f>VALUE(SUBSTITUTE(Hafas[[#This Row],[Breitengrad Bahnhof]],".",","))</f>
        <v>53.805390000000003</v>
      </c>
      <c r="G373">
        <f>VALUE(SUBSTITUTE(Hafas[[#This Row],[Längengrad Bahnhof]],".",","))</f>
        <v>10.382541</v>
      </c>
    </row>
    <row r="374" spans="1:7">
      <c r="A374" s="4" t="s">
        <v>3669</v>
      </c>
      <c r="B374">
        <v>8000734</v>
      </c>
      <c r="D374" s="4" t="s">
        <v>3670</v>
      </c>
      <c r="E374" s="4" t="s">
        <v>3671</v>
      </c>
      <c r="F374">
        <f>VALUE(SUBSTITUTE(Hafas[[#This Row],[Breitengrad Bahnhof]],".",","))</f>
        <v>48.428894999999997</v>
      </c>
      <c r="G374">
        <f>VALUE(SUBSTITUTE(Hafas[[#This Row],[Längengrad Bahnhof]],".",","))</f>
        <v>8.2019479999999998</v>
      </c>
    </row>
    <row r="375" spans="1:7">
      <c r="A375" s="4" t="s">
        <v>3672</v>
      </c>
      <c r="B375">
        <v>8000735</v>
      </c>
      <c r="D375" s="4" t="s">
        <v>3673</v>
      </c>
      <c r="E375" s="4" t="s">
        <v>3674</v>
      </c>
      <c r="F375">
        <f>VALUE(SUBSTITUTE(Hafas[[#This Row],[Breitengrad Bahnhof]],".",","))</f>
        <v>51.974232999999998</v>
      </c>
      <c r="G375">
        <f>VALUE(SUBSTITUTE(Hafas[[#This Row],[Längengrad Bahnhof]],".",","))</f>
        <v>9.2727190000000004</v>
      </c>
    </row>
    <row r="376" spans="1:7">
      <c r="A376" s="4" t="s">
        <v>3675</v>
      </c>
      <c r="B376">
        <v>8000736</v>
      </c>
      <c r="D376" s="4" t="s">
        <v>3676</v>
      </c>
      <c r="E376" s="4" t="s">
        <v>3677</v>
      </c>
      <c r="F376">
        <f>VALUE(SUBSTITUTE(Hafas[[#This Row],[Breitengrad Bahnhof]],".",","))</f>
        <v>49.237765000000003</v>
      </c>
      <c r="G376">
        <f>VALUE(SUBSTITUTE(Hafas[[#This Row],[Längengrad Bahnhof]],".",","))</f>
        <v>9.1015289999999993</v>
      </c>
    </row>
    <row r="377" spans="1:7">
      <c r="A377" s="4" t="s">
        <v>3678</v>
      </c>
      <c r="B377">
        <v>8000777</v>
      </c>
      <c r="D377" s="4" t="s">
        <v>3679</v>
      </c>
      <c r="E377" s="4" t="s">
        <v>3680</v>
      </c>
      <c r="F377">
        <f>VALUE(SUBSTITUTE(Hafas[[#This Row],[Breitengrad Bahnhof]],".",","))</f>
        <v>49.240371000000003</v>
      </c>
      <c r="G377">
        <f>VALUE(SUBSTITUTE(Hafas[[#This Row],[Längengrad Bahnhof]],".",","))</f>
        <v>9.1135260000000002</v>
      </c>
    </row>
    <row r="378" spans="1:7">
      <c r="A378" s="4" t="s">
        <v>3681</v>
      </c>
      <c r="B378">
        <v>8000737</v>
      </c>
      <c r="D378" s="4" t="s">
        <v>3682</v>
      </c>
      <c r="E378" s="4" t="s">
        <v>3683</v>
      </c>
      <c r="F378">
        <f>VALUE(SUBSTITUTE(Hafas[[#This Row],[Breitengrad Bahnhof]],".",","))</f>
        <v>47.731167999999997</v>
      </c>
      <c r="G378">
        <f>VALUE(SUBSTITUTE(Hafas[[#This Row],[Längengrad Bahnhof]],".",","))</f>
        <v>12.881824999999999</v>
      </c>
    </row>
    <row r="379" spans="1:7">
      <c r="A379" s="4" t="s">
        <v>3684</v>
      </c>
      <c r="B379">
        <v>8000738</v>
      </c>
      <c r="D379" s="4" t="s">
        <v>3685</v>
      </c>
      <c r="E379" s="4" t="s">
        <v>3686</v>
      </c>
      <c r="F379">
        <f>VALUE(SUBSTITUTE(Hafas[[#This Row],[Breitengrad Bahnhof]],".",","))</f>
        <v>47.718538000000002</v>
      </c>
      <c r="G379">
        <f>VALUE(SUBSTITUTE(Hafas[[#This Row],[Längengrad Bahnhof]],".",","))</f>
        <v>12.874001</v>
      </c>
    </row>
    <row r="380" spans="1:7">
      <c r="A380" s="4" t="s">
        <v>3687</v>
      </c>
      <c r="B380">
        <v>8005112</v>
      </c>
      <c r="D380" s="4" t="s">
        <v>3688</v>
      </c>
      <c r="E380" s="4" t="s">
        <v>3689</v>
      </c>
      <c r="F380">
        <f>VALUE(SUBSTITUTE(Hafas[[#This Row],[Breitengrad Bahnhof]],".",","))</f>
        <v>50.336986000000003</v>
      </c>
      <c r="G380">
        <f>VALUE(SUBSTITUTE(Hafas[[#This Row],[Längengrad Bahnhof]],".",","))</f>
        <v>10.778387</v>
      </c>
    </row>
    <row r="381" spans="1:7">
      <c r="A381" s="4" t="s">
        <v>3690</v>
      </c>
      <c r="B381">
        <v>8005183</v>
      </c>
      <c r="D381" s="4" t="s">
        <v>3691</v>
      </c>
      <c r="E381" s="4" t="s">
        <v>3692</v>
      </c>
      <c r="F381">
        <f>VALUE(SUBSTITUTE(Hafas[[#This Row],[Breitengrad Bahnhof]],".",","))</f>
        <v>48.815821999999997</v>
      </c>
      <c r="G381">
        <f>VALUE(SUBSTITUTE(Hafas[[#This Row],[Längengrad Bahnhof]],".",","))</f>
        <v>8.3031000000000006</v>
      </c>
    </row>
    <row r="382" spans="1:7">
      <c r="A382" s="4" t="s">
        <v>3693</v>
      </c>
      <c r="B382">
        <v>8005186</v>
      </c>
      <c r="D382" s="4" t="s">
        <v>3694</v>
      </c>
      <c r="E382" s="4" t="s">
        <v>3695</v>
      </c>
      <c r="F382">
        <f>VALUE(SUBSTITUTE(Hafas[[#This Row],[Breitengrad Bahnhof]],".",","))</f>
        <v>48.819949000000001</v>
      </c>
      <c r="G382">
        <f>VALUE(SUBSTITUTE(Hafas[[#This Row],[Längengrad Bahnhof]],".",","))</f>
        <v>8.2971310000000003</v>
      </c>
    </row>
    <row r="383" spans="1:7">
      <c r="A383" s="4" t="s">
        <v>3696</v>
      </c>
      <c r="B383">
        <v>8005187</v>
      </c>
      <c r="D383" s="4" t="s">
        <v>3697</v>
      </c>
      <c r="E383" s="4" t="s">
        <v>3698</v>
      </c>
      <c r="F383">
        <f>VALUE(SUBSTITUTE(Hafas[[#This Row],[Breitengrad Bahnhof]],".",","))</f>
        <v>48.811537000000001</v>
      </c>
      <c r="G383">
        <f>VALUE(SUBSTITUTE(Hafas[[#This Row],[Längengrad Bahnhof]],".",","))</f>
        <v>8.3120849999999997</v>
      </c>
    </row>
    <row r="384" spans="1:7">
      <c r="A384" s="4" t="s">
        <v>3699</v>
      </c>
      <c r="B384">
        <v>8011079</v>
      </c>
      <c r="D384" s="4" t="s">
        <v>3700</v>
      </c>
      <c r="E384" s="4" t="s">
        <v>3701</v>
      </c>
      <c r="F384">
        <f>VALUE(SUBSTITUTE(Hafas[[#This Row],[Breitengrad Bahnhof]],".",","))</f>
        <v>52.293253</v>
      </c>
      <c r="G384">
        <f>VALUE(SUBSTITUTE(Hafas[[#This Row],[Längengrad Bahnhof]],".",","))</f>
        <v>14.064928999999999</v>
      </c>
    </row>
    <row r="385" spans="1:7">
      <c r="A385" s="4" t="s">
        <v>3702</v>
      </c>
      <c r="B385">
        <v>8010028</v>
      </c>
      <c r="D385" s="4" t="s">
        <v>3703</v>
      </c>
      <c r="E385" s="4" t="s">
        <v>3704</v>
      </c>
      <c r="F385">
        <f>VALUE(SUBSTITUTE(Hafas[[#This Row],[Breitengrad Bahnhof]],".",","))</f>
        <v>52.284632000000002</v>
      </c>
      <c r="G385">
        <f>VALUE(SUBSTITUTE(Hafas[[#This Row],[Längengrad Bahnhof]],".",","))</f>
        <v>14.065963999999999</v>
      </c>
    </row>
    <row r="386" spans="1:7">
      <c r="A386" s="4" t="s">
        <v>3705</v>
      </c>
      <c r="B386">
        <v>8011080</v>
      </c>
      <c r="D386" s="4" t="s">
        <v>3706</v>
      </c>
      <c r="E386" s="4" t="s">
        <v>3707</v>
      </c>
      <c r="F386">
        <f>VALUE(SUBSTITUTE(Hafas[[#This Row],[Breitengrad Bahnhof]],".",","))</f>
        <v>52.271009999999997</v>
      </c>
      <c r="G386">
        <f>VALUE(SUBSTITUTE(Hafas[[#This Row],[Längengrad Bahnhof]],".",","))</f>
        <v>14.070824999999999</v>
      </c>
    </row>
    <row r="387" spans="1:7">
      <c r="A387" s="4" t="s">
        <v>3708</v>
      </c>
      <c r="B387">
        <v>8000739</v>
      </c>
      <c r="D387" s="4" t="s">
        <v>3709</v>
      </c>
      <c r="E387" s="4" t="s">
        <v>3710</v>
      </c>
      <c r="F387">
        <f>VALUE(SUBSTITUTE(Hafas[[#This Row],[Breitengrad Bahnhof]],".",","))</f>
        <v>51.581944</v>
      </c>
      <c r="G387">
        <f>VALUE(SUBSTITUTE(Hafas[[#This Row],[Längengrad Bahnhof]],".",","))</f>
        <v>10.573211000000001</v>
      </c>
    </row>
    <row r="388" spans="1:7">
      <c r="A388" s="4" t="s">
        <v>3711</v>
      </c>
      <c r="B388">
        <v>8005255</v>
      </c>
      <c r="D388" s="4" t="s">
        <v>3712</v>
      </c>
      <c r="E388" s="4" t="s">
        <v>3713</v>
      </c>
      <c r="F388">
        <f>VALUE(SUBSTITUTE(Hafas[[#This Row],[Breitengrad Bahnhof]],".",","))</f>
        <v>47.555857000000003</v>
      </c>
      <c r="G388">
        <f>VALUE(SUBSTITUTE(Hafas[[#This Row],[Längengrad Bahnhof]],".",","))</f>
        <v>7.9486299999999996</v>
      </c>
    </row>
    <row r="389" spans="1:7">
      <c r="A389" s="4" t="s">
        <v>3714</v>
      </c>
      <c r="B389">
        <v>8000740</v>
      </c>
      <c r="D389" s="4" t="s">
        <v>3715</v>
      </c>
      <c r="E389" s="4" t="s">
        <v>3716</v>
      </c>
      <c r="F389">
        <f>VALUE(SUBSTITUTE(Hafas[[#This Row],[Breitengrad Bahnhof]],".",","))</f>
        <v>52.062635</v>
      </c>
      <c r="G389">
        <f>VALUE(SUBSTITUTE(Hafas[[#This Row],[Längengrad Bahnhof]],".",","))</f>
        <v>10.005595</v>
      </c>
    </row>
    <row r="390" spans="1:7">
      <c r="A390" s="4" t="s">
        <v>3717</v>
      </c>
      <c r="B390">
        <v>8000759</v>
      </c>
      <c r="D390" s="4" t="s">
        <v>3718</v>
      </c>
      <c r="E390" s="4" t="s">
        <v>3719</v>
      </c>
      <c r="F390">
        <f>VALUE(SUBSTITUTE(Hafas[[#This Row],[Breitengrad Bahnhof]],".",","))</f>
        <v>52.069940000000003</v>
      </c>
      <c r="G390">
        <f>VALUE(SUBSTITUTE(Hafas[[#This Row],[Längengrad Bahnhof]],".",","))</f>
        <v>10.018916000000001</v>
      </c>
    </row>
    <row r="391" spans="1:7">
      <c r="A391" s="4" t="s">
        <v>3720</v>
      </c>
      <c r="B391">
        <v>8000741</v>
      </c>
      <c r="D391" s="4" t="s">
        <v>3721</v>
      </c>
      <c r="E391" s="4" t="s">
        <v>3722</v>
      </c>
      <c r="F391">
        <f>VALUE(SUBSTITUTE(Hafas[[#This Row],[Breitengrad Bahnhof]],".",","))</f>
        <v>50.418764000000003</v>
      </c>
      <c r="G391">
        <f>VALUE(SUBSTITUTE(Hafas[[#This Row],[Längengrad Bahnhof]],".",","))</f>
        <v>8.9799880000000005</v>
      </c>
    </row>
    <row r="392" spans="1:7">
      <c r="A392" s="4" t="s">
        <v>3723</v>
      </c>
      <c r="B392">
        <v>8075959</v>
      </c>
      <c r="D392" s="4" t="s">
        <v>2585</v>
      </c>
      <c r="E392" s="4" t="s">
        <v>2585</v>
      </c>
      <c r="F392">
        <f>VALUE(SUBSTITUTE(Hafas[[#This Row],[Breitengrad Bahnhof]],".",","))</f>
        <v>999999</v>
      </c>
      <c r="G392">
        <f>VALUE(SUBSTITUTE(Hafas[[#This Row],[Längengrad Bahnhof]],".",","))</f>
        <v>999999</v>
      </c>
    </row>
    <row r="393" spans="1:7">
      <c r="A393" s="4" t="s">
        <v>3724</v>
      </c>
      <c r="B393">
        <v>8000743</v>
      </c>
      <c r="D393" s="4" t="s">
        <v>3725</v>
      </c>
      <c r="E393" s="4" t="s">
        <v>3726</v>
      </c>
      <c r="F393">
        <f>VALUE(SUBSTITUTE(Hafas[[#This Row],[Breitengrad Bahnhof]],".",","))</f>
        <v>50.626935000000003</v>
      </c>
      <c r="G393">
        <f>VALUE(SUBSTITUTE(Hafas[[#This Row],[Längengrad Bahnhof]],".",","))</f>
        <v>9.4944839999999999</v>
      </c>
    </row>
    <row r="394" spans="1:7">
      <c r="A394" s="4" t="s">
        <v>3727</v>
      </c>
      <c r="B394">
        <v>8000744</v>
      </c>
      <c r="D394" s="4" t="s">
        <v>3728</v>
      </c>
      <c r="E394" s="4" t="s">
        <v>3729</v>
      </c>
      <c r="F394">
        <f>VALUE(SUBSTITUTE(Hafas[[#This Row],[Breitengrad Bahnhof]],".",","))</f>
        <v>52.081628000000002</v>
      </c>
      <c r="G394">
        <f>VALUE(SUBSTITUTE(Hafas[[#This Row],[Längengrad Bahnhof]],".",","))</f>
        <v>8.7404279999999996</v>
      </c>
    </row>
    <row r="395" spans="1:7">
      <c r="A395" s="4" t="s">
        <v>3730</v>
      </c>
      <c r="B395">
        <v>8005810</v>
      </c>
      <c r="D395" s="4" t="s">
        <v>3731</v>
      </c>
      <c r="E395" s="4" t="s">
        <v>3732</v>
      </c>
      <c r="F395">
        <f>VALUE(SUBSTITUTE(Hafas[[#This Row],[Breitengrad Bahnhof]],".",","))</f>
        <v>52.026884000000003</v>
      </c>
      <c r="G395">
        <f>VALUE(SUBSTITUTE(Hafas[[#This Row],[Längengrad Bahnhof]],".",","))</f>
        <v>8.7655290000000008</v>
      </c>
    </row>
    <row r="396" spans="1:7">
      <c r="A396" s="4" t="s">
        <v>3733</v>
      </c>
      <c r="B396">
        <v>8010021</v>
      </c>
      <c r="D396" s="4" t="s">
        <v>3734</v>
      </c>
      <c r="E396" s="4" t="s">
        <v>3735</v>
      </c>
      <c r="F396">
        <f>VALUE(SUBSTITUTE(Hafas[[#This Row],[Breitengrad Bahnhof]],".",","))</f>
        <v>50.814911000000002</v>
      </c>
      <c r="G396">
        <f>VALUE(SUBSTITUTE(Hafas[[#This Row],[Längengrad Bahnhof]],".",","))</f>
        <v>10.229430000000001</v>
      </c>
    </row>
    <row r="397" spans="1:7">
      <c r="A397" s="4" t="s">
        <v>3736</v>
      </c>
      <c r="B397">
        <v>8000745</v>
      </c>
      <c r="D397" s="4" t="s">
        <v>3737</v>
      </c>
      <c r="E397" s="4" t="s">
        <v>3738</v>
      </c>
      <c r="F397">
        <f>VALUE(SUBSTITUTE(Hafas[[#This Row],[Breitengrad Bahnhof]],".",","))</f>
        <v>51.587167999999998</v>
      </c>
      <c r="G397">
        <f>VALUE(SUBSTITUTE(Hafas[[#This Row],[Längengrad Bahnhof]],".",","))</f>
        <v>8.1624389999999991</v>
      </c>
    </row>
    <row r="398" spans="1:7">
      <c r="A398" s="4" t="s">
        <v>3739</v>
      </c>
      <c r="B398">
        <v>8005301</v>
      </c>
      <c r="D398" s="4" t="s">
        <v>3740</v>
      </c>
      <c r="E398" s="4" t="s">
        <v>3741</v>
      </c>
      <c r="F398">
        <f>VALUE(SUBSTITUTE(Hafas[[#This Row],[Breitengrad Bahnhof]],".",","))</f>
        <v>48.013593</v>
      </c>
      <c r="G398">
        <f>VALUE(SUBSTITUTE(Hafas[[#This Row],[Längengrad Bahnhof]],".",","))</f>
        <v>9.5010829999999995</v>
      </c>
    </row>
    <row r="399" spans="1:7">
      <c r="A399" s="4" t="s">
        <v>3742</v>
      </c>
      <c r="B399">
        <v>8010022</v>
      </c>
      <c r="D399" s="4" t="s">
        <v>3743</v>
      </c>
      <c r="E399" s="4" t="s">
        <v>3744</v>
      </c>
      <c r="F399">
        <f>VALUE(SUBSTITUTE(Hafas[[#This Row],[Breitengrad Bahnhof]],".",","))</f>
        <v>50.919288999999999</v>
      </c>
      <c r="G399">
        <f>VALUE(SUBSTITUTE(Hafas[[#This Row],[Längengrad Bahnhof]],".",","))</f>
        <v>14.137537999999999</v>
      </c>
    </row>
    <row r="400" spans="1:7">
      <c r="A400" s="4" t="s">
        <v>3745</v>
      </c>
      <c r="B400">
        <v>8003619</v>
      </c>
      <c r="D400" s="4" t="s">
        <v>3746</v>
      </c>
      <c r="E400" s="4" t="s">
        <v>3747</v>
      </c>
      <c r="F400">
        <f>VALUE(SUBSTITUTE(Hafas[[#This Row],[Breitengrad Bahnhof]],".",","))</f>
        <v>50.921190000000003</v>
      </c>
      <c r="G400">
        <f>VALUE(SUBSTITUTE(Hafas[[#This Row],[Längengrad Bahnhof]],".",","))</f>
        <v>14.140848</v>
      </c>
    </row>
    <row r="401" spans="1:7">
      <c r="A401" s="4" t="s">
        <v>3748</v>
      </c>
      <c r="B401">
        <v>8071514</v>
      </c>
      <c r="D401" s="4" t="s">
        <v>3749</v>
      </c>
      <c r="E401" s="4" t="s">
        <v>3750</v>
      </c>
      <c r="F401">
        <f>VALUE(SUBSTITUTE(Hafas[[#This Row],[Breitengrad Bahnhof]],".",","))</f>
        <v>50.913552000000003</v>
      </c>
      <c r="G401">
        <f>VALUE(SUBSTITUTE(Hafas[[#This Row],[Längengrad Bahnhof]],".",","))</f>
        <v>14.169575999999999</v>
      </c>
    </row>
    <row r="402" spans="1:7">
      <c r="A402" s="4" t="s">
        <v>3751</v>
      </c>
      <c r="B402">
        <v>8012873</v>
      </c>
      <c r="D402" s="4" t="s">
        <v>3752</v>
      </c>
      <c r="E402" s="4" t="s">
        <v>3753</v>
      </c>
      <c r="F402">
        <f>VALUE(SUBSTITUTE(Hafas[[#This Row],[Breitengrad Bahnhof]],".",","))</f>
        <v>50.618901999999999</v>
      </c>
      <c r="G402">
        <f>VALUE(SUBSTITUTE(Hafas[[#This Row],[Längengrad Bahnhof]],".",","))</f>
        <v>12.680229000000001</v>
      </c>
    </row>
    <row r="403" spans="1:7">
      <c r="A403" s="4" t="s">
        <v>3754</v>
      </c>
      <c r="B403">
        <v>8011081</v>
      </c>
      <c r="D403" s="4" t="s">
        <v>3755</v>
      </c>
      <c r="E403" s="4" t="s">
        <v>3756</v>
      </c>
      <c r="F403">
        <f>VALUE(SUBSTITUTE(Hafas[[#This Row],[Breitengrad Bahnhof]],".",","))</f>
        <v>51.688761</v>
      </c>
      <c r="G403">
        <f>VALUE(SUBSTITUTE(Hafas[[#This Row],[Längengrad Bahnhof]],".",","))</f>
        <v>12.743874</v>
      </c>
    </row>
    <row r="404" spans="1:7">
      <c r="A404" s="4" t="s">
        <v>3757</v>
      </c>
      <c r="B404">
        <v>8070831</v>
      </c>
      <c r="D404" s="4" t="s">
        <v>3758</v>
      </c>
      <c r="E404" s="4" t="s">
        <v>3759</v>
      </c>
      <c r="F404">
        <f>VALUE(SUBSTITUTE(Hafas[[#This Row],[Breitengrad Bahnhof]],".",","))</f>
        <v>51.679009999999998</v>
      </c>
      <c r="G404">
        <f>VALUE(SUBSTITUTE(Hafas[[#This Row],[Längengrad Bahnhof]],".",","))</f>
        <v>12.734999</v>
      </c>
    </row>
    <row r="405" spans="1:7">
      <c r="A405" s="4" t="s">
        <v>3760</v>
      </c>
      <c r="B405">
        <v>8003533</v>
      </c>
      <c r="D405" s="4" t="s">
        <v>3761</v>
      </c>
      <c r="E405" s="4" t="s">
        <v>3762</v>
      </c>
      <c r="F405">
        <f>VALUE(SUBSTITUTE(Hafas[[#This Row],[Breitengrad Bahnhof]],".",","))</f>
        <v>49.200001</v>
      </c>
      <c r="G405">
        <f>VALUE(SUBSTITUTE(Hafas[[#This Row],[Längengrad Bahnhof]],".",","))</f>
        <v>8.6419239999999995</v>
      </c>
    </row>
    <row r="406" spans="1:7">
      <c r="A406" s="4" t="s">
        <v>3763</v>
      </c>
      <c r="B406">
        <v>8004032</v>
      </c>
      <c r="D406" s="4" t="s">
        <v>3764</v>
      </c>
      <c r="E406" s="4" t="s">
        <v>3765</v>
      </c>
      <c r="F406">
        <f>VALUE(SUBSTITUTE(Hafas[[#This Row],[Breitengrad Bahnhof]],".",","))</f>
        <v>49.219344999999997</v>
      </c>
      <c r="G406">
        <f>VALUE(SUBSTITUTE(Hafas[[#This Row],[Längengrad Bahnhof]],".",","))</f>
        <v>8.6468209999999992</v>
      </c>
    </row>
    <row r="407" spans="1:7">
      <c r="A407" s="4" t="s">
        <v>3766</v>
      </c>
      <c r="B407">
        <v>8000746</v>
      </c>
      <c r="D407" s="4" t="s">
        <v>3767</v>
      </c>
      <c r="E407" s="4" t="s">
        <v>3768</v>
      </c>
      <c r="F407">
        <f>VALUE(SUBSTITUTE(Hafas[[#This Row],[Breitengrad Bahnhof]],".",","))</f>
        <v>47.994033000000002</v>
      </c>
      <c r="G407">
        <f>VALUE(SUBSTITUTE(Hafas[[#This Row],[Längengrad Bahnhof]],".",","))</f>
        <v>9.6684970000000003</v>
      </c>
    </row>
    <row r="408" spans="1:7">
      <c r="A408" s="4" t="s">
        <v>3769</v>
      </c>
      <c r="B408">
        <v>8000749</v>
      </c>
      <c r="D408" s="4" t="s">
        <v>3770</v>
      </c>
      <c r="E408" s="4" t="s">
        <v>3771</v>
      </c>
      <c r="F408">
        <f>VALUE(SUBSTITUTE(Hafas[[#This Row],[Breitengrad Bahnhof]],".",","))</f>
        <v>53.916276000000003</v>
      </c>
      <c r="G408">
        <f>VALUE(SUBSTITUTE(Hafas[[#This Row],[Längengrad Bahnhof]],".",","))</f>
        <v>10.702722</v>
      </c>
    </row>
    <row r="409" spans="1:7">
      <c r="A409" s="4" t="s">
        <v>3772</v>
      </c>
      <c r="B409">
        <v>8000750</v>
      </c>
      <c r="D409" s="4" t="s">
        <v>3773</v>
      </c>
      <c r="E409" s="4" t="s">
        <v>3774</v>
      </c>
      <c r="F409">
        <f>VALUE(SUBSTITUTE(Hafas[[#This Row],[Breitengrad Bahnhof]],".",","))</f>
        <v>48.395566000000002</v>
      </c>
      <c r="G409">
        <f>VALUE(SUBSTITUTE(Hafas[[#This Row],[Längengrad Bahnhof]],".",","))</f>
        <v>9.0300229999999999</v>
      </c>
    </row>
    <row r="410" spans="1:7">
      <c r="A410" s="4" t="s">
        <v>506</v>
      </c>
      <c r="B410">
        <v>8000751</v>
      </c>
      <c r="D410" s="4" t="s">
        <v>3775</v>
      </c>
      <c r="E410" s="4" t="s">
        <v>3776</v>
      </c>
      <c r="F410">
        <f>VALUE(SUBSTITUTE(Hafas[[#This Row],[Breitengrad Bahnhof]],".",","))</f>
        <v>53.933805</v>
      </c>
      <c r="G410">
        <f>VALUE(SUBSTITUTE(Hafas[[#This Row],[Längengrad Bahnhof]],".",","))</f>
        <v>10.308163</v>
      </c>
    </row>
    <row r="411" spans="1:7">
      <c r="A411" s="4" t="s">
        <v>3777</v>
      </c>
      <c r="B411">
        <v>8005583</v>
      </c>
      <c r="D411" s="4" t="s">
        <v>3778</v>
      </c>
      <c r="E411" s="4" t="s">
        <v>3779</v>
      </c>
      <c r="F411">
        <f>VALUE(SUBSTITUTE(Hafas[[#This Row],[Breitengrad Bahnhof]],".",","))</f>
        <v>49.782850000000003</v>
      </c>
      <c r="G411">
        <f>VALUE(SUBSTITUTE(Hafas[[#This Row],[Längengrad Bahnhof]],".",","))</f>
        <v>7.6498160000000004</v>
      </c>
    </row>
    <row r="412" spans="1:7">
      <c r="A412" s="4" t="s">
        <v>3780</v>
      </c>
      <c r="B412">
        <v>8000752</v>
      </c>
      <c r="D412" s="4" t="s">
        <v>3781</v>
      </c>
      <c r="E412" s="4" t="s">
        <v>3782</v>
      </c>
      <c r="F412">
        <f>VALUE(SUBSTITUTE(Hafas[[#This Row],[Breitengrad Bahnhof]],".",","))</f>
        <v>50.142961</v>
      </c>
      <c r="G412">
        <f>VALUE(SUBSTITUTE(Hafas[[#This Row],[Längengrad Bahnhof]],".",","))</f>
        <v>8.5044260000000005</v>
      </c>
    </row>
    <row r="413" spans="1:7">
      <c r="A413" s="4" t="s">
        <v>3783</v>
      </c>
      <c r="B413">
        <v>8005261</v>
      </c>
      <c r="D413" s="4" t="s">
        <v>3784</v>
      </c>
      <c r="E413" s="4" t="s">
        <v>3785</v>
      </c>
      <c r="F413">
        <f>VALUE(SUBSTITUTE(Hafas[[#This Row],[Breitengrad Bahnhof]],".",","))</f>
        <v>50.280741999999996</v>
      </c>
      <c r="G413">
        <f>VALUE(SUBSTITUTE(Hafas[[#This Row],[Längengrad Bahnhof]],".",","))</f>
        <v>9.3720529999999993</v>
      </c>
    </row>
    <row r="414" spans="1:7">
      <c r="A414" s="4" t="s">
        <v>3786</v>
      </c>
      <c r="B414">
        <v>8000753</v>
      </c>
      <c r="D414" s="4" t="s">
        <v>3787</v>
      </c>
      <c r="E414" s="4" t="s">
        <v>3788</v>
      </c>
      <c r="F414">
        <f>VALUE(SUBSTITUTE(Hafas[[#This Row],[Breitengrad Bahnhof]],".",","))</f>
        <v>51.267974000000002</v>
      </c>
      <c r="G414">
        <f>VALUE(SUBSTITUTE(Hafas[[#This Row],[Längengrad Bahnhof]],".",","))</f>
        <v>9.9686959999999996</v>
      </c>
    </row>
    <row r="415" spans="1:7">
      <c r="A415" s="4" t="s">
        <v>3789</v>
      </c>
      <c r="B415">
        <v>8000754</v>
      </c>
      <c r="D415" s="4" t="s">
        <v>3790</v>
      </c>
      <c r="E415" s="4" t="s">
        <v>3791</v>
      </c>
      <c r="F415">
        <f>VALUE(SUBSTITUTE(Hafas[[#This Row],[Breitengrad Bahnhof]],".",","))</f>
        <v>54.305010000000003</v>
      </c>
      <c r="G415">
        <f>VALUE(SUBSTITUTE(Hafas[[#This Row],[Längengrad Bahnhof]],".",","))</f>
        <v>8.6480409999999992</v>
      </c>
    </row>
    <row r="416" spans="1:7">
      <c r="A416" s="4" t="s">
        <v>3792</v>
      </c>
      <c r="B416">
        <v>8000755</v>
      </c>
      <c r="D416" s="4" t="s">
        <v>3793</v>
      </c>
      <c r="E416" s="4" t="s">
        <v>3794</v>
      </c>
      <c r="F416">
        <f>VALUE(SUBSTITUTE(Hafas[[#This Row],[Breitengrad Bahnhof]],".",","))</f>
        <v>54.317292999999999</v>
      </c>
      <c r="G416">
        <f>VALUE(SUBSTITUTE(Hafas[[#This Row],[Längengrad Bahnhof]],".",","))</f>
        <v>8.6147360000000006</v>
      </c>
    </row>
    <row r="417" spans="1:7">
      <c r="A417" s="4" t="s">
        <v>3795</v>
      </c>
      <c r="B417">
        <v>8005670</v>
      </c>
      <c r="D417" s="4" t="s">
        <v>3796</v>
      </c>
      <c r="E417" s="4" t="s">
        <v>3797</v>
      </c>
      <c r="F417">
        <f>VALUE(SUBSTITUTE(Hafas[[#This Row],[Breitengrad Bahnhof]],".",","))</f>
        <v>50.108257999999999</v>
      </c>
      <c r="G417">
        <f>VALUE(SUBSTITUTE(Hafas[[#This Row],[Längengrad Bahnhof]],".",","))</f>
        <v>10.994239</v>
      </c>
    </row>
    <row r="418" spans="1:7">
      <c r="A418" s="4" t="s">
        <v>3798</v>
      </c>
      <c r="B418">
        <v>8089311</v>
      </c>
      <c r="D418" s="4" t="s">
        <v>3799</v>
      </c>
      <c r="E418" s="4" t="s">
        <v>3800</v>
      </c>
      <c r="F418">
        <f>VALUE(SUBSTITUTE(Hafas[[#This Row],[Breitengrad Bahnhof]],".",","))</f>
        <v>50.107827999999998</v>
      </c>
      <c r="G418">
        <f>VALUE(SUBSTITUTE(Hafas[[#This Row],[Längengrad Bahnhof]],".",","))</f>
        <v>10.992038000000001</v>
      </c>
    </row>
    <row r="419" spans="1:7">
      <c r="A419" s="4" t="s">
        <v>3801</v>
      </c>
      <c r="B419">
        <v>8000756</v>
      </c>
      <c r="D419" s="4" t="s">
        <v>3802</v>
      </c>
      <c r="E419" s="4" t="s">
        <v>3803</v>
      </c>
      <c r="F419">
        <f>VALUE(SUBSTITUTE(Hafas[[#This Row],[Breitengrad Bahnhof]],".",","))</f>
        <v>50.365094999999997</v>
      </c>
      <c r="G419">
        <f>VALUE(SUBSTITUTE(Hafas[[#This Row],[Längengrad Bahnhof]],".",","))</f>
        <v>11.64677</v>
      </c>
    </row>
    <row r="420" spans="1:7">
      <c r="A420" s="4" t="s">
        <v>3804</v>
      </c>
      <c r="B420">
        <v>8011084</v>
      </c>
      <c r="D420" s="4" t="s">
        <v>3805</v>
      </c>
      <c r="E420" s="4" t="s">
        <v>3806</v>
      </c>
      <c r="F420">
        <f>VALUE(SUBSTITUTE(Hafas[[#This Row],[Breitengrad Bahnhof]],".",","))</f>
        <v>51.733673000000003</v>
      </c>
      <c r="G420">
        <f>VALUE(SUBSTITUTE(Hafas[[#This Row],[Längengrad Bahnhof]],".",","))</f>
        <v>11.125781999999999</v>
      </c>
    </row>
    <row r="421" spans="1:7">
      <c r="A421" s="4" t="s">
        <v>3807</v>
      </c>
      <c r="B421">
        <v>8011085</v>
      </c>
      <c r="D421" s="4" t="s">
        <v>3808</v>
      </c>
      <c r="E421" s="4" t="s">
        <v>3809</v>
      </c>
      <c r="F421">
        <f>VALUE(SUBSTITUTE(Hafas[[#This Row],[Breitengrad Bahnhof]],".",","))</f>
        <v>51.094766999999997</v>
      </c>
      <c r="G421">
        <f>VALUE(SUBSTITUTE(Hafas[[#This Row],[Längengrad Bahnhof]],".",","))</f>
        <v>11.634594999999999</v>
      </c>
    </row>
    <row r="422" spans="1:7">
      <c r="A422" s="4" t="s">
        <v>3810</v>
      </c>
      <c r="B422">
        <v>8000757</v>
      </c>
      <c r="D422" s="4" t="s">
        <v>3811</v>
      </c>
      <c r="E422" s="4" t="s">
        <v>3812</v>
      </c>
      <c r="F422">
        <f>VALUE(SUBSTITUTE(Hafas[[#This Row],[Breitengrad Bahnhof]],".",","))</f>
        <v>48.678469999999997</v>
      </c>
      <c r="G422">
        <f>VALUE(SUBSTITUTE(Hafas[[#This Row],[Längengrad Bahnhof]],".",","))</f>
        <v>8.7271479999999997</v>
      </c>
    </row>
    <row r="423" spans="1:7">
      <c r="A423" s="4" t="s">
        <v>3813</v>
      </c>
      <c r="B423">
        <v>8000758</v>
      </c>
      <c r="D423" s="4" t="s">
        <v>3814</v>
      </c>
      <c r="E423" s="4" t="s">
        <v>3815</v>
      </c>
      <c r="F423">
        <f>VALUE(SUBSTITUTE(Hafas[[#This Row],[Breitengrad Bahnhof]],".",","))</f>
        <v>47.760578000000002</v>
      </c>
      <c r="G423">
        <f>VALUE(SUBSTITUTE(Hafas[[#This Row],[Längengrad Bahnhof]],".",","))</f>
        <v>11.57394</v>
      </c>
    </row>
    <row r="424" spans="1:7">
      <c r="A424" s="4" t="s">
        <v>3816</v>
      </c>
      <c r="B424">
        <v>8070314</v>
      </c>
      <c r="D424" s="4" t="s">
        <v>3817</v>
      </c>
      <c r="E424" s="4" t="s">
        <v>3818</v>
      </c>
      <c r="F424">
        <f>VALUE(SUBSTITUTE(Hafas[[#This Row],[Breitengrad Bahnhof]],".",","))</f>
        <v>50.459318000000003</v>
      </c>
      <c r="G424">
        <f>VALUE(SUBSTITUTE(Hafas[[#This Row],[Längengrad Bahnhof]],".",","))</f>
        <v>7.2988590000000002</v>
      </c>
    </row>
    <row r="425" spans="1:7">
      <c r="A425" s="4" t="s">
        <v>3819</v>
      </c>
      <c r="B425">
        <v>8006029</v>
      </c>
      <c r="D425" s="4" t="s">
        <v>3820</v>
      </c>
      <c r="E425" s="4" t="s">
        <v>3821</v>
      </c>
      <c r="F425">
        <f>VALUE(SUBSTITUTE(Hafas[[#This Row],[Breitengrad Bahnhof]],".",","))</f>
        <v>48.491244000000002</v>
      </c>
      <c r="G425">
        <f>VALUE(SUBSTITUTE(Hafas[[#This Row],[Längengrad Bahnhof]],".",","))</f>
        <v>9.3964829999999999</v>
      </c>
    </row>
    <row r="426" spans="1:7">
      <c r="A426" s="4" t="s">
        <v>3822</v>
      </c>
      <c r="B426">
        <v>8006027</v>
      </c>
      <c r="D426" s="4" t="s">
        <v>3823</v>
      </c>
      <c r="E426" s="4" t="s">
        <v>3824</v>
      </c>
      <c r="F426">
        <f>VALUE(SUBSTITUTE(Hafas[[#This Row],[Breitengrad Bahnhof]],".",","))</f>
        <v>48.494154999999999</v>
      </c>
      <c r="G426">
        <f>VALUE(SUBSTITUTE(Hafas[[#This Row],[Längengrad Bahnhof]],".",","))</f>
        <v>9.3869009999999999</v>
      </c>
    </row>
    <row r="427" spans="1:7">
      <c r="A427" s="4" t="s">
        <v>3825</v>
      </c>
      <c r="B427">
        <v>8070680</v>
      </c>
      <c r="D427" s="4" t="s">
        <v>3826</v>
      </c>
      <c r="E427" s="4" t="s">
        <v>3827</v>
      </c>
      <c r="F427">
        <f>VALUE(SUBSTITUTE(Hafas[[#This Row],[Breitengrad Bahnhof]],".",","))</f>
        <v>48.499262999999999</v>
      </c>
      <c r="G427">
        <f>VALUE(SUBSTITUTE(Hafas[[#This Row],[Längengrad Bahnhof]],".",","))</f>
        <v>9.3764009999999995</v>
      </c>
    </row>
    <row r="428" spans="1:7">
      <c r="A428" s="4" t="s">
        <v>3828</v>
      </c>
      <c r="B428">
        <v>8000760</v>
      </c>
      <c r="D428" s="4" t="s">
        <v>3829</v>
      </c>
      <c r="E428" s="4" t="s">
        <v>3830</v>
      </c>
      <c r="F428">
        <f>VALUE(SUBSTITUTE(Hafas[[#This Row],[Breitengrad Bahnhof]],".",","))</f>
        <v>50.188588000000003</v>
      </c>
      <c r="G428">
        <f>VALUE(SUBSTITUTE(Hafas[[#This Row],[Längengrad Bahnhof]],".",","))</f>
        <v>8.7395600000000009</v>
      </c>
    </row>
    <row r="429" spans="1:7">
      <c r="A429" s="4" t="s">
        <v>3831</v>
      </c>
      <c r="B429">
        <v>8000761</v>
      </c>
      <c r="D429" s="4" t="s">
        <v>3832</v>
      </c>
      <c r="E429" s="4" t="s">
        <v>3833</v>
      </c>
      <c r="F429">
        <f>VALUE(SUBSTITUTE(Hafas[[#This Row],[Breitengrad Bahnhof]],".",","))</f>
        <v>50.178584999999998</v>
      </c>
      <c r="G429">
        <f>VALUE(SUBSTITUTE(Hafas[[#This Row],[Längengrad Bahnhof]],".",","))</f>
        <v>8.7332269999999994</v>
      </c>
    </row>
    <row r="430" spans="1:7">
      <c r="A430" s="4" t="s">
        <v>3834</v>
      </c>
      <c r="B430">
        <v>8002382</v>
      </c>
      <c r="D430" s="4" t="s">
        <v>3835</v>
      </c>
      <c r="E430" s="4" t="s">
        <v>3836</v>
      </c>
      <c r="F430">
        <f>VALUE(SUBSTITUTE(Hafas[[#This Row],[Breitengrad Bahnhof]],".",","))</f>
        <v>50.191529000000003</v>
      </c>
      <c r="G430">
        <f>VALUE(SUBSTITUTE(Hafas[[#This Row],[Längengrad Bahnhof]],".",","))</f>
        <v>8.7832030000000003</v>
      </c>
    </row>
    <row r="431" spans="1:7">
      <c r="A431" s="4" t="s">
        <v>3837</v>
      </c>
      <c r="B431">
        <v>8000763</v>
      </c>
      <c r="D431" s="4" t="s">
        <v>3838</v>
      </c>
      <c r="E431" s="4" t="s">
        <v>3839</v>
      </c>
      <c r="F431">
        <f>VALUE(SUBSTITUTE(Hafas[[#This Row],[Breitengrad Bahnhof]],".",","))</f>
        <v>47.925243999999999</v>
      </c>
      <c r="G431">
        <f>VALUE(SUBSTITUTE(Hafas[[#This Row],[Längengrad Bahnhof]],".",","))</f>
        <v>9.7522739999999999</v>
      </c>
    </row>
    <row r="432" spans="1:7">
      <c r="A432" s="4" t="s">
        <v>3840</v>
      </c>
      <c r="B432">
        <v>8006431</v>
      </c>
      <c r="D432" s="4" t="s">
        <v>3841</v>
      </c>
      <c r="E432" s="4" t="s">
        <v>3842</v>
      </c>
      <c r="F432">
        <f>VALUE(SUBSTITUTE(Hafas[[#This Row],[Breitengrad Bahnhof]],".",","))</f>
        <v>48.755718000000002</v>
      </c>
      <c r="G432">
        <f>VALUE(SUBSTITUTE(Hafas[[#This Row],[Längengrad Bahnhof]],".",","))</f>
        <v>8.5510889999999993</v>
      </c>
    </row>
    <row r="433" spans="1:7">
      <c r="A433" s="4" t="s">
        <v>3843</v>
      </c>
      <c r="B433">
        <v>8070283</v>
      </c>
      <c r="D433" s="4" t="s">
        <v>3844</v>
      </c>
      <c r="E433" s="4" t="s">
        <v>3845</v>
      </c>
      <c r="F433">
        <f>VALUE(SUBSTITUTE(Hafas[[#This Row],[Breitengrad Bahnhof]],".",","))</f>
        <v>48.748755000000003</v>
      </c>
      <c r="G433">
        <f>VALUE(SUBSTITUTE(Hafas[[#This Row],[Längengrad Bahnhof]],".",","))</f>
        <v>8.550459</v>
      </c>
    </row>
    <row r="434" spans="1:7">
      <c r="A434" s="4" t="s">
        <v>3846</v>
      </c>
      <c r="B434">
        <v>8070281</v>
      </c>
      <c r="D434" s="4" t="s">
        <v>3847</v>
      </c>
      <c r="E434" s="4" t="s">
        <v>3848</v>
      </c>
      <c r="F434">
        <f>VALUE(SUBSTITUTE(Hafas[[#This Row],[Breitengrad Bahnhof]],".",","))</f>
        <v>48.763936000000001</v>
      </c>
      <c r="G434">
        <f>VALUE(SUBSTITUTE(Hafas[[#This Row],[Längengrad Bahnhof]],".",","))</f>
        <v>8.5550949999999997</v>
      </c>
    </row>
    <row r="435" spans="1:7">
      <c r="A435" s="4" t="s">
        <v>3849</v>
      </c>
      <c r="B435">
        <v>8070282</v>
      </c>
      <c r="D435" s="4" t="s">
        <v>3850</v>
      </c>
      <c r="E435" s="4" t="s">
        <v>3851</v>
      </c>
      <c r="F435">
        <f>VALUE(SUBSTITUTE(Hafas[[#This Row],[Breitengrad Bahnhof]],".",","))</f>
        <v>48.750836999999997</v>
      </c>
      <c r="G435">
        <f>VALUE(SUBSTITUTE(Hafas[[#This Row],[Längengrad Bahnhof]],".",","))</f>
        <v>8.5493659999999991</v>
      </c>
    </row>
    <row r="436" spans="1:7">
      <c r="A436" s="4" t="s">
        <v>3852</v>
      </c>
      <c r="B436">
        <v>8000764</v>
      </c>
      <c r="D436" s="4" t="s">
        <v>3853</v>
      </c>
      <c r="E436" s="4" t="s">
        <v>3854</v>
      </c>
      <c r="F436">
        <f>VALUE(SUBSTITUTE(Hafas[[#This Row],[Breitengrad Bahnhof]],".",","))</f>
        <v>51.119619</v>
      </c>
      <c r="G436">
        <f>VALUE(SUBSTITUTE(Hafas[[#This Row],[Längengrad Bahnhof]],".",","))</f>
        <v>9.1360910000000004</v>
      </c>
    </row>
    <row r="437" spans="1:7">
      <c r="A437" s="4" t="s">
        <v>3855</v>
      </c>
      <c r="B437">
        <v>8011088</v>
      </c>
      <c r="D437" s="4" t="s">
        <v>3856</v>
      </c>
      <c r="E437" s="4" t="s">
        <v>3857</v>
      </c>
      <c r="F437">
        <f>VALUE(SUBSTITUTE(Hafas[[#This Row],[Breitengrad Bahnhof]],".",","))</f>
        <v>52.960228999999998</v>
      </c>
      <c r="G437">
        <f>VALUE(SUBSTITUTE(Hafas[[#This Row],[Längengrad Bahnhof]],".",","))</f>
        <v>11.949344</v>
      </c>
    </row>
    <row r="438" spans="1:7">
      <c r="A438" s="4" t="s">
        <v>3858</v>
      </c>
      <c r="B438">
        <v>8000765</v>
      </c>
      <c r="D438" s="4" t="s">
        <v>3859</v>
      </c>
      <c r="E438" s="4" t="s">
        <v>3860</v>
      </c>
      <c r="F438">
        <f>VALUE(SUBSTITUTE(Hafas[[#This Row],[Breitengrad Bahnhof]],".",","))</f>
        <v>49.229743999999997</v>
      </c>
      <c r="G438">
        <f>VALUE(SUBSTITUTE(Hafas[[#This Row],[Längengrad Bahnhof]],".",","))</f>
        <v>9.1672969999999996</v>
      </c>
    </row>
    <row r="439" spans="1:7">
      <c r="A439" s="4" t="s">
        <v>3861</v>
      </c>
      <c r="B439">
        <v>8000706</v>
      </c>
      <c r="D439" s="4" t="s">
        <v>3862</v>
      </c>
      <c r="E439" s="4" t="s">
        <v>3863</v>
      </c>
      <c r="F439">
        <f>VALUE(SUBSTITUTE(Hafas[[#This Row],[Breitengrad Bahnhof]],".",","))</f>
        <v>49.229847999999997</v>
      </c>
      <c r="G439">
        <f>VALUE(SUBSTITUTE(Hafas[[#This Row],[Längengrad Bahnhof]],".",","))</f>
        <v>9.1870460000000005</v>
      </c>
    </row>
    <row r="440" spans="1:7">
      <c r="A440" s="4" t="s">
        <v>3864</v>
      </c>
      <c r="B440">
        <v>8070920</v>
      </c>
      <c r="D440" s="4" t="s">
        <v>3865</v>
      </c>
      <c r="E440" s="4" t="s">
        <v>3866</v>
      </c>
      <c r="F440">
        <f>VALUE(SUBSTITUTE(Hafas[[#This Row],[Breitengrad Bahnhof]],".",","))</f>
        <v>49.226688000000003</v>
      </c>
      <c r="G440">
        <f>VALUE(SUBSTITUTE(Hafas[[#This Row],[Längengrad Bahnhof]],".",","))</f>
        <v>9.1598980000000001</v>
      </c>
    </row>
    <row r="441" spans="1:7">
      <c r="A441" s="4" t="s">
        <v>3867</v>
      </c>
      <c r="B441">
        <v>8000766</v>
      </c>
      <c r="D441" s="4" t="s">
        <v>3868</v>
      </c>
      <c r="E441" s="4" t="s">
        <v>3869</v>
      </c>
      <c r="F441">
        <f>VALUE(SUBSTITUTE(Hafas[[#This Row],[Breitengrad Bahnhof]],".",","))</f>
        <v>49.242536999999999</v>
      </c>
      <c r="G441">
        <f>VALUE(SUBSTITUTE(Hafas[[#This Row],[Längengrad Bahnhof]],".",","))</f>
        <v>9.1387529999999995</v>
      </c>
    </row>
    <row r="442" spans="1:7">
      <c r="A442" s="4" t="s">
        <v>3870</v>
      </c>
      <c r="B442">
        <v>8000767</v>
      </c>
      <c r="D442" s="4" t="s">
        <v>3871</v>
      </c>
      <c r="E442" s="4" t="s">
        <v>3872</v>
      </c>
      <c r="F442">
        <f>VALUE(SUBSTITUTE(Hafas[[#This Row],[Breitengrad Bahnhof]],".",","))</f>
        <v>49.506599999999999</v>
      </c>
      <c r="G442">
        <f>VALUE(SUBSTITUTE(Hafas[[#This Row],[Längengrad Bahnhof]],".",","))</f>
        <v>10.412941999999999</v>
      </c>
    </row>
    <row r="443" spans="1:7">
      <c r="A443" s="4" t="s">
        <v>3873</v>
      </c>
      <c r="B443">
        <v>8000768</v>
      </c>
      <c r="D443" s="4" t="s">
        <v>3874</v>
      </c>
      <c r="E443" s="4" t="s">
        <v>3875</v>
      </c>
      <c r="F443">
        <f>VALUE(SUBSTITUTE(Hafas[[#This Row],[Breitengrad Bahnhof]],".",","))</f>
        <v>48.005710999999998</v>
      </c>
      <c r="G443">
        <f>VALUE(SUBSTITUTE(Hafas[[#This Row],[Längengrad Bahnhof]],".",","))</f>
        <v>10.597875</v>
      </c>
    </row>
    <row r="444" spans="1:7">
      <c r="A444" s="4" t="s">
        <v>3876</v>
      </c>
      <c r="B444">
        <v>8000769</v>
      </c>
      <c r="D444" s="4" t="s">
        <v>3877</v>
      </c>
      <c r="E444" s="4" t="s">
        <v>3878</v>
      </c>
      <c r="F444">
        <f>VALUE(SUBSTITUTE(Hafas[[#This Row],[Breitengrad Bahnhof]],".",","))</f>
        <v>47.910257999999999</v>
      </c>
      <c r="G444">
        <f>VALUE(SUBSTITUTE(Hafas[[#This Row],[Längengrad Bahnhof]],".",","))</f>
        <v>9.8897390000000005</v>
      </c>
    </row>
    <row r="445" spans="1:7">
      <c r="A445" s="4" t="s">
        <v>3879</v>
      </c>
      <c r="B445">
        <v>8000770</v>
      </c>
      <c r="D445" s="4" t="s">
        <v>3880</v>
      </c>
      <c r="E445" s="4" t="s">
        <v>3881</v>
      </c>
      <c r="F445">
        <f>VALUE(SUBSTITUTE(Hafas[[#This Row],[Breitengrad Bahnhof]],".",","))</f>
        <v>53.182547</v>
      </c>
      <c r="G445">
        <f>VALUE(SUBSTITUTE(Hafas[[#This Row],[Längengrad Bahnhof]],".",","))</f>
        <v>8.0031230000000004</v>
      </c>
    </row>
    <row r="446" spans="1:7">
      <c r="A446" s="4" t="s">
        <v>3882</v>
      </c>
      <c r="B446">
        <v>8000772</v>
      </c>
      <c r="D446" s="4" t="s">
        <v>3883</v>
      </c>
      <c r="E446" s="4" t="s">
        <v>3884</v>
      </c>
      <c r="F446">
        <f>VALUE(SUBSTITUTE(Hafas[[#This Row],[Breitengrad Bahnhof]],".",","))</f>
        <v>52.08916</v>
      </c>
      <c r="G446">
        <f>VALUE(SUBSTITUTE(Hafas[[#This Row],[Längengrad Bahnhof]],".",","))</f>
        <v>10.228766999999999</v>
      </c>
    </row>
    <row r="447" spans="1:7">
      <c r="A447" s="4" t="s">
        <v>3885</v>
      </c>
      <c r="B447">
        <v>8082058</v>
      </c>
      <c r="D447" s="4" t="s">
        <v>3886</v>
      </c>
      <c r="E447" s="4" t="s">
        <v>3887</v>
      </c>
      <c r="F447">
        <f>VALUE(SUBSTITUTE(Hafas[[#This Row],[Breitengrad Bahnhof]],".",","))</f>
        <v>52.089407999999999</v>
      </c>
      <c r="G447">
        <f>VALUE(SUBSTITUTE(Hafas[[#This Row],[Längengrad Bahnhof]],".",","))</f>
        <v>10.229138000000001</v>
      </c>
    </row>
    <row r="448" spans="1:7">
      <c r="A448" s="4" t="s">
        <v>3888</v>
      </c>
      <c r="B448">
        <v>8000773</v>
      </c>
      <c r="D448" s="4" t="s">
        <v>3889</v>
      </c>
      <c r="E448" s="4" t="s">
        <v>3890</v>
      </c>
      <c r="F448">
        <f>VALUE(SUBSTITUTE(Hafas[[#This Row],[Breitengrad Bahnhof]],".",","))</f>
        <v>53.007871999999999</v>
      </c>
      <c r="G448">
        <f>VALUE(SUBSTITUTE(Hafas[[#This Row],[Längengrad Bahnhof]],".",","))</f>
        <v>9.0812609999999996</v>
      </c>
    </row>
    <row r="449" spans="1:7">
      <c r="A449" s="4" t="s">
        <v>683</v>
      </c>
      <c r="B449">
        <v>8000774</v>
      </c>
      <c r="D449" s="4" t="s">
        <v>3891</v>
      </c>
      <c r="E449" s="4" t="s">
        <v>3892</v>
      </c>
      <c r="F449">
        <f>VALUE(SUBSTITUTE(Hafas[[#This Row],[Breitengrad Bahnhof]],".",","))</f>
        <v>48.790326999999998</v>
      </c>
      <c r="G449">
        <f>VALUE(SUBSTITUTE(Hafas[[#This Row],[Längengrad Bahnhof]],".",","))</f>
        <v>8.1908309999999993</v>
      </c>
    </row>
    <row r="450" spans="1:7">
      <c r="A450" s="4" t="s">
        <v>3893</v>
      </c>
      <c r="B450">
        <v>8000771</v>
      </c>
      <c r="D450" s="4" t="s">
        <v>3894</v>
      </c>
      <c r="E450" s="4" t="s">
        <v>3895</v>
      </c>
      <c r="F450">
        <f>VALUE(SUBSTITUTE(Hafas[[#This Row],[Breitengrad Bahnhof]],".",","))</f>
        <v>48.811906999999998</v>
      </c>
      <c r="G450">
        <f>VALUE(SUBSTITUTE(Hafas[[#This Row],[Längengrad Bahnhof]],".",","))</f>
        <v>8.2090209999999999</v>
      </c>
    </row>
    <row r="451" spans="1:7">
      <c r="A451" s="4" t="s">
        <v>3896</v>
      </c>
      <c r="B451">
        <v>8000775</v>
      </c>
      <c r="D451" s="4" t="s">
        <v>3897</v>
      </c>
      <c r="E451" s="4" t="s">
        <v>3898</v>
      </c>
      <c r="F451">
        <f>VALUE(SUBSTITUTE(Hafas[[#This Row],[Breitengrad Bahnhof]],".",","))</f>
        <v>48.733843999999998</v>
      </c>
      <c r="G451">
        <f>VALUE(SUBSTITUTE(Hafas[[#This Row],[Längengrad Bahnhof]],".",","))</f>
        <v>8.1465720000000008</v>
      </c>
    </row>
    <row r="452" spans="1:7">
      <c r="A452" s="4" t="s">
        <v>3899</v>
      </c>
      <c r="B452">
        <v>8011097</v>
      </c>
      <c r="D452" s="4" t="s">
        <v>3900</v>
      </c>
      <c r="E452" s="4" t="s">
        <v>3901</v>
      </c>
      <c r="F452">
        <f>VALUE(SUBSTITUTE(Hafas[[#This Row],[Breitengrad Bahnhof]],".",","))</f>
        <v>51.654888</v>
      </c>
      <c r="G452">
        <f>VALUE(SUBSTITUTE(Hafas[[#This Row],[Längengrad Bahnhof]],".",","))</f>
        <v>14.426907999999999</v>
      </c>
    </row>
    <row r="453" spans="1:7">
      <c r="A453" s="4" t="s">
        <v>3902</v>
      </c>
      <c r="B453">
        <v>8007293</v>
      </c>
      <c r="D453" s="4" t="s">
        <v>3903</v>
      </c>
      <c r="E453" s="4" t="s">
        <v>3904</v>
      </c>
      <c r="F453">
        <f>VALUE(SUBSTITUTE(Hafas[[#This Row],[Breitengrad Bahnhof]],".",","))</f>
        <v>48.124493999999999</v>
      </c>
      <c r="G453">
        <f>VALUE(SUBSTITUTE(Hafas[[#This Row],[Längengrad Bahnhof]],".",","))</f>
        <v>7.7415159999999998</v>
      </c>
    </row>
    <row r="454" spans="1:7">
      <c r="A454" s="4" t="s">
        <v>3905</v>
      </c>
      <c r="B454">
        <v>8007310</v>
      </c>
      <c r="D454" s="4" t="s">
        <v>3906</v>
      </c>
      <c r="E454" s="4" t="s">
        <v>3907</v>
      </c>
      <c r="F454">
        <f>VALUE(SUBSTITUTE(Hafas[[#This Row],[Breitengrad Bahnhof]],".",","))</f>
        <v>48.118018999999997</v>
      </c>
      <c r="G454">
        <f>VALUE(SUBSTITUTE(Hafas[[#This Row],[Längengrad Bahnhof]],".",","))</f>
        <v>7.747776</v>
      </c>
    </row>
    <row r="455" spans="1:7">
      <c r="A455" s="4" t="s">
        <v>3908</v>
      </c>
      <c r="B455">
        <v>8007144</v>
      </c>
      <c r="D455" s="4" t="s">
        <v>3909</v>
      </c>
      <c r="E455" s="4" t="s">
        <v>3910</v>
      </c>
      <c r="F455">
        <f>VALUE(SUBSTITUTE(Hafas[[#This Row],[Breitengrad Bahnhof]],".",","))</f>
        <v>49.119447000000001</v>
      </c>
      <c r="G455">
        <f>VALUE(SUBSTITUTE(Hafas[[#This Row],[Längengrad Bahnhof]],".",","))</f>
        <v>8.7648539999999997</v>
      </c>
    </row>
    <row r="456" spans="1:7">
      <c r="A456" s="4" t="s">
        <v>3911</v>
      </c>
      <c r="B456">
        <v>711076</v>
      </c>
      <c r="D456" s="4" t="s">
        <v>3912</v>
      </c>
      <c r="E456" s="4" t="s">
        <v>3913</v>
      </c>
      <c r="F456">
        <f>VALUE(SUBSTITUTE(Hafas[[#This Row],[Breitengrad Bahnhof]],".",","))</f>
        <v>51.212798999999997</v>
      </c>
      <c r="G456">
        <f>VALUE(SUBSTITUTE(Hafas[[#This Row],[Längengrad Bahnhof]],".",","))</f>
        <v>9.6954650000000004</v>
      </c>
    </row>
    <row r="457" spans="1:7">
      <c r="A457" s="4" t="s">
        <v>3914</v>
      </c>
      <c r="B457">
        <v>711852</v>
      </c>
      <c r="D457" s="4" t="s">
        <v>3915</v>
      </c>
      <c r="E457" s="4" t="s">
        <v>3916</v>
      </c>
      <c r="F457">
        <f>VALUE(SUBSTITUTE(Hafas[[#This Row],[Breitengrad Bahnhof]],".",","))</f>
        <v>51.2577</v>
      </c>
      <c r="G457">
        <f>VALUE(SUBSTITUTE(Hafas[[#This Row],[Längengrad Bahnhof]],".",","))</f>
        <v>9.6826209999999993</v>
      </c>
    </row>
    <row r="458" spans="1:7">
      <c r="A458" s="4" t="s">
        <v>3917</v>
      </c>
      <c r="B458">
        <v>8011098</v>
      </c>
      <c r="D458" s="4" t="s">
        <v>3918</v>
      </c>
      <c r="E458" s="4" t="s">
        <v>3919</v>
      </c>
      <c r="F458">
        <f>VALUE(SUBSTITUTE(Hafas[[#This Row],[Breitengrad Bahnhof]],".",","))</f>
        <v>51.581744999999998</v>
      </c>
      <c r="G458">
        <f>VALUE(SUBSTITUTE(Hafas[[#This Row],[Längengrad Bahnhof]],".",","))</f>
        <v>14.112287999999999</v>
      </c>
    </row>
    <row r="459" spans="1:7">
      <c r="A459" s="4" t="s">
        <v>3920</v>
      </c>
      <c r="B459">
        <v>8000781</v>
      </c>
      <c r="D459" s="4" t="s">
        <v>3921</v>
      </c>
      <c r="E459" s="4" t="s">
        <v>3922</v>
      </c>
      <c r="F459">
        <f>VALUE(SUBSTITUTE(Hafas[[#This Row],[Breitengrad Bahnhof]],".",","))</f>
        <v>48.018740999999999</v>
      </c>
      <c r="G459">
        <f>VALUE(SUBSTITUTE(Hafas[[#This Row],[Längengrad Bahnhof]],".",","))</f>
        <v>11.480027</v>
      </c>
    </row>
    <row r="460" spans="1:7">
      <c r="A460" s="4" t="s">
        <v>3923</v>
      </c>
      <c r="B460">
        <v>8000782</v>
      </c>
      <c r="D460" s="4" t="s">
        <v>3924</v>
      </c>
      <c r="E460" s="4" t="s">
        <v>3925</v>
      </c>
      <c r="F460">
        <f>VALUE(SUBSTITUTE(Hafas[[#This Row],[Breitengrad Bahnhof]],".",","))</f>
        <v>48.503576000000002</v>
      </c>
      <c r="G460">
        <f>VALUE(SUBSTITUTE(Hafas[[#This Row],[Längengrad Bahnhof]],".",","))</f>
        <v>8.3720379999999999</v>
      </c>
    </row>
    <row r="461" spans="1:7">
      <c r="A461" s="4" t="s">
        <v>3926</v>
      </c>
      <c r="B461">
        <v>8000789</v>
      </c>
      <c r="D461" s="4" t="s">
        <v>3927</v>
      </c>
      <c r="E461" s="4" t="s">
        <v>3928</v>
      </c>
      <c r="F461">
        <f>VALUE(SUBSTITUTE(Hafas[[#This Row],[Breitengrad Bahnhof]],".",","))</f>
        <v>48.51061</v>
      </c>
      <c r="G461">
        <f>VALUE(SUBSTITUTE(Hafas[[#This Row],[Längengrad Bahnhof]],".",","))</f>
        <v>8.3758579999999991</v>
      </c>
    </row>
    <row r="462" spans="1:7">
      <c r="A462" s="4" t="s">
        <v>3929</v>
      </c>
      <c r="B462">
        <v>8000783</v>
      </c>
      <c r="D462" s="4" t="s">
        <v>3930</v>
      </c>
      <c r="E462" s="4" t="s">
        <v>3931</v>
      </c>
      <c r="F462">
        <f>VALUE(SUBSTITUTE(Hafas[[#This Row],[Breitengrad Bahnhof]],".",","))</f>
        <v>49.656146999999997</v>
      </c>
      <c r="G462">
        <f>VALUE(SUBSTITUTE(Hafas[[#This Row],[Längengrad Bahnhof]],".",","))</f>
        <v>11.036975999999999</v>
      </c>
    </row>
    <row r="463" spans="1:7">
      <c r="A463" s="4" t="s">
        <v>3932</v>
      </c>
      <c r="B463">
        <v>8011100</v>
      </c>
      <c r="D463" s="4" t="s">
        <v>3933</v>
      </c>
      <c r="E463" s="4" t="s">
        <v>3934</v>
      </c>
      <c r="F463">
        <f>VALUE(SUBSTITUTE(Hafas[[#This Row],[Breitengrad Bahnhof]],".",","))</f>
        <v>52.164149000000002</v>
      </c>
      <c r="G463">
        <f>VALUE(SUBSTITUTE(Hafas[[#This Row],[Längengrad Bahnhof]],".",","))</f>
        <v>12.685110999999999</v>
      </c>
    </row>
    <row r="464" spans="1:7">
      <c r="A464" s="4" t="s">
        <v>3935</v>
      </c>
      <c r="B464">
        <v>8000784</v>
      </c>
      <c r="D464" s="4" t="s">
        <v>3936</v>
      </c>
      <c r="E464" s="4" t="s">
        <v>3937</v>
      </c>
      <c r="F464">
        <f>VALUE(SUBSTITUTE(Hafas[[#This Row],[Breitengrad Bahnhof]],".",","))</f>
        <v>49.290439999999997</v>
      </c>
      <c r="G464">
        <f>VALUE(SUBSTITUTE(Hafas[[#This Row],[Längengrad Bahnhof]],".",","))</f>
        <v>12.683064</v>
      </c>
    </row>
    <row r="465" spans="1:7">
      <c r="A465" s="4" t="s">
        <v>3938</v>
      </c>
      <c r="B465">
        <v>8000785</v>
      </c>
      <c r="D465" s="4" t="s">
        <v>3939</v>
      </c>
      <c r="E465" s="4" t="s">
        <v>3940</v>
      </c>
      <c r="F465">
        <f>VALUE(SUBSTITUTE(Hafas[[#This Row],[Breitengrad Bahnhof]],".",","))</f>
        <v>48.099255999999997</v>
      </c>
      <c r="G465">
        <f>VALUE(SUBSTITUTE(Hafas[[#This Row],[Längengrad Bahnhof]],".",","))</f>
        <v>11.78678</v>
      </c>
    </row>
    <row r="466" spans="1:7">
      <c r="A466" s="4" t="s">
        <v>3941</v>
      </c>
      <c r="B466">
        <v>8000786</v>
      </c>
      <c r="D466" s="4" t="s">
        <v>3942</v>
      </c>
      <c r="E466" s="4" t="s">
        <v>3943</v>
      </c>
      <c r="F466">
        <f>VALUE(SUBSTITUTE(Hafas[[#This Row],[Breitengrad Bahnhof]],".",","))</f>
        <v>50.347388000000002</v>
      </c>
      <c r="G466">
        <f>VALUE(SUBSTITUTE(Hafas[[#This Row],[Längengrad Bahnhof]],".",","))</f>
        <v>7.9676090000000004</v>
      </c>
    </row>
    <row r="467" spans="1:7">
      <c r="A467" s="4" t="s">
        <v>3944</v>
      </c>
      <c r="B467">
        <v>8000787</v>
      </c>
      <c r="D467" s="4" t="s">
        <v>3945</v>
      </c>
      <c r="E467" s="4" t="s">
        <v>3946</v>
      </c>
      <c r="F467">
        <f>VALUE(SUBSTITUTE(Hafas[[#This Row],[Breitengrad Bahnhof]],".",","))</f>
        <v>48.065885999999999</v>
      </c>
      <c r="G467">
        <f>VALUE(SUBSTITUTE(Hafas[[#This Row],[Längengrad Bahnhof]],".",","))</f>
        <v>8.7598920000000007</v>
      </c>
    </row>
    <row r="468" spans="1:7">
      <c r="A468" s="4" t="s">
        <v>3947</v>
      </c>
      <c r="B468">
        <v>8011103</v>
      </c>
      <c r="D468" s="4" t="s">
        <v>3948</v>
      </c>
      <c r="E468" s="4" t="s">
        <v>3949</v>
      </c>
      <c r="F468">
        <f>VALUE(SUBSTITUTE(Hafas[[#This Row],[Breitengrad Bahnhof]],".",","))</f>
        <v>51.208295</v>
      </c>
      <c r="G468">
        <f>VALUE(SUBSTITUTE(Hafas[[#This Row],[Längengrad Bahnhof]],".",","))</f>
        <v>11.738454000000001</v>
      </c>
    </row>
    <row r="469" spans="1:7">
      <c r="A469" s="4" t="s">
        <v>3950</v>
      </c>
      <c r="B469">
        <v>8000788</v>
      </c>
      <c r="D469" s="4" t="s">
        <v>3951</v>
      </c>
      <c r="E469" s="4" t="s">
        <v>3952</v>
      </c>
      <c r="F469">
        <f>VALUE(SUBSTITUTE(Hafas[[#This Row],[Breitengrad Bahnhof]],".",","))</f>
        <v>48.268942000000003</v>
      </c>
      <c r="G469">
        <f>VALUE(SUBSTITUTE(Hafas[[#This Row],[Längengrad Bahnhof]],".",","))</f>
        <v>8.8463410000000007</v>
      </c>
    </row>
    <row r="470" spans="1:7">
      <c r="A470" s="4" t="s">
        <v>3953</v>
      </c>
      <c r="B470">
        <v>8000353</v>
      </c>
      <c r="D470" s="4" t="s">
        <v>3954</v>
      </c>
      <c r="E470" s="4" t="s">
        <v>3955</v>
      </c>
      <c r="F470">
        <f>VALUE(SUBSTITUTE(Hafas[[#This Row],[Breitengrad Bahnhof]],".",","))</f>
        <v>48.278469000000001</v>
      </c>
      <c r="G470">
        <f>VALUE(SUBSTITUTE(Hafas[[#This Row],[Längengrad Bahnhof]],".",","))</f>
        <v>8.8503070000000008</v>
      </c>
    </row>
    <row r="471" spans="1:7">
      <c r="A471" s="4" t="s">
        <v>3956</v>
      </c>
      <c r="B471">
        <v>8000790</v>
      </c>
      <c r="D471" s="4" t="s">
        <v>3957</v>
      </c>
      <c r="E471" s="4" t="s">
        <v>3958</v>
      </c>
      <c r="F471">
        <f>VALUE(SUBSTITUTE(Hafas[[#This Row],[Breitengrad Bahnhof]],".",","))</f>
        <v>50.688602000000003</v>
      </c>
      <c r="G471">
        <f>VALUE(SUBSTITUTE(Hafas[[#This Row],[Längengrad Bahnhof]],".",","))</f>
        <v>8.3659079999999992</v>
      </c>
    </row>
    <row r="472" spans="1:7">
      <c r="A472" s="4" t="s">
        <v>3959</v>
      </c>
      <c r="B472">
        <v>8011106</v>
      </c>
      <c r="D472" s="4" t="s">
        <v>3960</v>
      </c>
      <c r="E472" s="4" t="s">
        <v>3961</v>
      </c>
      <c r="F472">
        <f>VALUE(SUBSTITUTE(Hafas[[#This Row],[Breitengrad Bahnhof]],".",","))</f>
        <v>51.040750000000003</v>
      </c>
      <c r="G472">
        <f>VALUE(SUBSTITUTE(Hafas[[#This Row],[Längengrad Bahnhof]],".",","))</f>
        <v>10.707666</v>
      </c>
    </row>
    <row r="473" spans="1:7">
      <c r="A473" s="4" t="s">
        <v>3962</v>
      </c>
      <c r="B473">
        <v>8000792</v>
      </c>
      <c r="D473" s="4" t="s">
        <v>3963</v>
      </c>
      <c r="E473" s="4" t="s">
        <v>3964</v>
      </c>
      <c r="F473">
        <f>VALUE(SUBSTITUTE(Hafas[[#This Row],[Breitengrad Bahnhof]],".",","))</f>
        <v>49.493785000000003</v>
      </c>
      <c r="G473">
        <f>VALUE(SUBSTITUTE(Hafas[[#This Row],[Längengrad Bahnhof]],".",","))</f>
        <v>7.1665380000000001</v>
      </c>
    </row>
    <row r="474" spans="1:7">
      <c r="A474" s="4" t="s">
        <v>3965</v>
      </c>
      <c r="B474">
        <v>8007778</v>
      </c>
      <c r="D474" s="4" t="s">
        <v>3966</v>
      </c>
      <c r="E474" s="4" t="s">
        <v>3967</v>
      </c>
      <c r="F474">
        <f>VALUE(SUBSTITUTE(Hafas[[#This Row],[Breitengrad Bahnhof]],".",","))</f>
        <v>53.721640999999998</v>
      </c>
      <c r="G474">
        <f>VALUE(SUBSTITUTE(Hafas[[#This Row],[Längengrad Bahnhof]],".",","))</f>
        <v>7.3642079999999996</v>
      </c>
    </row>
    <row r="475" spans="1:7">
      <c r="A475" s="4" t="s">
        <v>3968</v>
      </c>
      <c r="B475">
        <v>8000793</v>
      </c>
      <c r="D475" s="4" t="s">
        <v>3969</v>
      </c>
      <c r="E475" s="4" t="s">
        <v>3970</v>
      </c>
      <c r="F475">
        <f>VALUE(SUBSTITUTE(Hafas[[#This Row],[Breitengrad Bahnhof]],".",","))</f>
        <v>51.332594</v>
      </c>
      <c r="G475">
        <f>VALUE(SUBSTITUTE(Hafas[[#This Row],[Längengrad Bahnhof]],".",","))</f>
        <v>7.8630709999999997</v>
      </c>
    </row>
    <row r="476" spans="1:7">
      <c r="A476" s="4" t="s">
        <v>782</v>
      </c>
      <c r="B476">
        <v>8000025</v>
      </c>
      <c r="D476" s="4" t="s">
        <v>3971</v>
      </c>
      <c r="E476" s="4" t="s">
        <v>3972</v>
      </c>
      <c r="F476">
        <f>VALUE(SUBSTITUTE(Hafas[[#This Row],[Breitengrad Bahnhof]],".",","))</f>
        <v>49.900759000000001</v>
      </c>
      <c r="G476">
        <f>VALUE(SUBSTITUTE(Hafas[[#This Row],[Längengrad Bahnhof]],".",","))</f>
        <v>10.899489000000001</v>
      </c>
    </row>
    <row r="477" spans="1:7">
      <c r="A477" s="4" t="s">
        <v>3973</v>
      </c>
      <c r="B477">
        <v>8089478</v>
      </c>
      <c r="D477" s="4" t="s">
        <v>2585</v>
      </c>
      <c r="E477" s="4" t="s">
        <v>2585</v>
      </c>
      <c r="F477">
        <f>VALUE(SUBSTITUTE(Hafas[[#This Row],[Breitengrad Bahnhof]],".",","))</f>
        <v>999999</v>
      </c>
      <c r="G477">
        <f>VALUE(SUBSTITUTE(Hafas[[#This Row],[Längengrad Bahnhof]],".",","))</f>
        <v>999999</v>
      </c>
    </row>
    <row r="478" spans="1:7">
      <c r="A478" s="4" t="s">
        <v>3974</v>
      </c>
      <c r="B478">
        <v>8000794</v>
      </c>
      <c r="D478" s="4" t="s">
        <v>3975</v>
      </c>
      <c r="E478" s="4" t="s">
        <v>3976</v>
      </c>
      <c r="F478">
        <f>VALUE(SUBSTITUTE(Hafas[[#This Row],[Breitengrad Bahnhof]],".",","))</f>
        <v>49.359588000000002</v>
      </c>
      <c r="G478">
        <f>VALUE(SUBSTITUTE(Hafas[[#This Row],[Längengrad Bahnhof]],".",","))</f>
        <v>8.7836850000000002</v>
      </c>
    </row>
    <row r="479" spans="1:7">
      <c r="A479" s="4" t="s">
        <v>3977</v>
      </c>
      <c r="B479">
        <v>8011108</v>
      </c>
      <c r="D479" s="4" t="s">
        <v>3978</v>
      </c>
      <c r="E479" s="4" t="s">
        <v>3979</v>
      </c>
      <c r="F479">
        <f>VALUE(SUBSTITUTE(Hafas[[#This Row],[Breitengrad Bahnhof]],".",","))</f>
        <v>54.071261999999997</v>
      </c>
      <c r="G479">
        <f>VALUE(SUBSTITUTE(Hafas[[#This Row],[Längengrad Bahnhof]],".",","))</f>
        <v>13.836052</v>
      </c>
    </row>
    <row r="480" spans="1:7">
      <c r="A480" s="4" t="s">
        <v>3980</v>
      </c>
      <c r="B480">
        <v>8011109</v>
      </c>
      <c r="D480" s="4" t="s">
        <v>3981</v>
      </c>
      <c r="E480" s="4" t="s">
        <v>3982</v>
      </c>
      <c r="F480">
        <f>VALUE(SUBSTITUTE(Hafas[[#This Row],[Breitengrad Bahnhof]],".",","))</f>
        <v>53.964388999999997</v>
      </c>
      <c r="G480">
        <f>VALUE(SUBSTITUTE(Hafas[[#This Row],[Längengrad Bahnhof]],".",","))</f>
        <v>14.129384999999999</v>
      </c>
    </row>
    <row r="481" spans="1:7">
      <c r="A481" s="4" t="s">
        <v>3983</v>
      </c>
      <c r="B481">
        <v>8000796</v>
      </c>
      <c r="D481" s="4" t="s">
        <v>3984</v>
      </c>
      <c r="E481" s="4" t="s">
        <v>3985</v>
      </c>
      <c r="F481">
        <f>VALUE(SUBSTITUTE(Hafas[[#This Row],[Breitengrad Bahnhof]],".",","))</f>
        <v>52.066263999999997</v>
      </c>
      <c r="G481">
        <f>VALUE(SUBSTITUTE(Hafas[[#This Row],[Längengrad Bahnhof]],".",","))</f>
        <v>9.7503299999999999</v>
      </c>
    </row>
    <row r="482" spans="1:7">
      <c r="A482" s="4" t="s">
        <v>3986</v>
      </c>
      <c r="B482">
        <v>8011110</v>
      </c>
      <c r="D482" s="4" t="s">
        <v>3987</v>
      </c>
      <c r="E482" s="4" t="s">
        <v>3988</v>
      </c>
      <c r="F482">
        <f>VALUE(SUBSTITUTE(Hafas[[#This Row],[Breitengrad Bahnhof]],".",","))</f>
        <v>53.535980000000002</v>
      </c>
      <c r="G482">
        <f>VALUE(SUBSTITUTE(Hafas[[#This Row],[Längengrad Bahnhof]],".",","))</f>
        <v>10.968496999999999</v>
      </c>
    </row>
    <row r="483" spans="1:7">
      <c r="A483" s="4" t="s">
        <v>3989</v>
      </c>
      <c r="B483">
        <v>8070120</v>
      </c>
      <c r="D483" s="4" t="s">
        <v>3990</v>
      </c>
      <c r="E483" s="4" t="s">
        <v>3991</v>
      </c>
      <c r="F483">
        <f>VALUE(SUBSTITUTE(Hafas[[#This Row],[Breitengrad Bahnhof]],".",","))</f>
        <v>53.529376999999997</v>
      </c>
      <c r="G483">
        <f>VALUE(SUBSTITUTE(Hafas[[#This Row],[Längengrad Bahnhof]],".",","))</f>
        <v>10.967402999999999</v>
      </c>
    </row>
    <row r="484" spans="1:7">
      <c r="A484" s="4" t="s">
        <v>3992</v>
      </c>
      <c r="B484">
        <v>8000797</v>
      </c>
      <c r="D484" s="4" t="s">
        <v>3993</v>
      </c>
      <c r="E484" s="4" t="s">
        <v>3994</v>
      </c>
      <c r="F484">
        <f>VALUE(SUBSTITUTE(Hafas[[#This Row],[Breitengrad Bahnhof]],".",","))</f>
        <v>52.332253000000001</v>
      </c>
      <c r="G484">
        <f>VALUE(SUBSTITUTE(Hafas[[#This Row],[Längengrad Bahnhof]],".",","))</f>
        <v>9.4177710000000001</v>
      </c>
    </row>
    <row r="485" spans="1:7">
      <c r="A485" s="4" t="s">
        <v>3995</v>
      </c>
      <c r="B485">
        <v>8079098</v>
      </c>
      <c r="D485" s="4" t="s">
        <v>3996</v>
      </c>
      <c r="E485" s="4" t="s">
        <v>3997</v>
      </c>
      <c r="F485">
        <f>VALUE(SUBSTITUTE(Hafas[[#This Row],[Breitengrad Bahnhof]],".",","))</f>
        <v>48.144734</v>
      </c>
      <c r="G485">
        <f>VALUE(SUBSTITUTE(Hafas[[#This Row],[Längengrad Bahnhof]],".",","))</f>
        <v>9.8269020000000005</v>
      </c>
    </row>
    <row r="486" spans="1:7">
      <c r="A486" s="4" t="s">
        <v>3998</v>
      </c>
      <c r="B486">
        <v>8000802</v>
      </c>
      <c r="D486" s="4" t="s">
        <v>3999</v>
      </c>
      <c r="E486" s="4" t="s">
        <v>4000</v>
      </c>
      <c r="F486">
        <f>VALUE(SUBSTITUTE(Hafas[[#This Row],[Breitengrad Bahnhof]],".",","))</f>
        <v>49.104118</v>
      </c>
      <c r="G486">
        <f>VALUE(SUBSTITUTE(Hafas[[#This Row],[Längengrad Bahnhof]],".",","))</f>
        <v>8.0703069999999997</v>
      </c>
    </row>
    <row r="487" spans="1:7">
      <c r="A487" s="4" t="s">
        <v>4001</v>
      </c>
      <c r="B487">
        <v>8010024</v>
      </c>
      <c r="D487" s="4" t="s">
        <v>4002</v>
      </c>
      <c r="E487" s="4" t="s">
        <v>4003</v>
      </c>
      <c r="F487">
        <f>VALUE(SUBSTITUTE(Hafas[[#This Row],[Breitengrad Bahnhof]],".",","))</f>
        <v>51.970435000000002</v>
      </c>
      <c r="G487">
        <f>VALUE(SUBSTITUTE(Hafas[[#This Row],[Längengrad Bahnhof]],".",","))</f>
        <v>11.869858000000001</v>
      </c>
    </row>
    <row r="488" spans="1:7">
      <c r="A488" s="4" t="s">
        <v>4004</v>
      </c>
      <c r="B488">
        <v>8071336</v>
      </c>
      <c r="D488" s="4" t="s">
        <v>4005</v>
      </c>
      <c r="E488" s="4" t="s">
        <v>4006</v>
      </c>
      <c r="F488">
        <f>VALUE(SUBSTITUTE(Hafas[[#This Row],[Breitengrad Bahnhof]],".",","))</f>
        <v>53.471981999999997</v>
      </c>
      <c r="G488">
        <f>VALUE(SUBSTITUTE(Hafas[[#This Row],[Längengrad Bahnhof]],".",","))</f>
        <v>9.0273880000000002</v>
      </c>
    </row>
    <row r="489" spans="1:7">
      <c r="A489" s="4" t="s">
        <v>4007</v>
      </c>
      <c r="B489">
        <v>8000801</v>
      </c>
      <c r="D489" s="4" t="s">
        <v>4008</v>
      </c>
      <c r="E489" s="4" t="s">
        <v>4009</v>
      </c>
      <c r="F489">
        <f>VALUE(SUBSTITUTE(Hafas[[#This Row],[Breitengrad Bahnhof]],".",","))</f>
        <v>53.290469000000002</v>
      </c>
      <c r="G489">
        <f>VALUE(SUBSTITUTE(Hafas[[#This Row],[Längengrad Bahnhof]],".",","))</f>
        <v>10.371994000000001</v>
      </c>
    </row>
    <row r="490" spans="1:7">
      <c r="A490" s="4" t="s">
        <v>4010</v>
      </c>
      <c r="B490">
        <v>8011091</v>
      </c>
      <c r="D490" s="4" t="s">
        <v>4011</v>
      </c>
      <c r="E490" s="4" t="s">
        <v>4012</v>
      </c>
      <c r="F490">
        <f>VALUE(SUBSTITUTE(Hafas[[#This Row],[Breitengrad Bahnhof]],".",","))</f>
        <v>50.827162999999999</v>
      </c>
      <c r="G490">
        <f>VALUE(SUBSTITUTE(Hafas[[#This Row],[Längengrad Bahnhof]],".",","))</f>
        <v>13.772021000000001</v>
      </c>
    </row>
    <row r="491" spans="1:7">
      <c r="A491" s="4" t="s">
        <v>4013</v>
      </c>
      <c r="B491">
        <v>8011093</v>
      </c>
      <c r="D491" s="4" t="s">
        <v>4014</v>
      </c>
      <c r="E491" s="4" t="s">
        <v>4015</v>
      </c>
      <c r="F491">
        <f>VALUE(SUBSTITUTE(Hafas[[#This Row],[Breitengrad Bahnhof]],".",","))</f>
        <v>52.704042999999999</v>
      </c>
      <c r="G491">
        <f>VALUE(SUBSTITUTE(Hafas[[#This Row],[Längengrad Bahnhof]],".",","))</f>
        <v>13.143526</v>
      </c>
    </row>
    <row r="492" spans="1:7">
      <c r="A492" s="4" t="s">
        <v>4016</v>
      </c>
      <c r="B492">
        <v>8011094</v>
      </c>
      <c r="D492" s="4" t="s">
        <v>4017</v>
      </c>
      <c r="E492" s="4" t="s">
        <v>4018</v>
      </c>
      <c r="F492">
        <f>VALUE(SUBSTITUTE(Hafas[[#This Row],[Breitengrad Bahnhof]],".",","))</f>
        <v>50.507603000000003</v>
      </c>
      <c r="G492">
        <f>VALUE(SUBSTITUTE(Hafas[[#This Row],[Längengrad Bahnhof]],".",","))</f>
        <v>13.029941000000001</v>
      </c>
    </row>
    <row r="493" spans="1:7">
      <c r="A493" s="4" t="s">
        <v>4019</v>
      </c>
      <c r="B493">
        <v>8011095</v>
      </c>
      <c r="D493" s="4" t="s">
        <v>4020</v>
      </c>
      <c r="E493" s="4" t="s">
        <v>4021</v>
      </c>
      <c r="F493">
        <f>VALUE(SUBSTITUTE(Hafas[[#This Row],[Breitengrad Bahnhof]],".",","))</f>
        <v>50.809728</v>
      </c>
      <c r="G493">
        <f>VALUE(SUBSTITUTE(Hafas[[#This Row],[Längengrad Bahnhof]],".",","))</f>
        <v>13.794727999999999</v>
      </c>
    </row>
    <row r="494" spans="1:7">
      <c r="A494" s="4" t="s">
        <v>4022</v>
      </c>
      <c r="B494">
        <v>8070774</v>
      </c>
      <c r="D494" s="4" t="s">
        <v>4023</v>
      </c>
      <c r="E494" s="4" t="s">
        <v>4024</v>
      </c>
      <c r="F494">
        <f>VALUE(SUBSTITUTE(Hafas[[#This Row],[Breitengrad Bahnhof]],".",","))</f>
        <v>50.801254999999998</v>
      </c>
      <c r="G494">
        <f>VALUE(SUBSTITUTE(Hafas[[#This Row],[Längengrad Bahnhof]],".",","))</f>
        <v>13.798683</v>
      </c>
    </row>
    <row r="495" spans="1:7">
      <c r="A495" s="4" t="s">
        <v>4025</v>
      </c>
      <c r="B495">
        <v>8007840</v>
      </c>
      <c r="D495" s="4" t="s">
        <v>4026</v>
      </c>
      <c r="E495" s="4" t="s">
        <v>4027</v>
      </c>
      <c r="F495">
        <f>VALUE(SUBSTITUTE(Hafas[[#This Row],[Breitengrad Bahnhof]],".",","))</f>
        <v>53.457543999999999</v>
      </c>
      <c r="G495">
        <f>VALUE(SUBSTITUTE(Hafas[[#This Row],[Längengrad Bahnhof]],".",","))</f>
        <v>9.4462759999999992</v>
      </c>
    </row>
    <row r="496" spans="1:7">
      <c r="A496" s="4" t="s">
        <v>4028</v>
      </c>
      <c r="B496">
        <v>8000804</v>
      </c>
      <c r="D496" s="4" t="s">
        <v>4029</v>
      </c>
      <c r="E496" s="4" t="s">
        <v>4030</v>
      </c>
      <c r="F496">
        <f>VALUE(SUBSTITUTE(Hafas[[#This Row],[Breitengrad Bahnhof]],".",","))</f>
        <v>53.728200000000001</v>
      </c>
      <c r="G496">
        <f>VALUE(SUBSTITUTE(Hafas[[#This Row],[Längengrad Bahnhof]],".",","))</f>
        <v>10.269104</v>
      </c>
    </row>
    <row r="497" spans="1:7">
      <c r="A497" s="4" t="s">
        <v>4031</v>
      </c>
      <c r="B497">
        <v>8011111</v>
      </c>
      <c r="D497" s="4" t="s">
        <v>4032</v>
      </c>
      <c r="E497" s="4" t="s">
        <v>4033</v>
      </c>
      <c r="F497">
        <f>VALUE(SUBSTITUTE(Hafas[[#This Row],[Breitengrad Bahnhof]],".",","))</f>
        <v>52.208945</v>
      </c>
      <c r="G497">
        <f>VALUE(SUBSTITUTE(Hafas[[#This Row],[Längengrad Bahnhof]],".",","))</f>
        <v>11.620875</v>
      </c>
    </row>
    <row r="498" spans="1:7">
      <c r="A498" s="4" t="s">
        <v>4034</v>
      </c>
      <c r="B498">
        <v>8011112</v>
      </c>
      <c r="D498" s="4" t="s">
        <v>4035</v>
      </c>
      <c r="E498" s="4" t="s">
        <v>4036</v>
      </c>
      <c r="F498">
        <f>VALUE(SUBSTITUTE(Hafas[[#This Row],[Breitengrad Bahnhof]],".",","))</f>
        <v>52.214328000000002</v>
      </c>
      <c r="G498">
        <f>VALUE(SUBSTITUTE(Hafas[[#This Row],[Längengrad Bahnhof]],".",","))</f>
        <v>11.640852000000001</v>
      </c>
    </row>
    <row r="499" spans="1:7">
      <c r="A499" s="4" t="s">
        <v>4037</v>
      </c>
      <c r="B499">
        <v>8007070</v>
      </c>
      <c r="D499" s="4" t="s">
        <v>4038</v>
      </c>
      <c r="E499" s="4" t="s">
        <v>4039</v>
      </c>
      <c r="F499">
        <f>VALUE(SUBSTITUTE(Hafas[[#This Row],[Breitengrad Bahnhof]],".",","))</f>
        <v>53.792977999999998</v>
      </c>
      <c r="G499">
        <f>VALUE(SUBSTITUTE(Hafas[[#This Row],[Längengrad Bahnhof]],".",","))</f>
        <v>9.7720070000000003</v>
      </c>
    </row>
    <row r="500" spans="1:7">
      <c r="A500" s="4" t="s">
        <v>4040</v>
      </c>
      <c r="B500">
        <v>8007069</v>
      </c>
      <c r="D500" s="4" t="s">
        <v>4041</v>
      </c>
      <c r="E500" s="4" t="s">
        <v>4042</v>
      </c>
      <c r="F500">
        <f>VALUE(SUBSTITUTE(Hafas[[#This Row],[Breitengrad Bahnhof]],".",","))</f>
        <v>53.792619000000002</v>
      </c>
      <c r="G500">
        <f>VALUE(SUBSTITUTE(Hafas[[#This Row],[Längengrad Bahnhof]],".",","))</f>
        <v>9.7618880000000008</v>
      </c>
    </row>
    <row r="501" spans="1:7">
      <c r="A501" s="4" t="s">
        <v>4043</v>
      </c>
      <c r="B501">
        <v>8011096</v>
      </c>
      <c r="D501" s="4" t="s">
        <v>4044</v>
      </c>
      <c r="E501" s="4" t="s">
        <v>4045</v>
      </c>
      <c r="F501">
        <f>VALUE(SUBSTITUTE(Hafas[[#This Row],[Breitengrad Bahnhof]],".",","))</f>
        <v>51.166767</v>
      </c>
      <c r="G501">
        <f>VALUE(SUBSTITUTE(Hafas[[#This Row],[Längengrad Bahnhof]],".",","))</f>
        <v>13.720739999999999</v>
      </c>
    </row>
    <row r="502" spans="1:7">
      <c r="A502" s="4" t="s">
        <v>4046</v>
      </c>
      <c r="B502">
        <v>8000807</v>
      </c>
      <c r="D502" s="4" t="s">
        <v>4047</v>
      </c>
      <c r="E502" s="4" t="s">
        <v>4048</v>
      </c>
      <c r="F502">
        <f>VALUE(SUBSTITUTE(Hafas[[#This Row],[Breitengrad Bahnhof]],".",","))</f>
        <v>52.707586999999997</v>
      </c>
      <c r="G502">
        <f>VALUE(SUBSTITUTE(Hafas[[#This Row],[Längengrad Bahnhof]],".",","))</f>
        <v>8.5104620000000004</v>
      </c>
    </row>
    <row r="503" spans="1:7">
      <c r="A503" s="4" t="s">
        <v>4049</v>
      </c>
      <c r="B503">
        <v>8000808</v>
      </c>
      <c r="D503" s="4" t="s">
        <v>4050</v>
      </c>
      <c r="E503" s="4" t="s">
        <v>4051</v>
      </c>
      <c r="F503">
        <f>VALUE(SUBSTITUTE(Hafas[[#This Row],[Breitengrad Bahnhof]],".",","))</f>
        <v>52.195498000000001</v>
      </c>
      <c r="G503">
        <f>VALUE(SUBSTITUTE(Hafas[[#This Row],[Längengrad Bahnhof]],".",","))</f>
        <v>9.8152790000000003</v>
      </c>
    </row>
    <row r="504" spans="1:7">
      <c r="A504" s="4" t="s">
        <v>4052</v>
      </c>
      <c r="B504">
        <v>8000810</v>
      </c>
      <c r="D504" s="4" t="s">
        <v>4053</v>
      </c>
      <c r="E504" s="4" t="s">
        <v>4054</v>
      </c>
      <c r="F504">
        <f>VALUE(SUBSTITUTE(Hafas[[#This Row],[Breitengrad Bahnhof]],".",","))</f>
        <v>52.946837000000002</v>
      </c>
      <c r="G504">
        <f>VALUE(SUBSTITUTE(Hafas[[#This Row],[Längengrad Bahnhof]],".",","))</f>
        <v>8.8185059999999993</v>
      </c>
    </row>
    <row r="505" spans="1:7">
      <c r="A505" s="4" t="s">
        <v>721</v>
      </c>
      <c r="B505">
        <v>8000812</v>
      </c>
      <c r="D505" s="4" t="s">
        <v>4055</v>
      </c>
      <c r="E505" s="4" t="s">
        <v>4056</v>
      </c>
      <c r="F505">
        <f>VALUE(SUBSTITUTE(Hafas[[#This Row],[Breitengrad Bahnhof]],".",","))</f>
        <v>52.30489</v>
      </c>
      <c r="G505">
        <f>VALUE(SUBSTITUTE(Hafas[[#This Row],[Längengrad Bahnhof]],".",","))</f>
        <v>9.4671120000000002</v>
      </c>
    </row>
    <row r="506" spans="1:7">
      <c r="A506" s="4" t="s">
        <v>4057</v>
      </c>
      <c r="B506">
        <v>8011114</v>
      </c>
      <c r="D506" s="4" t="s">
        <v>4058</v>
      </c>
      <c r="E506" s="4" t="s">
        <v>4059</v>
      </c>
      <c r="F506">
        <f>VALUE(SUBSTITUTE(Hafas[[#This Row],[Breitengrad Bahnhof]],".",","))</f>
        <v>54.362341999999998</v>
      </c>
      <c r="G506">
        <f>VALUE(SUBSTITUTE(Hafas[[#This Row],[Längengrad Bahnhof]],".",","))</f>
        <v>12.726459999999999</v>
      </c>
    </row>
    <row r="507" spans="1:7">
      <c r="A507" s="4" t="s">
        <v>4060</v>
      </c>
      <c r="B507">
        <v>8011115</v>
      </c>
      <c r="D507" s="4" t="s">
        <v>4061</v>
      </c>
      <c r="E507" s="4" t="s">
        <v>4062</v>
      </c>
      <c r="F507">
        <f>VALUE(SUBSTITUTE(Hafas[[#This Row],[Breitengrad Bahnhof]],".",","))</f>
        <v>50.557957000000002</v>
      </c>
      <c r="G507">
        <f>VALUE(SUBSTITUTE(Hafas[[#This Row],[Längengrad Bahnhof]],".",","))</f>
        <v>12.163681</v>
      </c>
    </row>
    <row r="508" spans="1:7">
      <c r="A508" s="4" t="s">
        <v>4063</v>
      </c>
      <c r="B508">
        <v>8011116</v>
      </c>
      <c r="D508" s="4" t="s">
        <v>4064</v>
      </c>
      <c r="E508" s="4" t="s">
        <v>4065</v>
      </c>
      <c r="F508">
        <f>VALUE(SUBSTITUTE(Hafas[[#This Row],[Breitengrad Bahnhof]],".",","))</f>
        <v>52.057915999999999</v>
      </c>
      <c r="G508">
        <f>VALUE(SUBSTITUTE(Hafas[[#This Row],[Längengrad Bahnhof]],".",","))</f>
        <v>13.511963</v>
      </c>
    </row>
    <row r="509" spans="1:7">
      <c r="A509" s="4" t="s">
        <v>4066</v>
      </c>
      <c r="B509">
        <v>8070023</v>
      </c>
      <c r="D509" s="4" t="s">
        <v>4067</v>
      </c>
      <c r="E509" s="4" t="s">
        <v>4068</v>
      </c>
      <c r="F509">
        <f>VALUE(SUBSTITUTE(Hafas[[#This Row],[Breitengrad Bahnhof]],".",","))</f>
        <v>53.4542</v>
      </c>
      <c r="G509">
        <f>VALUE(SUBSTITUTE(Hafas[[#This Row],[Längengrad Bahnhof]],".",","))</f>
        <v>9.0121749999999992</v>
      </c>
    </row>
    <row r="510" spans="1:7">
      <c r="A510" s="4" t="s">
        <v>4069</v>
      </c>
      <c r="B510">
        <v>8010025</v>
      </c>
      <c r="D510" s="4" t="s">
        <v>4070</v>
      </c>
      <c r="E510" s="4" t="s">
        <v>4071</v>
      </c>
      <c r="F510">
        <f>VALUE(SUBSTITUTE(Hafas[[#This Row],[Breitengrad Bahnhof]],".",","))</f>
        <v>52.715561000000001</v>
      </c>
      <c r="G510">
        <f>VALUE(SUBSTITUTE(Hafas[[#This Row],[Längengrad Bahnhof]],".",","))</f>
        <v>13.433992999999999</v>
      </c>
    </row>
    <row r="511" spans="1:7">
      <c r="A511" s="4" t="s">
        <v>4072</v>
      </c>
      <c r="B511">
        <v>8000026</v>
      </c>
      <c r="D511" s="4" t="s">
        <v>4073</v>
      </c>
      <c r="E511" s="4" t="s">
        <v>4074</v>
      </c>
      <c r="F511">
        <f>VALUE(SUBSTITUTE(Hafas[[#This Row],[Breitengrad Bahnhof]],".",","))</f>
        <v>47.567287999999998</v>
      </c>
      <c r="G511">
        <f>VALUE(SUBSTITUTE(Hafas[[#This Row],[Längengrad Bahnhof]],".",","))</f>
        <v>7.6078049999999999</v>
      </c>
    </row>
    <row r="512" spans="1:7">
      <c r="A512" s="4" t="s">
        <v>4075</v>
      </c>
      <c r="B512">
        <v>8000354</v>
      </c>
      <c r="D512" s="4" t="s">
        <v>4076</v>
      </c>
      <c r="E512" s="4" t="s">
        <v>4077</v>
      </c>
      <c r="F512">
        <f>VALUE(SUBSTITUTE(Hafas[[#This Row],[Breitengrad Bahnhof]],".",","))</f>
        <v>52.847388000000002</v>
      </c>
      <c r="G512">
        <f>VALUE(SUBSTITUTE(Hafas[[#This Row],[Längengrad Bahnhof]],".",","))</f>
        <v>8.7399240000000002</v>
      </c>
    </row>
    <row r="513" spans="1:7">
      <c r="A513" s="4" t="s">
        <v>4078</v>
      </c>
      <c r="B513">
        <v>8000821</v>
      </c>
      <c r="D513" s="4" t="s">
        <v>4079</v>
      </c>
      <c r="E513" s="4" t="s">
        <v>4080</v>
      </c>
      <c r="F513">
        <f>VALUE(SUBSTITUTE(Hafas[[#This Row],[Breitengrad Bahnhof]],".",","))</f>
        <v>48.089064</v>
      </c>
      <c r="G513">
        <f>VALUE(SUBSTITUTE(Hafas[[#This Row],[Längengrad Bahnhof]],".",","))</f>
        <v>7.9410800000000004</v>
      </c>
    </row>
    <row r="514" spans="1:7">
      <c r="A514" s="4" t="s">
        <v>4081</v>
      </c>
      <c r="B514">
        <v>8000822</v>
      </c>
      <c r="D514" s="4" t="s">
        <v>4082</v>
      </c>
      <c r="E514" s="4" t="s">
        <v>4083</v>
      </c>
      <c r="F514">
        <f>VALUE(SUBSTITUTE(Hafas[[#This Row],[Breitengrad Bahnhof]],".",","))</f>
        <v>49.191364</v>
      </c>
      <c r="G514">
        <f>VALUE(SUBSTITUTE(Hafas[[#This Row],[Längengrad Bahnhof]],".",","))</f>
        <v>11.593033</v>
      </c>
    </row>
    <row r="515" spans="1:7">
      <c r="A515" s="4" t="s">
        <v>4084</v>
      </c>
      <c r="B515">
        <v>8000823</v>
      </c>
      <c r="D515" s="4" t="s">
        <v>4085</v>
      </c>
      <c r="E515" s="4" t="s">
        <v>4086</v>
      </c>
      <c r="F515">
        <f>VALUE(SUBSTITUTE(Hafas[[#This Row],[Breitengrad Bahnhof]],".",","))</f>
        <v>49.073963999999997</v>
      </c>
      <c r="G515">
        <f>VALUE(SUBSTITUTE(Hafas[[#This Row],[Längengrad Bahnhof]],".",","))</f>
        <v>8.7481530000000003</v>
      </c>
    </row>
    <row r="516" spans="1:7">
      <c r="A516" s="4" t="s">
        <v>4087</v>
      </c>
      <c r="B516">
        <v>8000778</v>
      </c>
      <c r="D516" s="4" t="s">
        <v>4088</v>
      </c>
      <c r="E516" s="4" t="s">
        <v>4089</v>
      </c>
      <c r="F516">
        <f>VALUE(SUBSTITUTE(Hafas[[#This Row],[Breitengrad Bahnhof]],".",","))</f>
        <v>48.680332999999997</v>
      </c>
      <c r="G516">
        <f>VALUE(SUBSTITUTE(Hafas[[#This Row],[Längengrad Bahnhof]],".",","))</f>
        <v>10.809972</v>
      </c>
    </row>
    <row r="517" spans="1:7">
      <c r="A517" s="4" t="s">
        <v>4090</v>
      </c>
      <c r="B517">
        <v>8007888</v>
      </c>
      <c r="D517" s="4" t="s">
        <v>4091</v>
      </c>
      <c r="E517" s="4" t="s">
        <v>4092</v>
      </c>
      <c r="F517">
        <f>VALUE(SUBSTITUTE(Hafas[[#This Row],[Breitengrad Bahnhof]],".",","))</f>
        <v>49.612219000000003</v>
      </c>
      <c r="G517">
        <f>VALUE(SUBSTITUTE(Hafas[[#This Row],[Längengrad Bahnhof]],".",","))</f>
        <v>7.3309170000000003</v>
      </c>
    </row>
    <row r="518" spans="1:7">
      <c r="A518" s="4" t="s">
        <v>4093</v>
      </c>
      <c r="B518">
        <v>8000826</v>
      </c>
      <c r="D518" s="4" t="s">
        <v>4094</v>
      </c>
      <c r="E518" s="4" t="s">
        <v>4095</v>
      </c>
      <c r="F518">
        <f>VALUE(SUBSTITUTE(Hafas[[#This Row],[Breitengrad Bahnhof]],".",","))</f>
        <v>49.989089999999997</v>
      </c>
      <c r="G518">
        <f>VALUE(SUBSTITUTE(Hafas[[#This Row],[Längengrad Bahnhof]],".",","))</f>
        <v>10.854115</v>
      </c>
    </row>
    <row r="519" spans="1:7">
      <c r="A519" s="4" t="s">
        <v>4096</v>
      </c>
      <c r="B519">
        <v>8070993</v>
      </c>
      <c r="D519" s="4" t="s">
        <v>4097</v>
      </c>
      <c r="E519" s="4" t="s">
        <v>4098</v>
      </c>
      <c r="F519">
        <f>VALUE(SUBSTITUTE(Hafas[[#This Row],[Breitengrad Bahnhof]],".",","))</f>
        <v>49.986825000000003</v>
      </c>
      <c r="G519">
        <f>VALUE(SUBSTITUTE(Hafas[[#This Row],[Längengrad Bahnhof]],".",","))</f>
        <v>10.850580000000001</v>
      </c>
    </row>
    <row r="520" spans="1:7">
      <c r="A520" s="4" t="s">
        <v>61</v>
      </c>
      <c r="B520">
        <v>8000140</v>
      </c>
      <c r="D520" s="4" t="s">
        <v>4099</v>
      </c>
      <c r="E520" s="4" t="s">
        <v>4100</v>
      </c>
      <c r="F520">
        <f>VALUE(SUBSTITUTE(Hafas[[#This Row],[Breitengrad Bahnhof]],".",","))</f>
        <v>51.229917</v>
      </c>
      <c r="G520">
        <f>VALUE(SUBSTITUTE(Hafas[[#This Row],[Längengrad Bahnhof]],".",","))</f>
        <v>9.4669969999999992</v>
      </c>
    </row>
    <row r="521" spans="1:7">
      <c r="A521" s="4" t="s">
        <v>4101</v>
      </c>
      <c r="B521">
        <v>8005039</v>
      </c>
      <c r="D521" s="4" t="s">
        <v>4102</v>
      </c>
      <c r="E521" s="4" t="s">
        <v>4103</v>
      </c>
      <c r="F521">
        <f>VALUE(SUBSTITUTE(Hafas[[#This Row],[Breitengrad Bahnhof]],".",","))</f>
        <v>51.254922000000001</v>
      </c>
      <c r="G521">
        <f>VALUE(SUBSTITUTE(Hafas[[#This Row],[Längengrad Bahnhof]],".",","))</f>
        <v>9.4686669999999999</v>
      </c>
    </row>
    <row r="522" spans="1:7">
      <c r="A522" s="4" t="s">
        <v>563</v>
      </c>
      <c r="B522">
        <v>8010026</v>
      </c>
      <c r="D522" s="4" t="s">
        <v>565</v>
      </c>
      <c r="E522" s="4" t="s">
        <v>566</v>
      </c>
      <c r="F522">
        <f>VALUE(SUBSTITUTE(Hafas[[#This Row],[Breitengrad Bahnhof]],".",","))</f>
        <v>51.173096999999999</v>
      </c>
      <c r="G522">
        <f>VALUE(SUBSTITUTE(Hafas[[#This Row],[Längengrad Bahnhof]],".",","))</f>
        <v>14.428735</v>
      </c>
    </row>
    <row r="523" spans="1:7">
      <c r="A523" s="4" t="s">
        <v>4104</v>
      </c>
      <c r="B523">
        <v>8000827</v>
      </c>
      <c r="D523" s="4" t="s">
        <v>4105</v>
      </c>
      <c r="E523" s="4" t="s">
        <v>4106</v>
      </c>
      <c r="F523">
        <f>VALUE(SUBSTITUTE(Hafas[[#This Row],[Breitengrad Bahnhof]],".",","))</f>
        <v>53.187474000000002</v>
      </c>
      <c r="G523">
        <f>VALUE(SUBSTITUTE(Hafas[[#This Row],[Längengrad Bahnhof]],".",","))</f>
        <v>10.629536999999999</v>
      </c>
    </row>
    <row r="524" spans="1:7">
      <c r="A524" s="4" t="s">
        <v>4107</v>
      </c>
      <c r="B524">
        <v>8000828</v>
      </c>
      <c r="D524" s="4" t="s">
        <v>4108</v>
      </c>
      <c r="E524" s="4" t="s">
        <v>4109</v>
      </c>
      <c r="F524">
        <f>VALUE(SUBSTITUTE(Hafas[[#This Row],[Breitengrad Bahnhof]],".",","))</f>
        <v>48.414411999999999</v>
      </c>
      <c r="G524">
        <f>VALUE(SUBSTITUTE(Hafas[[#This Row],[Längengrad Bahnhof]],".",","))</f>
        <v>13.134451</v>
      </c>
    </row>
    <row r="525" spans="1:7">
      <c r="A525" s="4" t="s">
        <v>4110</v>
      </c>
      <c r="B525">
        <v>8000830</v>
      </c>
      <c r="D525" s="4" t="s">
        <v>4111</v>
      </c>
      <c r="E525" s="4" t="s">
        <v>4112</v>
      </c>
      <c r="F525">
        <f>VALUE(SUBSTITUTE(Hafas[[#This Row],[Breitengrad Bahnhof]],".",","))</f>
        <v>49.121470000000002</v>
      </c>
      <c r="G525">
        <f>VALUE(SUBSTITUTE(Hafas[[#This Row],[Längengrad Bahnhof]],".",","))</f>
        <v>13.208802</v>
      </c>
    </row>
    <row r="526" spans="1:7">
      <c r="A526" s="4" t="s">
        <v>4113</v>
      </c>
      <c r="B526">
        <v>8000831</v>
      </c>
      <c r="D526" s="4" t="s">
        <v>4114</v>
      </c>
      <c r="E526" s="4" t="s">
        <v>4115</v>
      </c>
      <c r="F526">
        <f>VALUE(SUBSTITUTE(Hafas[[#This Row],[Breitengrad Bahnhof]],".",","))</f>
        <v>47.720374999999997</v>
      </c>
      <c r="G526">
        <f>VALUE(SUBSTITUTE(Hafas[[#This Row],[Längengrad Bahnhof]],".",","))</f>
        <v>12.89507</v>
      </c>
    </row>
    <row r="527" spans="1:7">
      <c r="A527" s="4" t="s">
        <v>4116</v>
      </c>
      <c r="B527">
        <v>8081923</v>
      </c>
      <c r="D527" s="4" t="s">
        <v>4117</v>
      </c>
      <c r="E527" s="4" t="s">
        <v>4118</v>
      </c>
      <c r="F527">
        <f>VALUE(SUBSTITUTE(Hafas[[#This Row],[Breitengrad Bahnhof]],".",","))</f>
        <v>47.720191999999997</v>
      </c>
      <c r="G527">
        <f>VALUE(SUBSTITUTE(Hafas[[#This Row],[Längengrad Bahnhof]],".",","))</f>
        <v>12.897745</v>
      </c>
    </row>
    <row r="528" spans="1:7">
      <c r="A528" s="4" t="s">
        <v>237</v>
      </c>
      <c r="B528">
        <v>8000028</v>
      </c>
      <c r="D528" s="4" t="s">
        <v>4119</v>
      </c>
      <c r="E528" s="4" t="s">
        <v>4120</v>
      </c>
      <c r="F528">
        <f>VALUE(SUBSTITUTE(Hafas[[#This Row],[Breitengrad Bahnhof]],".",","))</f>
        <v>49.949615999999999</v>
      </c>
      <c r="G528">
        <f>VALUE(SUBSTITUTE(Hafas[[#This Row],[Längengrad Bahnhof]],".",","))</f>
        <v>11.579985000000001</v>
      </c>
    </row>
    <row r="529" spans="1:7">
      <c r="A529" s="4" t="s">
        <v>4121</v>
      </c>
      <c r="B529">
        <v>8000833</v>
      </c>
      <c r="D529" s="4" t="s">
        <v>4122</v>
      </c>
      <c r="E529" s="4" t="s">
        <v>4123</v>
      </c>
      <c r="F529">
        <f>VALUE(SUBSTITUTE(Hafas[[#This Row],[Breitengrad Bahnhof]],".",","))</f>
        <v>49.957340000000002</v>
      </c>
      <c r="G529">
        <f>VALUE(SUBSTITUTE(Hafas[[#This Row],[Längengrad Bahnhof]],".",","))</f>
        <v>11.596683000000001</v>
      </c>
    </row>
    <row r="530" spans="1:7">
      <c r="A530" s="4" t="s">
        <v>4124</v>
      </c>
      <c r="B530">
        <v>8000834</v>
      </c>
      <c r="D530" s="4" t="s">
        <v>4125</v>
      </c>
      <c r="E530" s="4" t="s">
        <v>4126</v>
      </c>
      <c r="F530">
        <f>VALUE(SUBSTITUTE(Hafas[[#This Row],[Breitengrad Bahnhof]],".",","))</f>
        <v>47.675545</v>
      </c>
      <c r="G530">
        <f>VALUE(SUBSTITUTE(Hafas[[#This Row],[Längengrad Bahnhof]],".",","))</f>
        <v>12.011157000000001</v>
      </c>
    </row>
    <row r="531" spans="1:7">
      <c r="A531" s="4" t="s">
        <v>4127</v>
      </c>
      <c r="B531">
        <v>8011119</v>
      </c>
      <c r="D531" s="4" t="s">
        <v>4128</v>
      </c>
      <c r="E531" s="4" t="s">
        <v>4129</v>
      </c>
      <c r="F531">
        <f>VALUE(SUBSTITUTE(Hafas[[#This Row],[Breitengrad Bahnhof]],".",","))</f>
        <v>51.724136000000001</v>
      </c>
      <c r="G531">
        <f>VALUE(SUBSTITUTE(Hafas[[#This Row],[Längengrad Bahnhof]],".",","))</f>
        <v>11.763966999999999</v>
      </c>
    </row>
    <row r="532" spans="1:7">
      <c r="A532" s="4" t="s">
        <v>660</v>
      </c>
      <c r="B532">
        <v>8000029</v>
      </c>
      <c r="D532" s="4" t="s">
        <v>4130</v>
      </c>
      <c r="E532" s="4" t="s">
        <v>4131</v>
      </c>
      <c r="F532">
        <f>VALUE(SUBSTITUTE(Hafas[[#This Row],[Breitengrad Bahnhof]],".",","))</f>
        <v>50.969568000000002</v>
      </c>
      <c r="G532">
        <f>VALUE(SUBSTITUTE(Hafas[[#This Row],[Längengrad Bahnhof]],".",","))</f>
        <v>9.7977880000000006</v>
      </c>
    </row>
    <row r="533" spans="1:7">
      <c r="A533" s="4" t="s">
        <v>4132</v>
      </c>
      <c r="B533">
        <v>8011121</v>
      </c>
      <c r="D533" s="4" t="s">
        <v>4133</v>
      </c>
      <c r="E533" s="4" t="s">
        <v>4134</v>
      </c>
      <c r="F533">
        <f>VALUE(SUBSTITUTE(Hafas[[#This Row],[Breitengrad Bahnhof]],".",","))</f>
        <v>50.659733000000003</v>
      </c>
      <c r="G533">
        <f>VALUE(SUBSTITUTE(Hafas[[#This Row],[Längengrad Bahnhof]],".",","))</f>
        <v>11.168153</v>
      </c>
    </row>
    <row r="534" spans="1:7">
      <c r="A534" s="4" t="s">
        <v>4135</v>
      </c>
      <c r="B534">
        <v>8000840</v>
      </c>
      <c r="D534" s="4" t="s">
        <v>4136</v>
      </c>
      <c r="E534" s="4" t="s">
        <v>4137</v>
      </c>
      <c r="F534">
        <f>VALUE(SUBSTITUTE(Hafas[[#This Row],[Breitengrad Bahnhof]],".",","))</f>
        <v>49.386881000000002</v>
      </c>
      <c r="G534">
        <f>VALUE(SUBSTITUTE(Hafas[[#This Row],[Längengrad Bahnhof]],".",","))</f>
        <v>6.688021</v>
      </c>
    </row>
    <row r="535" spans="1:7">
      <c r="A535" s="4" t="s">
        <v>4138</v>
      </c>
      <c r="B535">
        <v>8004251</v>
      </c>
      <c r="D535" s="4" t="s">
        <v>4139</v>
      </c>
      <c r="E535" s="4" t="s">
        <v>4140</v>
      </c>
      <c r="F535">
        <f>VALUE(SUBSTITUTE(Hafas[[#This Row],[Breitengrad Bahnhof]],".",","))</f>
        <v>51.801850999999999</v>
      </c>
      <c r="G535">
        <f>VALUE(SUBSTITUTE(Hafas[[#This Row],[Längengrad Bahnhof]],".",","))</f>
        <v>8.0209740000000007</v>
      </c>
    </row>
    <row r="536" spans="1:7">
      <c r="A536" s="4" t="s">
        <v>4141</v>
      </c>
      <c r="B536">
        <v>8000030</v>
      </c>
      <c r="D536" s="4" t="s">
        <v>4142</v>
      </c>
      <c r="E536" s="4" t="s">
        <v>4143</v>
      </c>
      <c r="F536">
        <f>VALUE(SUBSTITUTE(Hafas[[#This Row],[Breitengrad Bahnhof]],".",","))</f>
        <v>50.986753999999998</v>
      </c>
      <c r="G536">
        <f>VALUE(SUBSTITUTE(Hafas[[#This Row],[Längengrad Bahnhof]],".",","))</f>
        <v>6.5731339999999996</v>
      </c>
    </row>
    <row r="537" spans="1:7">
      <c r="A537" s="4" t="s">
        <v>4144</v>
      </c>
      <c r="B537">
        <v>8000842</v>
      </c>
      <c r="D537" s="4" t="s">
        <v>4145</v>
      </c>
      <c r="E537" s="4" t="s">
        <v>4146</v>
      </c>
      <c r="F537">
        <f>VALUE(SUBSTITUTE(Hafas[[#This Row],[Breitengrad Bahnhof]],".",","))</f>
        <v>51.758051999999999</v>
      </c>
      <c r="G537">
        <f>VALUE(SUBSTITUTE(Hafas[[#This Row],[Längengrad Bahnhof]],".",","))</f>
        <v>6.1734790000000004</v>
      </c>
    </row>
    <row r="538" spans="1:7">
      <c r="A538" s="4" t="s">
        <v>4147</v>
      </c>
      <c r="B538">
        <v>8000846</v>
      </c>
      <c r="D538" s="4" t="s">
        <v>4148</v>
      </c>
      <c r="E538" s="4" t="s">
        <v>4149</v>
      </c>
      <c r="F538">
        <f>VALUE(SUBSTITUTE(Hafas[[#This Row],[Breitengrad Bahnhof]],".",","))</f>
        <v>51.929319999999997</v>
      </c>
      <c r="G538">
        <f>VALUE(SUBSTITUTE(Hafas[[#This Row],[Längengrad Bahnhof]],".",","))</f>
        <v>8.1161589999999997</v>
      </c>
    </row>
    <row r="539" spans="1:7">
      <c r="A539" s="4" t="s">
        <v>4150</v>
      </c>
      <c r="B539">
        <v>8013468</v>
      </c>
      <c r="D539" s="4" t="s">
        <v>4151</v>
      </c>
      <c r="E539" s="4" t="s">
        <v>4152</v>
      </c>
      <c r="F539">
        <f>VALUE(SUBSTITUTE(Hafas[[#This Row],[Breitengrad Bahnhof]],".",","))</f>
        <v>52.239395000000002</v>
      </c>
      <c r="G539">
        <f>VALUE(SUBSTITUTE(Hafas[[#This Row],[Längengrad Bahnhof]],".",","))</f>
        <v>12.96686</v>
      </c>
    </row>
    <row r="540" spans="1:7">
      <c r="A540" s="4" t="s">
        <v>4153</v>
      </c>
      <c r="B540">
        <v>8013467</v>
      </c>
      <c r="D540" s="4" t="s">
        <v>4154</v>
      </c>
      <c r="E540" s="4" t="s">
        <v>4155</v>
      </c>
      <c r="F540">
        <f>VALUE(SUBSTITUTE(Hafas[[#This Row],[Breitengrad Bahnhof]],".",","))</f>
        <v>52.262345000000003</v>
      </c>
      <c r="G540">
        <f>VALUE(SUBSTITUTE(Hafas[[#This Row],[Längengrad Bahnhof]],".",","))</f>
        <v>12.926057</v>
      </c>
    </row>
    <row r="541" spans="1:7">
      <c r="A541" s="4" t="s">
        <v>4156</v>
      </c>
      <c r="B541">
        <v>8002815</v>
      </c>
      <c r="D541" s="4" t="s">
        <v>4157</v>
      </c>
      <c r="E541" s="4" t="s">
        <v>4158</v>
      </c>
      <c r="F541">
        <f>VALUE(SUBSTITUTE(Hafas[[#This Row],[Breitengrad Bahnhof]],".",","))</f>
        <v>49.594898999999998</v>
      </c>
      <c r="G541">
        <f>VALUE(SUBSTITUTE(Hafas[[#This Row],[Längengrad Bahnhof]],".",","))</f>
        <v>8.9928559999999997</v>
      </c>
    </row>
    <row r="542" spans="1:7">
      <c r="A542" s="4" t="s">
        <v>4159</v>
      </c>
      <c r="B542">
        <v>8010029</v>
      </c>
      <c r="D542" s="4" t="s">
        <v>4160</v>
      </c>
      <c r="E542" s="4" t="s">
        <v>4161</v>
      </c>
      <c r="F542">
        <f>VALUE(SUBSTITUTE(Hafas[[#This Row],[Breitengrad Bahnhof]],".",","))</f>
        <v>52.177683999999999</v>
      </c>
      <c r="G542">
        <f>VALUE(SUBSTITUTE(Hafas[[#This Row],[Längengrad Bahnhof]],".",","))</f>
        <v>14.250973999999999</v>
      </c>
    </row>
    <row r="543" spans="1:7">
      <c r="A543" s="4" t="s">
        <v>4162</v>
      </c>
      <c r="B543">
        <v>8011125</v>
      </c>
      <c r="D543" s="4" t="s">
        <v>4163</v>
      </c>
      <c r="E543" s="4" t="s">
        <v>4164</v>
      </c>
      <c r="F543">
        <f>VALUE(SUBSTITUTE(Hafas[[#This Row],[Breitengrad Bahnhof]],".",","))</f>
        <v>52.804259000000002</v>
      </c>
      <c r="G543">
        <f>VALUE(SUBSTITUTE(Hafas[[#This Row],[Längengrad Bahnhof]],".",","))</f>
        <v>13.022086</v>
      </c>
    </row>
    <row r="544" spans="1:7">
      <c r="A544" s="4" t="s">
        <v>4165</v>
      </c>
      <c r="B544">
        <v>8000850</v>
      </c>
      <c r="D544" s="4" t="s">
        <v>4166</v>
      </c>
      <c r="E544" s="4" t="s">
        <v>4167</v>
      </c>
      <c r="F544">
        <f>VALUE(SUBSTITUTE(Hafas[[#This Row],[Breitengrad Bahnhof]],".",","))</f>
        <v>49.481574000000002</v>
      </c>
      <c r="G544">
        <f>VALUE(SUBSTITUTE(Hafas[[#This Row],[Längengrad Bahnhof]],".",","))</f>
        <v>11.198498000000001</v>
      </c>
    </row>
    <row r="545" spans="1:7">
      <c r="A545" s="4" t="s">
        <v>4168</v>
      </c>
      <c r="B545">
        <v>8000851</v>
      </c>
      <c r="D545" s="4" t="s">
        <v>4169</v>
      </c>
      <c r="E545" s="4" t="s">
        <v>4170</v>
      </c>
      <c r="F545">
        <f>VALUE(SUBSTITUTE(Hafas[[#This Row],[Breitengrad Bahnhof]],".",","))</f>
        <v>50.359130999999998</v>
      </c>
      <c r="G545">
        <f>VALUE(SUBSTITUTE(Hafas[[#This Row],[Längengrad Bahnhof]],".",","))</f>
        <v>8.8210219999999993</v>
      </c>
    </row>
    <row r="546" spans="1:7">
      <c r="A546" s="4" t="s">
        <v>4171</v>
      </c>
      <c r="B546">
        <v>8011131</v>
      </c>
      <c r="D546" s="4" t="s">
        <v>4172</v>
      </c>
      <c r="E546" s="4" t="s">
        <v>4173</v>
      </c>
      <c r="F546">
        <f>VALUE(SUBSTITUTE(Hafas[[#This Row],[Breitengrad Bahnhof]],".",","))</f>
        <v>51.571005</v>
      </c>
      <c r="G546">
        <f>VALUE(SUBSTITUTE(Hafas[[#This Row],[Längengrad Bahnhof]],".",","))</f>
        <v>13.064935</v>
      </c>
    </row>
    <row r="547" spans="1:7">
      <c r="A547" s="4" t="s">
        <v>4174</v>
      </c>
      <c r="B547">
        <v>8000858</v>
      </c>
      <c r="D547" s="4" t="s">
        <v>4175</v>
      </c>
      <c r="E547" s="4" t="s">
        <v>4176</v>
      </c>
      <c r="F547">
        <f>VALUE(SUBSTITUTE(Hafas[[#This Row],[Breitengrad Bahnhof]],".",","))</f>
        <v>48.480974000000003</v>
      </c>
      <c r="G547">
        <f>VALUE(SUBSTITUTE(Hafas[[#This Row],[Längengrad Bahnhof]],".",","))</f>
        <v>9.9768349999999995</v>
      </c>
    </row>
    <row r="548" spans="1:7">
      <c r="A548" s="4" t="s">
        <v>4177</v>
      </c>
      <c r="B548">
        <v>8000860</v>
      </c>
      <c r="D548" s="4" t="s">
        <v>4178</v>
      </c>
      <c r="E548" s="4" t="s">
        <v>4179</v>
      </c>
      <c r="F548">
        <f>VALUE(SUBSTITUTE(Hafas[[#This Row],[Breitengrad Bahnhof]],".",","))</f>
        <v>54.125266000000003</v>
      </c>
      <c r="G548">
        <f>VALUE(SUBSTITUTE(Hafas[[#This Row],[Längengrad Bahnhof]],".",","))</f>
        <v>9.3562169999999991</v>
      </c>
    </row>
    <row r="549" spans="1:7">
      <c r="A549" s="4" t="s">
        <v>4180</v>
      </c>
      <c r="B549">
        <v>8011132</v>
      </c>
      <c r="D549" s="4" t="s">
        <v>4181</v>
      </c>
      <c r="E549" s="4" t="s">
        <v>4182</v>
      </c>
      <c r="F549">
        <f>VALUE(SUBSTITUTE(Hafas[[#This Row],[Breitengrad Bahnhof]],".",","))</f>
        <v>51.233947000000001</v>
      </c>
      <c r="G549">
        <f>VALUE(SUBSTITUTE(Hafas[[#This Row],[Längengrad Bahnhof]],".",","))</f>
        <v>12.542785</v>
      </c>
    </row>
    <row r="550" spans="1:7">
      <c r="A550" s="4" t="s">
        <v>4183</v>
      </c>
      <c r="B550">
        <v>8011133</v>
      </c>
      <c r="D550" s="4" t="s">
        <v>4184</v>
      </c>
      <c r="E550" s="4" t="s">
        <v>4185</v>
      </c>
      <c r="F550">
        <f>VALUE(SUBSTITUTE(Hafas[[#This Row],[Breitengrad Bahnhof]],".",","))</f>
        <v>51.673603</v>
      </c>
      <c r="G550">
        <f>VALUE(SUBSTITUTE(Hafas[[#This Row],[Längengrad Bahnhof]],".",","))</f>
        <v>11.633376</v>
      </c>
    </row>
    <row r="551" spans="1:7">
      <c r="A551" s="4" t="s">
        <v>4186</v>
      </c>
      <c r="B551">
        <v>8000862</v>
      </c>
      <c r="D551" s="4" t="s">
        <v>4187</v>
      </c>
      <c r="E551" s="4" t="s">
        <v>4188</v>
      </c>
      <c r="F551">
        <f>VALUE(SUBSTITUTE(Hafas[[#This Row],[Breitengrad Bahnhof]],".",","))</f>
        <v>48.254644999999996</v>
      </c>
      <c r="G551">
        <f>VALUE(SUBSTITUTE(Hafas[[#This Row],[Längengrad Bahnhof]],".",","))</f>
        <v>10.090389999999999</v>
      </c>
    </row>
    <row r="552" spans="1:7">
      <c r="A552" s="4" t="s">
        <v>4189</v>
      </c>
      <c r="B552">
        <v>8000861</v>
      </c>
      <c r="D552" s="4" t="s">
        <v>4190</v>
      </c>
      <c r="E552" s="4" t="s">
        <v>4191</v>
      </c>
      <c r="F552">
        <f>VALUE(SUBSTITUTE(Hafas[[#This Row],[Breitengrad Bahnhof]],".",","))</f>
        <v>49.192639</v>
      </c>
      <c r="G552">
        <f>VALUE(SUBSTITUTE(Hafas[[#This Row],[Längengrad Bahnhof]],".",","))</f>
        <v>8.2976259999999993</v>
      </c>
    </row>
    <row r="553" spans="1:7">
      <c r="A553" s="4" t="s">
        <v>4192</v>
      </c>
      <c r="B553">
        <v>8000863</v>
      </c>
      <c r="D553" s="4" t="s">
        <v>4193</v>
      </c>
      <c r="E553" s="4" t="s">
        <v>4194</v>
      </c>
      <c r="F553">
        <f>VALUE(SUBSTITUTE(Hafas[[#This Row],[Breitengrad Bahnhof]],".",","))</f>
        <v>49.188302999999998</v>
      </c>
      <c r="G553">
        <f>VALUE(SUBSTITUTE(Hafas[[#This Row],[Längengrad Bahnhof]],".",","))</f>
        <v>8.2945600000000006</v>
      </c>
    </row>
    <row r="554" spans="1:7">
      <c r="A554" s="4" t="s">
        <v>4195</v>
      </c>
      <c r="B554">
        <v>8000865</v>
      </c>
      <c r="D554" s="4" t="s">
        <v>4196</v>
      </c>
      <c r="E554" s="4" t="s">
        <v>4197</v>
      </c>
      <c r="F554">
        <f>VALUE(SUBSTITUTE(Hafas[[#This Row],[Breitengrad Bahnhof]],".",","))</f>
        <v>48.572364</v>
      </c>
      <c r="G554">
        <f>VALUE(SUBSTITUTE(Hafas[[#This Row],[Längengrad Bahnhof]],".",","))</f>
        <v>9.2734249999999996</v>
      </c>
    </row>
    <row r="555" spans="1:7">
      <c r="A555" s="4" t="s">
        <v>4198</v>
      </c>
      <c r="B555">
        <v>8000869</v>
      </c>
      <c r="D555" s="4" t="s">
        <v>4199</v>
      </c>
      <c r="E555" s="4" t="s">
        <v>4200</v>
      </c>
      <c r="F555">
        <f>VALUE(SUBSTITUTE(Hafas[[#This Row],[Breitengrad Bahnhof]],".",","))</f>
        <v>47.709121000000003</v>
      </c>
      <c r="G555">
        <f>VALUE(SUBSTITUTE(Hafas[[#This Row],[Längengrad Bahnhof]],".",","))</f>
        <v>11.403051</v>
      </c>
    </row>
    <row r="556" spans="1:7">
      <c r="A556" s="4" t="s">
        <v>435</v>
      </c>
      <c r="B556">
        <v>8000870</v>
      </c>
      <c r="D556" s="4" t="s">
        <v>4201</v>
      </c>
      <c r="E556" s="4" t="s">
        <v>4202</v>
      </c>
      <c r="F556">
        <f>VALUE(SUBSTITUTE(Hafas[[#This Row],[Breitengrad Bahnhof]],".",","))</f>
        <v>50.010379</v>
      </c>
      <c r="G556">
        <f>VALUE(SUBSTITUTE(Hafas[[#This Row],[Längengrad Bahnhof]],".",","))</f>
        <v>7.0580299999999996</v>
      </c>
    </row>
    <row r="557" spans="1:7">
      <c r="A557" s="4" t="s">
        <v>4203</v>
      </c>
      <c r="B557">
        <v>8076251</v>
      </c>
      <c r="D557" s="4" t="s">
        <v>4204</v>
      </c>
      <c r="E557" s="4" t="s">
        <v>4205</v>
      </c>
      <c r="F557">
        <f>VALUE(SUBSTITUTE(Hafas[[#This Row],[Breitengrad Bahnhof]],".",","))</f>
        <v>51.575436000000003</v>
      </c>
      <c r="G557">
        <f>VALUE(SUBSTITUTE(Hafas[[#This Row],[Längengrad Bahnhof]],".",","))</f>
        <v>11.492031000000001</v>
      </c>
    </row>
    <row r="558" spans="1:7">
      <c r="A558" s="4" t="s">
        <v>4206</v>
      </c>
      <c r="B558">
        <v>8017002</v>
      </c>
      <c r="D558" s="4" t="s">
        <v>4207</v>
      </c>
      <c r="E558" s="4" t="s">
        <v>4208</v>
      </c>
      <c r="F558">
        <f>VALUE(SUBSTITUTE(Hafas[[#This Row],[Breitengrad Bahnhof]],".",","))</f>
        <v>51.673650000000002</v>
      </c>
      <c r="G558">
        <f>VALUE(SUBSTITUTE(Hafas[[#This Row],[Längengrad Bahnhof]],".",","))</f>
        <v>10.714974</v>
      </c>
    </row>
    <row r="559" spans="1:7">
      <c r="A559" s="4" t="s">
        <v>4209</v>
      </c>
      <c r="B559">
        <v>8000871</v>
      </c>
      <c r="D559" s="4" t="s">
        <v>4210</v>
      </c>
      <c r="E559" s="4" t="s">
        <v>4211</v>
      </c>
      <c r="F559">
        <f>VALUE(SUBSTITUTE(Hafas[[#This Row],[Breitengrad Bahnhof]],".",","))</f>
        <v>52.580992999999999</v>
      </c>
      <c r="G559">
        <f>VALUE(SUBSTITUTE(Hafas[[#This Row],[Längengrad Bahnhof]],".",","))</f>
        <v>9.7268360000000005</v>
      </c>
    </row>
    <row r="560" spans="1:7">
      <c r="A560" s="4" t="s">
        <v>4212</v>
      </c>
      <c r="B560">
        <v>8013362</v>
      </c>
      <c r="D560" s="4" t="s">
        <v>4213</v>
      </c>
      <c r="E560" s="4" t="s">
        <v>4214</v>
      </c>
      <c r="F560">
        <f>VALUE(SUBSTITUTE(Hafas[[#This Row],[Breitengrad Bahnhof]],".",","))</f>
        <v>51.355925999999997</v>
      </c>
      <c r="G560">
        <f>VALUE(SUBSTITUTE(Hafas[[#This Row],[Längengrad Bahnhof]],".",","))</f>
        <v>12.70843</v>
      </c>
    </row>
    <row r="561" spans="1:7">
      <c r="A561" s="4" t="s">
        <v>4215</v>
      </c>
      <c r="B561">
        <v>8000872</v>
      </c>
      <c r="D561" s="4" t="s">
        <v>4216</v>
      </c>
      <c r="E561" s="4" t="s">
        <v>4217</v>
      </c>
      <c r="F561">
        <f>VALUE(SUBSTITUTE(Hafas[[#This Row],[Breitengrad Bahnhof]],".",","))</f>
        <v>52.240732999999999</v>
      </c>
      <c r="G561">
        <f>VALUE(SUBSTITUTE(Hafas[[#This Row],[Längengrad Bahnhof]],".",","))</f>
        <v>9.6663759999999996</v>
      </c>
    </row>
    <row r="562" spans="1:7">
      <c r="A562" s="4" t="s">
        <v>4218</v>
      </c>
      <c r="B562">
        <v>8000873</v>
      </c>
      <c r="D562" s="4" t="s">
        <v>4219</v>
      </c>
      <c r="E562" s="4" t="s">
        <v>4220</v>
      </c>
      <c r="F562">
        <f>VALUE(SUBSTITUTE(Hafas[[#This Row],[Breitengrad Bahnhof]],".",","))</f>
        <v>48.943613999999997</v>
      </c>
      <c r="G562">
        <f>VALUE(SUBSTITUTE(Hafas[[#This Row],[Längengrad Bahnhof]],".",","))</f>
        <v>9.2445039999999992</v>
      </c>
    </row>
    <row r="563" spans="1:7">
      <c r="A563" s="4" t="s">
        <v>4221</v>
      </c>
      <c r="B563">
        <v>8011138</v>
      </c>
      <c r="D563" s="4" t="s">
        <v>4222</v>
      </c>
      <c r="E563" s="4" t="s">
        <v>4223</v>
      </c>
      <c r="F563">
        <f>VALUE(SUBSTITUTE(Hafas[[#This Row],[Breitengrad Bahnhof]],".",","))</f>
        <v>51.464005999999998</v>
      </c>
      <c r="G563">
        <f>VALUE(SUBSTITUTE(Hafas[[#This Row],[Längengrad Bahnhof]],".",","))</f>
        <v>11.122989</v>
      </c>
    </row>
    <row r="564" spans="1:7">
      <c r="A564" s="4" t="s">
        <v>4224</v>
      </c>
      <c r="B564">
        <v>8006636</v>
      </c>
      <c r="D564" s="4" t="s">
        <v>4225</v>
      </c>
      <c r="E564" s="4" t="s">
        <v>4226</v>
      </c>
      <c r="F564">
        <f>VALUE(SUBSTITUTE(Hafas[[#This Row],[Breitengrad Bahnhof]],".",","))</f>
        <v>53.677109000000002</v>
      </c>
      <c r="G564">
        <f>VALUE(SUBSTITUTE(Hafas[[#This Row],[Längengrad Bahnhof]],".",","))</f>
        <v>7.5749230000000001</v>
      </c>
    </row>
    <row r="565" spans="1:7">
      <c r="A565" s="4" t="s">
        <v>4227</v>
      </c>
      <c r="B565">
        <v>8011139</v>
      </c>
      <c r="D565" s="4" t="s">
        <v>4228</v>
      </c>
      <c r="E565" s="4" t="s">
        <v>4229</v>
      </c>
      <c r="F565">
        <f>VALUE(SUBSTITUTE(Hafas[[#This Row],[Breitengrad Bahnhof]],".",","))</f>
        <v>50.657009000000002</v>
      </c>
      <c r="G565">
        <f>VALUE(SUBSTITUTE(Hafas[[#This Row],[Längengrad Bahnhof]],".",","))</f>
        <v>10.602207999999999</v>
      </c>
    </row>
    <row r="566" spans="1:7">
      <c r="A566" s="4" t="s">
        <v>4230</v>
      </c>
      <c r="B566">
        <v>8000031</v>
      </c>
      <c r="D566" s="4" t="s">
        <v>4231</v>
      </c>
      <c r="E566" s="4" t="s">
        <v>4232</v>
      </c>
      <c r="F566">
        <f>VALUE(SUBSTITUTE(Hafas[[#This Row],[Breitengrad Bahnhof]],".",","))</f>
        <v>49.681328999999998</v>
      </c>
      <c r="G566">
        <f>VALUE(SUBSTITUTE(Hafas[[#This Row],[Längengrad Bahnhof]],".",","))</f>
        <v>8.6167169999999995</v>
      </c>
    </row>
    <row r="567" spans="1:7">
      <c r="A567" s="4" t="s">
        <v>4233</v>
      </c>
      <c r="B567">
        <v>8000877</v>
      </c>
      <c r="D567" s="4" t="s">
        <v>4234</v>
      </c>
      <c r="E567" s="4" t="s">
        <v>4235</v>
      </c>
      <c r="F567">
        <f>VALUE(SUBSTITUTE(Hafas[[#This Row],[Breitengrad Bahnhof]],".",","))</f>
        <v>49.701557000000001</v>
      </c>
      <c r="G567">
        <f>VALUE(SUBSTITUTE(Hafas[[#This Row],[Längengrad Bahnhof]],".",","))</f>
        <v>8.6133659999999992</v>
      </c>
    </row>
    <row r="568" spans="1:7">
      <c r="A568" s="4" t="s">
        <v>4236</v>
      </c>
      <c r="B568">
        <v>8011140</v>
      </c>
      <c r="D568" s="4" t="s">
        <v>4237</v>
      </c>
      <c r="E568" s="4" t="s">
        <v>4238</v>
      </c>
      <c r="F568">
        <f>VALUE(SUBSTITUTE(Hafas[[#This Row],[Breitengrad Bahnhof]],".",","))</f>
        <v>54.117193</v>
      </c>
      <c r="G568">
        <f>VALUE(SUBSTITUTE(Hafas[[#This Row],[Längengrad Bahnhof]],".",","))</f>
        <v>12.210506000000001</v>
      </c>
    </row>
    <row r="569" spans="1:7">
      <c r="A569" s="4" t="s">
        <v>4239</v>
      </c>
      <c r="B569">
        <v>8000882</v>
      </c>
      <c r="D569" s="4" t="s">
        <v>4240</v>
      </c>
      <c r="E569" s="4" t="s">
        <v>4241</v>
      </c>
      <c r="F569">
        <f>VALUE(SUBSTITUTE(Hafas[[#This Row],[Breitengrad Bahnhof]],".",","))</f>
        <v>49.092846000000002</v>
      </c>
      <c r="G569">
        <f>VALUE(SUBSTITUTE(Hafas[[#This Row],[Längengrad Bahnhof]],".",","))</f>
        <v>11.807853</v>
      </c>
    </row>
    <row r="570" spans="1:7">
      <c r="A570" s="4" t="s">
        <v>4242</v>
      </c>
      <c r="B570">
        <v>8011142</v>
      </c>
      <c r="D570" s="4" t="s">
        <v>4243</v>
      </c>
      <c r="E570" s="4" t="s">
        <v>4244</v>
      </c>
      <c r="F570">
        <f>VALUE(SUBSTITUTE(Hafas[[#This Row],[Breitengrad Bahnhof]],".",","))</f>
        <v>51.186194</v>
      </c>
      <c r="G570">
        <f>VALUE(SUBSTITUTE(Hafas[[#This Row],[Längengrad Bahnhof]],".",","))</f>
        <v>13.725065000000001</v>
      </c>
    </row>
    <row r="571" spans="1:7">
      <c r="A571" s="4" t="s">
        <v>4245</v>
      </c>
      <c r="B571">
        <v>8011143</v>
      </c>
      <c r="D571" s="4" t="s">
        <v>4246</v>
      </c>
      <c r="E571" s="4" t="s">
        <v>4247</v>
      </c>
      <c r="F571">
        <f>VALUE(SUBSTITUTE(Hafas[[#This Row],[Breitengrad Bahnhof]],".",","))</f>
        <v>51.197771000000003</v>
      </c>
      <c r="G571">
        <f>VALUE(SUBSTITUTE(Hafas[[#This Row],[Längengrad Bahnhof]],".",","))</f>
        <v>13.72739</v>
      </c>
    </row>
    <row r="572" spans="1:7">
      <c r="A572" s="4" t="s">
        <v>4248</v>
      </c>
      <c r="B572">
        <v>8000885</v>
      </c>
      <c r="D572" s="4" t="s">
        <v>4249</v>
      </c>
      <c r="E572" s="4" t="s">
        <v>4250</v>
      </c>
      <c r="F572">
        <f>VALUE(SUBSTITUTE(Hafas[[#This Row],[Breitengrad Bahnhof]],".",","))</f>
        <v>47.626688000000001</v>
      </c>
      <c r="G572">
        <f>VALUE(SUBSTITUTE(Hafas[[#This Row],[Längengrad Bahnhof]],".",","))</f>
        <v>12.999058</v>
      </c>
    </row>
    <row r="573" spans="1:7">
      <c r="A573" s="4" t="s">
        <v>4251</v>
      </c>
      <c r="B573">
        <v>8000890</v>
      </c>
      <c r="D573" s="4" t="s">
        <v>4252</v>
      </c>
      <c r="E573" s="4" t="s">
        <v>4253</v>
      </c>
      <c r="F573">
        <f>VALUE(SUBSTITUTE(Hafas[[#This Row],[Breitengrad Bahnhof]],".",","))</f>
        <v>48.980676000000003</v>
      </c>
      <c r="G573">
        <f>VALUE(SUBSTITUTE(Hafas[[#This Row],[Längengrad Bahnhof]],".",","))</f>
        <v>8.2127610000000004</v>
      </c>
    </row>
    <row r="574" spans="1:7">
      <c r="A574" s="4" t="s">
        <v>4254</v>
      </c>
      <c r="B574">
        <v>8011144</v>
      </c>
      <c r="D574" s="4" t="s">
        <v>4255</v>
      </c>
      <c r="E574" s="4" t="s">
        <v>4256</v>
      </c>
      <c r="F574">
        <f>VALUE(SUBSTITUTE(Hafas[[#This Row],[Breitengrad Bahnhof]],".",","))</f>
        <v>50.747188999999999</v>
      </c>
      <c r="G574">
        <f>VALUE(SUBSTITUTE(Hafas[[#This Row],[Längengrad Bahnhof]],".",","))</f>
        <v>12.158865</v>
      </c>
    </row>
    <row r="575" spans="1:7">
      <c r="A575" s="4" t="s">
        <v>4257</v>
      </c>
      <c r="B575">
        <v>8010032</v>
      </c>
      <c r="D575" s="4" t="s">
        <v>4258</v>
      </c>
      <c r="E575" s="4" t="s">
        <v>4259</v>
      </c>
      <c r="F575">
        <f>VALUE(SUBSTITUTE(Hafas[[#This Row],[Breitengrad Bahnhof]],".",","))</f>
        <v>51.452061</v>
      </c>
      <c r="G575">
        <f>VALUE(SUBSTITUTE(Hafas[[#This Row],[Längengrad Bahnhof]],".",","))</f>
        <v>11.014813</v>
      </c>
    </row>
    <row r="576" spans="1:7">
      <c r="A576" s="4" t="s">
        <v>4260</v>
      </c>
      <c r="B576">
        <v>8081083</v>
      </c>
      <c r="D576" s="4" t="s">
        <v>4261</v>
      </c>
      <c r="E576" s="4" t="s">
        <v>4262</v>
      </c>
      <c r="F576">
        <f>VALUE(SUBSTITUTE(Hafas[[#This Row],[Breitengrad Bahnhof]],".",","))</f>
        <v>52.620106999999997</v>
      </c>
      <c r="G576">
        <f>VALUE(SUBSTITUTE(Hafas[[#This Row],[Längengrad Bahnhof]],".",","))</f>
        <v>12.795088</v>
      </c>
    </row>
    <row r="577" spans="1:7">
      <c r="A577" s="4" t="s">
        <v>4263</v>
      </c>
      <c r="B577">
        <v>8010033</v>
      </c>
      <c r="D577" s="4" t="s">
        <v>4264</v>
      </c>
      <c r="E577" s="4" t="s">
        <v>4265</v>
      </c>
      <c r="F577">
        <f>VALUE(SUBSTITUTE(Hafas[[#This Row],[Breitengrad Bahnhof]],".",","))</f>
        <v>54.420499999999997</v>
      </c>
      <c r="G577">
        <f>VALUE(SUBSTITUTE(Hafas[[#This Row],[Längengrad Bahnhof]],".",","))</f>
        <v>13.417821</v>
      </c>
    </row>
    <row r="578" spans="1:7">
      <c r="A578" s="4" t="s">
        <v>4266</v>
      </c>
      <c r="B578">
        <v>8000888</v>
      </c>
      <c r="D578" s="4" t="s">
        <v>4267</v>
      </c>
      <c r="E578" s="4" t="s">
        <v>4268</v>
      </c>
      <c r="F578">
        <f>VALUE(SUBSTITUTE(Hafas[[#This Row],[Breitengrad Bahnhof]],".",","))</f>
        <v>47.825270000000003</v>
      </c>
      <c r="G578">
        <f>VALUE(SUBSTITUTE(Hafas[[#This Row],[Längengrad Bahnhof]],".",","))</f>
        <v>12.592846</v>
      </c>
    </row>
    <row r="579" spans="1:7">
      <c r="A579" s="4" t="s">
        <v>4269</v>
      </c>
      <c r="B579">
        <v>8000889</v>
      </c>
      <c r="D579" s="4" t="s">
        <v>4270</v>
      </c>
      <c r="E579" s="4" t="s">
        <v>4271</v>
      </c>
      <c r="F579">
        <f>VALUE(SUBSTITUTE(Hafas[[#This Row],[Breitengrad Bahnhof]],".",","))</f>
        <v>48.576296999999997</v>
      </c>
      <c r="G579">
        <f>VALUE(SUBSTITUTE(Hafas[[#This Row],[Längengrad Bahnhof]],".",","))</f>
        <v>10.272879</v>
      </c>
    </row>
    <row r="580" spans="1:7">
      <c r="A580" s="4" t="s">
        <v>4272</v>
      </c>
      <c r="B580">
        <v>8080100</v>
      </c>
      <c r="D580" s="4" t="s">
        <v>4273</v>
      </c>
      <c r="E580" s="4" t="s">
        <v>4274</v>
      </c>
      <c r="F580">
        <f>VALUE(SUBSTITUTE(Hafas[[#This Row],[Breitengrad Bahnhof]],".",","))</f>
        <v>52.670302999999997</v>
      </c>
      <c r="G580">
        <f>VALUE(SUBSTITUTE(Hafas[[#This Row],[Längengrad Bahnhof]],".",","))</f>
        <v>13.320244000000001</v>
      </c>
    </row>
    <row r="581" spans="1:7">
      <c r="A581" s="4" t="s">
        <v>4275</v>
      </c>
      <c r="B581">
        <v>8007864</v>
      </c>
      <c r="D581" s="4" t="s">
        <v>4276</v>
      </c>
      <c r="E581" s="4" t="s">
        <v>4277</v>
      </c>
      <c r="F581">
        <f>VALUE(SUBSTITUTE(Hafas[[#This Row],[Breitengrad Bahnhof]],".",","))</f>
        <v>49.002550999999997</v>
      </c>
      <c r="G581">
        <f>VALUE(SUBSTITUTE(Hafas[[#This Row],[Längengrad Bahnhof]],".",","))</f>
        <v>8.5360119999999995</v>
      </c>
    </row>
    <row r="582" spans="1:7">
      <c r="A582" s="4" t="s">
        <v>4278</v>
      </c>
      <c r="B582">
        <v>8070020</v>
      </c>
      <c r="D582" s="4" t="s">
        <v>4279</v>
      </c>
      <c r="E582" s="4" t="s">
        <v>4280</v>
      </c>
      <c r="F582">
        <f>VALUE(SUBSTITUTE(Hafas[[#This Row],[Breitengrad Bahnhof]],".",","))</f>
        <v>49.009810000000002</v>
      </c>
      <c r="G582">
        <f>VALUE(SUBSTITUTE(Hafas[[#This Row],[Längengrad Bahnhof]],".",","))</f>
        <v>8.5268069999999998</v>
      </c>
    </row>
    <row r="583" spans="1:7">
      <c r="A583" s="4" t="s">
        <v>4281</v>
      </c>
      <c r="B583">
        <v>8007863</v>
      </c>
      <c r="D583" s="4" t="s">
        <v>4282</v>
      </c>
      <c r="E583" s="4" t="s">
        <v>4283</v>
      </c>
      <c r="F583">
        <f>VALUE(SUBSTITUTE(Hafas[[#This Row],[Breitengrad Bahnhof]],".",","))</f>
        <v>49.006528000000003</v>
      </c>
      <c r="G583">
        <f>VALUE(SUBSTITUTE(Hafas[[#This Row],[Längengrad Bahnhof]],".",","))</f>
        <v>8.5209109999999999</v>
      </c>
    </row>
    <row r="584" spans="1:7">
      <c r="A584" s="4" t="s">
        <v>4284</v>
      </c>
      <c r="B584">
        <v>8000892</v>
      </c>
      <c r="D584" s="4" t="s">
        <v>4285</v>
      </c>
      <c r="E584" s="4" t="s">
        <v>4286</v>
      </c>
      <c r="F584">
        <f>VALUE(SUBSTITUTE(Hafas[[#This Row],[Breitengrad Bahnhof]],".",","))</f>
        <v>51.033036000000003</v>
      </c>
      <c r="G584">
        <f>VALUE(SUBSTITUTE(Hafas[[#This Row],[Längengrad Bahnhof]],".",","))</f>
        <v>8.3500099999999993</v>
      </c>
    </row>
    <row r="585" spans="1:7">
      <c r="A585" s="4" t="s">
        <v>4287</v>
      </c>
      <c r="B585">
        <v>8000893</v>
      </c>
      <c r="D585" s="4" t="s">
        <v>4288</v>
      </c>
      <c r="E585" s="4" t="s">
        <v>4289</v>
      </c>
      <c r="F585">
        <f>VALUE(SUBSTITUTE(Hafas[[#This Row],[Breitengrad Bahnhof]],".",","))</f>
        <v>49.005690000000001</v>
      </c>
      <c r="G585">
        <f>VALUE(SUBSTITUTE(Hafas[[#This Row],[Längengrad Bahnhof]],".",","))</f>
        <v>8.5305890000000009</v>
      </c>
    </row>
    <row r="586" spans="1:7">
      <c r="A586" s="4" t="s">
        <v>4290</v>
      </c>
      <c r="B586">
        <v>8000894</v>
      </c>
      <c r="D586" s="4" t="s">
        <v>4291</v>
      </c>
      <c r="E586" s="4" t="s">
        <v>4292</v>
      </c>
      <c r="F586">
        <f>VALUE(SUBSTITUTE(Hafas[[#This Row],[Breitengrad Bahnhof]],".",","))</f>
        <v>49.295448999999998</v>
      </c>
      <c r="G586">
        <f>VALUE(SUBSTITUTE(Hafas[[#This Row],[Längengrad Bahnhof]],".",","))</f>
        <v>8.4061730000000008</v>
      </c>
    </row>
    <row r="587" spans="1:7">
      <c r="A587" s="4" t="s">
        <v>4293</v>
      </c>
      <c r="B587">
        <v>8000355</v>
      </c>
      <c r="D587" s="4" t="s">
        <v>4294</v>
      </c>
      <c r="E587" s="4" t="s">
        <v>4295</v>
      </c>
      <c r="F587">
        <f>VALUE(SUBSTITUTE(Hafas[[#This Row],[Breitengrad Bahnhof]],".",","))</f>
        <v>50.951706000000001</v>
      </c>
      <c r="G587">
        <f>VALUE(SUBSTITUTE(Hafas[[#This Row],[Längengrad Bahnhof]],".",","))</f>
        <v>6.6463020000000004</v>
      </c>
    </row>
    <row r="588" spans="1:7">
      <c r="A588" s="4" t="s">
        <v>4296</v>
      </c>
      <c r="B588">
        <v>8000897</v>
      </c>
      <c r="D588" s="4" t="s">
        <v>4297</v>
      </c>
      <c r="E588" s="4" t="s">
        <v>4298</v>
      </c>
      <c r="F588">
        <f>VALUE(SUBSTITUTE(Hafas[[#This Row],[Breitengrad Bahnhof]],".",","))</f>
        <v>51.159249000000003</v>
      </c>
      <c r="G588">
        <f>VALUE(SUBSTITUTE(Hafas[[#This Row],[Längengrad Bahnhof]],".",","))</f>
        <v>9.1341470000000005</v>
      </c>
    </row>
    <row r="589" spans="1:7">
      <c r="A589" s="4" t="s">
        <v>4299</v>
      </c>
      <c r="B589">
        <v>8000899</v>
      </c>
      <c r="D589" s="4" t="s">
        <v>4300</v>
      </c>
      <c r="E589" s="4" t="s">
        <v>4301</v>
      </c>
      <c r="F589">
        <f>VALUE(SUBSTITUTE(Hafas[[#This Row],[Breitengrad Bahnhof]],".",","))</f>
        <v>50.991461000000001</v>
      </c>
      <c r="G589">
        <f>VALUE(SUBSTITUTE(Hafas[[#This Row],[Längengrad Bahnhof]],".",","))</f>
        <v>7.1245529999999997</v>
      </c>
    </row>
    <row r="590" spans="1:7">
      <c r="A590" s="4" t="s">
        <v>4302</v>
      </c>
      <c r="B590">
        <v>8011149</v>
      </c>
      <c r="D590" s="4" t="s">
        <v>4303</v>
      </c>
      <c r="E590" s="4" t="s">
        <v>4304</v>
      </c>
      <c r="F590">
        <f>VALUE(SUBSTITUTE(Hafas[[#This Row],[Breitengrad Bahnhof]],".",","))</f>
        <v>52.936565000000002</v>
      </c>
      <c r="G590">
        <f>VALUE(SUBSTITUTE(Hafas[[#This Row],[Längengrad Bahnhof]],".",","))</f>
        <v>13.260794000000001</v>
      </c>
    </row>
    <row r="591" spans="1:7">
      <c r="A591" s="4" t="s">
        <v>4305</v>
      </c>
      <c r="B591">
        <v>8000902</v>
      </c>
      <c r="D591" s="4" t="s">
        <v>4306</v>
      </c>
      <c r="E591" s="4" t="s">
        <v>4307</v>
      </c>
      <c r="F591">
        <f>VALUE(SUBSTITUTE(Hafas[[#This Row],[Breitengrad Bahnhof]],".",","))</f>
        <v>49.899299999999997</v>
      </c>
      <c r="G591">
        <f>VALUE(SUBSTITUTE(Hafas[[#This Row],[Längengrad Bahnhof]],".",","))</f>
        <v>10.076473</v>
      </c>
    </row>
    <row r="592" spans="1:7">
      <c r="A592" s="4" t="s">
        <v>4308</v>
      </c>
      <c r="B592">
        <v>8011150</v>
      </c>
      <c r="D592" s="4" t="s">
        <v>4309</v>
      </c>
      <c r="E592" s="4" t="s">
        <v>4310</v>
      </c>
      <c r="F592">
        <f>VALUE(SUBSTITUTE(Hafas[[#This Row],[Breitengrad Bahnhof]],".",","))</f>
        <v>51.803696000000002</v>
      </c>
      <c r="G592">
        <f>VALUE(SUBSTITUTE(Hafas[[#This Row],[Längengrad Bahnhof]],".",","))</f>
        <v>12.576212999999999</v>
      </c>
    </row>
    <row r="593" spans="1:7">
      <c r="A593" s="4" t="s">
        <v>4311</v>
      </c>
      <c r="B593">
        <v>8000903</v>
      </c>
      <c r="D593" s="4" t="s">
        <v>4312</v>
      </c>
      <c r="E593" s="4" t="s">
        <v>4313</v>
      </c>
      <c r="F593">
        <f>VALUE(SUBSTITUTE(Hafas[[#This Row],[Breitengrad Bahnhof]],".",","))</f>
        <v>47.694896999999997</v>
      </c>
      <c r="G593">
        <f>VALUE(SUBSTITUTE(Hafas[[#This Row],[Längengrad Bahnhof]],".",","))</f>
        <v>8.5746160000000007</v>
      </c>
    </row>
    <row r="594" spans="1:7">
      <c r="A594" s="4" t="s">
        <v>4314</v>
      </c>
      <c r="B594">
        <v>8000901</v>
      </c>
      <c r="D594" s="4" t="s">
        <v>4315</v>
      </c>
      <c r="E594" s="4" t="s">
        <v>4316</v>
      </c>
      <c r="F594">
        <f>VALUE(SUBSTITUTE(Hafas[[#This Row],[Breitengrad Bahnhof]],".",","))</f>
        <v>47.695307999999997</v>
      </c>
      <c r="G594">
        <f>VALUE(SUBSTITUTE(Hafas[[#This Row],[Längengrad Bahnhof]],".",","))</f>
        <v>8.5927710000000008</v>
      </c>
    </row>
    <row r="595" spans="1:7">
      <c r="A595" s="4" t="s">
        <v>4317</v>
      </c>
      <c r="B595">
        <v>8000904</v>
      </c>
      <c r="D595" s="4" t="s">
        <v>4318</v>
      </c>
      <c r="E595" s="4" t="s">
        <v>4319</v>
      </c>
      <c r="F595">
        <f>VALUE(SUBSTITUTE(Hafas[[#This Row],[Breitengrad Bahnhof]],".",","))</f>
        <v>51.407770999999997</v>
      </c>
      <c r="G595">
        <f>VALUE(SUBSTITUTE(Hafas[[#This Row],[Längengrad Bahnhof]],".",","))</f>
        <v>8.7514140000000005</v>
      </c>
    </row>
    <row r="596" spans="1:7">
      <c r="A596" s="4" t="s">
        <v>4320</v>
      </c>
      <c r="B596">
        <v>8000905</v>
      </c>
      <c r="D596" s="4" t="s">
        <v>4321</v>
      </c>
      <c r="E596" s="4" t="s">
        <v>4322</v>
      </c>
      <c r="F596">
        <f>VALUE(SUBSTITUTE(Hafas[[#This Row],[Breitengrad Bahnhof]],".",","))</f>
        <v>54.113667</v>
      </c>
      <c r="G596">
        <f>VALUE(SUBSTITUTE(Hafas[[#This Row],[Längengrad Bahnhof]],".",","))</f>
        <v>9.5375010000000007</v>
      </c>
    </row>
    <row r="597" spans="1:7">
      <c r="A597" s="4" t="s">
        <v>4323</v>
      </c>
      <c r="B597">
        <v>8011152</v>
      </c>
      <c r="D597" s="4" t="s">
        <v>4324</v>
      </c>
      <c r="E597" s="4" t="s">
        <v>4325</v>
      </c>
      <c r="F597">
        <f>VALUE(SUBSTITUTE(Hafas[[#This Row],[Breitengrad Bahnhof]],".",","))</f>
        <v>51.352994000000002</v>
      </c>
      <c r="G597">
        <f>VALUE(SUBSTITUTE(Hafas[[#This Row],[Längengrad Bahnhof]],".",","))</f>
        <v>10.929902</v>
      </c>
    </row>
    <row r="598" spans="1:7">
      <c r="A598" s="4" t="s">
        <v>4326</v>
      </c>
      <c r="B598">
        <v>8011154</v>
      </c>
      <c r="D598" s="4" t="s">
        <v>4327</v>
      </c>
      <c r="E598" s="4" t="s">
        <v>4328</v>
      </c>
      <c r="F598">
        <f>VALUE(SUBSTITUTE(Hafas[[#This Row],[Breitengrad Bahnhof]],".",","))</f>
        <v>52.357190000000003</v>
      </c>
      <c r="G598">
        <f>VALUE(SUBSTITUTE(Hafas[[#This Row],[Längengrad Bahnhof]],".",","))</f>
        <v>14.165217</v>
      </c>
    </row>
    <row r="599" spans="1:7">
      <c r="A599" s="4" t="s">
        <v>4329</v>
      </c>
      <c r="B599">
        <v>8000293</v>
      </c>
      <c r="D599" s="4" t="s">
        <v>4330</v>
      </c>
      <c r="E599" s="4" t="s">
        <v>4331</v>
      </c>
      <c r="F599">
        <f>VALUE(SUBSTITUTE(Hafas[[#This Row],[Breitengrad Bahnhof]],".",","))</f>
        <v>52.352203000000003</v>
      </c>
      <c r="G599">
        <f>VALUE(SUBSTITUTE(Hafas[[#This Row],[Längengrad Bahnhof]],".",","))</f>
        <v>14.148241000000001</v>
      </c>
    </row>
    <row r="600" spans="1:7">
      <c r="A600" s="4" t="s">
        <v>4332</v>
      </c>
      <c r="B600">
        <v>8011155</v>
      </c>
      <c r="D600" s="4" t="s">
        <v>4333</v>
      </c>
      <c r="E600" s="4" t="s">
        <v>4334</v>
      </c>
      <c r="F600">
        <f>VALUE(SUBSTITUTE(Hafas[[#This Row],[Breitengrad Bahnhof]],".",","))</f>
        <v>52.521481000000001</v>
      </c>
      <c r="G600">
        <f>VALUE(SUBSTITUTE(Hafas[[#This Row],[Längengrad Bahnhof]],".",","))</f>
        <v>13.410961</v>
      </c>
    </row>
    <row r="601" spans="1:7">
      <c r="A601" s="4" t="s">
        <v>4335</v>
      </c>
      <c r="B601">
        <v>8089001</v>
      </c>
      <c r="D601" s="4" t="s">
        <v>4336</v>
      </c>
      <c r="E601" s="4" t="s">
        <v>4337</v>
      </c>
      <c r="F601">
        <f>VALUE(SUBSTITUTE(Hafas[[#This Row],[Breitengrad Bahnhof]],".",","))</f>
        <v>52.521642</v>
      </c>
      <c r="G601">
        <f>VALUE(SUBSTITUTE(Hafas[[#This Row],[Längengrad Bahnhof]],".",","))</f>
        <v>13.411007</v>
      </c>
    </row>
    <row r="602" spans="1:7">
      <c r="A602" s="4" t="s">
        <v>4338</v>
      </c>
      <c r="B602">
        <v>8089103</v>
      </c>
      <c r="D602" s="4" t="s">
        <v>4339</v>
      </c>
      <c r="E602" s="4" t="s">
        <v>4340</v>
      </c>
      <c r="F602">
        <f>VALUE(SUBSTITUTE(Hafas[[#This Row],[Breitengrad Bahnhof]],".",","))</f>
        <v>52.578091000000001</v>
      </c>
      <c r="G602">
        <f>VALUE(SUBSTITUTE(Hafas[[#This Row],[Längengrad Bahnhof]],".",","))</f>
        <v>13.349617</v>
      </c>
    </row>
    <row r="603" spans="1:7">
      <c r="A603" s="4" t="s">
        <v>4341</v>
      </c>
      <c r="B603">
        <v>8089002</v>
      </c>
      <c r="D603" s="4" t="s">
        <v>4342</v>
      </c>
      <c r="E603" s="4" t="s">
        <v>4343</v>
      </c>
      <c r="F603">
        <f>VALUE(SUBSTITUTE(Hafas[[#This Row],[Breitengrad Bahnhof]],".",","))</f>
        <v>52.503486000000002</v>
      </c>
      <c r="G603">
        <f>VALUE(SUBSTITUTE(Hafas[[#This Row],[Längengrad Bahnhof]],".",","))</f>
        <v>13.381361999999999</v>
      </c>
    </row>
    <row r="604" spans="1:7">
      <c r="A604" s="4" t="s">
        <v>4344</v>
      </c>
      <c r="B604">
        <v>8089003</v>
      </c>
      <c r="D604" s="4" t="s">
        <v>4345</v>
      </c>
      <c r="E604" s="4" t="s">
        <v>4346</v>
      </c>
      <c r="F604">
        <f>VALUE(SUBSTITUTE(Hafas[[#This Row],[Breitengrad Bahnhof]],".",","))</f>
        <v>52.447681000000003</v>
      </c>
      <c r="G604">
        <f>VALUE(SUBSTITUTE(Hafas[[#This Row],[Längengrad Bahnhof]],".",","))</f>
        <v>13.360951</v>
      </c>
    </row>
    <row r="605" spans="1:7">
      <c r="A605" s="4" t="s">
        <v>4347</v>
      </c>
      <c r="B605">
        <v>8089004</v>
      </c>
      <c r="D605" s="4" t="s">
        <v>4348</v>
      </c>
      <c r="E605" s="4" t="s">
        <v>4349</v>
      </c>
      <c r="F605">
        <f>VALUE(SUBSTITUTE(Hafas[[#This Row],[Breitengrad Bahnhof]],".",","))</f>
        <v>52.467244000000001</v>
      </c>
      <c r="G605">
        <f>VALUE(SUBSTITUTE(Hafas[[#This Row],[Längengrad Bahnhof]],".",","))</f>
        <v>13.490097</v>
      </c>
    </row>
    <row r="606" spans="1:7">
      <c r="A606" s="4" t="s">
        <v>4350</v>
      </c>
      <c r="B606">
        <v>8089005</v>
      </c>
      <c r="D606" s="4" t="s">
        <v>4351</v>
      </c>
      <c r="E606" s="4" t="s">
        <v>4352</v>
      </c>
      <c r="F606">
        <f>VALUE(SUBSTITUTE(Hafas[[#This Row],[Breitengrad Bahnhof]],".",","))</f>
        <v>52.519955000000003</v>
      </c>
      <c r="G606">
        <f>VALUE(SUBSTITUTE(Hafas[[#This Row],[Längengrad Bahnhof]],".",","))</f>
        <v>13.348262999999999</v>
      </c>
    </row>
    <row r="607" spans="1:7">
      <c r="A607" s="4" t="s">
        <v>4353</v>
      </c>
      <c r="B607">
        <v>8089006</v>
      </c>
      <c r="D607" s="4" t="s">
        <v>4354</v>
      </c>
      <c r="E607" s="4" t="s">
        <v>4355</v>
      </c>
      <c r="F607">
        <f>VALUE(SUBSTITUTE(Hafas[[#This Row],[Breitengrad Bahnhof]],".",","))</f>
        <v>52.493827000000003</v>
      </c>
      <c r="G607">
        <f>VALUE(SUBSTITUTE(Hafas[[#This Row],[Längengrad Bahnhof]],".",","))</f>
        <v>13.497786</v>
      </c>
    </row>
    <row r="608" spans="1:7">
      <c r="A608" s="4" t="s">
        <v>4356</v>
      </c>
      <c r="B608">
        <v>8089118</v>
      </c>
      <c r="D608" s="4" t="s">
        <v>4357</v>
      </c>
      <c r="E608" s="4" t="s">
        <v>4358</v>
      </c>
      <c r="F608">
        <f>VALUE(SUBSTITUTE(Hafas[[#This Row],[Breitengrad Bahnhof]],".",","))</f>
        <v>52.534354</v>
      </c>
      <c r="G608">
        <f>VALUE(SUBSTITUTE(Hafas[[#This Row],[Längengrad Bahnhof]],".",","))</f>
        <v>13.329041999999999</v>
      </c>
    </row>
    <row r="609" spans="1:7">
      <c r="A609" s="4" t="s">
        <v>4359</v>
      </c>
      <c r="B609">
        <v>8089008</v>
      </c>
      <c r="D609" s="4" t="s">
        <v>4360</v>
      </c>
      <c r="E609" s="4" t="s">
        <v>4361</v>
      </c>
      <c r="F609">
        <f>VALUE(SUBSTITUTE(Hafas[[#This Row],[Breitengrad Bahnhof]],".",","))</f>
        <v>52.554490999999999</v>
      </c>
      <c r="G609">
        <f>VALUE(SUBSTITUTE(Hafas[[#This Row],[Längengrad Bahnhof]],".",","))</f>
        <v>13.397943</v>
      </c>
    </row>
    <row r="610" spans="1:7">
      <c r="A610" s="4" t="s">
        <v>4362</v>
      </c>
      <c r="B610">
        <v>8089009</v>
      </c>
      <c r="D610" s="4" t="s">
        <v>4363</v>
      </c>
      <c r="E610" s="4" t="s">
        <v>4364</v>
      </c>
      <c r="F610">
        <f>VALUE(SUBSTITUTE(Hafas[[#This Row],[Breitengrad Bahnhof]],".",","))</f>
        <v>52.447783999999999</v>
      </c>
      <c r="G610">
        <f>VALUE(SUBSTITUTE(Hafas[[#This Row],[Längengrad Bahnhof]],".",","))</f>
        <v>13.306766</v>
      </c>
    </row>
    <row r="611" spans="1:7">
      <c r="A611" s="4" t="s">
        <v>4365</v>
      </c>
      <c r="B611">
        <v>8089044</v>
      </c>
      <c r="D611" s="4" t="s">
        <v>4366</v>
      </c>
      <c r="E611" s="4" t="s">
        <v>4367</v>
      </c>
      <c r="F611">
        <f>VALUE(SUBSTITUTE(Hafas[[#This Row],[Breitengrad Bahnhof]],".",","))</f>
        <v>52.516506</v>
      </c>
      <c r="G611">
        <f>VALUE(SUBSTITUTE(Hafas[[#This Row],[Längengrad Bahnhof]],".",","))</f>
        <v>13.381815</v>
      </c>
    </row>
    <row r="612" spans="1:7">
      <c r="A612" s="4" t="s">
        <v>4368</v>
      </c>
      <c r="B612">
        <v>8089010</v>
      </c>
      <c r="D612" s="4" t="s">
        <v>4369</v>
      </c>
      <c r="E612" s="4" t="s">
        <v>4370</v>
      </c>
      <c r="F612">
        <f>VALUE(SUBSTITUTE(Hafas[[#This Row],[Breitengrad Bahnhof]],".",","))</f>
        <v>52.410350999999999</v>
      </c>
      <c r="G612">
        <f>VALUE(SUBSTITUTE(Hafas[[#This Row],[Längengrad Bahnhof]],".",","))</f>
        <v>13.382911999999999</v>
      </c>
    </row>
    <row r="613" spans="1:7">
      <c r="A613" s="4" t="s">
        <v>4371</v>
      </c>
      <c r="B613">
        <v>8089107</v>
      </c>
      <c r="D613" s="4" t="s">
        <v>4372</v>
      </c>
      <c r="E613" s="4" t="s">
        <v>4373</v>
      </c>
      <c r="F613">
        <f>VALUE(SUBSTITUTE(Hafas[[#This Row],[Breitengrad Bahnhof]],".",","))</f>
        <v>52.477617000000002</v>
      </c>
      <c r="G613">
        <f>VALUE(SUBSTITUTE(Hafas[[#This Row],[Längengrad Bahnhof]],".",","))</f>
        <v>13.32959</v>
      </c>
    </row>
    <row r="614" spans="1:7">
      <c r="A614" s="4" t="s">
        <v>761</v>
      </c>
      <c r="B614">
        <v>8089165</v>
      </c>
      <c r="D614" s="4" t="s">
        <v>4374</v>
      </c>
      <c r="E614" s="4" t="s">
        <v>4375</v>
      </c>
      <c r="F614">
        <f>VALUE(SUBSTITUTE(Hafas[[#This Row],[Breitengrad Bahnhof]],".",","))</f>
        <v>52.504930999999999</v>
      </c>
      <c r="G614">
        <f>VALUE(SUBSTITUTE(Hafas[[#This Row],[Längengrad Bahnhof]],".",","))</f>
        <v>13.303945000000001</v>
      </c>
    </row>
    <row r="615" spans="1:7">
      <c r="A615" s="4" t="s">
        <v>4376</v>
      </c>
      <c r="B615">
        <v>8089101</v>
      </c>
      <c r="D615" s="4" t="s">
        <v>4377</v>
      </c>
      <c r="E615" s="4" t="s">
        <v>4378</v>
      </c>
      <c r="F615">
        <f>VALUE(SUBSTITUTE(Hafas[[#This Row],[Breitengrad Bahnhof]],".",","))</f>
        <v>52.577722000000001</v>
      </c>
      <c r="G615">
        <f>VALUE(SUBSTITUTE(Hafas[[#This Row],[Längengrad Bahnhof]],".",","))</f>
        <v>13.316834999999999</v>
      </c>
    </row>
    <row r="616" spans="1:7">
      <c r="A616" s="4" t="s">
        <v>4379</v>
      </c>
      <c r="B616">
        <v>8089012</v>
      </c>
      <c r="D616" s="4" t="s">
        <v>4380</v>
      </c>
      <c r="E616" s="4" t="s">
        <v>4381</v>
      </c>
      <c r="F616">
        <f>VALUE(SUBSTITUTE(Hafas[[#This Row],[Breitengrad Bahnhof]],".",","))</f>
        <v>52.463546000000001</v>
      </c>
      <c r="G616">
        <f>VALUE(SUBSTITUTE(Hafas[[#This Row],[Längengrad Bahnhof]],".",","))</f>
        <v>13.332575</v>
      </c>
    </row>
    <row r="617" spans="1:7">
      <c r="A617" s="4" t="s">
        <v>4382</v>
      </c>
      <c r="B617">
        <v>8089013</v>
      </c>
      <c r="D617" s="4" t="s">
        <v>4383</v>
      </c>
      <c r="E617" s="4" t="s">
        <v>4384</v>
      </c>
      <c r="F617">
        <f>VALUE(SUBSTITUTE(Hafas[[#This Row],[Breitengrad Bahnhof]],".",","))</f>
        <v>52.515168000000003</v>
      </c>
      <c r="G617">
        <f>VALUE(SUBSTITUTE(Hafas[[#This Row],[Längengrad Bahnhof]],".",","))</f>
        <v>13.474410000000001</v>
      </c>
    </row>
    <row r="618" spans="1:7">
      <c r="A618" s="4" t="s">
        <v>4385</v>
      </c>
      <c r="B618">
        <v>8011306</v>
      </c>
      <c r="D618" s="4" t="s">
        <v>4386</v>
      </c>
      <c r="E618" s="4" t="s">
        <v>4387</v>
      </c>
      <c r="F618">
        <f>VALUE(SUBSTITUTE(Hafas[[#This Row],[Breitengrad Bahnhof]],".",","))</f>
        <v>52.520372999999999</v>
      </c>
      <c r="G618">
        <f>VALUE(SUBSTITUTE(Hafas[[#This Row],[Längengrad Bahnhof]],".",","))</f>
        <v>13.387206000000001</v>
      </c>
    </row>
    <row r="619" spans="1:7">
      <c r="A619" s="4" t="s">
        <v>4388</v>
      </c>
      <c r="B619">
        <v>8089066</v>
      </c>
      <c r="D619" s="4" t="s">
        <v>4389</v>
      </c>
      <c r="E619" s="4" t="s">
        <v>4390</v>
      </c>
      <c r="F619">
        <f>VALUE(SUBSTITUTE(Hafas[[#This Row],[Breitengrad Bahnhof]],".",","))</f>
        <v>52.520176999999997</v>
      </c>
      <c r="G619">
        <f>VALUE(SUBSTITUTE(Hafas[[#This Row],[Längengrad Bahnhof]],".",","))</f>
        <v>13.386905</v>
      </c>
    </row>
    <row r="620" spans="1:7">
      <c r="A620" s="4" t="s">
        <v>4391</v>
      </c>
      <c r="B620">
        <v>8089014</v>
      </c>
      <c r="D620" s="4" t="s">
        <v>4392</v>
      </c>
      <c r="E620" s="4" t="s">
        <v>4393</v>
      </c>
      <c r="F620">
        <f>VALUE(SUBSTITUTE(Hafas[[#This Row],[Breitengrad Bahnhof]],".",","))</f>
        <v>52.556010999999998</v>
      </c>
      <c r="G620">
        <f>VALUE(SUBSTITUTE(Hafas[[#This Row],[Längengrad Bahnhof]],".",","))</f>
        <v>13.524834</v>
      </c>
    </row>
    <row r="621" spans="1:7">
      <c r="A621" s="4" t="s">
        <v>198</v>
      </c>
      <c r="B621">
        <v>8011102</v>
      </c>
      <c r="D621" s="4" t="s">
        <v>4394</v>
      </c>
      <c r="E621" s="4" t="s">
        <v>4395</v>
      </c>
      <c r="F621">
        <f>VALUE(SUBSTITUTE(Hafas[[#This Row],[Breitengrad Bahnhof]],".",","))</f>
        <v>52.548963000000001</v>
      </c>
      <c r="G621">
        <f>VALUE(SUBSTITUTE(Hafas[[#This Row],[Längengrad Bahnhof]],".",","))</f>
        <v>13.388513</v>
      </c>
    </row>
    <row r="622" spans="1:7">
      <c r="A622" s="4" t="s">
        <v>4396</v>
      </c>
      <c r="B622">
        <v>8089015</v>
      </c>
      <c r="D622" s="4" t="s">
        <v>4394</v>
      </c>
      <c r="E622" s="4" t="s">
        <v>4395</v>
      </c>
      <c r="F622">
        <f>VALUE(SUBSTITUTE(Hafas[[#This Row],[Breitengrad Bahnhof]],".",","))</f>
        <v>52.548963000000001</v>
      </c>
      <c r="G622">
        <f>VALUE(SUBSTITUTE(Hafas[[#This Row],[Längengrad Bahnhof]],".",","))</f>
        <v>13.388513</v>
      </c>
    </row>
    <row r="623" spans="1:7">
      <c r="A623" s="4" t="s">
        <v>4397</v>
      </c>
      <c r="B623">
        <v>8089664</v>
      </c>
      <c r="D623" s="4" t="s">
        <v>4398</v>
      </c>
      <c r="E623" s="4" t="s">
        <v>4399</v>
      </c>
      <c r="F623">
        <f>VALUE(SUBSTITUTE(Hafas[[#This Row],[Breitengrad Bahnhof]],".",","))</f>
        <v>52.497718999999996</v>
      </c>
      <c r="G623">
        <f>VALUE(SUBSTITUTE(Hafas[[#This Row],[Längengrad Bahnhof]],".",","))</f>
        <v>13.555344</v>
      </c>
    </row>
    <row r="624" spans="1:7">
      <c r="A624" s="4" t="s">
        <v>4400</v>
      </c>
      <c r="B624">
        <v>8089011</v>
      </c>
      <c r="D624" s="4" t="s">
        <v>4401</v>
      </c>
      <c r="E624" s="4" t="s">
        <v>4402</v>
      </c>
      <c r="F624">
        <f>VALUE(SUBSTITUTE(Hafas[[#This Row],[Breitengrad Bahnhof]],".",","))</f>
        <v>52.540019999999998</v>
      </c>
      <c r="G624">
        <f>VALUE(SUBSTITUTE(Hafas[[#This Row],[Längengrad Bahnhof]],".",","))</f>
        <v>13.439560999999999</v>
      </c>
    </row>
    <row r="625" spans="1:7">
      <c r="A625" s="4" t="s">
        <v>4403</v>
      </c>
      <c r="B625">
        <v>8089016</v>
      </c>
      <c r="D625" s="4" t="s">
        <v>4404</v>
      </c>
      <c r="E625" s="4" t="s">
        <v>4405</v>
      </c>
      <c r="F625">
        <f>VALUE(SUBSTITUTE(Hafas[[#This Row],[Breitengrad Bahnhof]],".",","))</f>
        <v>52.399411000000001</v>
      </c>
      <c r="G625">
        <f>VALUE(SUBSTITUTE(Hafas[[#This Row],[Längengrad Bahnhof]],".",","))</f>
        <v>13.542484999999999</v>
      </c>
    </row>
    <row r="626" spans="1:7">
      <c r="A626" s="4" t="s">
        <v>791</v>
      </c>
      <c r="B626">
        <v>8089017</v>
      </c>
      <c r="D626" s="4" t="s">
        <v>4406</v>
      </c>
      <c r="E626" s="4" t="s">
        <v>4407</v>
      </c>
      <c r="F626">
        <f>VALUE(SUBSTITUTE(Hafas[[#This Row],[Breitengrad Bahnhof]],".",","))</f>
        <v>52.522621999999998</v>
      </c>
      <c r="G626">
        <f>VALUE(SUBSTITUTE(Hafas[[#This Row],[Längengrad Bahnhof]],".",","))</f>
        <v>13.402364</v>
      </c>
    </row>
    <row r="627" spans="1:7">
      <c r="A627" s="4" t="s">
        <v>4408</v>
      </c>
      <c r="B627">
        <v>8011160</v>
      </c>
      <c r="D627" s="4" t="s">
        <v>4409</v>
      </c>
      <c r="E627" s="4" t="s">
        <v>4410</v>
      </c>
      <c r="F627">
        <f>VALUE(SUBSTITUTE(Hafas[[#This Row],[Breitengrad Bahnhof]],".",","))</f>
        <v>52.525592000000003</v>
      </c>
      <c r="G627">
        <f>VALUE(SUBSTITUTE(Hafas[[#This Row],[Längengrad Bahnhof]],".",","))</f>
        <v>13.369545</v>
      </c>
    </row>
    <row r="628" spans="1:7">
      <c r="A628" s="4" t="s">
        <v>4408</v>
      </c>
      <c r="B628">
        <v>8098160</v>
      </c>
      <c r="D628" s="4" t="s">
        <v>4409</v>
      </c>
      <c r="E628" s="4" t="s">
        <v>4410</v>
      </c>
      <c r="F628">
        <f>VALUE(SUBSTITUTE(Hafas[[#This Row],[Breitengrad Bahnhof]],".",","))</f>
        <v>52.525592000000003</v>
      </c>
      <c r="G628">
        <f>VALUE(SUBSTITUTE(Hafas[[#This Row],[Längengrad Bahnhof]],".",","))</f>
        <v>13.369545</v>
      </c>
    </row>
    <row r="629" spans="1:7">
      <c r="A629" s="4" t="s">
        <v>4411</v>
      </c>
      <c r="B629">
        <v>8089021</v>
      </c>
      <c r="D629" s="4" t="s">
        <v>4409</v>
      </c>
      <c r="E629" s="4" t="s">
        <v>4410</v>
      </c>
      <c r="F629">
        <f>VALUE(SUBSTITUTE(Hafas[[#This Row],[Breitengrad Bahnhof]],".",","))</f>
        <v>52.525592000000003</v>
      </c>
      <c r="G629">
        <f>VALUE(SUBSTITUTE(Hafas[[#This Row],[Längengrad Bahnhof]],".",","))</f>
        <v>13.369545</v>
      </c>
    </row>
    <row r="630" spans="1:7">
      <c r="A630" s="4" t="s">
        <v>4412</v>
      </c>
      <c r="B630">
        <v>8071068</v>
      </c>
      <c r="D630" s="4" t="s">
        <v>4413</v>
      </c>
      <c r="E630" s="4" t="s">
        <v>4414</v>
      </c>
      <c r="F630">
        <f>VALUE(SUBSTITUTE(Hafas[[#This Row],[Breitengrad Bahnhof]],".",","))</f>
        <v>52.523299999999999</v>
      </c>
      <c r="G630">
        <f>VALUE(SUBSTITUTE(Hafas[[#This Row],[Längengrad Bahnhof]],".",","))</f>
        <v>13.370179</v>
      </c>
    </row>
    <row r="631" spans="1:7">
      <c r="A631" s="4" t="s">
        <v>4415</v>
      </c>
      <c r="B631">
        <v>8089329</v>
      </c>
      <c r="D631" s="4" t="s">
        <v>4416</v>
      </c>
      <c r="E631" s="4" t="s">
        <v>4417</v>
      </c>
      <c r="F631">
        <f>VALUE(SUBSTITUTE(Hafas[[#This Row],[Breitengrad Bahnhof]],".",","))</f>
        <v>52.508121000000003</v>
      </c>
      <c r="G631">
        <f>VALUE(SUBSTITUTE(Hafas[[#This Row],[Längengrad Bahnhof]],".",","))</f>
        <v>13.259378999999999</v>
      </c>
    </row>
    <row r="632" spans="1:7">
      <c r="A632" s="4" t="s">
        <v>4418</v>
      </c>
      <c r="B632">
        <v>8089112</v>
      </c>
      <c r="D632" s="4" t="s">
        <v>4419</v>
      </c>
      <c r="E632" s="4" t="s">
        <v>4420</v>
      </c>
      <c r="F632">
        <f>VALUE(SUBSTITUTE(Hafas[[#This Row],[Breitengrad Bahnhof]],".",","))</f>
        <v>52.479971999999997</v>
      </c>
      <c r="G632">
        <f>VALUE(SUBSTITUTE(Hafas[[#This Row],[Längengrad Bahnhof]],".",","))</f>
        <v>13.312018</v>
      </c>
    </row>
    <row r="633" spans="1:7">
      <c r="A633" s="4" t="s">
        <v>4421</v>
      </c>
      <c r="B633">
        <v>8089105</v>
      </c>
      <c r="D633" s="4" t="s">
        <v>4422</v>
      </c>
      <c r="E633" s="4" t="s">
        <v>4423</v>
      </c>
      <c r="F633">
        <f>VALUE(SUBSTITUTE(Hafas[[#This Row],[Breitengrad Bahnhof]],".",","))</f>
        <v>52.467509999999997</v>
      </c>
      <c r="G633">
        <f>VALUE(SUBSTITUTE(Hafas[[#This Row],[Längengrad Bahnhof]],".",","))</f>
        <v>13.431312999999999</v>
      </c>
    </row>
    <row r="634" spans="1:7">
      <c r="A634" s="4" t="s">
        <v>4424</v>
      </c>
      <c r="B634">
        <v>8089108</v>
      </c>
      <c r="D634" s="4" t="s">
        <v>4425</v>
      </c>
      <c r="E634" s="4" t="s">
        <v>4426</v>
      </c>
      <c r="F634">
        <f>VALUE(SUBSTITUTE(Hafas[[#This Row],[Breitengrad Bahnhof]],".",","))</f>
        <v>52.488556000000003</v>
      </c>
      <c r="G634">
        <f>VALUE(SUBSTITUTE(Hafas[[#This Row],[Längengrad Bahnhof]],".",","))</f>
        <v>13.300257</v>
      </c>
    </row>
    <row r="635" spans="1:7">
      <c r="A635" s="4" t="s">
        <v>4427</v>
      </c>
      <c r="B635">
        <v>8089018</v>
      </c>
      <c r="D635" s="4" t="s">
        <v>4428</v>
      </c>
      <c r="E635" s="4" t="s">
        <v>4429</v>
      </c>
      <c r="F635">
        <f>VALUE(SUBSTITUTE(Hafas[[#This Row],[Breitengrad Bahnhof]],".",","))</f>
        <v>52.544795000000001</v>
      </c>
      <c r="G635">
        <f>VALUE(SUBSTITUTE(Hafas[[#This Row],[Längengrad Bahnhof]],".",","))</f>
        <v>13.379277</v>
      </c>
    </row>
    <row r="636" spans="1:7">
      <c r="A636" s="4" t="s">
        <v>4430</v>
      </c>
      <c r="B636">
        <v>8089106</v>
      </c>
      <c r="D636" s="4" t="s">
        <v>4431</v>
      </c>
      <c r="E636" s="4" t="s">
        <v>4432</v>
      </c>
      <c r="F636">
        <f>VALUE(SUBSTITUTE(Hafas[[#This Row],[Breitengrad Bahnhof]],".",","))</f>
        <v>52.478084000000003</v>
      </c>
      <c r="G636">
        <f>VALUE(SUBSTITUTE(Hafas[[#This Row],[Längengrad Bahnhof]],".",","))</f>
        <v>13.342197000000001</v>
      </c>
    </row>
    <row r="637" spans="1:7">
      <c r="A637" s="4" t="s">
        <v>4433</v>
      </c>
      <c r="B637">
        <v>8089130</v>
      </c>
      <c r="D637" s="4" t="s">
        <v>4434</v>
      </c>
      <c r="E637" s="4" t="s">
        <v>4435</v>
      </c>
      <c r="F637">
        <f>VALUE(SUBSTITUTE(Hafas[[#This Row],[Breitengrad Bahnhof]],".",","))</f>
        <v>52.535299999999999</v>
      </c>
      <c r="G637">
        <f>VALUE(SUBSTITUTE(Hafas[[#This Row],[Längengrad Bahnhof]],".",","))</f>
        <v>13.293568</v>
      </c>
    </row>
    <row r="638" spans="1:7">
      <c r="A638" s="4" t="s">
        <v>4436</v>
      </c>
      <c r="B638">
        <v>8089019</v>
      </c>
      <c r="D638" s="4" t="s">
        <v>4437</v>
      </c>
      <c r="E638" s="4" t="s">
        <v>4438</v>
      </c>
      <c r="F638">
        <f>VALUE(SUBSTITUTE(Hafas[[#This Row],[Breitengrad Bahnhof]],".",","))</f>
        <v>52.514270000000003</v>
      </c>
      <c r="G638">
        <f>VALUE(SUBSTITUTE(Hafas[[#This Row],[Längengrad Bahnhof]],".",","))</f>
        <v>13.419347</v>
      </c>
    </row>
    <row r="639" spans="1:7">
      <c r="A639" s="4" t="s">
        <v>4439</v>
      </c>
      <c r="B639">
        <v>8089537</v>
      </c>
      <c r="D639" s="4" t="s">
        <v>4440</v>
      </c>
      <c r="E639" s="4" t="s">
        <v>4441</v>
      </c>
      <c r="F639">
        <f>VALUE(SUBSTITUTE(Hafas[[#This Row],[Breitengrad Bahnhof]],".",","))</f>
        <v>52.486519000000001</v>
      </c>
      <c r="G639">
        <f>VALUE(SUBSTITUTE(Hafas[[#This Row],[Längengrad Bahnhof]],".",","))</f>
        <v>13.361266000000001</v>
      </c>
    </row>
    <row r="640" spans="1:7">
      <c r="A640" s="4" t="s">
        <v>4442</v>
      </c>
      <c r="B640">
        <v>8011167</v>
      </c>
      <c r="D640" s="4" t="s">
        <v>4443</v>
      </c>
      <c r="E640" s="4" t="s">
        <v>4444</v>
      </c>
      <c r="F640">
        <f>VALUE(SUBSTITUTE(Hafas[[#This Row],[Breitengrad Bahnhof]],".",","))</f>
        <v>52.530276000000001</v>
      </c>
      <c r="G640">
        <f>VALUE(SUBSTITUTE(Hafas[[#This Row],[Längengrad Bahnhof]],".",","))</f>
        <v>13.299436999999999</v>
      </c>
    </row>
    <row r="641" spans="1:7">
      <c r="A641" s="4" t="s">
        <v>4445</v>
      </c>
      <c r="B641">
        <v>8089100</v>
      </c>
      <c r="D641" s="4" t="s">
        <v>4446</v>
      </c>
      <c r="E641" s="4" t="s">
        <v>4447</v>
      </c>
      <c r="F641">
        <f>VALUE(SUBSTITUTE(Hafas[[#This Row],[Breitengrad Bahnhof]],".",","))</f>
        <v>52.530374999999999</v>
      </c>
      <c r="G641">
        <f>VALUE(SUBSTITUTE(Hafas[[#This Row],[Längengrad Bahnhof]],".",","))</f>
        <v>13.299446</v>
      </c>
    </row>
    <row r="642" spans="1:7">
      <c r="A642" s="4" t="s">
        <v>4448</v>
      </c>
      <c r="B642">
        <v>8089102</v>
      </c>
      <c r="D642" s="4" t="s">
        <v>4449</v>
      </c>
      <c r="E642" s="4" t="s">
        <v>4450</v>
      </c>
      <c r="F642">
        <f>VALUE(SUBSTITUTE(Hafas[[#This Row],[Breitengrad Bahnhof]],".",","))</f>
        <v>52.578048000000003</v>
      </c>
      <c r="G642">
        <f>VALUE(SUBSTITUTE(Hafas[[#This Row],[Längengrad Bahnhof]],".",","))</f>
        <v>13.329176</v>
      </c>
    </row>
    <row r="643" spans="1:7">
      <c r="A643" s="4" t="s">
        <v>4451</v>
      </c>
      <c r="B643">
        <v>8089104</v>
      </c>
      <c r="D643" s="4" t="s">
        <v>4452</v>
      </c>
      <c r="E643" s="4" t="s">
        <v>4453</v>
      </c>
      <c r="F643">
        <f>VALUE(SUBSTITUTE(Hafas[[#This Row],[Breitengrad Bahnhof]],".",","))</f>
        <v>52.469653000000001</v>
      </c>
      <c r="G643">
        <f>VALUE(SUBSTITUTE(Hafas[[#This Row],[Längengrad Bahnhof]],".",","))</f>
        <v>13.467807000000001</v>
      </c>
    </row>
    <row r="644" spans="1:7">
      <c r="A644" s="4" t="s">
        <v>4454</v>
      </c>
      <c r="B644">
        <v>8089020</v>
      </c>
      <c r="D644" s="4" t="s">
        <v>4455</v>
      </c>
      <c r="E644" s="4" t="s">
        <v>4456</v>
      </c>
      <c r="F644">
        <f>VALUE(SUBSTITUTE(Hafas[[#This Row],[Breitengrad Bahnhof]],".",","))</f>
        <v>52.529592999999998</v>
      </c>
      <c r="G644">
        <f>VALUE(SUBSTITUTE(Hafas[[#This Row],[Längengrad Bahnhof]],".",","))</f>
        <v>13.454567000000001</v>
      </c>
    </row>
    <row r="645" spans="1:7">
      <c r="A645" s="4" t="s">
        <v>4457</v>
      </c>
      <c r="B645">
        <v>8073106</v>
      </c>
      <c r="D645" s="4" t="s">
        <v>4458</v>
      </c>
      <c r="E645" s="4" t="s">
        <v>4459</v>
      </c>
      <c r="F645">
        <f>VALUE(SUBSTITUTE(Hafas[[#This Row],[Breitengrad Bahnhof]],".",","))</f>
        <v>52.522429000000002</v>
      </c>
      <c r="G645">
        <f>VALUE(SUBSTITUTE(Hafas[[#This Row],[Längengrad Bahnhof]],".",","))</f>
        <v>13.341894</v>
      </c>
    </row>
    <row r="646" spans="1:7">
      <c r="A646" s="4" t="s">
        <v>4460</v>
      </c>
      <c r="B646">
        <v>8089022</v>
      </c>
      <c r="D646" s="4" t="s">
        <v>4461</v>
      </c>
      <c r="E646" s="4" t="s">
        <v>4462</v>
      </c>
      <c r="F646">
        <f>VALUE(SUBSTITUTE(Hafas[[#This Row],[Breitengrad Bahnhof]],".",","))</f>
        <v>52.557758999999997</v>
      </c>
      <c r="G646">
        <f>VALUE(SUBSTITUTE(Hafas[[#This Row],[Längengrad Bahnhof]],".",","))</f>
        <v>13.553699</v>
      </c>
    </row>
    <row r="647" spans="1:7">
      <c r="A647" s="4" t="s">
        <v>4463</v>
      </c>
      <c r="B647">
        <v>8089328</v>
      </c>
      <c r="D647" s="4" t="s">
        <v>4464</v>
      </c>
      <c r="E647" s="4" t="s">
        <v>4465</v>
      </c>
      <c r="F647">
        <f>VALUE(SUBSTITUTE(Hafas[[#This Row],[Breitengrad Bahnhof]],".",","))</f>
        <v>52.498750000000001</v>
      </c>
      <c r="G647">
        <f>VALUE(SUBSTITUTE(Hafas[[#This Row],[Längengrad Bahnhof]],".",","))</f>
        <v>13.270118</v>
      </c>
    </row>
    <row r="648" spans="1:7">
      <c r="A648" s="4" t="s">
        <v>4466</v>
      </c>
      <c r="B648">
        <v>8089023</v>
      </c>
      <c r="D648" s="4" t="s">
        <v>4467</v>
      </c>
      <c r="E648" s="4" t="s">
        <v>4468</v>
      </c>
      <c r="F648">
        <f>VALUE(SUBSTITUTE(Hafas[[#This Row],[Breitengrad Bahnhof]],".",","))</f>
        <v>52.436937</v>
      </c>
      <c r="G648">
        <f>VALUE(SUBSTITUTE(Hafas[[#This Row],[Längengrad Bahnhof]],".",","))</f>
        <v>13.232711999999999</v>
      </c>
    </row>
    <row r="649" spans="1:7">
      <c r="A649" s="4" t="s">
        <v>4469</v>
      </c>
      <c r="B649">
        <v>8089026</v>
      </c>
      <c r="D649" s="4" t="s">
        <v>4470</v>
      </c>
      <c r="E649" s="4" t="s">
        <v>4471</v>
      </c>
      <c r="F649">
        <f>VALUE(SUBSTITUTE(Hafas[[#This Row],[Breitengrad Bahnhof]],".",","))</f>
        <v>52.503497000000003</v>
      </c>
      <c r="G649">
        <f>VALUE(SUBSTITUTE(Hafas[[#This Row],[Längengrad Bahnhof]],".",","))</f>
        <v>13.484451999999999</v>
      </c>
    </row>
    <row r="650" spans="1:7">
      <c r="A650" s="4" t="s">
        <v>4472</v>
      </c>
      <c r="B650">
        <v>8089024</v>
      </c>
      <c r="D650" s="4" t="s">
        <v>4473</v>
      </c>
      <c r="E650" s="4" t="s">
        <v>4474</v>
      </c>
      <c r="F650">
        <f>VALUE(SUBSTITUTE(Hafas[[#This Row],[Breitengrad Bahnhof]],".",","))</f>
        <v>52.532066</v>
      </c>
      <c r="G650">
        <f>VALUE(SUBSTITUTE(Hafas[[#This Row],[Längengrad Bahnhof]],".",","))</f>
        <v>13.388464000000001</v>
      </c>
    </row>
    <row r="651" spans="1:7">
      <c r="A651" s="4" t="s">
        <v>272</v>
      </c>
      <c r="B651">
        <v>8089330</v>
      </c>
      <c r="D651" s="4" t="s">
        <v>4475</v>
      </c>
      <c r="E651" s="4" t="s">
        <v>4476</v>
      </c>
      <c r="F651">
        <f>VALUE(SUBSTITUTE(Hafas[[#This Row],[Breitengrad Bahnhof]],".",","))</f>
        <v>52.511166000000003</v>
      </c>
      <c r="G651">
        <f>VALUE(SUBSTITUTE(Hafas[[#This Row],[Längengrad Bahnhof]],".",","))</f>
        <v>13.242388999999999</v>
      </c>
    </row>
    <row r="652" spans="1:7">
      <c r="A652" s="4" t="s">
        <v>4477</v>
      </c>
      <c r="B652">
        <v>8071009</v>
      </c>
      <c r="D652" s="4" t="s">
        <v>4478</v>
      </c>
      <c r="E652" s="4" t="s">
        <v>4479</v>
      </c>
      <c r="F652">
        <f>VALUE(SUBSTITUTE(Hafas[[#This Row],[Breitengrad Bahnhof]],".",","))</f>
        <v>52.526058999999997</v>
      </c>
      <c r="G652">
        <f>VALUE(SUBSTITUTE(Hafas[[#This Row],[Längengrad Bahnhof]],".",","))</f>
        <v>13.387274</v>
      </c>
    </row>
    <row r="653" spans="1:7">
      <c r="A653" s="4" t="s">
        <v>4480</v>
      </c>
      <c r="B653">
        <v>8089473</v>
      </c>
      <c r="D653" s="4" t="s">
        <v>4481</v>
      </c>
      <c r="E653" s="4" t="s">
        <v>4482</v>
      </c>
      <c r="F653">
        <f>VALUE(SUBSTITUTE(Hafas[[#This Row],[Breitengrad Bahnhof]],".",","))</f>
        <v>52.418841</v>
      </c>
      <c r="G653">
        <f>VALUE(SUBSTITUTE(Hafas[[#This Row],[Längengrad Bahnhof]],".",","))</f>
        <v>13.314287999999999</v>
      </c>
    </row>
    <row r="654" spans="1:7">
      <c r="A654" s="4" t="s">
        <v>4483</v>
      </c>
      <c r="B654">
        <v>8010255</v>
      </c>
      <c r="D654" s="4" t="s">
        <v>4484</v>
      </c>
      <c r="E654" s="4" t="s">
        <v>4485</v>
      </c>
      <c r="F654">
        <f>VALUE(SUBSTITUTE(Hafas[[#This Row],[Breitengrad Bahnhof]],".",","))</f>
        <v>52.510488000000002</v>
      </c>
      <c r="G654">
        <f>VALUE(SUBSTITUTE(Hafas[[#This Row],[Längengrad Bahnhof]],".",","))</f>
        <v>13.434680999999999</v>
      </c>
    </row>
    <row r="655" spans="1:7">
      <c r="A655" s="4" t="s">
        <v>4486</v>
      </c>
      <c r="B655">
        <v>8089185</v>
      </c>
      <c r="D655" s="4" t="s">
        <v>4487</v>
      </c>
      <c r="E655" s="4" t="s">
        <v>4488</v>
      </c>
      <c r="F655">
        <f>VALUE(SUBSTITUTE(Hafas[[#This Row],[Breitengrad Bahnhof]],".",","))</f>
        <v>52.510717</v>
      </c>
      <c r="G655">
        <f>VALUE(SUBSTITUTE(Hafas[[#This Row],[Längengrad Bahnhof]],".",","))</f>
        <v>13.435121000000001</v>
      </c>
    </row>
    <row r="656" spans="1:7">
      <c r="A656" s="4" t="s">
        <v>4489</v>
      </c>
      <c r="B656">
        <v>8011162</v>
      </c>
      <c r="D656" s="4" t="s">
        <v>4490</v>
      </c>
      <c r="E656" s="4" t="s">
        <v>4491</v>
      </c>
      <c r="F656">
        <f>VALUE(SUBSTITUTE(Hafas[[#This Row],[Breitengrad Bahnhof]],".",","))</f>
        <v>52.503036999999999</v>
      </c>
      <c r="G656">
        <f>VALUE(SUBSTITUTE(Hafas[[#This Row],[Längengrad Bahnhof]],".",","))</f>
        <v>13.469105000000001</v>
      </c>
    </row>
    <row r="657" spans="1:7">
      <c r="A657" s="4" t="s">
        <v>4492</v>
      </c>
      <c r="B657">
        <v>8089028</v>
      </c>
      <c r="D657" s="4" t="s">
        <v>4493</v>
      </c>
      <c r="E657" s="4" t="s">
        <v>4494</v>
      </c>
      <c r="F657">
        <f>VALUE(SUBSTITUTE(Hafas[[#This Row],[Breitengrad Bahnhof]],".",","))</f>
        <v>52.503003</v>
      </c>
      <c r="G657">
        <f>VALUE(SUBSTITUTE(Hafas[[#This Row],[Längengrad Bahnhof]],".",","))</f>
        <v>13.469309000000001</v>
      </c>
    </row>
    <row r="658" spans="1:7">
      <c r="A658" s="4" t="s">
        <v>4495</v>
      </c>
      <c r="B658">
        <v>8089030</v>
      </c>
      <c r="D658" s="4" t="s">
        <v>4496</v>
      </c>
      <c r="E658" s="4" t="s">
        <v>4497</v>
      </c>
      <c r="F658">
        <f>VALUE(SUBSTITUTE(Hafas[[#This Row],[Breitengrad Bahnhof]],".",","))</f>
        <v>52.478541999999997</v>
      </c>
      <c r="G658">
        <f>VALUE(SUBSTITUTE(Hafas[[#This Row],[Längengrad Bahnhof]],".",","))</f>
        <v>13.473126000000001</v>
      </c>
    </row>
    <row r="659" spans="1:7">
      <c r="A659" s="4" t="s">
        <v>4498</v>
      </c>
      <c r="B659">
        <v>8089031</v>
      </c>
      <c r="D659" s="4" t="s">
        <v>4499</v>
      </c>
      <c r="E659" s="4" t="s">
        <v>4500</v>
      </c>
      <c r="F659">
        <f>VALUE(SUBSTITUTE(Hafas[[#This Row],[Breitengrad Bahnhof]],".",","))</f>
        <v>52.535592999999999</v>
      </c>
      <c r="G659">
        <f>VALUE(SUBSTITUTE(Hafas[[#This Row],[Längengrad Bahnhof]],".",","))</f>
        <v>13.535380999999999</v>
      </c>
    </row>
    <row r="660" spans="1:7">
      <c r="A660" s="4" t="s">
        <v>4501</v>
      </c>
      <c r="B660">
        <v>8011118</v>
      </c>
      <c r="D660" s="4" t="s">
        <v>4502</v>
      </c>
      <c r="E660" s="4" t="s">
        <v>4503</v>
      </c>
      <c r="F660">
        <f>VALUE(SUBSTITUTE(Hafas[[#This Row],[Breitengrad Bahnhof]],".",","))</f>
        <v>52.509379000000003</v>
      </c>
      <c r="G660">
        <f>VALUE(SUBSTITUTE(Hafas[[#This Row],[Längengrad Bahnhof]],".",","))</f>
        <v>13.375988</v>
      </c>
    </row>
    <row r="661" spans="1:7">
      <c r="A661" s="4" t="s">
        <v>4504</v>
      </c>
      <c r="B661">
        <v>8089032</v>
      </c>
      <c r="D661" s="4" t="s">
        <v>4505</v>
      </c>
      <c r="E661" s="4" t="s">
        <v>4506</v>
      </c>
      <c r="F661">
        <f>VALUE(SUBSTITUTE(Hafas[[#This Row],[Breitengrad Bahnhof]],".",","))</f>
        <v>52.509507999999997</v>
      </c>
      <c r="G661">
        <f>VALUE(SUBSTITUTE(Hafas[[#This Row],[Längengrad Bahnhof]],".",","))</f>
        <v>13.376649</v>
      </c>
    </row>
    <row r="662" spans="1:7">
      <c r="A662" s="4" t="s">
        <v>4507</v>
      </c>
      <c r="B662">
        <v>8089033</v>
      </c>
      <c r="D662" s="4" t="s">
        <v>4508</v>
      </c>
      <c r="E662" s="4" t="s">
        <v>4509</v>
      </c>
      <c r="F662">
        <f>VALUE(SUBSTITUTE(Hafas[[#This Row],[Breitengrad Bahnhof]],".",","))</f>
        <v>52.544615</v>
      </c>
      <c r="G662">
        <f>VALUE(SUBSTITUTE(Hafas[[#This Row],[Längengrad Bahnhof]],".",","))</f>
        <v>13.426411999999999</v>
      </c>
    </row>
    <row r="663" spans="1:7">
      <c r="A663" s="4" t="s">
        <v>4510</v>
      </c>
      <c r="B663">
        <v>8089034</v>
      </c>
      <c r="D663" s="4" t="s">
        <v>4511</v>
      </c>
      <c r="E663" s="4" t="s">
        <v>4512</v>
      </c>
      <c r="F663">
        <f>VALUE(SUBSTITUTE(Hafas[[#This Row],[Breitengrad Bahnhof]],".",","))</f>
        <v>52.459913999999998</v>
      </c>
      <c r="G663">
        <f>VALUE(SUBSTITUTE(Hafas[[#This Row],[Längengrad Bahnhof]],".",","))</f>
        <v>13.356280999999999</v>
      </c>
    </row>
    <row r="664" spans="1:7">
      <c r="A664" s="4" t="s">
        <v>4513</v>
      </c>
      <c r="B664">
        <v>8089035</v>
      </c>
      <c r="D664" s="4" t="s">
        <v>4514</v>
      </c>
      <c r="E664" s="4" t="s">
        <v>4515</v>
      </c>
      <c r="F664">
        <f>VALUE(SUBSTITUTE(Hafas[[#This Row],[Breitengrad Bahnhof]],".",","))</f>
        <v>52.550680999999997</v>
      </c>
      <c r="G664">
        <f>VALUE(SUBSTITUTE(Hafas[[#This Row],[Längengrad Bahnhof]],".",","))</f>
        <v>13.547459999999999</v>
      </c>
    </row>
    <row r="665" spans="1:7">
      <c r="A665" s="4" t="s">
        <v>4516</v>
      </c>
      <c r="B665">
        <v>8089036</v>
      </c>
      <c r="D665" s="4" t="s">
        <v>4517</v>
      </c>
      <c r="E665" s="4" t="s">
        <v>4518</v>
      </c>
      <c r="F665">
        <f>VALUE(SUBSTITUTE(Hafas[[#This Row],[Breitengrad Bahnhof]],".",","))</f>
        <v>52.455832999999998</v>
      </c>
      <c r="G665">
        <f>VALUE(SUBSTITUTE(Hafas[[#This Row],[Längengrad Bahnhof]],".",","))</f>
        <v>13.322948</v>
      </c>
    </row>
    <row r="666" spans="1:7">
      <c r="A666" s="4" t="s">
        <v>4519</v>
      </c>
      <c r="B666">
        <v>8089037</v>
      </c>
      <c r="D666" s="4" t="s">
        <v>4520</v>
      </c>
      <c r="E666" s="4" t="s">
        <v>4521</v>
      </c>
      <c r="F666">
        <f>VALUE(SUBSTITUTE(Hafas[[#This Row],[Breitengrad Bahnhof]],".",","))</f>
        <v>52.505093000000002</v>
      </c>
      <c r="G666">
        <f>VALUE(SUBSTITUTE(Hafas[[#This Row],[Längengrad Bahnhof]],".",","))</f>
        <v>13.319271000000001</v>
      </c>
    </row>
    <row r="667" spans="1:7">
      <c r="A667" s="4" t="s">
        <v>4522</v>
      </c>
      <c r="B667">
        <v>8089038</v>
      </c>
      <c r="D667" s="4" t="s">
        <v>4523</v>
      </c>
      <c r="E667" s="4" t="s">
        <v>4524</v>
      </c>
      <c r="F667">
        <f>VALUE(SUBSTITUTE(Hafas[[#This Row],[Breitengrad Bahnhof]],".",","))</f>
        <v>52.398837</v>
      </c>
      <c r="G667">
        <f>VALUE(SUBSTITUTE(Hafas[[#This Row],[Längengrad Bahnhof]],".",","))</f>
        <v>13.389303</v>
      </c>
    </row>
    <row r="668" spans="1:7">
      <c r="A668" s="4" t="s">
        <v>4525</v>
      </c>
      <c r="B668">
        <v>8089039</v>
      </c>
      <c r="D668" s="4" t="s">
        <v>4526</v>
      </c>
      <c r="E668" s="4" t="s">
        <v>4527</v>
      </c>
      <c r="F668">
        <f>VALUE(SUBSTITUTE(Hafas[[#This Row],[Breitengrad Bahnhof]],".",","))</f>
        <v>52.549199999999999</v>
      </c>
      <c r="G668">
        <f>VALUE(SUBSTITUTE(Hafas[[#This Row],[Längengrad Bahnhof]],".",","))</f>
        <v>13.415459999999999</v>
      </c>
    </row>
    <row r="669" spans="1:7">
      <c r="A669" s="4" t="s">
        <v>4528</v>
      </c>
      <c r="B669">
        <v>8089327</v>
      </c>
      <c r="D669" s="4" t="s">
        <v>4529</v>
      </c>
      <c r="E669" s="4" t="s">
        <v>4530</v>
      </c>
      <c r="F669">
        <f>VALUE(SUBSTITUTE(Hafas[[#This Row],[Breitengrad Bahnhof]],".",","))</f>
        <v>52.473101</v>
      </c>
      <c r="G669">
        <f>VALUE(SUBSTITUTE(Hafas[[#This Row],[Längengrad Bahnhof]],".",","))</f>
        <v>13.455850999999999</v>
      </c>
    </row>
    <row r="670" spans="1:7">
      <c r="A670" s="4" t="s">
        <v>4531</v>
      </c>
      <c r="B670">
        <v>8089040</v>
      </c>
      <c r="D670" s="4" t="s">
        <v>4532</v>
      </c>
      <c r="E670" s="4" t="s">
        <v>4533</v>
      </c>
      <c r="F670">
        <f>VALUE(SUBSTITUTE(Hafas[[#This Row],[Breitengrad Bahnhof]],".",","))</f>
        <v>52.526347999999999</v>
      </c>
      <c r="G670">
        <f>VALUE(SUBSTITUTE(Hafas[[#This Row],[Längengrad Bahnhof]],".",","))</f>
        <v>13.53674</v>
      </c>
    </row>
    <row r="671" spans="1:7">
      <c r="A671" s="4" t="s">
        <v>4534</v>
      </c>
      <c r="B671">
        <v>8089041</v>
      </c>
      <c r="D671" s="4" t="s">
        <v>4535</v>
      </c>
      <c r="E671" s="4" t="s">
        <v>4536</v>
      </c>
      <c r="F671">
        <f>VALUE(SUBSTITUTE(Hafas[[#This Row],[Breitengrad Bahnhof]],".",","))</f>
        <v>52.523910000000001</v>
      </c>
      <c r="G671">
        <f>VALUE(SUBSTITUTE(Hafas[[#This Row],[Längengrad Bahnhof]],".",","))</f>
        <v>13.464397999999999</v>
      </c>
    </row>
    <row r="672" spans="1:7">
      <c r="A672" s="4" t="s">
        <v>4537</v>
      </c>
      <c r="B672">
        <v>8089115</v>
      </c>
      <c r="D672" s="4" t="s">
        <v>4538</v>
      </c>
      <c r="E672" s="4" t="s">
        <v>4539</v>
      </c>
      <c r="F672">
        <f>VALUE(SUBSTITUTE(Hafas[[#This Row],[Breitengrad Bahnhof]],".",","))</f>
        <v>52.448456999999998</v>
      </c>
      <c r="G672">
        <f>VALUE(SUBSTITUTE(Hafas[[#This Row],[Längengrad Bahnhof]],".",","))</f>
        <v>13.353894</v>
      </c>
    </row>
    <row r="673" spans="1:7">
      <c r="A673" s="4" t="s">
        <v>4540</v>
      </c>
      <c r="B673">
        <v>8011113</v>
      </c>
      <c r="D673" s="4" t="s">
        <v>4541</v>
      </c>
      <c r="E673" s="4" t="s">
        <v>4542</v>
      </c>
      <c r="F673">
        <f>VALUE(SUBSTITUTE(Hafas[[#This Row],[Breitengrad Bahnhof]],".",","))</f>
        <v>52.475047000000004</v>
      </c>
      <c r="G673">
        <f>VALUE(SUBSTITUTE(Hafas[[#This Row],[Längengrad Bahnhof]],".",","))</f>
        <v>13.365319</v>
      </c>
    </row>
    <row r="674" spans="1:7">
      <c r="A674" s="4" t="s">
        <v>4543</v>
      </c>
      <c r="B674">
        <v>8089073</v>
      </c>
      <c r="D674" s="4" t="s">
        <v>4544</v>
      </c>
      <c r="E674" s="4" t="s">
        <v>4545</v>
      </c>
      <c r="F674">
        <f>VALUE(SUBSTITUTE(Hafas[[#This Row],[Breitengrad Bahnhof]],".",","))</f>
        <v>52.476134000000002</v>
      </c>
      <c r="G674">
        <f>VALUE(SUBSTITUTE(Hafas[[#This Row],[Längengrad Bahnhof]],".",","))</f>
        <v>13.365144000000001</v>
      </c>
    </row>
    <row r="675" spans="1:7">
      <c r="A675" s="4" t="s">
        <v>4546</v>
      </c>
      <c r="B675">
        <v>8089042</v>
      </c>
      <c r="D675" s="4" t="s">
        <v>4547</v>
      </c>
      <c r="E675" s="4" t="s">
        <v>4548</v>
      </c>
      <c r="F675">
        <f>VALUE(SUBSTITUTE(Hafas[[#This Row],[Breitengrad Bahnhof]],".",","))</f>
        <v>52.436543999999998</v>
      </c>
      <c r="G675">
        <f>VALUE(SUBSTITUTE(Hafas[[#This Row],[Längengrad Bahnhof]],".",","))</f>
        <v>13.274376999999999</v>
      </c>
    </row>
    <row r="676" spans="1:7">
      <c r="A676" s="4" t="s">
        <v>4549</v>
      </c>
      <c r="B676">
        <v>8089043</v>
      </c>
      <c r="D676" s="4" t="s">
        <v>4550</v>
      </c>
      <c r="E676" s="4" t="s">
        <v>4551</v>
      </c>
      <c r="F676">
        <f>VALUE(SUBSTITUTE(Hafas[[#This Row],[Breitengrad Bahnhof]],".",","))</f>
        <v>52.493558999999998</v>
      </c>
      <c r="G676">
        <f>VALUE(SUBSTITUTE(Hafas[[#This Row],[Längengrad Bahnhof]],".",","))</f>
        <v>13.461441000000001</v>
      </c>
    </row>
    <row r="677" spans="1:7">
      <c r="A677" s="4" t="s">
        <v>4552</v>
      </c>
      <c r="B677">
        <v>8089045</v>
      </c>
      <c r="D677" s="4" t="s">
        <v>4553</v>
      </c>
      <c r="E677" s="4" t="s">
        <v>4554</v>
      </c>
      <c r="F677">
        <f>VALUE(SUBSTITUTE(Hafas[[#This Row],[Breitengrad Bahnhof]],".",","))</f>
        <v>52.505975999999997</v>
      </c>
      <c r="G677">
        <f>VALUE(SUBSTITUTE(Hafas[[#This Row],[Längengrad Bahnhof]],".",","))</f>
        <v>13.451646</v>
      </c>
    </row>
    <row r="678" spans="1:7">
      <c r="A678" s="4" t="s">
        <v>4555</v>
      </c>
      <c r="B678">
        <v>8089111</v>
      </c>
      <c r="D678" s="4" t="s">
        <v>4556</v>
      </c>
      <c r="E678" s="4" t="s">
        <v>4557</v>
      </c>
      <c r="F678">
        <f>VALUE(SUBSTITUTE(Hafas[[#This Row],[Breitengrad Bahnhof]],".",","))</f>
        <v>52.518070000000002</v>
      </c>
      <c r="G678">
        <f>VALUE(SUBSTITUTE(Hafas[[#This Row],[Längengrad Bahnhof]],".",","))</f>
        <v>13.284637999999999</v>
      </c>
    </row>
    <row r="679" spans="1:7">
      <c r="A679" s="4" t="s">
        <v>4558</v>
      </c>
      <c r="B679">
        <v>8089116</v>
      </c>
      <c r="D679" s="4" t="s">
        <v>4559</v>
      </c>
      <c r="E679" s="4" t="s">
        <v>4560</v>
      </c>
      <c r="F679">
        <f>VALUE(SUBSTITUTE(Hafas[[#This Row],[Breitengrad Bahnhof]],".",","))</f>
        <v>52.536250000000003</v>
      </c>
      <c r="G679">
        <f>VALUE(SUBSTITUTE(Hafas[[#This Row],[Längengrad Bahnhof]],".",","))</f>
        <v>13.344253</v>
      </c>
    </row>
    <row r="680" spans="1:7">
      <c r="A680" s="4" t="s">
        <v>4561</v>
      </c>
      <c r="B680">
        <v>8089047</v>
      </c>
      <c r="D680" s="4" t="s">
        <v>4562</v>
      </c>
      <c r="E680" s="4" t="s">
        <v>4563</v>
      </c>
      <c r="F680">
        <f>VALUE(SUBSTITUTE(Hafas[[#This Row],[Breitengrad Bahnhof]],".",","))</f>
        <v>52.500737000000001</v>
      </c>
      <c r="G680">
        <f>VALUE(SUBSTITUTE(Hafas[[#This Row],[Längengrad Bahnhof]],".",","))</f>
        <v>13.283965999999999</v>
      </c>
    </row>
    <row r="681" spans="1:7">
      <c r="A681" s="4" t="s">
        <v>4564</v>
      </c>
      <c r="B681">
        <v>8089048</v>
      </c>
      <c r="D681" s="4" t="s">
        <v>4565</v>
      </c>
      <c r="E681" s="4" t="s">
        <v>4566</v>
      </c>
      <c r="F681">
        <f>VALUE(SUBSTITUTE(Hafas[[#This Row],[Breitengrad Bahnhof]],".",","))</f>
        <v>52.565482000000003</v>
      </c>
      <c r="G681">
        <f>VALUE(SUBSTITUTE(Hafas[[#This Row],[Längengrad Bahnhof]],".",","))</f>
        <v>13.391791</v>
      </c>
    </row>
    <row r="682" spans="1:7">
      <c r="A682" s="4" t="s">
        <v>4567</v>
      </c>
      <c r="B682">
        <v>8089049</v>
      </c>
      <c r="D682" s="4" t="s">
        <v>4568</v>
      </c>
      <c r="E682" s="4" t="s">
        <v>4569</v>
      </c>
      <c r="F682">
        <f>VALUE(SUBSTITUTE(Hafas[[#This Row],[Breitengrad Bahnhof]],".",","))</f>
        <v>52.512416999999999</v>
      </c>
      <c r="G682">
        <f>VALUE(SUBSTITUTE(Hafas[[#This Row],[Längengrad Bahnhof]],".",","))</f>
        <v>13.575365</v>
      </c>
    </row>
    <row r="683" spans="1:7">
      <c r="A683" s="4" t="s">
        <v>4570</v>
      </c>
      <c r="B683">
        <v>8089051</v>
      </c>
      <c r="D683" s="4" t="s">
        <v>4571</v>
      </c>
      <c r="E683" s="4" t="s">
        <v>4572</v>
      </c>
      <c r="F683">
        <f>VALUE(SUBSTITUTE(Hafas[[#This Row],[Breitengrad Bahnhof]],".",","))</f>
        <v>52.492289</v>
      </c>
      <c r="G683">
        <f>VALUE(SUBSTITUTE(Hafas[[#This Row],[Längengrad Bahnhof]],".",","))</f>
        <v>13.367796999999999</v>
      </c>
    </row>
    <row r="684" spans="1:7">
      <c r="A684" s="4" t="s">
        <v>4573</v>
      </c>
      <c r="B684">
        <v>8089050</v>
      </c>
      <c r="D684" s="4" t="s">
        <v>4574</v>
      </c>
      <c r="E684" s="4" t="s">
        <v>4575</v>
      </c>
      <c r="F684">
        <f>VALUE(SUBSTITUTE(Hafas[[#This Row],[Breitengrad Bahnhof]],".",","))</f>
        <v>52.491169999999997</v>
      </c>
      <c r="G684">
        <f>VALUE(SUBSTITUTE(Hafas[[#This Row],[Längengrad Bahnhof]],".",","))</f>
        <v>13.372128</v>
      </c>
    </row>
    <row r="685" spans="1:7">
      <c r="A685" s="4" t="s">
        <v>4576</v>
      </c>
      <c r="B685">
        <v>8010406</v>
      </c>
      <c r="D685" s="4" t="s">
        <v>4577</v>
      </c>
      <c r="E685" s="4" t="s">
        <v>4578</v>
      </c>
      <c r="F685">
        <f>VALUE(SUBSTITUTE(Hafas[[#This Row],[Breitengrad Bahnhof]],".",","))</f>
        <v>52.507340999999997</v>
      </c>
      <c r="G685">
        <f>VALUE(SUBSTITUTE(Hafas[[#This Row],[Längengrad Bahnhof]],".",","))</f>
        <v>13.332445</v>
      </c>
    </row>
    <row r="686" spans="1:7">
      <c r="A686" s="4" t="s">
        <v>4579</v>
      </c>
      <c r="B686">
        <v>8089046</v>
      </c>
      <c r="D686" s="4" t="s">
        <v>4580</v>
      </c>
      <c r="E686" s="4" t="s">
        <v>4581</v>
      </c>
      <c r="F686">
        <f>VALUE(SUBSTITUTE(Hafas[[#This Row],[Breitengrad Bahnhof]],".",","))</f>
        <v>52.507060000000003</v>
      </c>
      <c r="G686">
        <f>VALUE(SUBSTITUTE(Hafas[[#This Row],[Längengrad Bahnhof]],".",","))</f>
        <v>13.331785999999999</v>
      </c>
    </row>
    <row r="687" spans="1:7">
      <c r="A687" s="4" t="s">
        <v>4582</v>
      </c>
      <c r="B687">
        <v>8089052</v>
      </c>
      <c r="D687" s="4" t="s">
        <v>4583</v>
      </c>
      <c r="E687" s="4" t="s">
        <v>4584</v>
      </c>
      <c r="F687">
        <f>VALUE(SUBSTITUTE(Hafas[[#This Row],[Breitengrad Bahnhof]],".",","))</f>
        <v>52.435031000000002</v>
      </c>
      <c r="G687">
        <f>VALUE(SUBSTITUTE(Hafas[[#This Row],[Längengrad Bahnhof]],".",","))</f>
        <v>13.541129</v>
      </c>
    </row>
    <row r="688" spans="1:7">
      <c r="A688" s="4" t="s">
        <v>4585</v>
      </c>
      <c r="B688">
        <v>8089054</v>
      </c>
      <c r="D688" s="4" t="s">
        <v>4586</v>
      </c>
      <c r="E688" s="4" t="s">
        <v>4587</v>
      </c>
      <c r="F688">
        <f>VALUE(SUBSTITUTE(Hafas[[#This Row],[Breitengrad Bahnhof]],".",","))</f>
        <v>52.407299000000002</v>
      </c>
      <c r="G688">
        <f>VALUE(SUBSTITUTE(Hafas[[#This Row],[Längengrad Bahnhof]],".",","))</f>
        <v>13.558752999999999</v>
      </c>
    </row>
    <row r="689" spans="1:7">
      <c r="A689" s="4" t="s">
        <v>4588</v>
      </c>
      <c r="B689">
        <v>8089055</v>
      </c>
      <c r="D689" s="4" t="s">
        <v>4589</v>
      </c>
      <c r="E689" s="4" t="s">
        <v>4590</v>
      </c>
      <c r="F689">
        <f>VALUE(SUBSTITUTE(Hafas[[#This Row],[Breitengrad Bahnhof]],".",","))</f>
        <v>52.513097000000002</v>
      </c>
      <c r="G689">
        <f>VALUE(SUBSTITUTE(Hafas[[#This Row],[Längengrad Bahnhof]],".",","))</f>
        <v>13.555878</v>
      </c>
    </row>
    <row r="690" spans="1:7">
      <c r="A690" s="4" t="s">
        <v>4591</v>
      </c>
      <c r="B690">
        <v>8089056</v>
      </c>
      <c r="D690" s="4" t="s">
        <v>4592</v>
      </c>
      <c r="E690" s="4" t="s">
        <v>4593</v>
      </c>
      <c r="F690">
        <f>VALUE(SUBSTITUTE(Hafas[[#This Row],[Breitengrad Bahnhof]],".",","))</f>
        <v>52.591163999999999</v>
      </c>
      <c r="G690">
        <f>VALUE(SUBSTITUTE(Hafas[[#This Row],[Längengrad Bahnhof]],".",","))</f>
        <v>13.44333</v>
      </c>
    </row>
    <row r="691" spans="1:7">
      <c r="A691" s="4" t="s">
        <v>4594</v>
      </c>
      <c r="B691">
        <v>8089057</v>
      </c>
      <c r="D691" s="4" t="s">
        <v>4595</v>
      </c>
      <c r="E691" s="4" t="s">
        <v>4596</v>
      </c>
      <c r="F691">
        <f>VALUE(SUBSTITUTE(Hafas[[#This Row],[Breitengrad Bahnhof]],".",","))</f>
        <v>52.636161999999999</v>
      </c>
      <c r="G691">
        <f>VALUE(SUBSTITUTE(Hafas[[#This Row],[Längengrad Bahnhof]],".",","))</f>
        <v>13.492286</v>
      </c>
    </row>
    <row r="692" spans="1:7">
      <c r="A692" s="4" t="s">
        <v>4597</v>
      </c>
      <c r="B692">
        <v>8010403</v>
      </c>
      <c r="D692" s="4" t="s">
        <v>4598</v>
      </c>
      <c r="E692" s="4" t="s">
        <v>4599</v>
      </c>
      <c r="F692">
        <f>VALUE(SUBSTITUTE(Hafas[[#This Row],[Breitengrad Bahnhof]],".",","))</f>
        <v>52.504213</v>
      </c>
      <c r="G692">
        <f>VALUE(SUBSTITUTE(Hafas[[#This Row],[Längengrad Bahnhof]],".",","))</f>
        <v>13.30233</v>
      </c>
    </row>
    <row r="693" spans="1:7">
      <c r="A693" s="4" t="s">
        <v>4600</v>
      </c>
      <c r="B693">
        <v>8089058</v>
      </c>
      <c r="D693" s="4" t="s">
        <v>4601</v>
      </c>
      <c r="E693" s="4" t="s">
        <v>4602</v>
      </c>
      <c r="F693">
        <f>VALUE(SUBSTITUTE(Hafas[[#This Row],[Breitengrad Bahnhof]],".",","))</f>
        <v>52.470585999999997</v>
      </c>
      <c r="G693">
        <f>VALUE(SUBSTITUTE(Hafas[[#This Row],[Längengrad Bahnhof]],".",","))</f>
        <v>13.341388</v>
      </c>
    </row>
    <row r="694" spans="1:7">
      <c r="A694" s="4" t="s">
        <v>4603</v>
      </c>
      <c r="B694">
        <v>8089059</v>
      </c>
      <c r="D694" s="4" t="s">
        <v>4604</v>
      </c>
      <c r="E694" s="4" t="s">
        <v>4605</v>
      </c>
      <c r="F694">
        <f>VALUE(SUBSTITUTE(Hafas[[#This Row],[Breitengrad Bahnhof]],".",","))</f>
        <v>52.514169000000003</v>
      </c>
      <c r="G694">
        <f>VALUE(SUBSTITUTE(Hafas[[#This Row],[Längengrad Bahnhof]],".",","))</f>
        <v>13.520254</v>
      </c>
    </row>
    <row r="695" spans="1:7">
      <c r="A695" s="4" t="s">
        <v>4606</v>
      </c>
      <c r="B695">
        <v>8089060</v>
      </c>
      <c r="D695" s="4" t="s">
        <v>4607</v>
      </c>
      <c r="E695" s="4" t="s">
        <v>4608</v>
      </c>
      <c r="F695">
        <f>VALUE(SUBSTITUTE(Hafas[[#This Row],[Breitengrad Bahnhof]],".",","))</f>
        <v>52.457247000000002</v>
      </c>
      <c r="G695">
        <f>VALUE(SUBSTITUTE(Hafas[[#This Row],[Längengrad Bahnhof]],".",","))</f>
        <v>13.624599999999999</v>
      </c>
    </row>
    <row r="696" spans="1:7">
      <c r="A696" s="4" t="s">
        <v>4609</v>
      </c>
      <c r="B696">
        <v>8089061</v>
      </c>
      <c r="D696" s="4" t="s">
        <v>4610</v>
      </c>
      <c r="E696" s="4" t="s">
        <v>4611</v>
      </c>
      <c r="F696">
        <f>VALUE(SUBSTITUTE(Hafas[[#This Row],[Breitengrad Bahnhof]],".",","))</f>
        <v>52.632758000000003</v>
      </c>
      <c r="G696">
        <f>VALUE(SUBSTITUTE(Hafas[[#This Row],[Längengrad Bahnhof]],".",","))</f>
        <v>13.289934000000001</v>
      </c>
    </row>
    <row r="697" spans="1:7">
      <c r="A697" s="4" t="s">
        <v>4612</v>
      </c>
      <c r="B697">
        <v>8089063</v>
      </c>
      <c r="D697" s="4" t="s">
        <v>4613</v>
      </c>
      <c r="E697" s="4" t="s">
        <v>4614</v>
      </c>
      <c r="F697">
        <f>VALUE(SUBSTITUTE(Hafas[[#This Row],[Breitengrad Bahnhof]],".",","))</f>
        <v>52.413027999999997</v>
      </c>
      <c r="G697">
        <f>VALUE(SUBSTITUTE(Hafas[[#This Row],[Längengrad Bahnhof]],".",","))</f>
        <v>13.573497</v>
      </c>
    </row>
    <row r="698" spans="1:7">
      <c r="A698" s="4" t="s">
        <v>4615</v>
      </c>
      <c r="B698">
        <v>8089062</v>
      </c>
      <c r="D698" s="4" t="s">
        <v>4616</v>
      </c>
      <c r="E698" s="4" t="s">
        <v>4617</v>
      </c>
      <c r="F698">
        <f>VALUE(SUBSTITUTE(Hafas[[#This Row],[Breitengrad Bahnhof]],".",","))</f>
        <v>52.488692999999998</v>
      </c>
      <c r="G698">
        <f>VALUE(SUBSTITUTE(Hafas[[#This Row],[Längengrad Bahnhof]],".",","))</f>
        <v>13.26172</v>
      </c>
    </row>
    <row r="699" spans="1:7">
      <c r="A699" s="4" t="s">
        <v>4618</v>
      </c>
      <c r="B699">
        <v>8089109</v>
      </c>
      <c r="D699" s="4" t="s">
        <v>4619</v>
      </c>
      <c r="E699" s="4" t="s">
        <v>4620</v>
      </c>
      <c r="F699">
        <f>VALUE(SUBSTITUTE(Hafas[[#This Row],[Breitengrad Bahnhof]],".",","))</f>
        <v>52.496254</v>
      </c>
      <c r="G699">
        <f>VALUE(SUBSTITUTE(Hafas[[#This Row],[Längengrad Bahnhof]],".",","))</f>
        <v>13.290326</v>
      </c>
    </row>
    <row r="700" spans="1:7">
      <c r="A700" s="4" t="s">
        <v>4621</v>
      </c>
      <c r="B700">
        <v>8089025</v>
      </c>
      <c r="D700" s="4" t="s">
        <v>4622</v>
      </c>
      <c r="E700" s="4" t="s">
        <v>4623</v>
      </c>
      <c r="F700">
        <f>VALUE(SUBSTITUTE(Hafas[[#This Row],[Breitengrad Bahnhof]],".",","))</f>
        <v>52.624586000000001</v>
      </c>
      <c r="G700">
        <f>VALUE(SUBSTITUTE(Hafas[[#This Row],[Längengrad Bahnhof]],".",","))</f>
        <v>13.229278000000001</v>
      </c>
    </row>
    <row r="701" spans="1:7">
      <c r="A701" s="4" t="s">
        <v>4624</v>
      </c>
      <c r="B701">
        <v>8089064</v>
      </c>
      <c r="D701" s="4" t="s">
        <v>4625</v>
      </c>
      <c r="E701" s="4" t="s">
        <v>4626</v>
      </c>
      <c r="F701">
        <f>VALUE(SUBSTITUTE(Hafas[[#This Row],[Breitengrad Bahnhof]],".",","))</f>
        <v>52.617781999999998</v>
      </c>
      <c r="G701">
        <f>VALUE(SUBSTITUTE(Hafas[[#This Row],[Längengrad Bahnhof]],".",","))</f>
        <v>13.307689999999999</v>
      </c>
    </row>
    <row r="702" spans="1:7">
      <c r="A702" s="4" t="s">
        <v>4627</v>
      </c>
      <c r="B702">
        <v>8089065</v>
      </c>
      <c r="D702" s="4" t="s">
        <v>4628</v>
      </c>
      <c r="E702" s="4" t="s">
        <v>4629</v>
      </c>
      <c r="F702">
        <f>VALUE(SUBSTITUTE(Hafas[[#This Row],[Breitengrad Bahnhof]],".",","))</f>
        <v>52.457968000000001</v>
      </c>
      <c r="G702">
        <f>VALUE(SUBSTITUTE(Hafas[[#This Row],[Längengrad Bahnhof]],".",","))</f>
        <v>13.602134</v>
      </c>
    </row>
    <row r="703" spans="1:7">
      <c r="A703" s="4" t="s">
        <v>4630</v>
      </c>
      <c r="B703">
        <v>8011901</v>
      </c>
      <c r="D703" s="4" t="s">
        <v>4631</v>
      </c>
      <c r="E703" s="4" t="s">
        <v>4632</v>
      </c>
      <c r="F703">
        <f>VALUE(SUBSTITUTE(Hafas[[#This Row],[Breitengrad Bahnhof]],".",","))</f>
        <v>52.566001999999997</v>
      </c>
      <c r="G703">
        <f>VALUE(SUBSTITUTE(Hafas[[#This Row],[Längengrad Bahnhof]],".",","))</f>
        <v>13.512422000000001</v>
      </c>
    </row>
    <row r="704" spans="1:7">
      <c r="A704" s="4" t="s">
        <v>4633</v>
      </c>
      <c r="B704">
        <v>8089117</v>
      </c>
      <c r="D704" s="4" t="s">
        <v>4634</v>
      </c>
      <c r="E704" s="4" t="s">
        <v>4635</v>
      </c>
      <c r="F704">
        <f>VALUE(SUBSTITUTE(Hafas[[#This Row],[Breitengrad Bahnhof]],".",","))</f>
        <v>52.566135000000003</v>
      </c>
      <c r="G704">
        <f>VALUE(SUBSTITUTE(Hafas[[#This Row],[Längengrad Bahnhof]],".",","))</f>
        <v>13.512717</v>
      </c>
    </row>
    <row r="705" spans="1:7">
      <c r="A705" s="4" t="s">
        <v>4636</v>
      </c>
      <c r="B705">
        <v>8089007</v>
      </c>
      <c r="D705" s="4" t="s">
        <v>4637</v>
      </c>
      <c r="E705" s="4" t="s">
        <v>4638</v>
      </c>
      <c r="F705">
        <f>VALUE(SUBSTITUTE(Hafas[[#This Row],[Breitengrad Bahnhof]],".",","))</f>
        <v>52.446905000000001</v>
      </c>
      <c r="G705">
        <f>VALUE(SUBSTITUTE(Hafas[[#This Row],[Längengrad Bahnhof]],".",","))</f>
        <v>13.523680000000001</v>
      </c>
    </row>
    <row r="706" spans="1:7">
      <c r="A706" s="4" t="s">
        <v>4639</v>
      </c>
      <c r="B706">
        <v>8010035</v>
      </c>
      <c r="D706" s="4" t="s">
        <v>4640</v>
      </c>
      <c r="E706" s="4" t="s">
        <v>4641</v>
      </c>
      <c r="F706">
        <f>VALUE(SUBSTITUTE(Hafas[[#This Row],[Breitengrad Bahnhof]],".",","))</f>
        <v>52.479793999999998</v>
      </c>
      <c r="G706">
        <f>VALUE(SUBSTITUTE(Hafas[[#This Row],[Längengrad Bahnhof]],".",","))</f>
        <v>13.527946999999999</v>
      </c>
    </row>
    <row r="707" spans="1:7">
      <c r="A707" s="4" t="s">
        <v>4642</v>
      </c>
      <c r="B707">
        <v>8089193</v>
      </c>
      <c r="D707" s="4" t="s">
        <v>4643</v>
      </c>
      <c r="E707" s="4" t="s">
        <v>4644</v>
      </c>
      <c r="F707">
        <f>VALUE(SUBSTITUTE(Hafas[[#This Row],[Breitengrad Bahnhof]],".",","))</f>
        <v>52.480834999999999</v>
      </c>
      <c r="G707">
        <f>VALUE(SUBSTITUTE(Hafas[[#This Row],[Längengrad Bahnhof]],".",","))</f>
        <v>13.526444</v>
      </c>
    </row>
    <row r="708" spans="1:7">
      <c r="A708" s="4" t="s">
        <v>4645</v>
      </c>
      <c r="B708">
        <v>8011046</v>
      </c>
      <c r="D708" s="4" t="s">
        <v>4646</v>
      </c>
      <c r="E708" s="4" t="s">
        <v>4647</v>
      </c>
      <c r="F708">
        <f>VALUE(SUBSTITUTE(Hafas[[#This Row],[Breitengrad Bahnhof]],".",","))</f>
        <v>52.614884000000004</v>
      </c>
      <c r="G708">
        <f>VALUE(SUBSTITUTE(Hafas[[#This Row],[Längengrad Bahnhof]],".",","))</f>
        <v>13.469204</v>
      </c>
    </row>
    <row r="709" spans="1:7">
      <c r="A709" s="4" t="s">
        <v>4648</v>
      </c>
      <c r="B709">
        <v>8089068</v>
      </c>
      <c r="D709" s="4" t="s">
        <v>4649</v>
      </c>
      <c r="E709" s="4" t="s">
        <v>4650</v>
      </c>
      <c r="F709">
        <f>VALUE(SUBSTITUTE(Hafas[[#This Row],[Breitengrad Bahnhof]],".",","))</f>
        <v>52.512093</v>
      </c>
      <c r="G709">
        <f>VALUE(SUBSTITUTE(Hafas[[#This Row],[Längengrad Bahnhof]],".",","))</f>
        <v>13.588939999999999</v>
      </c>
    </row>
    <row r="710" spans="1:7">
      <c r="A710" s="4" t="s">
        <v>4651</v>
      </c>
      <c r="B710">
        <v>8089069</v>
      </c>
      <c r="D710" s="4" t="s">
        <v>4652</v>
      </c>
      <c r="E710" s="4" t="s">
        <v>4653</v>
      </c>
      <c r="F710">
        <f>VALUE(SUBSTITUTE(Hafas[[#This Row],[Breitengrad Bahnhof]],".",","))</f>
        <v>52.45861</v>
      </c>
      <c r="G710">
        <f>VALUE(SUBSTITUTE(Hafas[[#This Row],[Längengrad Bahnhof]],".",","))</f>
        <v>13.580942</v>
      </c>
    </row>
    <row r="711" spans="1:7">
      <c r="A711" s="4" t="s">
        <v>4654</v>
      </c>
      <c r="B711">
        <v>8089114</v>
      </c>
      <c r="D711" s="4" t="s">
        <v>4655</v>
      </c>
      <c r="E711" s="4" t="s">
        <v>4656</v>
      </c>
      <c r="F711">
        <f>VALUE(SUBSTITUTE(Hafas[[#This Row],[Breitengrad Bahnhof]],".",","))</f>
        <v>52.438749000000001</v>
      </c>
      <c r="G711">
        <f>VALUE(SUBSTITUTE(Hafas[[#This Row],[Längengrad Bahnhof]],".",","))</f>
        <v>13.341953999999999</v>
      </c>
    </row>
    <row r="712" spans="1:7">
      <c r="A712" s="4" t="s">
        <v>4657</v>
      </c>
      <c r="B712">
        <v>8010036</v>
      </c>
      <c r="D712" s="4" t="s">
        <v>4658</v>
      </c>
      <c r="E712" s="4" t="s">
        <v>4659</v>
      </c>
      <c r="F712">
        <f>VALUE(SUBSTITUTE(Hafas[[#This Row],[Breitengrad Bahnhof]],".",","))</f>
        <v>52.510136000000003</v>
      </c>
      <c r="G712">
        <f>VALUE(SUBSTITUTE(Hafas[[#This Row],[Längengrad Bahnhof]],".",","))</f>
        <v>13.496693</v>
      </c>
    </row>
    <row r="713" spans="1:7">
      <c r="A713" s="4" t="s">
        <v>4660</v>
      </c>
      <c r="B713">
        <v>8089182</v>
      </c>
      <c r="D713" s="4" t="s">
        <v>4661</v>
      </c>
      <c r="E713" s="4" t="s">
        <v>4662</v>
      </c>
      <c r="F713">
        <f>VALUE(SUBSTITUTE(Hafas[[#This Row],[Breitengrad Bahnhof]],".",","))</f>
        <v>52.509920000000001</v>
      </c>
      <c r="G713">
        <f>VALUE(SUBSTITUTE(Hafas[[#This Row],[Längengrad Bahnhof]],".",","))</f>
        <v>13.497251</v>
      </c>
    </row>
    <row r="714" spans="1:7">
      <c r="A714" s="4" t="s">
        <v>4663</v>
      </c>
      <c r="B714">
        <v>8089070</v>
      </c>
      <c r="D714" s="4" t="s">
        <v>4664</v>
      </c>
      <c r="E714" s="4" t="s">
        <v>4665</v>
      </c>
      <c r="F714">
        <f>VALUE(SUBSTITUTE(Hafas[[#This Row],[Breitengrad Bahnhof]],".",","))</f>
        <v>52.387296999999997</v>
      </c>
      <c r="G714">
        <f>VALUE(SUBSTITUTE(Hafas[[#This Row],[Längengrad Bahnhof]],".",","))</f>
        <v>13.396174999999999</v>
      </c>
    </row>
    <row r="715" spans="1:7">
      <c r="A715" s="4" t="s">
        <v>4666</v>
      </c>
      <c r="B715">
        <v>8011041</v>
      </c>
      <c r="D715" s="4" t="s">
        <v>4667</v>
      </c>
      <c r="E715" s="4" t="s">
        <v>4668</v>
      </c>
      <c r="F715">
        <f>VALUE(SUBSTITUTE(Hafas[[#This Row],[Breitengrad Bahnhof]],".",","))</f>
        <v>52.429451</v>
      </c>
      <c r="G715">
        <f>VALUE(SUBSTITUTE(Hafas[[#This Row],[Längengrad Bahnhof]],".",","))</f>
        <v>13.328556000000001</v>
      </c>
    </row>
    <row r="716" spans="1:7">
      <c r="A716" s="4" t="s">
        <v>4669</v>
      </c>
      <c r="B716">
        <v>8089113</v>
      </c>
      <c r="D716" s="4" t="s">
        <v>4670</v>
      </c>
      <c r="E716" s="4" t="s">
        <v>4671</v>
      </c>
      <c r="F716">
        <f>VALUE(SUBSTITUTE(Hafas[[#This Row],[Breitengrad Bahnhof]],".",","))</f>
        <v>52.429690999999998</v>
      </c>
      <c r="G716">
        <f>VALUE(SUBSTITUTE(Hafas[[#This Row],[Längengrad Bahnhof]],".",","))</f>
        <v>13.327871999999999</v>
      </c>
    </row>
    <row r="717" spans="1:7">
      <c r="A717" s="4" t="s">
        <v>4672</v>
      </c>
      <c r="B717">
        <v>8089472</v>
      </c>
      <c r="D717" s="4" t="s">
        <v>4673</v>
      </c>
      <c r="E717" s="4" t="s">
        <v>4674</v>
      </c>
      <c r="F717">
        <f>VALUE(SUBSTITUTE(Hafas[[#This Row],[Breitengrad Bahnhof]],".",","))</f>
        <v>52.410899000000001</v>
      </c>
      <c r="G717">
        <f>VALUE(SUBSTITUTE(Hafas[[#This Row],[Längengrad Bahnhof]],".",","))</f>
        <v>13.30904</v>
      </c>
    </row>
    <row r="718" spans="1:7">
      <c r="A718" s="4" t="s">
        <v>4675</v>
      </c>
      <c r="B718">
        <v>8089071</v>
      </c>
      <c r="D718" s="4" t="s">
        <v>4676</v>
      </c>
      <c r="E718" s="4" t="s">
        <v>4677</v>
      </c>
      <c r="F718">
        <f>VALUE(SUBSTITUTE(Hafas[[#This Row],[Breitengrad Bahnhof]],".",","))</f>
        <v>52.443350000000002</v>
      </c>
      <c r="G718">
        <f>VALUE(SUBSTITUTE(Hafas[[#This Row],[Längengrad Bahnhof]],".",","))</f>
        <v>13.293732</v>
      </c>
    </row>
    <row r="719" spans="1:7">
      <c r="A719" s="4" t="s">
        <v>4678</v>
      </c>
      <c r="B719">
        <v>8011343</v>
      </c>
      <c r="D719" s="4" t="s">
        <v>4679</v>
      </c>
      <c r="E719" s="4" t="s">
        <v>4680</v>
      </c>
      <c r="F719">
        <f>VALUE(SUBSTITUTE(Hafas[[#This Row],[Breitengrad Bahnhof]],".",","))</f>
        <v>52.512107</v>
      </c>
      <c r="G719">
        <f>VALUE(SUBSTITUTE(Hafas[[#This Row],[Längengrad Bahnhof]],".",","))</f>
        <v>13.611416999999999</v>
      </c>
    </row>
    <row r="720" spans="1:7">
      <c r="A720" s="4" t="s">
        <v>4681</v>
      </c>
      <c r="B720">
        <v>8089072</v>
      </c>
      <c r="D720" s="4" t="s">
        <v>4682</v>
      </c>
      <c r="E720" s="4" t="s">
        <v>4683</v>
      </c>
      <c r="F720">
        <f>VALUE(SUBSTITUTE(Hafas[[#This Row],[Breitengrad Bahnhof]],".",","))</f>
        <v>52.512163000000001</v>
      </c>
      <c r="G720">
        <f>VALUE(SUBSTITUTE(Hafas[[#This Row],[Längengrad Bahnhof]],".",","))</f>
        <v>13.611071000000001</v>
      </c>
    </row>
    <row r="721" spans="1:7">
      <c r="A721" s="4" t="s">
        <v>4684</v>
      </c>
      <c r="B721">
        <v>8089074</v>
      </c>
      <c r="D721" s="4" t="s">
        <v>4685</v>
      </c>
      <c r="E721" s="4" t="s">
        <v>4686</v>
      </c>
      <c r="F721">
        <f>VALUE(SUBSTITUTE(Hafas[[#This Row],[Breitengrad Bahnhof]],".",","))</f>
        <v>52.423634</v>
      </c>
      <c r="G721">
        <f>VALUE(SUBSTITUTE(Hafas[[#This Row],[Längengrad Bahnhof]],".",","))</f>
        <v>13.375127000000001</v>
      </c>
    </row>
    <row r="722" spans="1:7">
      <c r="A722" s="4" t="s">
        <v>4687</v>
      </c>
      <c r="B722">
        <v>8089075</v>
      </c>
      <c r="D722" s="4" t="s">
        <v>4688</v>
      </c>
      <c r="E722" s="4" t="s">
        <v>4689</v>
      </c>
      <c r="F722">
        <f>VALUE(SUBSTITUTE(Hafas[[#This Row],[Breitengrad Bahnhof]],".",","))</f>
        <v>52.543607999999999</v>
      </c>
      <c r="G722">
        <f>VALUE(SUBSTITUTE(Hafas[[#This Row],[Längengrad Bahnhof]],".",","))</f>
        <v>13.541340999999999</v>
      </c>
    </row>
    <row r="723" spans="1:7">
      <c r="A723" s="4" t="s">
        <v>4690</v>
      </c>
      <c r="B723">
        <v>8089077</v>
      </c>
      <c r="D723" s="4" t="s">
        <v>4691</v>
      </c>
      <c r="E723" s="4" t="s">
        <v>4692</v>
      </c>
      <c r="F723">
        <f>VALUE(SUBSTITUTE(Hafas[[#This Row],[Breitengrad Bahnhof]],".",","))</f>
        <v>52.46942</v>
      </c>
      <c r="G723">
        <f>VALUE(SUBSTITUTE(Hafas[[#This Row],[Längengrad Bahnhof]],".",","))</f>
        <v>13.443059999999999</v>
      </c>
    </row>
    <row r="724" spans="1:7">
      <c r="A724" s="4" t="s">
        <v>4693</v>
      </c>
      <c r="B724">
        <v>8089078</v>
      </c>
      <c r="D724" s="4" t="s">
        <v>4694</v>
      </c>
      <c r="E724" s="4" t="s">
        <v>4695</v>
      </c>
      <c r="F724">
        <f>VALUE(SUBSTITUTE(Hafas[[#This Row],[Breitengrad Bahnhof]],".",","))</f>
        <v>52.431806999999999</v>
      </c>
      <c r="G724">
        <f>VALUE(SUBSTITUTE(Hafas[[#This Row],[Längengrad Bahnhof]],".",","))</f>
        <v>13.193643</v>
      </c>
    </row>
    <row r="725" spans="1:7">
      <c r="A725" s="4" t="s">
        <v>4696</v>
      </c>
      <c r="B725">
        <v>8089079</v>
      </c>
      <c r="D725" s="4" t="s">
        <v>4697</v>
      </c>
      <c r="E725" s="4" t="s">
        <v>4698</v>
      </c>
      <c r="F725">
        <f>VALUE(SUBSTITUTE(Hafas[[#This Row],[Breitengrad Bahnhof]],".",","))</f>
        <v>52.452466000000001</v>
      </c>
      <c r="G725">
        <f>VALUE(SUBSTITUTE(Hafas[[#This Row],[Längengrad Bahnhof]],".",","))</f>
        <v>13.538209</v>
      </c>
    </row>
    <row r="726" spans="1:7">
      <c r="A726" s="4" t="s">
        <v>4699</v>
      </c>
      <c r="B726">
        <v>8089080</v>
      </c>
      <c r="D726" s="4" t="s">
        <v>4700</v>
      </c>
      <c r="E726" s="4" t="s">
        <v>4701</v>
      </c>
      <c r="F726">
        <f>VALUE(SUBSTITUTE(Hafas[[#This Row],[Breitengrad Bahnhof]],".",","))</f>
        <v>52.566476999999999</v>
      </c>
      <c r="G726">
        <f>VALUE(SUBSTITUTE(Hafas[[#This Row],[Längengrad Bahnhof]],".",","))</f>
        <v>13.410769999999999</v>
      </c>
    </row>
    <row r="727" spans="1:7">
      <c r="A727" s="4" t="s">
        <v>4702</v>
      </c>
      <c r="B727">
        <v>8089081</v>
      </c>
      <c r="D727" s="4" t="s">
        <v>4703</v>
      </c>
      <c r="E727" s="4" t="s">
        <v>4704</v>
      </c>
      <c r="F727">
        <f>VALUE(SUBSTITUTE(Hafas[[#This Row],[Breitengrad Bahnhof]],".",","))</f>
        <v>52.577962999999997</v>
      </c>
      <c r="G727">
        <f>VALUE(SUBSTITUTE(Hafas[[#This Row],[Längengrad Bahnhof]],".",","))</f>
        <v>13.429363</v>
      </c>
    </row>
    <row r="728" spans="1:7">
      <c r="A728" s="4" t="s">
        <v>4705</v>
      </c>
      <c r="B728">
        <v>8089331</v>
      </c>
      <c r="D728" s="4" t="s">
        <v>4706</v>
      </c>
      <c r="E728" s="4" t="s">
        <v>4707</v>
      </c>
      <c r="F728">
        <f>VALUE(SUBSTITUTE(Hafas[[#This Row],[Breitengrad Bahnhof]],".",","))</f>
        <v>52.510393000000001</v>
      </c>
      <c r="G728">
        <f>VALUE(SUBSTITUTE(Hafas[[#This Row],[Längengrad Bahnhof]],".",","))</f>
        <v>13.227134</v>
      </c>
    </row>
    <row r="729" spans="1:7">
      <c r="A729" s="4" t="s">
        <v>4708</v>
      </c>
      <c r="B729">
        <v>8089082</v>
      </c>
      <c r="D729" s="4" t="s">
        <v>4709</v>
      </c>
      <c r="E729" s="4" t="s">
        <v>4710</v>
      </c>
      <c r="F729">
        <f>VALUE(SUBSTITUTE(Hafas[[#This Row],[Breitengrad Bahnhof]],".",","))</f>
        <v>52.451535999999997</v>
      </c>
      <c r="G729">
        <f>VALUE(SUBSTITUTE(Hafas[[#This Row],[Längengrad Bahnhof]],".",","))</f>
        <v>13.690405</v>
      </c>
    </row>
    <row r="730" spans="1:7">
      <c r="A730" s="4" t="s">
        <v>4711</v>
      </c>
      <c r="B730">
        <v>8089084</v>
      </c>
      <c r="D730" s="4" t="s">
        <v>4712</v>
      </c>
      <c r="E730" s="4" t="s">
        <v>4713</v>
      </c>
      <c r="F730">
        <f>VALUE(SUBSTITUTE(Hafas[[#This Row],[Breitengrad Bahnhof]],".",","))</f>
        <v>52.501308999999999</v>
      </c>
      <c r="G730">
        <f>VALUE(SUBSTITUTE(Hafas[[#This Row],[Längengrad Bahnhof]],".",","))</f>
        <v>13.478362000000001</v>
      </c>
    </row>
    <row r="731" spans="1:7">
      <c r="A731" s="4" t="s">
        <v>4714</v>
      </c>
      <c r="B731">
        <v>8089085</v>
      </c>
      <c r="D731" s="4" t="s">
        <v>4715</v>
      </c>
      <c r="E731" s="4" t="s">
        <v>4716</v>
      </c>
      <c r="F731">
        <f>VALUE(SUBSTITUTE(Hafas[[#This Row],[Breitengrad Bahnhof]],".",","))</f>
        <v>52.439976000000001</v>
      </c>
      <c r="G731">
        <f>VALUE(SUBSTITUTE(Hafas[[#This Row],[Längengrad Bahnhof]],".",","))</f>
        <v>13.215025000000001</v>
      </c>
    </row>
    <row r="732" spans="1:7">
      <c r="A732" s="4" t="s">
        <v>64</v>
      </c>
      <c r="B732">
        <v>8089474</v>
      </c>
      <c r="D732" s="4" t="s">
        <v>4717</v>
      </c>
      <c r="E732" s="4" t="s">
        <v>4718</v>
      </c>
      <c r="F732">
        <f>VALUE(SUBSTITUTE(Hafas[[#This Row],[Breitengrad Bahnhof]],".",","))</f>
        <v>52.479376999999999</v>
      </c>
      <c r="G732">
        <f>VALUE(SUBSTITUTE(Hafas[[#This Row],[Längengrad Bahnhof]],".",","))</f>
        <v>13.352067999999999</v>
      </c>
    </row>
    <row r="733" spans="1:7">
      <c r="A733" s="4" t="s">
        <v>4719</v>
      </c>
      <c r="B733">
        <v>8010041</v>
      </c>
      <c r="D733" s="4" t="s">
        <v>4720</v>
      </c>
      <c r="E733" s="4" t="s">
        <v>4721</v>
      </c>
      <c r="F733">
        <f>VALUE(SUBSTITUTE(Hafas[[#This Row],[Breitengrad Bahnhof]],".",","))</f>
        <v>52.455126999999997</v>
      </c>
      <c r="G733">
        <f>VALUE(SUBSTITUTE(Hafas[[#This Row],[Längengrad Bahnhof]],".",","))</f>
        <v>13.509395</v>
      </c>
    </row>
    <row r="734" spans="1:7">
      <c r="A734" s="4" t="s">
        <v>4722</v>
      </c>
      <c r="B734">
        <v>8089168</v>
      </c>
      <c r="D734" s="4" t="s">
        <v>4723</v>
      </c>
      <c r="E734" s="4" t="s">
        <v>4724</v>
      </c>
      <c r="F734">
        <f>VALUE(SUBSTITUTE(Hafas[[#This Row],[Breitengrad Bahnhof]],".",","))</f>
        <v>52.454976000000002</v>
      </c>
      <c r="G734">
        <f>VALUE(SUBSTITUTE(Hafas[[#This Row],[Längengrad Bahnhof]],".",","))</f>
        <v>13.509115</v>
      </c>
    </row>
    <row r="735" spans="1:7">
      <c r="A735" s="4" t="s">
        <v>4725</v>
      </c>
      <c r="B735">
        <v>8089087</v>
      </c>
      <c r="D735" s="4" t="s">
        <v>4726</v>
      </c>
      <c r="E735" s="4" t="s">
        <v>4727</v>
      </c>
      <c r="F735">
        <f>VALUE(SUBSTITUTE(Hafas[[#This Row],[Breitengrad Bahnhof]],".",","))</f>
        <v>52.571421999999998</v>
      </c>
      <c r="G735">
        <f>VALUE(SUBSTITUTE(Hafas[[#This Row],[Längengrad Bahnhof]],".",","))</f>
        <v>13.381111000000001</v>
      </c>
    </row>
    <row r="736" spans="1:7">
      <c r="A736" s="4" t="s">
        <v>4728</v>
      </c>
      <c r="B736">
        <v>8089000</v>
      </c>
      <c r="D736" s="4" t="s">
        <v>4729</v>
      </c>
      <c r="E736" s="4" t="s">
        <v>4730</v>
      </c>
      <c r="F736">
        <f>VALUE(SUBSTITUTE(Hafas[[#This Row],[Breitengrad Bahnhof]],".",","))</f>
        <v>52.613095999999999</v>
      </c>
      <c r="G736">
        <f>VALUE(SUBSTITUTE(Hafas[[#This Row],[Längengrad Bahnhof]],".",","))</f>
        <v>13.245929</v>
      </c>
    </row>
    <row r="737" spans="1:7">
      <c r="A737" s="4" t="s">
        <v>4731</v>
      </c>
      <c r="B737">
        <v>8010404</v>
      </c>
      <c r="D737" s="4" t="s">
        <v>4732</v>
      </c>
      <c r="E737" s="4" t="s">
        <v>4733</v>
      </c>
      <c r="F737">
        <f>VALUE(SUBSTITUTE(Hafas[[#This Row],[Breitengrad Bahnhof]],".",","))</f>
        <v>52.534647999999997</v>
      </c>
      <c r="G737">
        <f>VALUE(SUBSTITUTE(Hafas[[#This Row],[Längengrad Bahnhof]],".",","))</f>
        <v>13.196897999999999</v>
      </c>
    </row>
    <row r="738" spans="1:7">
      <c r="A738" s="4" t="s">
        <v>4734</v>
      </c>
      <c r="B738">
        <v>8089083</v>
      </c>
      <c r="D738" s="4" t="s">
        <v>4735</v>
      </c>
      <c r="E738" s="4" t="s">
        <v>4736</v>
      </c>
      <c r="F738">
        <f>VALUE(SUBSTITUTE(Hafas[[#This Row],[Breitengrad Bahnhof]],".",","))</f>
        <v>52.534771999999997</v>
      </c>
      <c r="G738">
        <f>VALUE(SUBSTITUTE(Hafas[[#This Row],[Längengrad Bahnhof]],".",","))</f>
        <v>13.197452999999999</v>
      </c>
    </row>
    <row r="739" spans="1:7">
      <c r="A739" s="4" t="s">
        <v>4737</v>
      </c>
      <c r="B739">
        <v>8089088</v>
      </c>
      <c r="D739" s="4" t="s">
        <v>4738</v>
      </c>
      <c r="E739" s="4" t="s">
        <v>4739</v>
      </c>
      <c r="F739">
        <f>VALUE(SUBSTITUTE(Hafas[[#This Row],[Breitengrad Bahnhof]],".",","))</f>
        <v>52.447161999999999</v>
      </c>
      <c r="G739">
        <f>VALUE(SUBSTITUTE(Hafas[[#This Row],[Längengrad Bahnhof]],".",","))</f>
        <v>13.561448</v>
      </c>
    </row>
    <row r="740" spans="1:7">
      <c r="A740" s="4" t="s">
        <v>4740</v>
      </c>
      <c r="B740">
        <v>8013021</v>
      </c>
      <c r="D740" s="4" t="s">
        <v>4741</v>
      </c>
      <c r="E740" s="4" t="s">
        <v>4742</v>
      </c>
      <c r="F740">
        <f>VALUE(SUBSTITUTE(Hafas[[#This Row],[Breitengrad Bahnhof]],".",","))</f>
        <v>52.537692999999997</v>
      </c>
      <c r="G740">
        <f>VALUE(SUBSTITUTE(Hafas[[#This Row],[Längengrad Bahnhof]],".",","))</f>
        <v>13.141367000000001</v>
      </c>
    </row>
    <row r="741" spans="1:7">
      <c r="A741" s="4" t="s">
        <v>4743</v>
      </c>
      <c r="B741">
        <v>8089053</v>
      </c>
      <c r="D741" s="4" t="s">
        <v>4744</v>
      </c>
      <c r="E741" s="4" t="s">
        <v>4745</v>
      </c>
      <c r="F741">
        <f>VALUE(SUBSTITUTE(Hafas[[#This Row],[Breitengrad Bahnhof]],".",","))</f>
        <v>52.531976</v>
      </c>
      <c r="G741">
        <f>VALUE(SUBSTITUTE(Hafas[[#This Row],[Längengrad Bahnhof]],".",","))</f>
        <v>13.209125</v>
      </c>
    </row>
    <row r="742" spans="1:7">
      <c r="A742" s="4" t="s">
        <v>4746</v>
      </c>
      <c r="B742">
        <v>8089089</v>
      </c>
      <c r="D742" s="4" t="s">
        <v>4747</v>
      </c>
      <c r="E742" s="4" t="s">
        <v>4748</v>
      </c>
      <c r="F742">
        <f>VALUE(SUBSTITUTE(Hafas[[#This Row],[Breitengrad Bahnhof]],".",","))</f>
        <v>52.587997999999999</v>
      </c>
      <c r="G742">
        <f>VALUE(SUBSTITUTE(Hafas[[#This Row],[Längengrad Bahnhof]],".",","))</f>
        <v>13.289781</v>
      </c>
    </row>
    <row r="743" spans="1:7">
      <c r="A743" s="4" t="s">
        <v>4749</v>
      </c>
      <c r="B743">
        <v>8089090</v>
      </c>
      <c r="D743" s="4" t="s">
        <v>4750</v>
      </c>
      <c r="E743" s="4" t="s">
        <v>4751</v>
      </c>
      <c r="F743">
        <f>VALUE(SUBSTITUTE(Hafas[[#This Row],[Breitengrad Bahnhof]],".",","))</f>
        <v>52.470967000000002</v>
      </c>
      <c r="G743">
        <f>VALUE(SUBSTITUTE(Hafas[[#This Row],[Längengrad Bahnhof]],".",","))</f>
        <v>13.384547</v>
      </c>
    </row>
    <row r="744" spans="1:7">
      <c r="A744" s="4" t="s">
        <v>4752</v>
      </c>
      <c r="B744">
        <v>8089091</v>
      </c>
      <c r="D744" s="4" t="s">
        <v>2585</v>
      </c>
      <c r="E744" s="4" t="s">
        <v>2585</v>
      </c>
      <c r="F744">
        <f>VALUE(SUBSTITUTE(Hafas[[#This Row],[Breitengrad Bahnhof]],".",","))</f>
        <v>999999</v>
      </c>
      <c r="G744">
        <f>VALUE(SUBSTITUTE(Hafas[[#This Row],[Längengrad Bahnhof]],".",","))</f>
        <v>999999</v>
      </c>
    </row>
    <row r="745" spans="1:7">
      <c r="A745" s="4" t="s">
        <v>4753</v>
      </c>
      <c r="B745">
        <v>8089092</v>
      </c>
      <c r="D745" s="4" t="s">
        <v>4754</v>
      </c>
      <c r="E745" s="4" t="s">
        <v>4755</v>
      </c>
      <c r="F745">
        <f>VALUE(SUBSTITUTE(Hafas[[#This Row],[Breitengrad Bahnhof]],".",","))</f>
        <v>52.606479999999998</v>
      </c>
      <c r="G745">
        <f>VALUE(SUBSTITUTE(Hafas[[#This Row],[Längengrad Bahnhof]],".",","))</f>
        <v>13.320995999999999</v>
      </c>
    </row>
    <row r="746" spans="1:7">
      <c r="A746" s="4" t="s">
        <v>4756</v>
      </c>
      <c r="B746">
        <v>8010405</v>
      </c>
      <c r="D746" s="4" t="s">
        <v>4757</v>
      </c>
      <c r="E746" s="4" t="s">
        <v>4758</v>
      </c>
      <c r="F746">
        <f>VALUE(SUBSTITUTE(Hafas[[#This Row],[Breitengrad Bahnhof]],".",","))</f>
        <v>52.420971999999999</v>
      </c>
      <c r="G746">
        <f>VALUE(SUBSTITUTE(Hafas[[#This Row],[Längengrad Bahnhof]],".",","))</f>
        <v>13.179527999999999</v>
      </c>
    </row>
    <row r="747" spans="1:7">
      <c r="A747" s="4" t="s">
        <v>4759</v>
      </c>
      <c r="B747">
        <v>8089190</v>
      </c>
      <c r="D747" s="4" t="s">
        <v>4760</v>
      </c>
      <c r="E747" s="4" t="s">
        <v>4761</v>
      </c>
      <c r="F747">
        <f>VALUE(SUBSTITUTE(Hafas[[#This Row],[Breitengrad Bahnhof]],".",","))</f>
        <v>52.42118</v>
      </c>
      <c r="G747">
        <f>VALUE(SUBSTITUTE(Hafas[[#This Row],[Längengrad Bahnhof]],".",","))</f>
        <v>13.179418</v>
      </c>
    </row>
    <row r="748" spans="1:7">
      <c r="A748" s="4" t="s">
        <v>4762</v>
      </c>
      <c r="B748">
        <v>8089093</v>
      </c>
      <c r="D748" s="4" t="s">
        <v>4763</v>
      </c>
      <c r="E748" s="4" t="s">
        <v>4764</v>
      </c>
      <c r="F748">
        <f>VALUE(SUBSTITUTE(Hafas[[#This Row],[Breitengrad Bahnhof]],".",","))</f>
        <v>52.572989</v>
      </c>
      <c r="G748">
        <f>VALUE(SUBSTITUTE(Hafas[[#This Row],[Längengrad Bahnhof]],".",","))</f>
        <v>13.503633000000001</v>
      </c>
    </row>
    <row r="749" spans="1:7">
      <c r="A749" s="4" t="s">
        <v>4765</v>
      </c>
      <c r="B749">
        <v>8089131</v>
      </c>
      <c r="D749" s="4" t="s">
        <v>4766</v>
      </c>
      <c r="E749" s="4" t="s">
        <v>4767</v>
      </c>
      <c r="F749">
        <f>VALUE(SUBSTITUTE(Hafas[[#This Row],[Breitengrad Bahnhof]],".",","))</f>
        <v>52.543250999999998</v>
      </c>
      <c r="G749">
        <f>VALUE(SUBSTITUTE(Hafas[[#This Row],[Längengrad Bahnhof]],".",","))</f>
        <v>13.368169999999999</v>
      </c>
    </row>
    <row r="750" spans="1:7">
      <c r="A750" s="4" t="s">
        <v>4768</v>
      </c>
      <c r="B750">
        <v>8089094</v>
      </c>
      <c r="D750" s="4" t="s">
        <v>4769</v>
      </c>
      <c r="E750" s="4" t="s">
        <v>4770</v>
      </c>
      <c r="F750">
        <f>VALUE(SUBSTITUTE(Hafas[[#This Row],[Breitengrad Bahnhof]],".",","))</f>
        <v>52.438710999999998</v>
      </c>
      <c r="G750">
        <f>VALUE(SUBSTITUTE(Hafas[[#This Row],[Längengrad Bahnhof]],".",","))</f>
        <v>13.722143000000001</v>
      </c>
    </row>
    <row r="751" spans="1:7">
      <c r="A751" s="4" t="s">
        <v>4771</v>
      </c>
      <c r="B751">
        <v>8089095</v>
      </c>
      <c r="D751" s="4" t="s">
        <v>4772</v>
      </c>
      <c r="E751" s="4" t="s">
        <v>4773</v>
      </c>
      <c r="F751">
        <f>VALUE(SUBSTITUTE(Hafas[[#This Row],[Breitengrad Bahnhof]],".",","))</f>
        <v>52.581446999999997</v>
      </c>
      <c r="G751">
        <f>VALUE(SUBSTITUTE(Hafas[[#This Row],[Längengrad Bahnhof]],".",","))</f>
        <v>13.362976</v>
      </c>
    </row>
    <row r="752" spans="1:7">
      <c r="A752" s="4" t="s">
        <v>4774</v>
      </c>
      <c r="B752">
        <v>8089096</v>
      </c>
      <c r="D752" s="4" t="s">
        <v>4775</v>
      </c>
      <c r="E752" s="4" t="s">
        <v>4776</v>
      </c>
      <c r="F752">
        <f>VALUE(SUBSTITUTE(Hafas[[#This Row],[Breitengrad Bahnhof]],".",","))</f>
        <v>52.597043999999997</v>
      </c>
      <c r="G752">
        <f>VALUE(SUBSTITUTE(Hafas[[#This Row],[Längengrad Bahnhof]],".",","))</f>
        <v>13.334446</v>
      </c>
    </row>
    <row r="753" spans="1:7">
      <c r="A753" s="4" t="s">
        <v>4777</v>
      </c>
      <c r="B753">
        <v>8089097</v>
      </c>
      <c r="D753" s="4" t="s">
        <v>4778</v>
      </c>
      <c r="E753" s="4" t="s">
        <v>4779</v>
      </c>
      <c r="F753">
        <f>VALUE(SUBSTITUTE(Hafas[[#This Row],[Breitengrad Bahnhof]],".",","))</f>
        <v>52.469029999999997</v>
      </c>
      <c r="G753">
        <f>VALUE(SUBSTITUTE(Hafas[[#This Row],[Längengrad Bahnhof]],".",","))</f>
        <v>13.553202000000001</v>
      </c>
    </row>
    <row r="754" spans="1:7">
      <c r="A754" s="4" t="s">
        <v>4780</v>
      </c>
      <c r="B754">
        <v>8089098</v>
      </c>
      <c r="D754" s="4" t="s">
        <v>4781</v>
      </c>
      <c r="E754" s="4" t="s">
        <v>4782</v>
      </c>
      <c r="F754">
        <f>VALUE(SUBSTITUTE(Hafas[[#This Row],[Breitengrad Bahnhof]],".",","))</f>
        <v>52.431066999999999</v>
      </c>
      <c r="G754">
        <f>VALUE(SUBSTITUTE(Hafas[[#This Row],[Längengrad Bahnhof]],".",","))</f>
        <v>13.258659</v>
      </c>
    </row>
    <row r="755" spans="1:7">
      <c r="A755" s="4" t="s">
        <v>4783</v>
      </c>
      <c r="B755">
        <v>8000909</v>
      </c>
      <c r="D755" s="4" t="s">
        <v>4784</v>
      </c>
      <c r="E755" s="4" t="s">
        <v>4785</v>
      </c>
      <c r="F755">
        <f>VALUE(SUBSTITUTE(Hafas[[#This Row],[Breitengrad Bahnhof]],".",","))</f>
        <v>47.730488000000001</v>
      </c>
      <c r="G755">
        <f>VALUE(SUBSTITUTE(Hafas[[#This Row],[Längengrad Bahnhof]],".",","))</f>
        <v>9.3451570000000004</v>
      </c>
    </row>
    <row r="756" spans="1:7">
      <c r="A756" s="4" t="s">
        <v>4786</v>
      </c>
      <c r="B756">
        <v>8089205</v>
      </c>
      <c r="D756" s="4" t="s">
        <v>4787</v>
      </c>
      <c r="E756" s="4" t="s">
        <v>4788</v>
      </c>
      <c r="F756">
        <f>VALUE(SUBSTITUTE(Hafas[[#This Row],[Breitengrad Bahnhof]],".",","))</f>
        <v>52.675797000000003</v>
      </c>
      <c r="G756">
        <f>VALUE(SUBSTITUTE(Hafas[[#This Row],[Längengrad Bahnhof]],".",","))</f>
        <v>13.592223000000001</v>
      </c>
    </row>
    <row r="757" spans="1:7">
      <c r="A757" s="4" t="s">
        <v>4789</v>
      </c>
      <c r="B757">
        <v>8000911</v>
      </c>
      <c r="D757" s="4" t="s">
        <v>4790</v>
      </c>
      <c r="E757" s="4" t="s">
        <v>4791</v>
      </c>
      <c r="F757">
        <f>VALUE(SUBSTITUTE(Hafas[[#This Row],[Breitengrad Bahnhof]],".",","))</f>
        <v>47.816482000000001</v>
      </c>
      <c r="G757">
        <f>VALUE(SUBSTITUTE(Hafas[[#This Row],[Längengrad Bahnhof]],".",","))</f>
        <v>12.380957</v>
      </c>
    </row>
    <row r="758" spans="1:7">
      <c r="A758" s="4" t="s">
        <v>4792</v>
      </c>
      <c r="B758">
        <v>8013470</v>
      </c>
      <c r="D758" s="4" t="s">
        <v>4793</v>
      </c>
      <c r="E758" s="4" t="s">
        <v>4794</v>
      </c>
      <c r="F758">
        <f>VALUE(SUBSTITUTE(Hafas[[#This Row],[Breitengrad Bahnhof]],".",","))</f>
        <v>52.675569000000003</v>
      </c>
      <c r="G758">
        <f>VALUE(SUBSTITUTE(Hafas[[#This Row],[Längengrad Bahnhof]],".",","))</f>
        <v>13.592641</v>
      </c>
    </row>
    <row r="759" spans="1:7">
      <c r="A759" s="4" t="s">
        <v>4795</v>
      </c>
      <c r="B759">
        <v>8079708</v>
      </c>
      <c r="D759" s="4" t="s">
        <v>4796</v>
      </c>
      <c r="E759" s="4" t="s">
        <v>4797</v>
      </c>
      <c r="F759">
        <f>VALUE(SUBSTITUTE(Hafas[[#This Row],[Breitengrad Bahnhof]],".",","))</f>
        <v>52.677025</v>
      </c>
      <c r="G759">
        <f>VALUE(SUBSTITUTE(Hafas[[#This Row],[Längengrad Bahnhof]],".",","))</f>
        <v>13.593088</v>
      </c>
    </row>
    <row r="760" spans="1:7">
      <c r="A760" s="4" t="s">
        <v>4798</v>
      </c>
      <c r="B760">
        <v>8089099</v>
      </c>
      <c r="D760" s="4" t="s">
        <v>4799</v>
      </c>
      <c r="E760" s="4" t="s">
        <v>4800</v>
      </c>
      <c r="F760">
        <f>VALUE(SUBSTITUTE(Hafas[[#This Row],[Breitengrad Bahnhof]],".",","))</f>
        <v>52.668385000000001</v>
      </c>
      <c r="G760">
        <f>VALUE(SUBSTITUTE(Hafas[[#This Row],[Längengrad Bahnhof]],".",","))</f>
        <v>13.564577999999999</v>
      </c>
    </row>
    <row r="761" spans="1:7">
      <c r="A761" s="4" t="s">
        <v>4801</v>
      </c>
      <c r="B761">
        <v>8010043</v>
      </c>
      <c r="D761" s="4" t="s">
        <v>4802</v>
      </c>
      <c r="E761" s="4" t="s">
        <v>4803</v>
      </c>
      <c r="F761">
        <f>VALUE(SUBSTITUTE(Hafas[[#This Row],[Breitengrad Bahnhof]],".",","))</f>
        <v>51.796120000000002</v>
      </c>
      <c r="G761">
        <f>VALUE(SUBSTITUTE(Hafas[[#This Row],[Längengrad Bahnhof]],".",","))</f>
        <v>11.751455</v>
      </c>
    </row>
    <row r="762" spans="1:7">
      <c r="A762" s="4" t="s">
        <v>4804</v>
      </c>
      <c r="B762">
        <v>8011168</v>
      </c>
      <c r="D762" s="4" t="s">
        <v>4805</v>
      </c>
      <c r="E762" s="4" t="s">
        <v>4806</v>
      </c>
      <c r="F762">
        <f>VALUE(SUBSTITUTE(Hafas[[#This Row],[Breitengrad Bahnhof]],".",","))</f>
        <v>51.773623000000001</v>
      </c>
      <c r="G762">
        <f>VALUE(SUBSTITUTE(Hafas[[#This Row],[Längengrad Bahnhof]],".",","))</f>
        <v>11.768687</v>
      </c>
    </row>
    <row r="763" spans="1:7">
      <c r="A763" s="4" t="s">
        <v>4807</v>
      </c>
      <c r="B763">
        <v>8011605</v>
      </c>
      <c r="D763" s="4" t="s">
        <v>4808</v>
      </c>
      <c r="E763" s="4" t="s">
        <v>4809</v>
      </c>
      <c r="F763">
        <f>VALUE(SUBSTITUTE(Hafas[[#This Row],[Breitengrad Bahnhof]],".",","))</f>
        <v>51.781100000000002</v>
      </c>
      <c r="G763">
        <f>VALUE(SUBSTITUTE(Hafas[[#This Row],[Längengrad Bahnhof]],".",","))</f>
        <v>11.7593</v>
      </c>
    </row>
    <row r="764" spans="1:7">
      <c r="A764" s="4" t="s">
        <v>4810</v>
      </c>
      <c r="B764">
        <v>8011169</v>
      </c>
      <c r="D764" s="4" t="s">
        <v>4811</v>
      </c>
      <c r="E764" s="4" t="s">
        <v>4812</v>
      </c>
      <c r="F764">
        <f>VALUE(SUBSTITUTE(Hafas[[#This Row],[Breitengrad Bahnhof]],".",","))</f>
        <v>51.819892000000003</v>
      </c>
      <c r="G764">
        <f>VALUE(SUBSTITUTE(Hafas[[#This Row],[Längengrad Bahnhof]],".",","))</f>
        <v>11.717644999999999</v>
      </c>
    </row>
    <row r="765" spans="1:7">
      <c r="A765" s="4" t="s">
        <v>4813</v>
      </c>
      <c r="B765">
        <v>8011170</v>
      </c>
      <c r="D765" s="4" t="s">
        <v>4814</v>
      </c>
      <c r="E765" s="4" t="s">
        <v>4815</v>
      </c>
      <c r="F765">
        <f>VALUE(SUBSTITUTE(Hafas[[#This Row],[Breitengrad Bahnhof]],".",","))</f>
        <v>51.805781000000003</v>
      </c>
      <c r="G765">
        <f>VALUE(SUBSTITUTE(Hafas[[#This Row],[Längengrad Bahnhof]],".",","))</f>
        <v>11.723312</v>
      </c>
    </row>
    <row r="766" spans="1:7">
      <c r="A766" s="4" t="s">
        <v>4816</v>
      </c>
      <c r="B766">
        <v>8000913</v>
      </c>
      <c r="D766" s="4" t="s">
        <v>4817</v>
      </c>
      <c r="E766" s="4" t="s">
        <v>4818</v>
      </c>
      <c r="F766">
        <f>VALUE(SUBSTITUTE(Hafas[[#This Row],[Breitengrad Bahnhof]],".",","))</f>
        <v>53.183779000000001</v>
      </c>
      <c r="G766">
        <f>VALUE(SUBSTITUTE(Hafas[[#This Row],[Längengrad Bahnhof]],".",","))</f>
        <v>8.4753679999999996</v>
      </c>
    </row>
    <row r="767" spans="1:7">
      <c r="A767" s="4" t="s">
        <v>4819</v>
      </c>
      <c r="B767">
        <v>8000918</v>
      </c>
      <c r="D767" s="4" t="s">
        <v>4820</v>
      </c>
      <c r="E767" s="4" t="s">
        <v>4821</v>
      </c>
      <c r="F767">
        <f>VALUE(SUBSTITUTE(Hafas[[#This Row],[Breitengrad Bahnhof]],".",","))</f>
        <v>47.861387000000001</v>
      </c>
      <c r="G767">
        <f>VALUE(SUBSTITUTE(Hafas[[#This Row],[Längengrad Bahnhof]],".",","))</f>
        <v>11.283658000000001</v>
      </c>
    </row>
    <row r="768" spans="1:7">
      <c r="A768" s="4" t="s">
        <v>4822</v>
      </c>
      <c r="B768">
        <v>8011172</v>
      </c>
      <c r="D768" s="4" t="s">
        <v>4823</v>
      </c>
      <c r="E768" s="4" t="s">
        <v>4824</v>
      </c>
      <c r="F768">
        <f>VALUE(SUBSTITUTE(Hafas[[#This Row],[Breitengrad Bahnhof]],".",","))</f>
        <v>51.405465</v>
      </c>
      <c r="G768">
        <f>VALUE(SUBSTITUTE(Hafas[[#This Row],[Längengrad Bahnhof]],".",","))</f>
        <v>10.479945000000001</v>
      </c>
    </row>
    <row r="769" spans="1:7">
      <c r="A769" s="4" t="s">
        <v>4825</v>
      </c>
      <c r="B769">
        <v>8000919</v>
      </c>
      <c r="D769" s="4" t="s">
        <v>4826</v>
      </c>
      <c r="E769" s="4" t="s">
        <v>4827</v>
      </c>
      <c r="F769">
        <f>VALUE(SUBSTITUTE(Hafas[[#This Row],[Breitengrad Bahnhof]],".",","))</f>
        <v>52.551242000000002</v>
      </c>
      <c r="G769">
        <f>VALUE(SUBSTITUTE(Hafas[[#This Row],[Längengrad Bahnhof]],".",","))</f>
        <v>7.9424049999999999</v>
      </c>
    </row>
    <row r="770" spans="1:7">
      <c r="A770" s="4" t="s">
        <v>4828</v>
      </c>
      <c r="B770">
        <v>8010044</v>
      </c>
      <c r="D770" s="4" t="s">
        <v>4829</v>
      </c>
      <c r="E770" s="4" t="s">
        <v>4830</v>
      </c>
      <c r="F770">
        <f>VALUE(SUBSTITUTE(Hafas[[#This Row],[Breitengrad Bahnhof]],".",","))</f>
        <v>50.875591</v>
      </c>
      <c r="G770">
        <f>VALUE(SUBSTITUTE(Hafas[[#This Row],[Längengrad Bahnhof]],".",","))</f>
        <v>13.363607999999999</v>
      </c>
    </row>
    <row r="771" spans="1:7">
      <c r="A771" s="4" t="s">
        <v>4831</v>
      </c>
      <c r="B771">
        <v>8017219</v>
      </c>
      <c r="D771" s="4" t="s">
        <v>4832</v>
      </c>
      <c r="E771" s="4" t="s">
        <v>4833</v>
      </c>
      <c r="F771">
        <f>VALUE(SUBSTITUTE(Hafas[[#This Row],[Breitengrad Bahnhof]],".",","))</f>
        <v>50.867890000000003</v>
      </c>
      <c r="G771">
        <f>VALUE(SUBSTITUTE(Hafas[[#This Row],[Längengrad Bahnhof]],".",","))</f>
        <v>13.380146999999999</v>
      </c>
    </row>
    <row r="772" spans="1:7">
      <c r="A772" s="4" t="s">
        <v>4834</v>
      </c>
      <c r="B772">
        <v>8010045</v>
      </c>
      <c r="D772" s="4" t="s">
        <v>4835</v>
      </c>
      <c r="E772" s="4" t="s">
        <v>4836</v>
      </c>
      <c r="F772">
        <f>VALUE(SUBSTITUTE(Hafas[[#This Row],[Breitengrad Bahnhof]],".",","))</f>
        <v>50.868445999999999</v>
      </c>
      <c r="G772">
        <f>VALUE(SUBSTITUTE(Hafas[[#This Row],[Längengrad Bahnhof]],".",","))</f>
        <v>14.746641</v>
      </c>
    </row>
    <row r="773" spans="1:7">
      <c r="A773" s="4" t="s">
        <v>4837</v>
      </c>
      <c r="B773">
        <v>8000921</v>
      </c>
      <c r="D773" s="4" t="s">
        <v>4838</v>
      </c>
      <c r="E773" s="4" t="s">
        <v>4839</v>
      </c>
      <c r="F773">
        <f>VALUE(SUBSTITUTE(Hafas[[#This Row],[Breitengrad Bahnhof]],".",","))</f>
        <v>50.539890999999997</v>
      </c>
      <c r="G773">
        <f>VALUE(SUBSTITUTE(Hafas[[#This Row],[Längengrad Bahnhof]],".",","))</f>
        <v>8.0060310000000001</v>
      </c>
    </row>
    <row r="774" spans="1:7">
      <c r="A774" s="4" t="s">
        <v>4840</v>
      </c>
      <c r="B774">
        <v>8071529</v>
      </c>
      <c r="D774" s="4" t="s">
        <v>4841</v>
      </c>
      <c r="E774" s="4" t="s">
        <v>4842</v>
      </c>
      <c r="F774">
        <f>VALUE(SUBSTITUTE(Hafas[[#This Row],[Breitengrad Bahnhof]],".",","))</f>
        <v>50.538519000000001</v>
      </c>
      <c r="G774">
        <f>VALUE(SUBSTITUTE(Hafas[[#This Row],[Längengrad Bahnhof]],".",","))</f>
        <v>8.0050089999999994</v>
      </c>
    </row>
    <row r="775" spans="1:7">
      <c r="A775" s="4" t="s">
        <v>4843</v>
      </c>
      <c r="B775">
        <v>8000923</v>
      </c>
      <c r="D775" s="4" t="s">
        <v>4844</v>
      </c>
      <c r="E775" s="4" t="s">
        <v>4845</v>
      </c>
      <c r="F775">
        <f>VALUE(SUBSTITUTE(Hafas[[#This Row],[Breitengrad Bahnhof]],".",","))</f>
        <v>49.504390999999998</v>
      </c>
      <c r="G775">
        <f>VALUE(SUBSTITUTE(Hafas[[#This Row],[Längengrad Bahnhof]],".",","))</f>
        <v>6.3723029999999996</v>
      </c>
    </row>
    <row r="776" spans="1:7">
      <c r="A776" s="4" t="s">
        <v>4846</v>
      </c>
      <c r="B776">
        <v>8000925</v>
      </c>
      <c r="D776" s="4" t="s">
        <v>4847</v>
      </c>
      <c r="E776" s="4" t="s">
        <v>4848</v>
      </c>
      <c r="F776">
        <f>VALUE(SUBSTITUTE(Hafas[[#This Row],[Breitengrad Bahnhof]],".",","))</f>
        <v>48.997723000000001</v>
      </c>
      <c r="G776">
        <f>VALUE(SUBSTITUTE(Hafas[[#This Row],[Längengrad Bahnhof]],".",","))</f>
        <v>9.1366449999999997</v>
      </c>
    </row>
    <row r="777" spans="1:7">
      <c r="A777" s="4" t="s">
        <v>4849</v>
      </c>
      <c r="B777">
        <v>8000926</v>
      </c>
      <c r="D777" s="4" t="s">
        <v>4850</v>
      </c>
      <c r="E777" s="4" t="s">
        <v>4851</v>
      </c>
      <c r="F777">
        <f>VALUE(SUBSTITUTE(Hafas[[#This Row],[Breitengrad Bahnhof]],".",","))</f>
        <v>49.475974000000001</v>
      </c>
      <c r="G777">
        <f>VALUE(SUBSTITUTE(Hafas[[#This Row],[Längengrad Bahnhof]],".",","))</f>
        <v>6.6025590000000003</v>
      </c>
    </row>
    <row r="778" spans="1:7">
      <c r="A778" s="4" t="s">
        <v>4852</v>
      </c>
      <c r="B778">
        <v>8011173</v>
      </c>
      <c r="D778" s="4" t="s">
        <v>4853</v>
      </c>
      <c r="E778" s="4" t="s">
        <v>4854</v>
      </c>
      <c r="F778">
        <f>VALUE(SUBSTITUTE(Hafas[[#This Row],[Breitengrad Bahnhof]],".",","))</f>
        <v>52.242128999999998</v>
      </c>
      <c r="G778">
        <f>VALUE(SUBSTITUTE(Hafas[[#This Row],[Längengrad Bahnhof]],".",","))</f>
        <v>13.634919999999999</v>
      </c>
    </row>
    <row r="779" spans="1:7">
      <c r="A779" s="4" t="s">
        <v>4855</v>
      </c>
      <c r="B779">
        <v>8000927</v>
      </c>
      <c r="D779" s="4" t="s">
        <v>4856</v>
      </c>
      <c r="E779" s="4" t="s">
        <v>4857</v>
      </c>
      <c r="F779">
        <f>VALUE(SUBSTITUTE(Hafas[[#This Row],[Breitengrad Bahnhof]],".",","))</f>
        <v>51.361913000000001</v>
      </c>
      <c r="G779">
        <f>VALUE(SUBSTITUTE(Hafas[[#This Row],[Längengrad Bahnhof]],".",","))</f>
        <v>8.3978389999999994</v>
      </c>
    </row>
    <row r="780" spans="1:7">
      <c r="A780" s="4" t="s">
        <v>4858</v>
      </c>
      <c r="B780">
        <v>8000928</v>
      </c>
      <c r="D780" s="4" t="s">
        <v>4859</v>
      </c>
      <c r="E780" s="4" t="s">
        <v>4860</v>
      </c>
      <c r="F780">
        <f>VALUE(SUBSTITUTE(Hafas[[#This Row],[Breitengrad Bahnhof]],".",","))</f>
        <v>48.997686999999999</v>
      </c>
      <c r="G780">
        <f>VALUE(SUBSTITUTE(Hafas[[#This Row],[Längengrad Bahnhof]],".",","))</f>
        <v>13.186273999999999</v>
      </c>
    </row>
    <row r="781" spans="1:7">
      <c r="A781" s="4" t="s">
        <v>4861</v>
      </c>
      <c r="B781">
        <v>8000034</v>
      </c>
      <c r="D781" s="4" t="s">
        <v>4862</v>
      </c>
      <c r="E781" s="4" t="s">
        <v>4863</v>
      </c>
      <c r="F781">
        <f>VALUE(SUBSTITUTE(Hafas[[#This Row],[Breitengrad Bahnhof]],".",","))</f>
        <v>50.789293999999998</v>
      </c>
      <c r="G781">
        <f>VALUE(SUBSTITUTE(Hafas[[#This Row],[Längengrad Bahnhof]],".",","))</f>
        <v>7.87005</v>
      </c>
    </row>
    <row r="782" spans="1:7">
      <c r="A782" s="4" t="s">
        <v>4864</v>
      </c>
      <c r="B782">
        <v>8010046</v>
      </c>
      <c r="D782" s="4" t="s">
        <v>4865</v>
      </c>
      <c r="E782" s="4" t="s">
        <v>4866</v>
      </c>
      <c r="F782">
        <f>VALUE(SUBSTITUTE(Hafas[[#This Row],[Breitengrad Bahnhof]],".",","))</f>
        <v>51.323619999999998</v>
      </c>
      <c r="G782">
        <f>VALUE(SUBSTITUTE(Hafas[[#This Row],[Längengrad Bahnhof]],".",","))</f>
        <v>12.573133</v>
      </c>
    </row>
    <row r="783" spans="1:7">
      <c r="A783" s="4" t="s">
        <v>4867</v>
      </c>
      <c r="B783">
        <v>8013539</v>
      </c>
      <c r="D783" s="4" t="s">
        <v>4868</v>
      </c>
      <c r="E783" s="4" t="s">
        <v>4869</v>
      </c>
      <c r="F783">
        <f>VALUE(SUBSTITUTE(Hafas[[#This Row],[Breitengrad Bahnhof]],".",","))</f>
        <v>54.362121999999999</v>
      </c>
      <c r="G783">
        <f>VALUE(SUBSTITUTE(Hafas[[#This Row],[Längengrad Bahnhof]],".",","))</f>
        <v>13.502454</v>
      </c>
    </row>
    <row r="784" spans="1:7">
      <c r="A784" s="4" t="s">
        <v>4870</v>
      </c>
      <c r="B784">
        <v>8000932</v>
      </c>
      <c r="D784" s="4" t="s">
        <v>4871</v>
      </c>
      <c r="E784" s="4" t="s">
        <v>4872</v>
      </c>
      <c r="F784">
        <f>VALUE(SUBSTITUTE(Hafas[[#This Row],[Breitengrad Bahnhof]],".",","))</f>
        <v>47.581905999999996</v>
      </c>
      <c r="G784">
        <f>VALUE(SUBSTITUTE(Hafas[[#This Row],[Längengrad Bahnhof]],".",","))</f>
        <v>7.8109149999999996</v>
      </c>
    </row>
    <row r="785" spans="1:7">
      <c r="A785" s="4" t="s">
        <v>4873</v>
      </c>
      <c r="B785">
        <v>8011177</v>
      </c>
      <c r="D785" s="4" t="s">
        <v>4874</v>
      </c>
      <c r="E785" s="4" t="s">
        <v>4875</v>
      </c>
      <c r="F785">
        <f>VALUE(SUBSTITUTE(Hafas[[#This Row],[Breitengrad Bahnhof]],".",","))</f>
        <v>51.322809999999997</v>
      </c>
      <c r="G785">
        <f>VALUE(SUBSTITUTE(Hafas[[#This Row],[Längengrad Bahnhof]],".",","))</f>
        <v>11.962762</v>
      </c>
    </row>
    <row r="786" spans="1:7">
      <c r="A786" s="4" t="s">
        <v>4876</v>
      </c>
      <c r="B786">
        <v>8011178</v>
      </c>
      <c r="D786" s="4" t="s">
        <v>4877</v>
      </c>
      <c r="E786" s="4" t="s">
        <v>4878</v>
      </c>
      <c r="F786">
        <f>VALUE(SUBSTITUTE(Hafas[[#This Row],[Breitengrad Bahnhof]],".",","))</f>
        <v>51.377127000000002</v>
      </c>
      <c r="G786">
        <f>VALUE(SUBSTITUTE(Hafas[[#This Row],[Längengrad Bahnhof]],".",","))</f>
        <v>10.279033999999999</v>
      </c>
    </row>
    <row r="787" spans="1:7">
      <c r="A787" s="4" t="s">
        <v>4879</v>
      </c>
      <c r="B787">
        <v>8000933</v>
      </c>
      <c r="D787" s="4" t="s">
        <v>4880</v>
      </c>
      <c r="E787" s="4" t="s">
        <v>4881</v>
      </c>
      <c r="F787">
        <f>VALUE(SUBSTITUTE(Hafas[[#This Row],[Breitengrad Bahnhof]],".",","))</f>
        <v>48.048791000000001</v>
      </c>
      <c r="G787">
        <f>VALUE(SUBSTITUTE(Hafas[[#This Row],[Längengrad Bahnhof]],".",","))</f>
        <v>8.9718900000000001</v>
      </c>
    </row>
    <row r="788" spans="1:7">
      <c r="A788" s="4" t="s">
        <v>4882</v>
      </c>
      <c r="B788">
        <v>8000934</v>
      </c>
      <c r="D788" s="4" t="s">
        <v>4883</v>
      </c>
      <c r="E788" s="4" t="s">
        <v>4884</v>
      </c>
      <c r="F788">
        <f>VALUE(SUBSTITUTE(Hafas[[#This Row],[Breitengrad Bahnhof]],".",","))</f>
        <v>48.810293000000001</v>
      </c>
      <c r="G788">
        <f>VALUE(SUBSTITUTE(Hafas[[#This Row],[Längengrad Bahnhof]],".",","))</f>
        <v>9.3860290000000006</v>
      </c>
    </row>
    <row r="789" spans="1:7">
      <c r="A789" s="4" t="s">
        <v>4885</v>
      </c>
      <c r="B789">
        <v>8011179</v>
      </c>
      <c r="D789" s="4" t="s">
        <v>4886</v>
      </c>
      <c r="E789" s="4" t="s">
        <v>4887</v>
      </c>
      <c r="F789">
        <f>VALUE(SUBSTITUTE(Hafas[[#This Row],[Breitengrad Bahnhof]],".",","))</f>
        <v>51.590358999999999</v>
      </c>
      <c r="G789">
        <f>VALUE(SUBSTITUTE(Hafas[[#This Row],[Längengrad Bahnhof]],".",","))</f>
        <v>13.360723999999999</v>
      </c>
    </row>
    <row r="790" spans="1:7">
      <c r="A790" s="4" t="s">
        <v>4888</v>
      </c>
      <c r="B790">
        <v>8087065</v>
      </c>
      <c r="D790" s="4" t="s">
        <v>4889</v>
      </c>
      <c r="E790" s="4" t="s">
        <v>4890</v>
      </c>
      <c r="F790">
        <f>VALUE(SUBSTITUTE(Hafas[[#This Row],[Breitengrad Bahnhof]],".",","))</f>
        <v>51.709614000000002</v>
      </c>
      <c r="G790">
        <f>VALUE(SUBSTITUTE(Hafas[[#This Row],[Längengrad Bahnhof]],".",","))</f>
        <v>9.3825520000000004</v>
      </c>
    </row>
    <row r="791" spans="1:7">
      <c r="A791" s="4" t="s">
        <v>711</v>
      </c>
      <c r="B791">
        <v>8000941</v>
      </c>
      <c r="D791" s="4" t="s">
        <v>4891</v>
      </c>
      <c r="E791" s="4" t="s">
        <v>4892</v>
      </c>
      <c r="F791">
        <f>VALUE(SUBSTITUTE(Hafas[[#This Row],[Breitengrad Bahnhof]],".",","))</f>
        <v>49.345697999999999</v>
      </c>
      <c r="G791">
        <f>VALUE(SUBSTITUTE(Hafas[[#This Row],[Längengrad Bahnhof]],".",","))</f>
        <v>7.2544560000000002</v>
      </c>
    </row>
    <row r="792" spans="1:7">
      <c r="A792" s="4" t="s">
        <v>4893</v>
      </c>
      <c r="B792">
        <v>8011181</v>
      </c>
      <c r="D792" s="4" t="s">
        <v>4894</v>
      </c>
      <c r="E792" s="4" t="s">
        <v>4895</v>
      </c>
      <c r="F792">
        <f>VALUE(SUBSTITUTE(Hafas[[#This Row],[Breitengrad Bahnhof]],".",","))</f>
        <v>52.061145000000003</v>
      </c>
      <c r="G792">
        <f>VALUE(SUBSTITUTE(Hafas[[#This Row],[Längengrad Bahnhof]],".",","))</f>
        <v>11.63105</v>
      </c>
    </row>
    <row r="793" spans="1:7">
      <c r="A793" s="4" t="s">
        <v>4896</v>
      </c>
      <c r="B793">
        <v>8000946</v>
      </c>
      <c r="D793" s="4" t="s">
        <v>4897</v>
      </c>
      <c r="E793" s="4" t="s">
        <v>4898</v>
      </c>
      <c r="F793">
        <f>VALUE(SUBSTITUTE(Hafas[[#This Row],[Breitengrad Bahnhof]],".",","))</f>
        <v>47.771692999999999</v>
      </c>
      <c r="G793">
        <f>VALUE(SUBSTITUTE(Hafas[[#This Row],[Längengrad Bahnhof]],".",","))</f>
        <v>12.646506</v>
      </c>
    </row>
    <row r="794" spans="1:7">
      <c r="A794" s="4" t="s">
        <v>4899</v>
      </c>
      <c r="B794">
        <v>8000942</v>
      </c>
      <c r="D794" s="4" t="s">
        <v>4900</v>
      </c>
      <c r="E794" s="4" t="s">
        <v>4901</v>
      </c>
      <c r="F794">
        <f>VALUE(SUBSTITUTE(Hafas[[#This Row],[Breitengrad Bahnhof]],".",","))</f>
        <v>48.338388000000002</v>
      </c>
      <c r="G794">
        <f>VALUE(SUBSTITUTE(Hafas[[#This Row],[Längengrad Bahnhof]],".",","))</f>
        <v>8.032762</v>
      </c>
    </row>
    <row r="795" spans="1:7">
      <c r="A795" s="4" t="s">
        <v>4902</v>
      </c>
      <c r="B795">
        <v>8000943</v>
      </c>
      <c r="D795" s="4" t="s">
        <v>4903</v>
      </c>
      <c r="E795" s="4" t="s">
        <v>4904</v>
      </c>
      <c r="F795">
        <f>VALUE(SUBSTITUTE(Hafas[[#This Row],[Breitengrad Bahnhof]],".",","))</f>
        <v>48.101844999999997</v>
      </c>
      <c r="G795">
        <f>VALUE(SUBSTITUTE(Hafas[[#This Row],[Längengrad Bahnhof]],".",","))</f>
        <v>9.7931270000000001</v>
      </c>
    </row>
    <row r="796" spans="1:7">
      <c r="A796" s="4" t="s">
        <v>4905</v>
      </c>
      <c r="B796">
        <v>8000944</v>
      </c>
      <c r="D796" s="4" t="s">
        <v>4906</v>
      </c>
      <c r="E796" s="4" t="s">
        <v>4907</v>
      </c>
      <c r="F796">
        <f>VALUE(SUBSTITUTE(Hafas[[#This Row],[Breitengrad Bahnhof]],".",","))</f>
        <v>48.087018</v>
      </c>
      <c r="G796">
        <f>VALUE(SUBSTITUTE(Hafas[[#This Row],[Längengrad Bahnhof]],".",","))</f>
        <v>9.8032360000000001</v>
      </c>
    </row>
    <row r="797" spans="1:7">
      <c r="A797" s="4" t="s">
        <v>4908</v>
      </c>
      <c r="B797">
        <v>8000503</v>
      </c>
      <c r="D797" s="4" t="s">
        <v>4909</v>
      </c>
      <c r="E797" s="4" t="s">
        <v>4910</v>
      </c>
      <c r="F797">
        <f>VALUE(SUBSTITUTE(Hafas[[#This Row],[Breitengrad Bahnhof]],".",","))</f>
        <v>49.688881000000002</v>
      </c>
      <c r="G797">
        <f>VALUE(SUBSTITUTE(Hafas[[#This Row],[Längengrad Bahnhof]],".",","))</f>
        <v>8.4504129999999993</v>
      </c>
    </row>
    <row r="798" spans="1:7">
      <c r="A798" s="4" t="s">
        <v>4911</v>
      </c>
      <c r="B798">
        <v>8072974</v>
      </c>
      <c r="D798" s="4" t="s">
        <v>4912</v>
      </c>
      <c r="E798" s="4" t="s">
        <v>4913</v>
      </c>
      <c r="F798">
        <f>VALUE(SUBSTITUTE(Hafas[[#This Row],[Breitengrad Bahnhof]],".",","))</f>
        <v>49.693187999999999</v>
      </c>
      <c r="G798">
        <f>VALUE(SUBSTITUTE(Hafas[[#This Row],[Längengrad Bahnhof]],".",","))</f>
        <v>8.4548269999999999</v>
      </c>
    </row>
    <row r="799" spans="1:7">
      <c r="A799" s="4" t="s">
        <v>4914</v>
      </c>
      <c r="B799">
        <v>8011183</v>
      </c>
      <c r="D799" s="4" t="s">
        <v>4915</v>
      </c>
      <c r="E799" s="4" t="s">
        <v>4916</v>
      </c>
      <c r="F799">
        <f>VALUE(SUBSTITUTE(Hafas[[#This Row],[Breitengrad Bahnhof]],".",","))</f>
        <v>50.468756999999997</v>
      </c>
      <c r="G799">
        <f>VALUE(SUBSTITUTE(Hafas[[#This Row],[Längengrad Bahnhof]],".",","))</f>
        <v>10.444326</v>
      </c>
    </row>
    <row r="800" spans="1:7">
      <c r="A800" s="4" t="s">
        <v>4917</v>
      </c>
      <c r="B800">
        <v>8000945</v>
      </c>
      <c r="D800" s="4" t="s">
        <v>4918</v>
      </c>
      <c r="E800" s="4" t="s">
        <v>4919</v>
      </c>
      <c r="F800">
        <f>VALUE(SUBSTITUTE(Hafas[[#This Row],[Breitengrad Bahnhof]],".",","))</f>
        <v>47.723815000000002</v>
      </c>
      <c r="G800">
        <f>VALUE(SUBSTITUTE(Hafas[[#This Row],[Längengrad Bahnhof]],".",","))</f>
        <v>11.408768999999999</v>
      </c>
    </row>
    <row r="801" spans="1:7">
      <c r="A801" s="4" t="s">
        <v>4920</v>
      </c>
      <c r="B801">
        <v>8077777</v>
      </c>
      <c r="D801" s="4" t="s">
        <v>4921</v>
      </c>
      <c r="E801" s="4" t="s">
        <v>4922</v>
      </c>
      <c r="F801">
        <f>VALUE(SUBSTITUTE(Hafas[[#This Row],[Breitengrad Bahnhof]],".",","))</f>
        <v>47.967531000000001</v>
      </c>
      <c r="G801">
        <f>VALUE(SUBSTITUTE(Hafas[[#This Row],[Längengrad Bahnhof]],".",","))</f>
        <v>9.1018129999999999</v>
      </c>
    </row>
    <row r="802" spans="1:7">
      <c r="A802" s="4" t="s">
        <v>4923</v>
      </c>
      <c r="B802">
        <v>8000948</v>
      </c>
      <c r="D802" s="4" t="s">
        <v>4924</v>
      </c>
      <c r="E802" s="4" t="s">
        <v>4925</v>
      </c>
      <c r="F802">
        <f>VALUE(SUBSTITUTE(Hafas[[#This Row],[Breitengrad Bahnhof]],".",","))</f>
        <v>49.760379999999998</v>
      </c>
      <c r="G802">
        <f>VALUE(SUBSTITUTE(Hafas[[#This Row],[Längengrad Bahnhof]],".",","))</f>
        <v>8.6034970000000008</v>
      </c>
    </row>
    <row r="803" spans="1:7">
      <c r="A803" s="4" t="s">
        <v>4926</v>
      </c>
      <c r="B803">
        <v>8000951</v>
      </c>
      <c r="D803" s="4" t="s">
        <v>4927</v>
      </c>
      <c r="E803" s="4" t="s">
        <v>4928</v>
      </c>
      <c r="F803">
        <f>VALUE(SUBSTITUTE(Hafas[[#This Row],[Breitengrad Bahnhof]],".",","))</f>
        <v>49.781976999999998</v>
      </c>
      <c r="G803">
        <f>VALUE(SUBSTITUTE(Hafas[[#This Row],[Längengrad Bahnhof]],".",","))</f>
        <v>8.4739780000000007</v>
      </c>
    </row>
    <row r="804" spans="1:7">
      <c r="A804" s="4" t="s">
        <v>4929</v>
      </c>
      <c r="B804">
        <v>8000952</v>
      </c>
      <c r="D804" s="4" t="s">
        <v>4930</v>
      </c>
      <c r="E804" s="4" t="s">
        <v>4931</v>
      </c>
      <c r="F804">
        <f>VALUE(SUBSTITUTE(Hafas[[#This Row],[Breitengrad Bahnhof]],".",","))</f>
        <v>50.908938999999997</v>
      </c>
      <c r="G804">
        <f>VALUE(SUBSTITUTE(Hafas[[#This Row],[Längengrad Bahnhof]],".",","))</f>
        <v>8.5303529999999999</v>
      </c>
    </row>
    <row r="805" spans="1:7">
      <c r="A805" s="4" t="s">
        <v>4932</v>
      </c>
      <c r="B805">
        <v>8000954</v>
      </c>
      <c r="D805" s="4" t="s">
        <v>4933</v>
      </c>
      <c r="E805" s="4" t="s">
        <v>4934</v>
      </c>
      <c r="F805">
        <f>VALUE(SUBSTITUTE(Hafas[[#This Row],[Breitengrad Bahnhof]],".",","))</f>
        <v>50.915125000000003</v>
      </c>
      <c r="G805">
        <f>VALUE(SUBSTITUTE(Hafas[[#This Row],[Längengrad Bahnhof]],".",","))</f>
        <v>8.5177060000000004</v>
      </c>
    </row>
    <row r="806" spans="1:7">
      <c r="A806" s="4" t="s">
        <v>4935</v>
      </c>
      <c r="B806">
        <v>8010047</v>
      </c>
      <c r="D806" s="4" t="s">
        <v>4936</v>
      </c>
      <c r="E806" s="4" t="s">
        <v>4937</v>
      </c>
      <c r="F806">
        <f>VALUE(SUBSTITUTE(Hafas[[#This Row],[Breitengrad Bahnhof]],".",","))</f>
        <v>52.152709999999999</v>
      </c>
      <c r="G806">
        <f>VALUE(SUBSTITUTE(Hafas[[#This Row],[Längengrad Bahnhof]],".",","))</f>
        <v>11.716466</v>
      </c>
    </row>
    <row r="807" spans="1:7">
      <c r="A807" s="4" t="s">
        <v>4938</v>
      </c>
      <c r="B807">
        <v>8000036</v>
      </c>
      <c r="D807" s="4" t="s">
        <v>4939</v>
      </c>
      <c r="E807" s="4" t="s">
        <v>4940</v>
      </c>
      <c r="F807">
        <f>VALUE(SUBSTITUTE(Hafas[[#This Row],[Breitengrad Bahnhof]],".",","))</f>
        <v>52.029260999999998</v>
      </c>
      <c r="G807">
        <f>VALUE(SUBSTITUTE(Hafas[[#This Row],[Längengrad Bahnhof]],".",","))</f>
        <v>8.5327219999999997</v>
      </c>
    </row>
    <row r="808" spans="1:7">
      <c r="A808" s="4" t="s">
        <v>4941</v>
      </c>
      <c r="B808">
        <v>8000953</v>
      </c>
      <c r="D808" s="4" t="s">
        <v>4942</v>
      </c>
      <c r="E808" s="4" t="s">
        <v>4943</v>
      </c>
      <c r="F808">
        <f>VALUE(SUBSTITUTE(Hafas[[#This Row],[Breitengrad Bahnhof]],".",","))</f>
        <v>52.024012999999997</v>
      </c>
      <c r="G808">
        <f>VALUE(SUBSTITUTE(Hafas[[#This Row],[Längengrad Bahnhof]],".",","))</f>
        <v>8.5594160000000006</v>
      </c>
    </row>
    <row r="809" spans="1:7">
      <c r="A809" s="4" t="s">
        <v>4944</v>
      </c>
      <c r="B809">
        <v>8071907</v>
      </c>
      <c r="D809" s="4" t="s">
        <v>4945</v>
      </c>
      <c r="E809" s="4" t="s">
        <v>4946</v>
      </c>
      <c r="F809">
        <f>VALUE(SUBSTITUTE(Hafas[[#This Row],[Breitengrad Bahnhof]],".",","))</f>
        <v>52.038614000000003</v>
      </c>
      <c r="G809">
        <f>VALUE(SUBSTITUTE(Hafas[[#This Row],[Längengrad Bahnhof]],".",","))</f>
        <v>8.4958749999999998</v>
      </c>
    </row>
    <row r="810" spans="1:7">
      <c r="A810" s="4" t="s">
        <v>4947</v>
      </c>
      <c r="B810">
        <v>8000048</v>
      </c>
      <c r="D810" s="4" t="s">
        <v>4948</v>
      </c>
      <c r="E810" s="4" t="s">
        <v>4949</v>
      </c>
      <c r="F810">
        <f>VALUE(SUBSTITUTE(Hafas[[#This Row],[Breitengrad Bahnhof]],".",","))</f>
        <v>51.997377999999998</v>
      </c>
      <c r="G810">
        <f>VALUE(SUBSTITUTE(Hafas[[#This Row],[Längengrad Bahnhof]],".",","))</f>
        <v>8.4984260000000003</v>
      </c>
    </row>
    <row r="811" spans="1:7">
      <c r="A811" s="4" t="s">
        <v>4950</v>
      </c>
      <c r="B811">
        <v>8000956</v>
      </c>
      <c r="D811" s="4" t="s">
        <v>4951</v>
      </c>
      <c r="E811" s="4" t="s">
        <v>4952</v>
      </c>
      <c r="F811">
        <f>VALUE(SUBSTITUTE(Hafas[[#This Row],[Breitengrad Bahnhof]],".",","))</f>
        <v>51.965117999999997</v>
      </c>
      <c r="G811">
        <f>VALUE(SUBSTITUTE(Hafas[[#This Row],[Längengrad Bahnhof]],".",","))</f>
        <v>8.5203349999999993</v>
      </c>
    </row>
    <row r="812" spans="1:7">
      <c r="A812" s="4" t="s">
        <v>4953</v>
      </c>
      <c r="B812">
        <v>8005535</v>
      </c>
      <c r="D812" s="4" t="s">
        <v>4954</v>
      </c>
      <c r="E812" s="4" t="s">
        <v>4955</v>
      </c>
      <c r="F812">
        <f>VALUE(SUBSTITUTE(Hafas[[#This Row],[Breitengrad Bahnhof]],".",","))</f>
        <v>51.940581999999999</v>
      </c>
      <c r="G812">
        <f>VALUE(SUBSTITUTE(Hafas[[#This Row],[Längengrad Bahnhof]],".",","))</f>
        <v>8.5674770000000002</v>
      </c>
    </row>
    <row r="813" spans="1:7">
      <c r="A813" s="4" t="s">
        <v>4956</v>
      </c>
      <c r="B813">
        <v>8006466</v>
      </c>
      <c r="D813" s="4" t="s">
        <v>4957</v>
      </c>
      <c r="E813" s="4" t="s">
        <v>4958</v>
      </c>
      <c r="F813">
        <f>VALUE(SUBSTITUTE(Hafas[[#This Row],[Breitengrad Bahnhof]],".",","))</f>
        <v>51.957006999999997</v>
      </c>
      <c r="G813">
        <f>VALUE(SUBSTITUTE(Hafas[[#This Row],[Längengrad Bahnhof]],".",","))</f>
        <v>8.5313780000000001</v>
      </c>
    </row>
    <row r="814" spans="1:7">
      <c r="A814" s="4" t="s">
        <v>4959</v>
      </c>
      <c r="B814">
        <v>8011184</v>
      </c>
      <c r="D814" s="4" t="s">
        <v>4960</v>
      </c>
      <c r="E814" s="4" t="s">
        <v>4961</v>
      </c>
      <c r="F814">
        <f>VALUE(SUBSTITUTE(Hafas[[#This Row],[Breitengrad Bahnhof]],".",","))</f>
        <v>51.756861000000001</v>
      </c>
      <c r="G814">
        <f>VALUE(SUBSTITUTE(Hafas[[#This Row],[Längengrad Bahnhof]],".",","))</f>
        <v>11.856411</v>
      </c>
    </row>
    <row r="815" spans="1:7">
      <c r="A815" s="4" t="s">
        <v>4962</v>
      </c>
      <c r="B815">
        <v>8000955</v>
      </c>
      <c r="D815" s="4" t="s">
        <v>4963</v>
      </c>
      <c r="E815" s="4" t="s">
        <v>4964</v>
      </c>
      <c r="F815">
        <f>VALUE(SUBSTITUTE(Hafas[[#This Row],[Breitengrad Bahnhof]],".",","))</f>
        <v>53.142127000000002</v>
      </c>
      <c r="G815">
        <f>VALUE(SUBSTITUTE(Hafas[[#This Row],[Längengrad Bahnhof]],".",","))</f>
        <v>10.484714</v>
      </c>
    </row>
    <row r="816" spans="1:7">
      <c r="A816" s="4" t="s">
        <v>4965</v>
      </c>
      <c r="B816">
        <v>8011185</v>
      </c>
      <c r="D816" s="4" t="s">
        <v>4966</v>
      </c>
      <c r="E816" s="4" t="s">
        <v>4967</v>
      </c>
      <c r="F816">
        <f>VALUE(SUBSTITUTE(Hafas[[#This Row],[Breitengrad Bahnhof]],".",","))</f>
        <v>50.740398999999996</v>
      </c>
      <c r="G816">
        <f>VALUE(SUBSTITUTE(Hafas[[#This Row],[Längengrad Bahnhof]],".",","))</f>
        <v>13.528532999999999</v>
      </c>
    </row>
    <row r="817" spans="1:7">
      <c r="A817" s="4" t="s">
        <v>4968</v>
      </c>
      <c r="B817">
        <v>8000357</v>
      </c>
      <c r="D817" s="4" t="s">
        <v>4969</v>
      </c>
      <c r="E817" s="4" t="s">
        <v>4970</v>
      </c>
      <c r="F817">
        <f>VALUE(SUBSTITUTE(Hafas[[#This Row],[Breitengrad Bahnhof]],".",","))</f>
        <v>49.261890000000001</v>
      </c>
      <c r="G817">
        <f>VALUE(SUBSTITUTE(Hafas[[#This Row],[Längengrad Bahnhof]],".",","))</f>
        <v>7.2820109999999998</v>
      </c>
    </row>
    <row r="818" spans="1:7">
      <c r="A818" s="4" t="s">
        <v>4971</v>
      </c>
      <c r="B818">
        <v>8000957</v>
      </c>
      <c r="D818" s="4" t="s">
        <v>4972</v>
      </c>
      <c r="E818" s="4" t="s">
        <v>4973</v>
      </c>
      <c r="F818">
        <f>VALUE(SUBSTITUTE(Hafas[[#This Row],[Breitengrad Bahnhof]],".",","))</f>
        <v>52.239274999999999</v>
      </c>
      <c r="G818">
        <f>VALUE(SUBSTITUTE(Hafas[[#This Row],[Längengrad Bahnhof]],".",","))</f>
        <v>8.5169639999999998</v>
      </c>
    </row>
    <row r="819" spans="1:7">
      <c r="A819" s="4" t="s">
        <v>4974</v>
      </c>
      <c r="B819">
        <v>8000959</v>
      </c>
      <c r="D819" s="4" t="s">
        <v>4975</v>
      </c>
      <c r="E819" s="4" t="s">
        <v>4976</v>
      </c>
      <c r="F819">
        <f>VALUE(SUBSTITUTE(Hafas[[#This Row],[Breitengrad Bahnhof]],".",","))</f>
        <v>48.449029000000003</v>
      </c>
      <c r="G819">
        <f>VALUE(SUBSTITUTE(Hafas[[#This Row],[Längengrad Bahnhof]],".",","))</f>
        <v>8.8609150000000003</v>
      </c>
    </row>
    <row r="820" spans="1:7">
      <c r="A820" s="4" t="s">
        <v>4977</v>
      </c>
      <c r="B820">
        <v>8007113</v>
      </c>
      <c r="D820" s="4" t="s">
        <v>4978</v>
      </c>
      <c r="E820" s="4" t="s">
        <v>4979</v>
      </c>
      <c r="F820">
        <f>VALUE(SUBSTITUTE(Hafas[[#This Row],[Breitengrad Bahnhof]],".",","))</f>
        <v>50.748272999999998</v>
      </c>
      <c r="G820">
        <f>VALUE(SUBSTITUTE(Hafas[[#This Row],[Längengrad Bahnhof]],".",","))</f>
        <v>7.9490360000000004</v>
      </c>
    </row>
    <row r="821" spans="1:7">
      <c r="A821" s="4" t="s">
        <v>4980</v>
      </c>
      <c r="B821">
        <v>8011187</v>
      </c>
      <c r="D821" s="4" t="s">
        <v>4981</v>
      </c>
      <c r="E821" s="4" t="s">
        <v>4982</v>
      </c>
      <c r="F821">
        <f>VALUE(SUBSTITUTE(Hafas[[#This Row],[Breitengrad Bahnhof]],".",","))</f>
        <v>51.603979000000002</v>
      </c>
      <c r="G821">
        <f>VALUE(SUBSTITUTE(Hafas[[#This Row],[Längengrad Bahnhof]],".",","))</f>
        <v>11.385092</v>
      </c>
    </row>
    <row r="822" spans="1:7">
      <c r="A822" s="4" t="s">
        <v>4983</v>
      </c>
      <c r="B822">
        <v>8011188</v>
      </c>
      <c r="D822" s="4" t="s">
        <v>4984</v>
      </c>
      <c r="E822" s="4" t="s">
        <v>4985</v>
      </c>
      <c r="F822">
        <f>VALUE(SUBSTITUTE(Hafas[[#This Row],[Breitengrad Bahnhof]],".",","))</f>
        <v>52.755414999999999</v>
      </c>
      <c r="G822">
        <f>VALUE(SUBSTITUTE(Hafas[[#This Row],[Längengrad Bahnhof]],".",","))</f>
        <v>13.674664999999999</v>
      </c>
    </row>
    <row r="823" spans="1:7">
      <c r="A823" s="4" t="s">
        <v>4986</v>
      </c>
      <c r="B823">
        <v>8000962</v>
      </c>
      <c r="D823" s="4" t="s">
        <v>4987</v>
      </c>
      <c r="E823" s="4" t="s">
        <v>4988</v>
      </c>
      <c r="F823">
        <f>VALUE(SUBSTITUTE(Hafas[[#This Row],[Breitengrad Bahnhof]],".",","))</f>
        <v>47.829956000000003</v>
      </c>
      <c r="G823">
        <f>VALUE(SUBSTITUTE(Hafas[[#This Row],[Längengrad Bahnhof]],".",","))</f>
        <v>10.640466999999999</v>
      </c>
    </row>
    <row r="824" spans="1:7">
      <c r="A824" s="4" t="s">
        <v>4989</v>
      </c>
      <c r="B824">
        <v>8000963</v>
      </c>
      <c r="D824" s="4" t="s">
        <v>4990</v>
      </c>
      <c r="E824" s="4" t="s">
        <v>4991</v>
      </c>
      <c r="F824">
        <f>VALUE(SUBSTITUTE(Hafas[[#This Row],[Breitengrad Bahnhof]],".",","))</f>
        <v>48.910587</v>
      </c>
      <c r="G824">
        <f>VALUE(SUBSTITUTE(Hafas[[#This Row],[Längengrad Bahnhof]],".",","))</f>
        <v>8.2580449999999992</v>
      </c>
    </row>
    <row r="825" spans="1:7">
      <c r="A825" s="4" t="s">
        <v>4992</v>
      </c>
      <c r="B825">
        <v>8000038</v>
      </c>
      <c r="D825" s="4" t="s">
        <v>4993</v>
      </c>
      <c r="E825" s="4" t="s">
        <v>4994</v>
      </c>
      <c r="F825">
        <f>VALUE(SUBSTITUTE(Hafas[[#This Row],[Breitengrad Bahnhof]],".",","))</f>
        <v>48.947932999999999</v>
      </c>
      <c r="G825">
        <f>VALUE(SUBSTITUTE(Hafas[[#This Row],[Längengrad Bahnhof]],".",","))</f>
        <v>9.1375569999999993</v>
      </c>
    </row>
    <row r="826" spans="1:7">
      <c r="A826" s="4" t="s">
        <v>4995</v>
      </c>
      <c r="B826">
        <v>8000965</v>
      </c>
      <c r="D826" s="4" t="s">
        <v>4996</v>
      </c>
      <c r="E826" s="4" t="s">
        <v>4997</v>
      </c>
      <c r="F826">
        <f>VALUE(SUBSTITUTE(Hafas[[#This Row],[Breitengrad Bahnhof]],".",","))</f>
        <v>47.744016999999999</v>
      </c>
      <c r="G826">
        <f>VALUE(SUBSTITUTE(Hafas[[#This Row],[Längengrad Bahnhof]],".",","))</f>
        <v>8.7389150000000004</v>
      </c>
    </row>
    <row r="827" spans="1:7">
      <c r="A827" s="4" t="s">
        <v>4998</v>
      </c>
      <c r="B827">
        <v>8000966</v>
      </c>
      <c r="D827" s="4" t="s">
        <v>4999</v>
      </c>
      <c r="E827" s="4" t="s">
        <v>5000</v>
      </c>
      <c r="F827">
        <f>VALUE(SUBSTITUTE(Hafas[[#This Row],[Breitengrad Bahnhof]],".",","))</f>
        <v>51.358279000000003</v>
      </c>
      <c r="G827">
        <f>VALUE(SUBSTITUTE(Hafas[[#This Row],[Längengrad Bahnhof]],".",","))</f>
        <v>8.4752530000000004</v>
      </c>
    </row>
    <row r="828" spans="1:7">
      <c r="A828" s="4" t="s">
        <v>5001</v>
      </c>
      <c r="B828">
        <v>8000967</v>
      </c>
      <c r="D828" s="4" t="s">
        <v>5002</v>
      </c>
      <c r="E828" s="4" t="s">
        <v>5003</v>
      </c>
      <c r="F828">
        <f>VALUE(SUBSTITUTE(Hafas[[#This Row],[Breitengrad Bahnhof]],".",","))</f>
        <v>49.337325</v>
      </c>
      <c r="G828">
        <f>VALUE(SUBSTITUTE(Hafas[[#This Row],[Längengrad Bahnhof]],".",","))</f>
        <v>7.094341</v>
      </c>
    </row>
    <row r="829" spans="1:7">
      <c r="A829" s="4" t="s">
        <v>5004</v>
      </c>
      <c r="B829">
        <v>8000968</v>
      </c>
      <c r="D829" s="4" t="s">
        <v>5005</v>
      </c>
      <c r="E829" s="4" t="s">
        <v>5006</v>
      </c>
      <c r="F829">
        <f>VALUE(SUBSTITUTE(Hafas[[#This Row],[Breitengrad Bahnhof]],".",","))</f>
        <v>48.948875999999998</v>
      </c>
      <c r="G829">
        <f>VALUE(SUBSTITUTE(Hafas[[#This Row],[Längengrad Bahnhof]],".",","))</f>
        <v>8.6203409999999998</v>
      </c>
    </row>
    <row r="830" spans="1:7">
      <c r="A830" s="4" t="s">
        <v>5007</v>
      </c>
      <c r="B830">
        <v>8000969</v>
      </c>
      <c r="D830" s="4" t="s">
        <v>5008</v>
      </c>
      <c r="E830" s="4" t="s">
        <v>5009</v>
      </c>
      <c r="F830">
        <f>VALUE(SUBSTITUTE(Hafas[[#This Row],[Breitengrad Bahnhof]],".",","))</f>
        <v>48.275562000000001</v>
      </c>
      <c r="G830">
        <f>VALUE(SUBSTITUTE(Hafas[[#This Row],[Längengrad Bahnhof]],".",","))</f>
        <v>10.358162</v>
      </c>
    </row>
    <row r="831" spans="1:7">
      <c r="A831" s="4" t="s">
        <v>5010</v>
      </c>
      <c r="B831">
        <v>8000970</v>
      </c>
      <c r="D831" s="4" t="s">
        <v>5011</v>
      </c>
      <c r="E831" s="4" t="s">
        <v>5012</v>
      </c>
      <c r="F831">
        <f>VALUE(SUBSTITUTE(Hafas[[#This Row],[Breitengrad Bahnhof]],".",","))</f>
        <v>51.981341</v>
      </c>
      <c r="G831">
        <f>VALUE(SUBSTITUTE(Hafas[[#This Row],[Längengrad Bahnhof]],".",","))</f>
        <v>7.2974819999999996</v>
      </c>
    </row>
    <row r="832" spans="1:7">
      <c r="A832" s="4" t="s">
        <v>5013</v>
      </c>
      <c r="B832">
        <v>8000973</v>
      </c>
      <c r="D832" s="4" t="s">
        <v>5014</v>
      </c>
      <c r="E832" s="4" t="s">
        <v>5015</v>
      </c>
      <c r="F832">
        <f>VALUE(SUBSTITUTE(Hafas[[#This Row],[Breitengrad Bahnhof]],".",","))</f>
        <v>49.372588999999998</v>
      </c>
      <c r="G832">
        <f>VALUE(SUBSTITUTE(Hafas[[#This Row],[Längengrad Bahnhof]],".",","))</f>
        <v>9.0836310000000005</v>
      </c>
    </row>
    <row r="833" spans="1:7">
      <c r="A833" s="4" t="s">
        <v>5016</v>
      </c>
      <c r="B833">
        <v>8011189</v>
      </c>
      <c r="D833" s="4" t="s">
        <v>5017</v>
      </c>
      <c r="E833" s="4" t="s">
        <v>5018</v>
      </c>
      <c r="F833">
        <f>VALUE(SUBSTITUTE(Hafas[[#This Row],[Breitengrad Bahnhof]],".",","))</f>
        <v>52.867491999999999</v>
      </c>
      <c r="G833">
        <f>VALUE(SUBSTITUTE(Hafas[[#This Row],[Längengrad Bahnhof]],".",","))</f>
        <v>11.392169000000001</v>
      </c>
    </row>
    <row r="834" spans="1:7">
      <c r="A834" s="4" t="s">
        <v>5019</v>
      </c>
      <c r="B834">
        <v>8011190</v>
      </c>
      <c r="D834" s="4" t="s">
        <v>5020</v>
      </c>
      <c r="E834" s="4" t="s">
        <v>5021</v>
      </c>
      <c r="F834">
        <f>VALUE(SUBSTITUTE(Hafas[[#This Row],[Breitengrad Bahnhof]],".",","))</f>
        <v>52.584561000000001</v>
      </c>
      <c r="G834">
        <f>VALUE(SUBSTITUTE(Hafas[[#This Row],[Längengrad Bahnhof]],".",","))</f>
        <v>11.898035</v>
      </c>
    </row>
    <row r="835" spans="1:7">
      <c r="A835" s="4" t="s">
        <v>5022</v>
      </c>
      <c r="B835">
        <v>8000974</v>
      </c>
      <c r="D835" s="4" t="s">
        <v>5023</v>
      </c>
      <c r="E835" s="4" t="s">
        <v>5024</v>
      </c>
      <c r="F835">
        <f>VALUE(SUBSTITUTE(Hafas[[#This Row],[Breitengrad Bahnhof]],".",","))</f>
        <v>49.980220000000003</v>
      </c>
      <c r="G835">
        <f>VALUE(SUBSTITUTE(Hafas[[#This Row],[Längengrad Bahnhof]],".",","))</f>
        <v>11.603441999999999</v>
      </c>
    </row>
    <row r="836" spans="1:7">
      <c r="A836" s="4" t="s">
        <v>639</v>
      </c>
      <c r="B836">
        <v>8000039</v>
      </c>
      <c r="D836" s="4" t="s">
        <v>5025</v>
      </c>
      <c r="E836" s="4" t="s">
        <v>5026</v>
      </c>
      <c r="F836">
        <f>VALUE(SUBSTITUTE(Hafas[[#This Row],[Breitengrad Bahnhof]],".",","))</f>
        <v>49.968729000000003</v>
      </c>
      <c r="G836">
        <f>VALUE(SUBSTITUTE(Hafas[[#This Row],[Längengrad Bahnhof]],".",","))</f>
        <v>7.8842629999999998</v>
      </c>
    </row>
    <row r="837" spans="1:7">
      <c r="A837" s="4" t="s">
        <v>5027</v>
      </c>
      <c r="B837">
        <v>8075968</v>
      </c>
      <c r="D837" s="4" t="s">
        <v>2585</v>
      </c>
      <c r="E837" s="4" t="s">
        <v>2585</v>
      </c>
      <c r="F837">
        <f>VALUE(SUBSTITUTE(Hafas[[#This Row],[Breitengrad Bahnhof]],".",","))</f>
        <v>999999</v>
      </c>
      <c r="G837">
        <f>VALUE(SUBSTITUTE(Hafas[[#This Row],[Längengrad Bahnhof]],".",","))</f>
        <v>999999</v>
      </c>
    </row>
    <row r="838" spans="1:7">
      <c r="A838" s="4" t="s">
        <v>5028</v>
      </c>
      <c r="B838">
        <v>8000976</v>
      </c>
      <c r="D838" s="4" t="s">
        <v>5029</v>
      </c>
      <c r="E838" s="4" t="s">
        <v>5030</v>
      </c>
      <c r="F838">
        <f>VALUE(SUBSTITUTE(Hafas[[#This Row],[Breitengrad Bahnhof]],".",","))</f>
        <v>49.969746000000001</v>
      </c>
      <c r="G838">
        <f>VALUE(SUBSTITUTE(Hafas[[#This Row],[Längengrad Bahnhof]],".",","))</f>
        <v>7.9029850000000001</v>
      </c>
    </row>
    <row r="839" spans="1:7">
      <c r="A839" s="4" t="s">
        <v>5031</v>
      </c>
      <c r="B839">
        <v>8000975</v>
      </c>
      <c r="D839" s="4" t="s">
        <v>5032</v>
      </c>
      <c r="E839" s="4" t="s">
        <v>5033</v>
      </c>
      <c r="F839">
        <f>VALUE(SUBSTITUTE(Hafas[[#This Row],[Breitengrad Bahnhof]],".",","))</f>
        <v>49.967072999999999</v>
      </c>
      <c r="G839">
        <f>VALUE(SUBSTITUTE(Hafas[[#This Row],[Längengrad Bahnhof]],".",","))</f>
        <v>7.9509829999999999</v>
      </c>
    </row>
    <row r="840" spans="1:7">
      <c r="A840" s="4" t="s">
        <v>5034</v>
      </c>
      <c r="B840">
        <v>8000978</v>
      </c>
      <c r="D840" s="4" t="s">
        <v>5035</v>
      </c>
      <c r="E840" s="4" t="s">
        <v>5036</v>
      </c>
      <c r="F840">
        <f>VALUE(SUBSTITUTE(Hafas[[#This Row],[Breitengrad Bahnhof]],".",","))</f>
        <v>51.371980999999998</v>
      </c>
      <c r="G840">
        <f>VALUE(SUBSTITUTE(Hafas[[#This Row],[Längengrad Bahnhof]],".",","))</f>
        <v>7.8594330000000001</v>
      </c>
    </row>
    <row r="841" spans="1:7">
      <c r="A841" s="4" t="s">
        <v>5037</v>
      </c>
      <c r="B841">
        <v>8011193</v>
      </c>
      <c r="D841" s="4" t="s">
        <v>5038</v>
      </c>
      <c r="E841" s="4" t="s">
        <v>5039</v>
      </c>
      <c r="F841">
        <f>VALUE(SUBSTITUTE(Hafas[[#This Row],[Breitengrad Bahnhof]],".",","))</f>
        <v>54.392783999999999</v>
      </c>
      <c r="G841">
        <f>VALUE(SUBSTITUTE(Hafas[[#This Row],[Längengrad Bahnhof]],".",","))</f>
        <v>13.609942999999999</v>
      </c>
    </row>
    <row r="842" spans="1:7">
      <c r="A842" s="4" t="s">
        <v>5040</v>
      </c>
      <c r="B842">
        <v>8070323</v>
      </c>
      <c r="D842" s="4" t="s">
        <v>5041</v>
      </c>
      <c r="E842" s="4" t="s">
        <v>5042</v>
      </c>
      <c r="F842">
        <f>VALUE(SUBSTITUTE(Hafas[[#This Row],[Breitengrad Bahnhof]],".",","))</f>
        <v>47.631408999999998</v>
      </c>
      <c r="G842">
        <f>VALUE(SUBSTITUTE(Hafas[[#This Row],[Längengrad Bahnhof]],".",","))</f>
        <v>7.621048</v>
      </c>
    </row>
    <row r="843" spans="1:7">
      <c r="A843" s="4" t="s">
        <v>5043</v>
      </c>
      <c r="B843">
        <v>8070330</v>
      </c>
      <c r="D843" s="4" t="s">
        <v>5044</v>
      </c>
      <c r="E843" s="4" t="s">
        <v>5045</v>
      </c>
      <c r="F843">
        <f>VALUE(SUBSTITUTE(Hafas[[#This Row],[Breitengrad Bahnhof]],".",","))</f>
        <v>47.630398999999997</v>
      </c>
      <c r="G843">
        <f>VALUE(SUBSTITUTE(Hafas[[#This Row],[Längengrad Bahnhof]],".",","))</f>
        <v>7.6207409999999998</v>
      </c>
    </row>
    <row r="844" spans="1:7">
      <c r="A844" s="4" t="s">
        <v>5046</v>
      </c>
      <c r="B844">
        <v>8079282</v>
      </c>
      <c r="D844" s="4" t="s">
        <v>5047</v>
      </c>
      <c r="E844" s="4" t="s">
        <v>5048</v>
      </c>
      <c r="F844">
        <f>VALUE(SUBSTITUTE(Hafas[[#This Row],[Breitengrad Bahnhof]],".",","))</f>
        <v>47.631315999999998</v>
      </c>
      <c r="G844">
        <f>VALUE(SUBSTITUTE(Hafas[[#This Row],[Längengrad Bahnhof]],".",","))</f>
        <v>7.6237240000000002</v>
      </c>
    </row>
    <row r="845" spans="1:7">
      <c r="A845" s="4" t="s">
        <v>5049</v>
      </c>
      <c r="B845">
        <v>8007102</v>
      </c>
      <c r="D845" s="4" t="s">
        <v>5050</v>
      </c>
      <c r="E845" s="4" t="s">
        <v>5051</v>
      </c>
      <c r="F845">
        <f>VALUE(SUBSTITUTE(Hafas[[#This Row],[Breitengrad Bahnhof]],".",","))</f>
        <v>48.349519000000001</v>
      </c>
      <c r="G845">
        <f>VALUE(SUBSTITUTE(Hafas[[#This Row],[Längengrad Bahnhof]],".",","))</f>
        <v>8.0803659999999997</v>
      </c>
    </row>
    <row r="846" spans="1:7">
      <c r="A846" s="4" t="s">
        <v>5052</v>
      </c>
      <c r="B846">
        <v>8070324</v>
      </c>
      <c r="D846" s="4" t="s">
        <v>5053</v>
      </c>
      <c r="E846" s="4" t="s">
        <v>5054</v>
      </c>
      <c r="F846">
        <f>VALUE(SUBSTITUTE(Hafas[[#This Row],[Breitengrad Bahnhof]],".",","))</f>
        <v>51.009011000000001</v>
      </c>
      <c r="G846">
        <f>VALUE(SUBSTITUTE(Hafas[[#This Row],[Längengrad Bahnhof]],".",","))</f>
        <v>6.0586019999999996</v>
      </c>
    </row>
    <row r="847" spans="1:7">
      <c r="A847" s="4" t="s">
        <v>5055</v>
      </c>
      <c r="B847">
        <v>8000983</v>
      </c>
      <c r="D847" s="4" t="s">
        <v>5056</v>
      </c>
      <c r="E847" s="4" t="s">
        <v>5057</v>
      </c>
      <c r="F847">
        <f>VALUE(SUBSTITUTE(Hafas[[#This Row],[Breitengrad Bahnhof]],".",","))</f>
        <v>51.020693999999999</v>
      </c>
      <c r="G847">
        <f>VALUE(SUBSTITUTE(Hafas[[#This Row],[Längengrad Bahnhof]],".",","))</f>
        <v>8.2528649999999999</v>
      </c>
    </row>
    <row r="848" spans="1:7">
      <c r="A848" s="4" t="s">
        <v>5058</v>
      </c>
      <c r="B848">
        <v>8000984</v>
      </c>
      <c r="D848" s="4" t="s">
        <v>5059</v>
      </c>
      <c r="E848" s="4" t="s">
        <v>5060</v>
      </c>
      <c r="F848">
        <f>VALUE(SUBSTITUTE(Hafas[[#This Row],[Breitengrad Bahnhof]],".",","))</f>
        <v>49.561039000000001</v>
      </c>
      <c r="G848">
        <f>VALUE(SUBSTITUTE(Hafas[[#This Row],[Längengrad Bahnhof]],".",","))</f>
        <v>8.7083589999999997</v>
      </c>
    </row>
    <row r="849" spans="1:7">
      <c r="A849" s="4" t="s">
        <v>5061</v>
      </c>
      <c r="B849">
        <v>8000985</v>
      </c>
      <c r="D849" s="4" t="s">
        <v>5062</v>
      </c>
      <c r="E849" s="4" t="s">
        <v>5063</v>
      </c>
      <c r="F849">
        <f>VALUE(SUBSTITUTE(Hafas[[#This Row],[Breitengrad Bahnhof]],".",","))</f>
        <v>51.022371999999997</v>
      </c>
      <c r="G849">
        <f>VALUE(SUBSTITUTE(Hafas[[#This Row],[Längengrad Bahnhof]],".",","))</f>
        <v>8.7448870000000003</v>
      </c>
    </row>
    <row r="850" spans="1:7">
      <c r="A850" s="4" t="s">
        <v>5064</v>
      </c>
      <c r="B850">
        <v>8000986</v>
      </c>
      <c r="D850" s="4" t="s">
        <v>5065</v>
      </c>
      <c r="E850" s="4" t="s">
        <v>5066</v>
      </c>
      <c r="F850">
        <f>VALUE(SUBSTITUTE(Hafas[[#This Row],[Breitengrad Bahnhof]],".",","))</f>
        <v>48.873911</v>
      </c>
      <c r="G850">
        <f>VALUE(SUBSTITUTE(Hafas[[#This Row],[Längengrad Bahnhof]],".",","))</f>
        <v>8.6452779999999994</v>
      </c>
    </row>
    <row r="851" spans="1:7">
      <c r="A851" s="4" t="s">
        <v>5067</v>
      </c>
      <c r="B851">
        <v>8080170</v>
      </c>
      <c r="D851" s="4" t="s">
        <v>5068</v>
      </c>
      <c r="E851" s="4" t="s">
        <v>5069</v>
      </c>
      <c r="F851">
        <f>VALUE(SUBSTITUTE(Hafas[[#This Row],[Breitengrad Bahnhof]],".",","))</f>
        <v>52.315562999999997</v>
      </c>
      <c r="G851">
        <f>VALUE(SUBSTITUTE(Hafas[[#This Row],[Längengrad Bahnhof]],".",","))</f>
        <v>13.27196</v>
      </c>
    </row>
    <row r="852" spans="1:7">
      <c r="A852" s="4" t="s">
        <v>5070</v>
      </c>
      <c r="B852">
        <v>8071940</v>
      </c>
      <c r="D852" s="4" t="s">
        <v>5071</v>
      </c>
      <c r="E852" s="4" t="s">
        <v>5072</v>
      </c>
      <c r="F852">
        <f>VALUE(SUBSTITUTE(Hafas[[#This Row],[Breitengrad Bahnhof]],".",","))</f>
        <v>52.314390000000003</v>
      </c>
      <c r="G852">
        <f>VALUE(SUBSTITUTE(Hafas[[#This Row],[Längengrad Bahnhof]],".",","))</f>
        <v>13.284373</v>
      </c>
    </row>
    <row r="853" spans="1:7">
      <c r="A853" s="4" t="s">
        <v>5073</v>
      </c>
      <c r="B853">
        <v>8017003</v>
      </c>
      <c r="D853" s="4" t="s">
        <v>5074</v>
      </c>
      <c r="E853" s="4" t="s">
        <v>5075</v>
      </c>
      <c r="F853">
        <f>VALUE(SUBSTITUTE(Hafas[[#This Row],[Breitengrad Bahnhof]],".",","))</f>
        <v>51.639654999999998</v>
      </c>
      <c r="G853">
        <f>VALUE(SUBSTITUTE(Hafas[[#This Row],[Längengrad Bahnhof]],".",","))</f>
        <v>10.876322999999999</v>
      </c>
    </row>
    <row r="854" spans="1:7">
      <c r="A854" s="4" t="s">
        <v>5076</v>
      </c>
      <c r="B854">
        <v>8070002</v>
      </c>
      <c r="D854" s="4" t="s">
        <v>5077</v>
      </c>
      <c r="E854" s="4" t="s">
        <v>5078</v>
      </c>
      <c r="F854">
        <f>VALUE(SUBSTITUTE(Hafas[[#This Row],[Breitengrad Bahnhof]],".",","))</f>
        <v>52.515600999999997</v>
      </c>
      <c r="G854">
        <f>VALUE(SUBSTITUTE(Hafas[[#This Row],[Längengrad Bahnhof]],".",","))</f>
        <v>13.647187000000001</v>
      </c>
    </row>
    <row r="855" spans="1:7">
      <c r="A855" s="4" t="s">
        <v>5079</v>
      </c>
      <c r="B855">
        <v>8080190</v>
      </c>
      <c r="D855" s="4" t="s">
        <v>5080</v>
      </c>
      <c r="E855" s="4" t="s">
        <v>5081</v>
      </c>
      <c r="F855">
        <f>VALUE(SUBSTITUTE(Hafas[[#This Row],[Breitengrad Bahnhof]],".",","))</f>
        <v>52.688248999999999</v>
      </c>
      <c r="G855">
        <f>VALUE(SUBSTITUTE(Hafas[[#This Row],[Längengrad Bahnhof]],".",","))</f>
        <v>13.288772</v>
      </c>
    </row>
    <row r="856" spans="1:7">
      <c r="A856" s="4" t="s">
        <v>5082</v>
      </c>
      <c r="B856">
        <v>8010048</v>
      </c>
      <c r="D856" s="4" t="s">
        <v>5083</v>
      </c>
      <c r="E856" s="4" t="s">
        <v>5084</v>
      </c>
      <c r="F856">
        <f>VALUE(SUBSTITUTE(Hafas[[#This Row],[Breitengrad Bahnhof]],".",","))</f>
        <v>51.366312000000001</v>
      </c>
      <c r="G856">
        <f>VALUE(SUBSTITUTE(Hafas[[#This Row],[Längengrad Bahnhof]],".",","))</f>
        <v>10.330736</v>
      </c>
    </row>
    <row r="857" spans="1:7">
      <c r="A857" s="4" t="s">
        <v>5085</v>
      </c>
      <c r="B857">
        <v>8000989</v>
      </c>
      <c r="D857" s="4" t="s">
        <v>5086</v>
      </c>
      <c r="E857" s="4" t="s">
        <v>5087</v>
      </c>
      <c r="F857">
        <f>VALUE(SUBSTITUTE(Hafas[[#This Row],[Breitengrad Bahnhof]],".",","))</f>
        <v>50.176411000000002</v>
      </c>
      <c r="G857">
        <f>VALUE(SUBSTITUTE(Hafas[[#This Row],[Längengrad Bahnhof]],".",","))</f>
        <v>6.6288840000000002</v>
      </c>
    </row>
    <row r="858" spans="1:7">
      <c r="A858" s="4" t="s">
        <v>5088</v>
      </c>
      <c r="B858">
        <v>8011199</v>
      </c>
      <c r="D858" s="4" t="s">
        <v>5089</v>
      </c>
      <c r="E858" s="4" t="s">
        <v>5090</v>
      </c>
      <c r="F858">
        <f>VALUE(SUBSTITUTE(Hafas[[#This Row],[Breitengrad Bahnhof]],".",","))</f>
        <v>51.228414999999998</v>
      </c>
      <c r="G858">
        <f>VALUE(SUBSTITUTE(Hafas[[#This Row],[Längengrad Bahnhof]],".",","))</f>
        <v>14.045515999999999</v>
      </c>
    </row>
    <row r="859" spans="1:7">
      <c r="A859" s="4" t="s">
        <v>5091</v>
      </c>
      <c r="B859">
        <v>8010049</v>
      </c>
      <c r="D859" s="4" t="s">
        <v>5092</v>
      </c>
      <c r="E859" s="4" t="s">
        <v>5093</v>
      </c>
      <c r="F859">
        <f>VALUE(SUBSTITUTE(Hafas[[#This Row],[Breitengrad Bahnhof]],".",","))</f>
        <v>51.125585000000001</v>
      </c>
      <c r="G859">
        <f>VALUE(SUBSTITUTE(Hafas[[#This Row],[Längengrad Bahnhof]],".",","))</f>
        <v>14.186144000000001</v>
      </c>
    </row>
    <row r="860" spans="1:7">
      <c r="A860" s="4" t="s">
        <v>5094</v>
      </c>
      <c r="B860">
        <v>8000997</v>
      </c>
      <c r="D860" s="4" t="s">
        <v>5095</v>
      </c>
      <c r="E860" s="4" t="s">
        <v>5096</v>
      </c>
      <c r="F860">
        <f>VALUE(SUBSTITUTE(Hafas[[#This Row],[Breitengrad Bahnhof]],".",","))</f>
        <v>47.651890000000002</v>
      </c>
      <c r="G860">
        <f>VALUE(SUBSTITUTE(Hafas[[#This Row],[Längengrad Bahnhof]],".",","))</f>
        <v>12.960141</v>
      </c>
    </row>
    <row r="861" spans="1:7">
      <c r="A861" s="4" t="s">
        <v>5097</v>
      </c>
      <c r="B861">
        <v>8000998</v>
      </c>
      <c r="D861" s="4" t="s">
        <v>5098</v>
      </c>
      <c r="E861" s="4" t="s">
        <v>5099</v>
      </c>
      <c r="F861">
        <f>VALUE(SUBSTITUTE(Hafas[[#This Row],[Breitengrad Bahnhof]],".",","))</f>
        <v>48.832154000000003</v>
      </c>
      <c r="G861">
        <f>VALUE(SUBSTITUTE(Hafas[[#This Row],[Längengrad Bahnhof]],".",","))</f>
        <v>8.2775429999999997</v>
      </c>
    </row>
    <row r="862" spans="1:7">
      <c r="A862" s="4" t="s">
        <v>5100</v>
      </c>
      <c r="B862">
        <v>8000999</v>
      </c>
      <c r="D862" s="4" t="s">
        <v>5101</v>
      </c>
      <c r="E862" s="4" t="s">
        <v>5102</v>
      </c>
      <c r="F862">
        <f>VALUE(SUBSTITUTE(Hafas[[#This Row],[Breitengrad Bahnhof]],".",","))</f>
        <v>48.31277</v>
      </c>
      <c r="G862">
        <f>VALUE(SUBSTITUTE(Hafas[[#This Row],[Längengrad Bahnhof]],".",","))</f>
        <v>8.9210349999999998</v>
      </c>
    </row>
    <row r="863" spans="1:7">
      <c r="A863" s="4" t="s">
        <v>5103</v>
      </c>
      <c r="B863">
        <v>8070326</v>
      </c>
      <c r="D863" s="4" t="s">
        <v>5104</v>
      </c>
      <c r="E863" s="4" t="s">
        <v>5105</v>
      </c>
      <c r="F863">
        <f>VALUE(SUBSTITUTE(Hafas[[#This Row],[Breitengrad Bahnhof]],".",","))</f>
        <v>53.084992999999997</v>
      </c>
      <c r="G863">
        <f>VALUE(SUBSTITUTE(Hafas[[#This Row],[Längengrad Bahnhof]],".",","))</f>
        <v>9.9936509999999998</v>
      </c>
    </row>
    <row r="864" spans="1:7">
      <c r="A864" s="4" t="s">
        <v>5106</v>
      </c>
      <c r="B864">
        <v>8001000</v>
      </c>
      <c r="D864" s="4" t="s">
        <v>5107</v>
      </c>
      <c r="E864" s="4" t="s">
        <v>5108</v>
      </c>
      <c r="F864">
        <f>VALUE(SUBSTITUTE(Hafas[[#This Row],[Breitengrad Bahnhof]],".",","))</f>
        <v>52.522705000000002</v>
      </c>
      <c r="G864">
        <f>VALUE(SUBSTITUTE(Hafas[[#This Row],[Längengrad Bahnhof]],".",","))</f>
        <v>9.7481910000000003</v>
      </c>
    </row>
    <row r="865" spans="1:7">
      <c r="A865" s="4" t="s">
        <v>5109</v>
      </c>
      <c r="B865">
        <v>8001828</v>
      </c>
      <c r="D865" s="4" t="s">
        <v>5110</v>
      </c>
      <c r="E865" s="4" t="s">
        <v>5111</v>
      </c>
      <c r="F865">
        <f>VALUE(SUBSTITUTE(Hafas[[#This Row],[Breitengrad Bahnhof]],".",","))</f>
        <v>49.998685000000002</v>
      </c>
      <c r="G865">
        <f>VALUE(SUBSTITUTE(Hafas[[#This Row],[Längengrad Bahnhof]],".",","))</f>
        <v>6.5709580000000001</v>
      </c>
    </row>
    <row r="866" spans="1:7">
      <c r="A866" s="4" t="s">
        <v>5112</v>
      </c>
      <c r="B866">
        <v>8001002</v>
      </c>
      <c r="D866" s="4" t="s">
        <v>5113</v>
      </c>
      <c r="E866" s="4" t="s">
        <v>5114</v>
      </c>
      <c r="F866">
        <f>VALUE(SUBSTITUTE(Hafas[[#This Row],[Breitengrad Bahnhof]],".",","))</f>
        <v>48.444403999999999</v>
      </c>
      <c r="G866">
        <f>VALUE(SUBSTITUTE(Hafas[[#This Row],[Längengrad Bahnhof]],".",","))</f>
        <v>8.5894390000000005</v>
      </c>
    </row>
    <row r="867" spans="1:7">
      <c r="A867" s="4" t="s">
        <v>5115</v>
      </c>
      <c r="B867">
        <v>8010050</v>
      </c>
      <c r="D867" s="4" t="s">
        <v>5116</v>
      </c>
      <c r="E867" s="4" t="s">
        <v>5117</v>
      </c>
      <c r="F867">
        <f>VALUE(SUBSTITUTE(Hafas[[#This Row],[Breitengrad Bahnhof]],".",","))</f>
        <v>51.622861</v>
      </c>
      <c r="G867">
        <f>VALUE(SUBSTITUTE(Hafas[[#This Row],[Längengrad Bahnhof]],".",","))</f>
        <v>12.316850000000001</v>
      </c>
    </row>
    <row r="868" spans="1:7">
      <c r="A868" s="4" t="s">
        <v>5118</v>
      </c>
      <c r="B868">
        <v>8001005</v>
      </c>
      <c r="D868" s="4" t="s">
        <v>5119</v>
      </c>
      <c r="E868" s="4" t="s">
        <v>5120</v>
      </c>
      <c r="F868">
        <f>VALUE(SUBSTITUTE(Hafas[[#This Row],[Breitengrad Bahnhof]],".",","))</f>
        <v>49.187232999999999</v>
      </c>
      <c r="G868">
        <f>VALUE(SUBSTITUTE(Hafas[[#This Row],[Längengrad Bahnhof]],".",","))</f>
        <v>9.4532220000000002</v>
      </c>
    </row>
    <row r="869" spans="1:7">
      <c r="A869" s="4" t="s">
        <v>5121</v>
      </c>
      <c r="B869">
        <v>8001003</v>
      </c>
      <c r="D869" s="4" t="s">
        <v>5122</v>
      </c>
      <c r="E869" s="4" t="s">
        <v>5123</v>
      </c>
      <c r="F869">
        <f>VALUE(SUBSTITUTE(Hafas[[#This Row],[Breitengrad Bahnhof]],".",","))</f>
        <v>49.164028000000002</v>
      </c>
      <c r="G869">
        <f>VALUE(SUBSTITUTE(Hafas[[#This Row],[Längengrad Bahnhof]],".",","))</f>
        <v>12.807924999999999</v>
      </c>
    </row>
    <row r="870" spans="1:7">
      <c r="A870" s="4" t="s">
        <v>5124</v>
      </c>
      <c r="B870">
        <v>8001004</v>
      </c>
      <c r="D870" s="4" t="s">
        <v>5125</v>
      </c>
      <c r="E870" s="4" t="s">
        <v>5126</v>
      </c>
      <c r="F870">
        <f>VALUE(SUBSTITUTE(Hafas[[#This Row],[Breitengrad Bahnhof]],".",","))</f>
        <v>47.543740999999997</v>
      </c>
      <c r="G870">
        <f>VALUE(SUBSTITUTE(Hafas[[#This Row],[Längengrad Bahnhof]],".",","))</f>
        <v>10.258796</v>
      </c>
    </row>
    <row r="871" spans="1:7">
      <c r="A871" s="4" t="s">
        <v>5127</v>
      </c>
      <c r="B871">
        <v>8007282</v>
      </c>
      <c r="D871" s="4" t="s">
        <v>5128</v>
      </c>
      <c r="E871" s="4" t="s">
        <v>5129</v>
      </c>
      <c r="F871">
        <f>VALUE(SUBSTITUTE(Hafas[[#This Row],[Breitengrad Bahnhof]],".",","))</f>
        <v>50.065206000000003</v>
      </c>
      <c r="G871">
        <f>VALUE(SUBSTITUTE(Hafas[[#This Row],[Längengrad Bahnhof]],".",","))</f>
        <v>9.2300640000000005</v>
      </c>
    </row>
    <row r="872" spans="1:7">
      <c r="A872" s="4" t="s">
        <v>5130</v>
      </c>
      <c r="B872">
        <v>8010051</v>
      </c>
      <c r="D872" s="4" t="s">
        <v>5131</v>
      </c>
      <c r="E872" s="4" t="s">
        <v>5132</v>
      </c>
      <c r="F872">
        <f>VALUE(SUBSTITUTE(Hafas[[#This Row],[Breitengrad Bahnhof]],".",","))</f>
        <v>53.772305000000003</v>
      </c>
      <c r="G872">
        <f>VALUE(SUBSTITUTE(Hafas[[#This Row],[Längengrad Bahnhof]],".",","))</f>
        <v>11.71529</v>
      </c>
    </row>
    <row r="873" spans="1:7">
      <c r="A873" s="4" t="s">
        <v>5133</v>
      </c>
      <c r="B873">
        <v>8001006</v>
      </c>
      <c r="D873" s="4" t="s">
        <v>5134</v>
      </c>
      <c r="E873" s="4" t="s">
        <v>5135</v>
      </c>
      <c r="F873">
        <f>VALUE(SUBSTITUTE(Hafas[[#This Row],[Breitengrad Bahnhof]],".",","))</f>
        <v>50.768476</v>
      </c>
      <c r="G873">
        <f>VALUE(SUBSTITUTE(Hafas[[#This Row],[Längengrad Bahnhof]],".",","))</f>
        <v>7.3484990000000003</v>
      </c>
    </row>
    <row r="874" spans="1:7">
      <c r="A874" s="4" t="s">
        <v>5136</v>
      </c>
      <c r="B874">
        <v>8013439</v>
      </c>
      <c r="D874" s="4" t="s">
        <v>5137</v>
      </c>
      <c r="E874" s="4" t="s">
        <v>5138</v>
      </c>
      <c r="F874">
        <f>VALUE(SUBSTITUTE(Hafas[[#This Row],[Breitengrad Bahnhof]],".",","))</f>
        <v>51.795824000000003</v>
      </c>
      <c r="G874">
        <f>VALUE(SUBSTITUTE(Hafas[[#This Row],[Längengrad Bahnhof]],".",","))</f>
        <v>10.961183999999999</v>
      </c>
    </row>
    <row r="875" spans="1:7">
      <c r="A875" s="4" t="s">
        <v>5139</v>
      </c>
      <c r="B875">
        <v>8089186</v>
      </c>
      <c r="D875" s="4" t="s">
        <v>5140</v>
      </c>
      <c r="E875" s="4" t="s">
        <v>5141</v>
      </c>
      <c r="F875">
        <f>VALUE(SUBSTITUTE(Hafas[[#This Row],[Breitengrad Bahnhof]],".",","))</f>
        <v>52.337195000000001</v>
      </c>
      <c r="G875">
        <f>VALUE(SUBSTITUTE(Hafas[[#This Row],[Längengrad Bahnhof]],".",","))</f>
        <v>13.41583</v>
      </c>
    </row>
    <row r="876" spans="1:7">
      <c r="A876" s="4" t="s">
        <v>5142</v>
      </c>
      <c r="B876">
        <v>8045797</v>
      </c>
      <c r="D876" s="4" t="s">
        <v>5143</v>
      </c>
      <c r="E876" s="4" t="s">
        <v>5144</v>
      </c>
      <c r="F876">
        <f>VALUE(SUBSTITUTE(Hafas[[#This Row],[Breitengrad Bahnhof]],".",","))</f>
        <v>52.342590000000001</v>
      </c>
      <c r="G876">
        <f>VALUE(SUBSTITUTE(Hafas[[#This Row],[Längengrad Bahnhof]],".",","))</f>
        <v>13.415570000000001</v>
      </c>
    </row>
    <row r="877" spans="1:7">
      <c r="A877" s="4" t="s">
        <v>5145</v>
      </c>
      <c r="B877">
        <v>8010053</v>
      </c>
      <c r="D877" s="4" t="s">
        <v>5146</v>
      </c>
      <c r="E877" s="4" t="s">
        <v>5147</v>
      </c>
      <c r="F877">
        <f>VALUE(SUBSTITUTE(Hafas[[#This Row],[Breitengrad Bahnhof]],".",","))</f>
        <v>52.336925999999998</v>
      </c>
      <c r="G877">
        <f>VALUE(SUBSTITUTE(Hafas[[#This Row],[Längengrad Bahnhof]],".",","))</f>
        <v>13.416088</v>
      </c>
    </row>
    <row r="878" spans="1:7">
      <c r="A878" s="4" t="s">
        <v>5148</v>
      </c>
      <c r="B878">
        <v>8071349</v>
      </c>
      <c r="D878" s="4" t="s">
        <v>5149</v>
      </c>
      <c r="E878" s="4" t="s">
        <v>5150</v>
      </c>
      <c r="F878">
        <f>VALUE(SUBSTITUTE(Hafas[[#This Row],[Breitengrad Bahnhof]],".",","))</f>
        <v>51.504623000000002</v>
      </c>
      <c r="G878">
        <f>VALUE(SUBSTITUTE(Hafas[[#This Row],[Längengrad Bahnhof]],".",","))</f>
        <v>11.426576000000001</v>
      </c>
    </row>
    <row r="879" spans="1:7">
      <c r="A879" s="4" t="s">
        <v>5151</v>
      </c>
      <c r="B879">
        <v>8010054</v>
      </c>
      <c r="D879" s="4" t="s">
        <v>5152</v>
      </c>
      <c r="E879" s="4" t="s">
        <v>5153</v>
      </c>
      <c r="F879">
        <f>VALUE(SUBSTITUTE(Hafas[[#This Row],[Breitengrad Bahnhof]],".",","))</f>
        <v>51.502780999999999</v>
      </c>
      <c r="G879">
        <f>VALUE(SUBSTITUTE(Hafas[[#This Row],[Längengrad Bahnhof]],".",","))</f>
        <v>11.426004000000001</v>
      </c>
    </row>
    <row r="880" spans="1:7">
      <c r="A880" s="4" t="s">
        <v>5154</v>
      </c>
      <c r="B880">
        <v>8001008</v>
      </c>
      <c r="D880" s="4" t="s">
        <v>5155</v>
      </c>
      <c r="E880" s="4" t="s">
        <v>5156</v>
      </c>
      <c r="F880">
        <f>VALUE(SUBSTITUTE(Hafas[[#This Row],[Breitengrad Bahnhof]],".",","))</f>
        <v>50.441870999999999</v>
      </c>
      <c r="G880">
        <f>VALUE(SUBSTITUTE(Hafas[[#This Row],[Längengrad Bahnhof]],".",","))</f>
        <v>6.5935040000000003</v>
      </c>
    </row>
    <row r="881" spans="1:7">
      <c r="A881" s="4" t="s">
        <v>5157</v>
      </c>
      <c r="B881">
        <v>8001009</v>
      </c>
      <c r="D881" s="4" t="s">
        <v>5158</v>
      </c>
      <c r="E881" s="4" t="s">
        <v>5159</v>
      </c>
      <c r="F881">
        <f>VALUE(SUBSTITUTE(Hafas[[#This Row],[Breitengrad Bahnhof]],".",","))</f>
        <v>49.066527999999998</v>
      </c>
      <c r="G881">
        <f>VALUE(SUBSTITUTE(Hafas[[#This Row],[Längengrad Bahnhof]],".",","))</f>
        <v>8.4647290000000002</v>
      </c>
    </row>
    <row r="882" spans="1:7">
      <c r="A882" s="4" t="s">
        <v>5160</v>
      </c>
      <c r="B882">
        <v>8011205</v>
      </c>
      <c r="D882" s="4" t="s">
        <v>5161</v>
      </c>
      <c r="E882" s="4" t="s">
        <v>5162</v>
      </c>
      <c r="F882">
        <f>VALUE(SUBSTITUTE(Hafas[[#This Row],[Breitengrad Bahnhof]],".",","))</f>
        <v>53.408174000000002</v>
      </c>
      <c r="G882">
        <f>VALUE(SUBSTITUTE(Hafas[[#This Row],[Längengrad Bahnhof]],".",","))</f>
        <v>13.262907</v>
      </c>
    </row>
    <row r="883" spans="1:7">
      <c r="A883" s="4" t="s">
        <v>5163</v>
      </c>
      <c r="B883">
        <v>8011206</v>
      </c>
      <c r="D883" s="4" t="s">
        <v>5164</v>
      </c>
      <c r="E883" s="4" t="s">
        <v>5165</v>
      </c>
      <c r="F883">
        <f>VALUE(SUBSTITUTE(Hafas[[#This Row],[Breitengrad Bahnhof]],".",","))</f>
        <v>50.401139000000001</v>
      </c>
      <c r="G883">
        <f>VALUE(SUBSTITUTE(Hafas[[#This Row],[Längengrad Bahnhof]],".",","))</f>
        <v>11.69806</v>
      </c>
    </row>
    <row r="884" spans="1:7">
      <c r="A884" s="4" t="s">
        <v>5166</v>
      </c>
      <c r="B884">
        <v>8001013</v>
      </c>
      <c r="D884" s="4" t="s">
        <v>5167</v>
      </c>
      <c r="E884" s="4" t="s">
        <v>5168</v>
      </c>
      <c r="F884">
        <f>VALUE(SUBSTITUTE(Hafas[[#This Row],[Breitengrad Bahnhof]],".",","))</f>
        <v>48.403815000000002</v>
      </c>
      <c r="G884">
        <f>VALUE(SUBSTITUTE(Hafas[[#This Row],[Längengrad Bahnhof]],".",","))</f>
        <v>9.7919789999999995</v>
      </c>
    </row>
    <row r="885" spans="1:7">
      <c r="A885" s="4" t="s">
        <v>5169</v>
      </c>
      <c r="B885">
        <v>8001014</v>
      </c>
      <c r="D885" s="4" t="s">
        <v>5170</v>
      </c>
      <c r="E885" s="4" t="s">
        <v>5171</v>
      </c>
      <c r="F885">
        <f>VALUE(SUBSTITUTE(Hafas[[#This Row],[Breitengrad Bahnhof]],".",","))</f>
        <v>49.296236</v>
      </c>
      <c r="G885">
        <f>VALUE(SUBSTITUTE(Hafas[[#This Row],[Längengrad Bahnhof]],".",","))</f>
        <v>9.9676799999999997</v>
      </c>
    </row>
    <row r="886" spans="1:7">
      <c r="A886" s="4" t="s">
        <v>5172</v>
      </c>
      <c r="B886">
        <v>8001015</v>
      </c>
      <c r="D886" s="4" t="s">
        <v>5173</v>
      </c>
      <c r="E886" s="4" t="s">
        <v>5174</v>
      </c>
      <c r="F886">
        <f>VALUE(SUBSTITUTE(Hafas[[#This Row],[Breitengrad Bahnhof]],".",","))</f>
        <v>48.414596000000003</v>
      </c>
      <c r="G886">
        <f>VALUE(SUBSTITUTE(Hafas[[#This Row],[Längengrad Bahnhof]],".",","))</f>
        <v>9.9193259999999999</v>
      </c>
    </row>
    <row r="887" spans="1:7">
      <c r="A887" s="4" t="s">
        <v>5175</v>
      </c>
      <c r="B887">
        <v>8011208</v>
      </c>
      <c r="D887" s="4" t="s">
        <v>5176</v>
      </c>
      <c r="E887" s="4" t="s">
        <v>5177</v>
      </c>
      <c r="F887">
        <f>VALUE(SUBSTITUTE(Hafas[[#This Row],[Breitengrad Bahnhof]],".",","))</f>
        <v>50.396833999999998</v>
      </c>
      <c r="G887">
        <f>VALUE(SUBSTITUTE(Hafas[[#This Row],[Längengrad Bahnhof]],".",","))</f>
        <v>11.203156</v>
      </c>
    </row>
    <row r="888" spans="1:7">
      <c r="A888" s="4" t="s">
        <v>5178</v>
      </c>
      <c r="B888">
        <v>8070329</v>
      </c>
      <c r="D888" s="4" t="s">
        <v>5179</v>
      </c>
      <c r="E888" s="4" t="s">
        <v>5180</v>
      </c>
      <c r="F888">
        <f>VALUE(SUBSTITUTE(Hafas[[#This Row],[Breitengrad Bahnhof]],".",","))</f>
        <v>53.292088999999997</v>
      </c>
      <c r="G888">
        <f>VALUE(SUBSTITUTE(Hafas[[#This Row],[Längengrad Bahnhof]],".",","))</f>
        <v>10.726959000000001</v>
      </c>
    </row>
    <row r="889" spans="1:7">
      <c r="A889" s="4" t="s">
        <v>5181</v>
      </c>
      <c r="B889">
        <v>8001017</v>
      </c>
      <c r="D889" s="4" t="s">
        <v>5182</v>
      </c>
      <c r="E889" s="4" t="s">
        <v>5183</v>
      </c>
      <c r="F889">
        <f>VALUE(SUBSTITUTE(Hafas[[#This Row],[Breitengrad Bahnhof]],".",","))</f>
        <v>48.124091</v>
      </c>
      <c r="G889">
        <f>VALUE(SUBSTITUTE(Hafas[[#This Row],[Längengrad Bahnhof]],".",","))</f>
        <v>8.0047770000000007</v>
      </c>
    </row>
    <row r="890" spans="1:7">
      <c r="A890" s="4" t="s">
        <v>5184</v>
      </c>
      <c r="B890">
        <v>8001018</v>
      </c>
      <c r="D890" s="4" t="s">
        <v>5185</v>
      </c>
      <c r="E890" s="4" t="s">
        <v>5186</v>
      </c>
      <c r="F890">
        <f>VALUE(SUBSTITUTE(Hafas[[#This Row],[Breitengrad Bahnhof]],".",","))</f>
        <v>50.320334000000003</v>
      </c>
      <c r="G890">
        <f>VALUE(SUBSTITUTE(Hafas[[#This Row],[Längengrad Bahnhof]],".",","))</f>
        <v>9.0515819999999998</v>
      </c>
    </row>
    <row r="891" spans="1:7">
      <c r="A891" s="4" t="s">
        <v>5187</v>
      </c>
      <c r="B891">
        <v>8010055</v>
      </c>
      <c r="D891" s="4" t="s">
        <v>5188</v>
      </c>
      <c r="E891" s="4" t="s">
        <v>5189</v>
      </c>
      <c r="F891">
        <f>VALUE(SUBSTITUTE(Hafas[[#This Row],[Breitengrad Bahnhof]],".",","))</f>
        <v>51.453302000000001</v>
      </c>
      <c r="G891">
        <f>VALUE(SUBSTITUTE(Hafas[[#This Row],[Längengrad Bahnhof]],".",","))</f>
        <v>10.609188</v>
      </c>
    </row>
    <row r="892" spans="1:7">
      <c r="A892" s="4" t="s">
        <v>5190</v>
      </c>
      <c r="B892">
        <v>8007827</v>
      </c>
      <c r="D892" s="4" t="s">
        <v>5191</v>
      </c>
      <c r="E892" s="4" t="s">
        <v>5192</v>
      </c>
      <c r="F892">
        <f>VALUE(SUBSTITUTE(Hafas[[#This Row],[Breitengrad Bahnhof]],".",","))</f>
        <v>50.660249</v>
      </c>
      <c r="G892">
        <f>VALUE(SUBSTITUTE(Hafas[[#This Row],[Längengrad Bahnhof]],".",","))</f>
        <v>6.4864420000000003</v>
      </c>
    </row>
    <row r="893" spans="1:7">
      <c r="A893" s="4" t="s">
        <v>5193</v>
      </c>
      <c r="B893">
        <v>8001027</v>
      </c>
      <c r="D893" s="4" t="s">
        <v>5194</v>
      </c>
      <c r="E893" s="4" t="s">
        <v>5195</v>
      </c>
      <c r="F893">
        <f>VALUE(SUBSTITUTE(Hafas[[#This Row],[Breitengrad Bahnhof]],".",","))</f>
        <v>49.249192000000001</v>
      </c>
      <c r="G893">
        <f>VALUE(SUBSTITUTE(Hafas[[#This Row],[Längengrad Bahnhof]],".",","))</f>
        <v>7.2581910000000001</v>
      </c>
    </row>
    <row r="894" spans="1:7">
      <c r="A894" s="4" t="s">
        <v>5196</v>
      </c>
      <c r="B894">
        <v>8001028</v>
      </c>
      <c r="D894" s="4" t="s">
        <v>5197</v>
      </c>
      <c r="E894" s="4" t="s">
        <v>5198</v>
      </c>
      <c r="F894">
        <f>VALUE(SUBSTITUTE(Hafas[[#This Row],[Breitengrad Bahnhof]],".",","))</f>
        <v>48.645094999999998</v>
      </c>
      <c r="G894">
        <f>VALUE(SUBSTITUTE(Hafas[[#This Row],[Längengrad Bahnhof]],".",","))</f>
        <v>10.617933000000001</v>
      </c>
    </row>
    <row r="895" spans="1:7">
      <c r="A895" s="4" t="s">
        <v>5199</v>
      </c>
      <c r="B895">
        <v>8011210</v>
      </c>
      <c r="D895" s="4" t="s">
        <v>5200</v>
      </c>
      <c r="E895" s="4" t="s">
        <v>5201</v>
      </c>
      <c r="F895">
        <f>VALUE(SUBSTITUTE(Hafas[[#This Row],[Breitengrad Bahnhof]],".",","))</f>
        <v>51.955410000000001</v>
      </c>
      <c r="G895">
        <f>VALUE(SUBSTITUTE(Hafas[[#This Row],[Längengrad Bahnhof]],".",","))</f>
        <v>12.895568000000001</v>
      </c>
    </row>
    <row r="896" spans="1:7">
      <c r="A896" s="4" t="s">
        <v>5202</v>
      </c>
      <c r="B896">
        <v>8011211</v>
      </c>
      <c r="D896" s="4" t="s">
        <v>5203</v>
      </c>
      <c r="E896" s="4" t="s">
        <v>5204</v>
      </c>
      <c r="F896">
        <f>VALUE(SUBSTITUTE(Hafas[[#This Row],[Breitengrad Bahnhof]],".",","))</f>
        <v>52.605234000000003</v>
      </c>
      <c r="G896">
        <f>VALUE(SUBSTITUTE(Hafas[[#This Row],[Längengrad Bahnhof]],".",","))</f>
        <v>13.611772</v>
      </c>
    </row>
    <row r="897" spans="1:7">
      <c r="A897" s="4" t="s">
        <v>5205</v>
      </c>
      <c r="B897">
        <v>8011064</v>
      </c>
      <c r="D897" s="4" t="s">
        <v>5206</v>
      </c>
      <c r="E897" s="4" t="s">
        <v>5207</v>
      </c>
      <c r="F897">
        <f>VALUE(SUBSTITUTE(Hafas[[#This Row],[Breitengrad Bahnhof]],".",","))</f>
        <v>52.596620999999999</v>
      </c>
      <c r="G897">
        <f>VALUE(SUBSTITUTE(Hafas[[#This Row],[Längengrad Bahnhof]],".",","))</f>
        <v>13.591948</v>
      </c>
    </row>
    <row r="898" spans="1:7">
      <c r="A898" s="4" t="s">
        <v>5208</v>
      </c>
      <c r="B898">
        <v>8001029</v>
      </c>
      <c r="D898" s="4" t="s">
        <v>5209</v>
      </c>
      <c r="E898" s="4" t="s">
        <v>5210</v>
      </c>
      <c r="F898">
        <f>VALUE(SUBSTITUTE(Hafas[[#This Row],[Breitengrad Bahnhof]],".",","))</f>
        <v>47.855541000000002</v>
      </c>
      <c r="G898">
        <f>VALUE(SUBSTITUTE(Hafas[[#This Row],[Längengrad Bahnhof]],".",","))</f>
        <v>8.6075429999999997</v>
      </c>
    </row>
    <row r="899" spans="1:7">
      <c r="A899" s="4" t="s">
        <v>5211</v>
      </c>
      <c r="B899">
        <v>8006669</v>
      </c>
      <c r="D899" s="4" t="s">
        <v>5212</v>
      </c>
      <c r="E899" s="4" t="s">
        <v>5213</v>
      </c>
      <c r="F899">
        <f>VALUE(SUBSTITUTE(Hafas[[#This Row],[Breitengrad Bahnhof]],".",","))</f>
        <v>47.837797999999999</v>
      </c>
      <c r="G899">
        <f>VALUE(SUBSTITUTE(Hafas[[#This Row],[Längengrad Bahnhof]],".",","))</f>
        <v>8.5571750000000009</v>
      </c>
    </row>
    <row r="900" spans="1:7">
      <c r="A900" s="4" t="s">
        <v>5214</v>
      </c>
      <c r="B900">
        <v>8011212</v>
      </c>
      <c r="D900" s="4" t="s">
        <v>5215</v>
      </c>
      <c r="E900" s="4" t="s">
        <v>5216</v>
      </c>
      <c r="F900">
        <f>VALUE(SUBSTITUTE(Hafas[[#This Row],[Breitengrad Bahnhof]],".",","))</f>
        <v>50.671241000000002</v>
      </c>
      <c r="G900">
        <f>VALUE(SUBSTITUTE(Hafas[[#This Row],[Längengrad Bahnhof]],".",","))</f>
        <v>13.291014000000001</v>
      </c>
    </row>
    <row r="901" spans="1:7">
      <c r="A901" s="4" t="s">
        <v>5217</v>
      </c>
      <c r="B901">
        <v>8010056</v>
      </c>
      <c r="D901" s="4" t="s">
        <v>5218</v>
      </c>
      <c r="E901" s="4" t="s">
        <v>5219</v>
      </c>
      <c r="F901">
        <f>VALUE(SUBSTITUTE(Hafas[[#This Row],[Breitengrad Bahnhof]],".",","))</f>
        <v>52.033805999999998</v>
      </c>
      <c r="G901">
        <f>VALUE(SUBSTITUTE(Hafas[[#This Row],[Längengrad Bahnhof]],".",","))</f>
        <v>11.457093</v>
      </c>
    </row>
    <row r="902" spans="1:7">
      <c r="A902" s="4" t="s">
        <v>5220</v>
      </c>
      <c r="B902">
        <v>8011213</v>
      </c>
      <c r="D902" s="4" t="s">
        <v>5221</v>
      </c>
      <c r="E902" s="4" t="s">
        <v>5222</v>
      </c>
      <c r="F902">
        <f>VALUE(SUBSTITUTE(Hafas[[#This Row],[Breitengrad Bahnhof]],".",","))</f>
        <v>53.528328999999999</v>
      </c>
      <c r="G902">
        <f>VALUE(SUBSTITUTE(Hafas[[#This Row],[Längengrad Bahnhof]],".",","))</f>
        <v>13.87204</v>
      </c>
    </row>
    <row r="903" spans="1:7">
      <c r="A903" s="4" t="s">
        <v>5223</v>
      </c>
      <c r="B903">
        <v>8011214</v>
      </c>
      <c r="D903" s="4" t="s">
        <v>5224</v>
      </c>
      <c r="E903" s="4" t="s">
        <v>5225</v>
      </c>
      <c r="F903">
        <f>VALUE(SUBSTITUTE(Hafas[[#This Row],[Breitengrad Bahnhof]],".",","))</f>
        <v>53.076515999999998</v>
      </c>
      <c r="G903">
        <f>VALUE(SUBSTITUTE(Hafas[[#This Row],[Längengrad Bahnhof]],".",","))</f>
        <v>12.334096000000001</v>
      </c>
    </row>
    <row r="904" spans="1:7">
      <c r="A904" s="4" t="s">
        <v>5226</v>
      </c>
      <c r="B904">
        <v>8001032</v>
      </c>
      <c r="D904" s="4" t="s">
        <v>5227</v>
      </c>
      <c r="E904" s="4" t="s">
        <v>5228</v>
      </c>
      <c r="F904">
        <f>VALUE(SUBSTITUTE(Hafas[[#This Row],[Breitengrad Bahnhof]],".",","))</f>
        <v>49.588138999999998</v>
      </c>
      <c r="G904">
        <f>VALUE(SUBSTITUTE(Hafas[[#This Row],[Längengrad Bahnhof]],".",","))</f>
        <v>8.35032</v>
      </c>
    </row>
    <row r="905" spans="1:7">
      <c r="A905" s="4" t="s">
        <v>5229</v>
      </c>
      <c r="B905">
        <v>8001033</v>
      </c>
      <c r="D905" s="4" t="s">
        <v>5230</v>
      </c>
      <c r="E905" s="4" t="s">
        <v>5231</v>
      </c>
      <c r="F905">
        <f>VALUE(SUBSTITUTE(Hafas[[#This Row],[Breitengrad Bahnhof]],".",","))</f>
        <v>48.266373000000002</v>
      </c>
      <c r="G905">
        <f>VALUE(SUBSTITUTE(Hafas[[#This Row],[Längengrad Bahnhof]],".",","))</f>
        <v>10.837891000000001</v>
      </c>
    </row>
    <row r="906" spans="1:7">
      <c r="A906" s="4" t="s">
        <v>5232</v>
      </c>
      <c r="B906">
        <v>8005979</v>
      </c>
      <c r="D906" s="4" t="s">
        <v>5233</v>
      </c>
      <c r="E906" s="4" t="s">
        <v>5234</v>
      </c>
      <c r="F906">
        <f>VALUE(SUBSTITUTE(Hafas[[#This Row],[Breitengrad Bahnhof]],".",","))</f>
        <v>48.822439000000003</v>
      </c>
      <c r="G906">
        <f>VALUE(SUBSTITUTE(Hafas[[#This Row],[Längengrad Bahnhof]],".",","))</f>
        <v>9.9128070000000008</v>
      </c>
    </row>
    <row r="907" spans="1:7">
      <c r="A907" s="4" t="s">
        <v>5235</v>
      </c>
      <c r="B907">
        <v>8011215</v>
      </c>
      <c r="D907" s="4" t="s">
        <v>5236</v>
      </c>
      <c r="E907" s="4" t="s">
        <v>5237</v>
      </c>
      <c r="F907">
        <f>VALUE(SUBSTITUTE(Hafas[[#This Row],[Breitengrad Bahnhof]],".",","))</f>
        <v>53.804533999999997</v>
      </c>
      <c r="G907">
        <f>VALUE(SUBSTITUTE(Hafas[[#This Row],[Längengrad Bahnhof]],".",","))</f>
        <v>11.3628</v>
      </c>
    </row>
    <row r="908" spans="1:7">
      <c r="A908" s="4" t="s">
        <v>5238</v>
      </c>
      <c r="B908">
        <v>8001055</v>
      </c>
      <c r="D908" s="4" t="s">
        <v>5239</v>
      </c>
      <c r="E908" s="4" t="s">
        <v>5240</v>
      </c>
      <c r="F908">
        <f>VALUE(SUBSTITUTE(Hafas[[#This Row],[Breitengrad Bahnhof]],".",","))</f>
        <v>48.687758000000002</v>
      </c>
      <c r="G908">
        <f>VALUE(SUBSTITUTE(Hafas[[#This Row],[Längengrad Bahnhof]],".",","))</f>
        <v>9.0041279999999997</v>
      </c>
    </row>
    <row r="909" spans="1:7">
      <c r="A909" s="4" t="s">
        <v>5241</v>
      </c>
      <c r="B909">
        <v>8085005</v>
      </c>
      <c r="D909" s="4" t="s">
        <v>5242</v>
      </c>
      <c r="E909" s="4" t="s">
        <v>5243</v>
      </c>
      <c r="F909">
        <f>VALUE(SUBSTITUTE(Hafas[[#This Row],[Breitengrad Bahnhof]],".",","))</f>
        <v>48.678961999999999</v>
      </c>
      <c r="G909">
        <f>VALUE(SUBSTITUTE(Hafas[[#This Row],[Längengrad Bahnhof]],".",","))</f>
        <v>8.9972019999999997</v>
      </c>
    </row>
    <row r="910" spans="1:7">
      <c r="A910" s="4" t="s">
        <v>5244</v>
      </c>
      <c r="B910">
        <v>8085007</v>
      </c>
      <c r="D910" s="4" t="s">
        <v>5245</v>
      </c>
      <c r="E910" s="4" t="s">
        <v>5246</v>
      </c>
      <c r="F910">
        <f>VALUE(SUBSTITUTE(Hafas[[#This Row],[Breitengrad Bahnhof]],".",","))</f>
        <v>48.675632999999998</v>
      </c>
      <c r="G910">
        <f>VALUE(SUBSTITUTE(Hafas[[#This Row],[Längengrad Bahnhof]],".",","))</f>
        <v>9.0257710000000007</v>
      </c>
    </row>
    <row r="911" spans="1:7">
      <c r="A911" s="4" t="s">
        <v>5247</v>
      </c>
      <c r="B911">
        <v>8085006</v>
      </c>
      <c r="D911" s="4" t="s">
        <v>5248</v>
      </c>
      <c r="E911" s="4" t="s">
        <v>5249</v>
      </c>
      <c r="F911">
        <f>VALUE(SUBSTITUTE(Hafas[[#This Row],[Breitengrad Bahnhof]],".",","))</f>
        <v>48.677236000000001</v>
      </c>
      <c r="G911">
        <f>VALUE(SUBSTITUTE(Hafas[[#This Row],[Längengrad Bahnhof]],".",","))</f>
        <v>9.0105090000000008</v>
      </c>
    </row>
    <row r="912" spans="1:7">
      <c r="A912" s="4" t="s">
        <v>5250</v>
      </c>
      <c r="B912">
        <v>8085008</v>
      </c>
      <c r="D912" s="4" t="s">
        <v>5251</v>
      </c>
      <c r="E912" s="4" t="s">
        <v>5252</v>
      </c>
      <c r="F912">
        <f>VALUE(SUBSTITUTE(Hafas[[#This Row],[Breitengrad Bahnhof]],".",","))</f>
        <v>48.670456000000001</v>
      </c>
      <c r="G912">
        <f>VALUE(SUBSTITUTE(Hafas[[#This Row],[Längengrad Bahnhof]],".",","))</f>
        <v>9.0352250000000005</v>
      </c>
    </row>
    <row r="913" spans="1:7">
      <c r="A913" s="4" t="s">
        <v>5253</v>
      </c>
      <c r="B913">
        <v>8001034</v>
      </c>
      <c r="D913" s="4" t="s">
        <v>5254</v>
      </c>
      <c r="E913" s="4" t="s">
        <v>5255</v>
      </c>
      <c r="F913">
        <f>VALUE(SUBSTITUTE(Hafas[[#This Row],[Breitengrad Bahnhof]],".",","))</f>
        <v>49.663251000000002</v>
      </c>
      <c r="G913">
        <f>VALUE(SUBSTITUTE(Hafas[[#This Row],[Längengrad Bahnhof]],".",","))</f>
        <v>8.4517860000000002</v>
      </c>
    </row>
    <row r="914" spans="1:7">
      <c r="A914" s="4" t="s">
        <v>5256</v>
      </c>
      <c r="B914">
        <v>8011216</v>
      </c>
      <c r="D914" s="4" t="s">
        <v>5257</v>
      </c>
      <c r="E914" s="4" t="s">
        <v>5258</v>
      </c>
      <c r="F914">
        <f>VALUE(SUBSTITUTE(Hafas[[#This Row],[Breitengrad Bahnhof]],".",","))</f>
        <v>53.477175000000003</v>
      </c>
      <c r="G914">
        <f>VALUE(SUBSTITUTE(Hafas[[#This Row],[Längengrad Bahnhof]],".",","))</f>
        <v>11.142868999999999</v>
      </c>
    </row>
    <row r="915" spans="1:7">
      <c r="A915" s="4" t="s">
        <v>5259</v>
      </c>
      <c r="B915">
        <v>8000040</v>
      </c>
      <c r="D915" s="4" t="s">
        <v>5260</v>
      </c>
      <c r="E915" s="4" t="s">
        <v>5261</v>
      </c>
      <c r="F915">
        <f>VALUE(SUBSTITUTE(Hafas[[#This Row],[Breitengrad Bahnhof]],".",","))</f>
        <v>51.834119999999999</v>
      </c>
      <c r="G915">
        <f>VALUE(SUBSTITUTE(Hafas[[#This Row],[Längengrad Bahnhof]],".",","))</f>
        <v>6.6204260000000001</v>
      </c>
    </row>
    <row r="916" spans="1:7">
      <c r="A916" s="4" t="s">
        <v>2182</v>
      </c>
      <c r="B916">
        <v>8000041</v>
      </c>
      <c r="D916" s="4" t="s">
        <v>5262</v>
      </c>
      <c r="E916" s="4" t="s">
        <v>5263</v>
      </c>
      <c r="F916">
        <f>VALUE(SUBSTITUTE(Hafas[[#This Row],[Breitengrad Bahnhof]],".",","))</f>
        <v>51.478608999999999</v>
      </c>
      <c r="G916">
        <f>VALUE(SUBSTITUTE(Hafas[[#This Row],[Längengrad Bahnhof]],".",","))</f>
        <v>7.2232750000000001</v>
      </c>
    </row>
    <row r="917" spans="1:7">
      <c r="A917" s="4" t="s">
        <v>5264</v>
      </c>
      <c r="B917">
        <v>8070979</v>
      </c>
      <c r="D917" s="4" t="s">
        <v>5265</v>
      </c>
      <c r="E917" s="4" t="s">
        <v>5266</v>
      </c>
      <c r="F917">
        <f>VALUE(SUBSTITUTE(Hafas[[#This Row],[Breitengrad Bahnhof]],".",","))</f>
        <v>51.477393999999997</v>
      </c>
      <c r="G917">
        <f>VALUE(SUBSTITUTE(Hafas[[#This Row],[Längengrad Bahnhof]],".",","))</f>
        <v>7.2244460000000004</v>
      </c>
    </row>
    <row r="918" spans="1:7">
      <c r="A918" s="4" t="s">
        <v>5267</v>
      </c>
      <c r="B918">
        <v>8006711</v>
      </c>
      <c r="D918" s="4" t="s">
        <v>5268</v>
      </c>
      <c r="E918" s="4" t="s">
        <v>5269</v>
      </c>
      <c r="F918">
        <f>VALUE(SUBSTITUTE(Hafas[[#This Row],[Breitengrad Bahnhof]],".",","))</f>
        <v>51.481459000000001</v>
      </c>
      <c r="G918">
        <f>VALUE(SUBSTITUTE(Hafas[[#This Row],[Längengrad Bahnhof]],".",","))</f>
        <v>7.2112230000000004</v>
      </c>
    </row>
    <row r="919" spans="1:7">
      <c r="A919" s="4" t="s">
        <v>294</v>
      </c>
      <c r="B919">
        <v>8001038</v>
      </c>
      <c r="D919" s="4" t="s">
        <v>5270</v>
      </c>
      <c r="E919" s="4" t="s">
        <v>5271</v>
      </c>
      <c r="F919">
        <f>VALUE(SUBSTITUTE(Hafas[[#This Row],[Breitengrad Bahnhof]],".",","))</f>
        <v>51.426358</v>
      </c>
      <c r="G919">
        <f>VALUE(SUBSTITUTE(Hafas[[#This Row],[Längengrad Bahnhof]],".",","))</f>
        <v>7.1408420000000001</v>
      </c>
    </row>
    <row r="920" spans="1:7">
      <c r="A920" s="4" t="s">
        <v>5272</v>
      </c>
      <c r="B920">
        <v>8001039</v>
      </c>
      <c r="D920" s="4" t="s">
        <v>5273</v>
      </c>
      <c r="E920" s="4" t="s">
        <v>5274</v>
      </c>
      <c r="F920">
        <f>VALUE(SUBSTITUTE(Hafas[[#This Row],[Breitengrad Bahnhof]],".",","))</f>
        <v>51.472116999999997</v>
      </c>
      <c r="G920">
        <f>VALUE(SUBSTITUTE(Hafas[[#This Row],[Längengrad Bahnhof]],".",","))</f>
        <v>7.2091500000000002</v>
      </c>
    </row>
    <row r="921" spans="1:7">
      <c r="A921" s="4" t="s">
        <v>5275</v>
      </c>
      <c r="B921">
        <v>8006710</v>
      </c>
      <c r="D921" s="4" t="s">
        <v>5276</v>
      </c>
      <c r="E921" s="4" t="s">
        <v>5277</v>
      </c>
      <c r="F921">
        <f>VALUE(SUBSTITUTE(Hafas[[#This Row],[Breitengrad Bahnhof]],".",","))</f>
        <v>51.491486000000002</v>
      </c>
      <c r="G921">
        <f>VALUE(SUBSTITUTE(Hafas[[#This Row],[Längengrad Bahnhof]],".",","))</f>
        <v>7.2009350000000003</v>
      </c>
    </row>
    <row r="922" spans="1:7">
      <c r="A922" s="4" t="s">
        <v>5278</v>
      </c>
      <c r="B922">
        <v>8000358</v>
      </c>
      <c r="D922" s="4" t="s">
        <v>5279</v>
      </c>
      <c r="E922" s="4" t="s">
        <v>5280</v>
      </c>
      <c r="F922">
        <f>VALUE(SUBSTITUTE(Hafas[[#This Row],[Breitengrad Bahnhof]],".",","))</f>
        <v>51.477992</v>
      </c>
      <c r="G922">
        <f>VALUE(SUBSTITUTE(Hafas[[#This Row],[Längengrad Bahnhof]],".",","))</f>
        <v>7.323645</v>
      </c>
    </row>
    <row r="923" spans="1:7">
      <c r="A923" s="4" t="s">
        <v>5281</v>
      </c>
      <c r="B923">
        <v>8004474</v>
      </c>
      <c r="D923" s="4" t="s">
        <v>5282</v>
      </c>
      <c r="E923" s="4" t="s">
        <v>5283</v>
      </c>
      <c r="F923">
        <f>VALUE(SUBSTITUTE(Hafas[[#This Row],[Breitengrad Bahnhof]],".",","))</f>
        <v>51.478031999999999</v>
      </c>
      <c r="G923">
        <f>VALUE(SUBSTITUTE(Hafas[[#This Row],[Längengrad Bahnhof]],".",","))</f>
        <v>7.3043269999999998</v>
      </c>
    </row>
    <row r="924" spans="1:7">
      <c r="A924" s="4" t="s">
        <v>5284</v>
      </c>
      <c r="B924">
        <v>8001035</v>
      </c>
      <c r="D924" s="4" t="s">
        <v>5285</v>
      </c>
      <c r="E924" s="4" t="s">
        <v>5286</v>
      </c>
      <c r="F924">
        <f>VALUE(SUBSTITUTE(Hafas[[#This Row],[Breitengrad Bahnhof]],".",","))</f>
        <v>51.517800000000001</v>
      </c>
      <c r="G924">
        <f>VALUE(SUBSTITUTE(Hafas[[#This Row],[Längengrad Bahnhof]],".",","))</f>
        <v>7.2052750000000003</v>
      </c>
    </row>
    <row r="925" spans="1:7">
      <c r="A925" s="4" t="s">
        <v>5287</v>
      </c>
      <c r="B925">
        <v>8001043</v>
      </c>
      <c r="D925" s="4" t="s">
        <v>5288</v>
      </c>
      <c r="E925" s="4" t="s">
        <v>5289</v>
      </c>
      <c r="F925">
        <f>VALUE(SUBSTITUTE(Hafas[[#This Row],[Breitengrad Bahnhof]],".",","))</f>
        <v>49.606952</v>
      </c>
      <c r="G925">
        <f>VALUE(SUBSTITUTE(Hafas[[#This Row],[Längengrad Bahnhof]],".",","))</f>
        <v>8.1880330000000008</v>
      </c>
    </row>
    <row r="926" spans="1:7">
      <c r="A926" s="4" t="s">
        <v>5290</v>
      </c>
      <c r="B926">
        <v>8070159</v>
      </c>
      <c r="D926" s="4" t="s">
        <v>5291</v>
      </c>
      <c r="E926" s="4" t="s">
        <v>5292</v>
      </c>
      <c r="F926">
        <f>VALUE(SUBSTITUTE(Hafas[[#This Row],[Breitengrad Bahnhof]],".",","))</f>
        <v>49.140655000000002</v>
      </c>
      <c r="G926">
        <f>VALUE(SUBSTITUTE(Hafas[[#This Row],[Längengrad Bahnhof]],".",","))</f>
        <v>9.191198</v>
      </c>
    </row>
    <row r="927" spans="1:7">
      <c r="A927" s="4" t="s">
        <v>5293</v>
      </c>
      <c r="B927">
        <v>8070158</v>
      </c>
      <c r="D927" s="4" t="s">
        <v>5294</v>
      </c>
      <c r="E927" s="4" t="s">
        <v>5295</v>
      </c>
      <c r="F927">
        <f>VALUE(SUBSTITUTE(Hafas[[#This Row],[Breitengrad Bahnhof]],".",","))</f>
        <v>49.139302000000001</v>
      </c>
      <c r="G927">
        <f>VALUE(SUBSTITUTE(Hafas[[#This Row],[Längengrad Bahnhof]],".",","))</f>
        <v>9.1654409999999995</v>
      </c>
    </row>
    <row r="928" spans="1:7">
      <c r="A928" s="4" t="s">
        <v>5296</v>
      </c>
      <c r="B928">
        <v>8001046</v>
      </c>
      <c r="D928" s="4" t="s">
        <v>5297</v>
      </c>
      <c r="E928" s="4" t="s">
        <v>5298</v>
      </c>
      <c r="F928">
        <f>VALUE(SUBSTITUTE(Hafas[[#This Row],[Breitengrad Bahnhof]],".",","))</f>
        <v>47.678113000000003</v>
      </c>
      <c r="G928">
        <f>VALUE(SUBSTITUTE(Hafas[[#This Row],[Längengrad Bahnhof]],".",","))</f>
        <v>10.411092</v>
      </c>
    </row>
    <row r="929" spans="1:7">
      <c r="A929" s="4" t="s">
        <v>5299</v>
      </c>
      <c r="B929">
        <v>8001047</v>
      </c>
      <c r="D929" s="4" t="s">
        <v>5300</v>
      </c>
      <c r="E929" s="4" t="s">
        <v>5301</v>
      </c>
      <c r="F929">
        <f>VALUE(SUBSTITUTE(Hafas[[#This Row],[Breitengrad Bahnhof]],".",","))</f>
        <v>48.383369000000002</v>
      </c>
      <c r="G929">
        <f>VALUE(SUBSTITUTE(Hafas[[#This Row],[Längengrad Bahnhof]],".",","))</f>
        <v>8.9906009999999998</v>
      </c>
    </row>
    <row r="930" spans="1:7">
      <c r="A930" s="4" t="s">
        <v>5302</v>
      </c>
      <c r="B930">
        <v>8001048</v>
      </c>
      <c r="D930" s="4" t="s">
        <v>5303</v>
      </c>
      <c r="E930" s="4" t="s">
        <v>5304</v>
      </c>
      <c r="F930">
        <f>VALUE(SUBSTITUTE(Hafas[[#This Row],[Breitengrad Bahnhof]],".",","))</f>
        <v>52.031120999999999</v>
      </c>
      <c r="G930">
        <f>VALUE(SUBSTITUTE(Hafas[[#This Row],[Längengrad Bahnhof]],".",","))</f>
        <v>10.001329999999999</v>
      </c>
    </row>
    <row r="931" spans="1:7">
      <c r="A931" s="4" t="s">
        <v>5305</v>
      </c>
      <c r="B931">
        <v>8001050</v>
      </c>
      <c r="D931" s="4" t="s">
        <v>5306</v>
      </c>
      <c r="E931" s="4" t="s">
        <v>5307</v>
      </c>
      <c r="F931">
        <f>VALUE(SUBSTITUTE(Hafas[[#This Row],[Breitengrad Bahnhof]],".",","))</f>
        <v>51.637208999999999</v>
      </c>
      <c r="G931">
        <f>VALUE(SUBSTITUTE(Hafas[[#This Row],[Längengrad Bahnhof]],".",","))</f>
        <v>9.5616669999999999</v>
      </c>
    </row>
    <row r="932" spans="1:7">
      <c r="A932" s="4" t="s">
        <v>5308</v>
      </c>
      <c r="B932">
        <v>8000359</v>
      </c>
      <c r="D932" s="4" t="s">
        <v>5309</v>
      </c>
      <c r="E932" s="4" t="s">
        <v>5310</v>
      </c>
      <c r="F932">
        <f>VALUE(SUBSTITUTE(Hafas[[#This Row],[Breitengrad Bahnhof]],".",","))</f>
        <v>49.929585000000003</v>
      </c>
      <c r="G932">
        <f>VALUE(SUBSTITUTE(Hafas[[#This Row],[Längengrad Bahnhof]],".",","))</f>
        <v>8.3124909999999996</v>
      </c>
    </row>
    <row r="933" spans="1:7">
      <c r="A933" s="4" t="s">
        <v>5311</v>
      </c>
      <c r="B933">
        <v>8001051</v>
      </c>
      <c r="D933" s="4" t="s">
        <v>5312</v>
      </c>
      <c r="E933" s="4" t="s">
        <v>5313</v>
      </c>
      <c r="F933">
        <f>VALUE(SUBSTITUTE(Hafas[[#This Row],[Breitengrad Bahnhof]],".",","))</f>
        <v>49.070503000000002</v>
      </c>
      <c r="G933">
        <f>VALUE(SUBSTITUTE(Hafas[[#This Row],[Längengrad Bahnhof]],".",","))</f>
        <v>13.101101999999999</v>
      </c>
    </row>
    <row r="934" spans="1:7">
      <c r="A934" s="4" t="s">
        <v>5314</v>
      </c>
      <c r="B934">
        <v>8011219</v>
      </c>
      <c r="D934" s="4" t="s">
        <v>5315</v>
      </c>
      <c r="E934" s="4" t="s">
        <v>5316</v>
      </c>
      <c r="F934">
        <f>VALUE(SUBSTITUTE(Hafas[[#This Row],[Breitengrad Bahnhof]],".",","))</f>
        <v>51.393528000000003</v>
      </c>
      <c r="G934">
        <f>VALUE(SUBSTITUTE(Hafas[[#This Row],[Längengrad Bahnhof]],".",","))</f>
        <v>10.208550000000001</v>
      </c>
    </row>
    <row r="935" spans="1:7">
      <c r="A935" s="4" t="s">
        <v>5317</v>
      </c>
      <c r="B935">
        <v>8070333</v>
      </c>
      <c r="D935" s="4" t="s">
        <v>5318</v>
      </c>
      <c r="E935" s="4" t="s">
        <v>5319</v>
      </c>
      <c r="F935">
        <f>VALUE(SUBSTITUTE(Hafas[[#This Row],[Breitengrad Bahnhof]],".",","))</f>
        <v>51.982331000000002</v>
      </c>
      <c r="G935">
        <f>VALUE(SUBSTITUTE(Hafas[[#This Row],[Längengrad Bahnhof]],".",","))</f>
        <v>9.5143079999999998</v>
      </c>
    </row>
    <row r="936" spans="1:7">
      <c r="A936" s="4" t="s">
        <v>5320</v>
      </c>
      <c r="B936">
        <v>8001054</v>
      </c>
      <c r="D936" s="4" t="s">
        <v>5321</v>
      </c>
      <c r="E936" s="4" t="s">
        <v>5322</v>
      </c>
      <c r="F936">
        <f>VALUE(SUBSTITUTE(Hafas[[#This Row],[Breitengrad Bahnhof]],".",","))</f>
        <v>49.278381000000003</v>
      </c>
      <c r="G936">
        <f>VALUE(SUBSTITUTE(Hafas[[#This Row],[Längengrad Bahnhof]],".",","))</f>
        <v>12.325948</v>
      </c>
    </row>
    <row r="937" spans="1:7">
      <c r="A937" s="4" t="s">
        <v>5323</v>
      </c>
      <c r="B937">
        <v>8001056</v>
      </c>
      <c r="D937" s="4" t="s">
        <v>5324</v>
      </c>
      <c r="E937" s="4" t="s">
        <v>5325</v>
      </c>
      <c r="F937">
        <f>VALUE(SUBSTITUTE(Hafas[[#This Row],[Breitengrad Bahnhof]],".",","))</f>
        <v>49.475929000000001</v>
      </c>
      <c r="G937">
        <f>VALUE(SUBSTITUTE(Hafas[[#This Row],[Längengrad Bahnhof]],".",","))</f>
        <v>9.3172069999999998</v>
      </c>
    </row>
    <row r="938" spans="1:7">
      <c r="A938" s="4" t="s">
        <v>5326</v>
      </c>
      <c r="B938">
        <v>8001069</v>
      </c>
      <c r="D938" s="4" t="s">
        <v>5327</v>
      </c>
      <c r="E938" s="4" t="s">
        <v>5328</v>
      </c>
      <c r="F938">
        <f>VALUE(SUBSTITUTE(Hafas[[#This Row],[Breitengrad Bahnhof]],".",","))</f>
        <v>48.910594000000003</v>
      </c>
      <c r="G938">
        <f>VALUE(SUBSTITUTE(Hafas[[#This Row],[Längengrad Bahnhof]],".",","))</f>
        <v>12.686140999999999</v>
      </c>
    </row>
    <row r="939" spans="1:7">
      <c r="A939" s="4" t="s">
        <v>5329</v>
      </c>
      <c r="B939">
        <v>8011222</v>
      </c>
      <c r="D939" s="4" t="s">
        <v>5330</v>
      </c>
      <c r="E939" s="4" t="s">
        <v>5331</v>
      </c>
      <c r="F939">
        <f>VALUE(SUBSTITUTE(Hafas[[#This Row],[Breitengrad Bahnhof]],".",","))</f>
        <v>51.184702000000001</v>
      </c>
      <c r="G939">
        <f>VALUE(SUBSTITUTE(Hafas[[#This Row],[Längengrad Bahnhof]],".",","))</f>
        <v>12.384024</v>
      </c>
    </row>
    <row r="940" spans="1:7">
      <c r="A940" s="4" t="s">
        <v>5332</v>
      </c>
      <c r="B940">
        <v>8013471</v>
      </c>
      <c r="D940" s="4" t="s">
        <v>5333</v>
      </c>
      <c r="E940" s="4" t="s">
        <v>5334</v>
      </c>
      <c r="F940">
        <f>VALUE(SUBSTITUTE(Hafas[[#This Row],[Breitengrad Bahnhof]],".",","))</f>
        <v>51.203037000000002</v>
      </c>
      <c r="G940">
        <f>VALUE(SUBSTITUTE(Hafas[[#This Row],[Längengrad Bahnhof]],".",","))</f>
        <v>12.381990999999999</v>
      </c>
    </row>
    <row r="941" spans="1:7">
      <c r="A941" s="4" t="s">
        <v>5335</v>
      </c>
      <c r="B941">
        <v>8001057</v>
      </c>
      <c r="D941" s="4" t="s">
        <v>5336</v>
      </c>
      <c r="E941" s="4" t="s">
        <v>5337</v>
      </c>
      <c r="F941">
        <f>VALUE(SUBSTITUTE(Hafas[[#This Row],[Breitengrad Bahnhof]],".",","))</f>
        <v>49.379831000000003</v>
      </c>
      <c r="G941">
        <f>VALUE(SUBSTITUTE(Hafas[[#This Row],[Längengrad Bahnhof]],".",","))</f>
        <v>8.3036019999999997</v>
      </c>
    </row>
    <row r="942" spans="1:7">
      <c r="A942" s="4" t="s">
        <v>5338</v>
      </c>
      <c r="B942">
        <v>8001058</v>
      </c>
      <c r="D942" s="4" t="s">
        <v>5339</v>
      </c>
      <c r="E942" s="4" t="s">
        <v>5340</v>
      </c>
      <c r="F942">
        <f>VALUE(SUBSTITUTE(Hafas[[#This Row],[Breitengrad Bahnhof]],".",","))</f>
        <v>49.052101</v>
      </c>
      <c r="G942">
        <f>VALUE(SUBSTITUTE(Hafas[[#This Row],[Längengrad Bahnhof]],".",","))</f>
        <v>13.11088</v>
      </c>
    </row>
    <row r="943" spans="1:7">
      <c r="A943" s="4" t="s">
        <v>5341</v>
      </c>
      <c r="B943">
        <v>8001071</v>
      </c>
      <c r="D943" s="4" t="s">
        <v>5342</v>
      </c>
      <c r="E943" s="4" t="s">
        <v>5343</v>
      </c>
      <c r="F943">
        <f>VALUE(SUBSTITUTE(Hafas[[#This Row],[Breitengrad Bahnhof]],".",","))</f>
        <v>52.361632</v>
      </c>
      <c r="G943">
        <f>VALUE(SUBSTITUTE(Hafas[[#This Row],[Längengrad Bahnhof]],".",","))</f>
        <v>8.307525</v>
      </c>
    </row>
    <row r="944" spans="1:7">
      <c r="A944" s="4" t="s">
        <v>5344</v>
      </c>
      <c r="B944">
        <v>8001059</v>
      </c>
      <c r="D944" s="4" t="s">
        <v>5345</v>
      </c>
      <c r="E944" s="4" t="s">
        <v>5346</v>
      </c>
      <c r="F944">
        <f>VALUE(SUBSTITUTE(Hafas[[#This Row],[Breitengrad Bahnhof]],".",","))</f>
        <v>47.748950999999998</v>
      </c>
      <c r="G944">
        <f>VALUE(SUBSTITUTE(Hafas[[#This Row],[Längengrad Bahnhof]],".",","))</f>
        <v>8.9257690000000007</v>
      </c>
    </row>
    <row r="945" spans="1:7">
      <c r="A945" s="4" t="s">
        <v>5347</v>
      </c>
      <c r="B945">
        <v>8001072</v>
      </c>
      <c r="D945" s="4" t="s">
        <v>5348</v>
      </c>
      <c r="E945" s="4" t="s">
        <v>5349</v>
      </c>
      <c r="F945">
        <f>VALUE(SUBSTITUTE(Hafas[[#This Row],[Breitengrad Bahnhof]],".",","))</f>
        <v>51.274323000000003</v>
      </c>
      <c r="G945">
        <f>VALUE(SUBSTITUTE(Hafas[[#This Row],[Längengrad Bahnhof]],".",","))</f>
        <v>6.274591</v>
      </c>
    </row>
    <row r="946" spans="1:7">
      <c r="A946" s="4" t="s">
        <v>5350</v>
      </c>
      <c r="B946">
        <v>8011230</v>
      </c>
      <c r="D946" s="4" t="s">
        <v>5351</v>
      </c>
      <c r="E946" s="4" t="s">
        <v>5352</v>
      </c>
      <c r="F946">
        <f>VALUE(SUBSTITUTE(Hafas[[#This Row],[Breitengrad Bahnhof]],".",","))</f>
        <v>53.378061000000002</v>
      </c>
      <c r="G946">
        <f>VALUE(SUBSTITUTE(Hafas[[#This Row],[Längengrad Bahnhof]],".",","))</f>
        <v>10.754279</v>
      </c>
    </row>
    <row r="947" spans="1:7">
      <c r="A947" s="4" t="s">
        <v>5353</v>
      </c>
      <c r="B947">
        <v>8007067</v>
      </c>
      <c r="D947" s="4" t="s">
        <v>5354</v>
      </c>
      <c r="E947" s="4" t="s">
        <v>5355</v>
      </c>
      <c r="F947">
        <f>VALUE(SUBSTITUTE(Hafas[[#This Row],[Breitengrad Bahnhof]],".",","))</f>
        <v>53.786107000000001</v>
      </c>
      <c r="G947">
        <f>VALUE(SUBSTITUTE(Hafas[[#This Row],[Längengrad Bahnhof]],".",","))</f>
        <v>9.7168430000000008</v>
      </c>
    </row>
    <row r="948" spans="1:7">
      <c r="A948" s="4" t="s">
        <v>5356</v>
      </c>
      <c r="B948">
        <v>8070645</v>
      </c>
      <c r="D948" s="4" t="s">
        <v>5357</v>
      </c>
      <c r="E948" s="4" t="s">
        <v>5358</v>
      </c>
      <c r="F948">
        <f>VALUE(SUBSTITUTE(Hafas[[#This Row],[Breitengrad Bahnhof]],".",","))</f>
        <v>53.286200000000001</v>
      </c>
      <c r="G948">
        <f>VALUE(SUBSTITUTE(Hafas[[#This Row],[Längengrad Bahnhof]],".",","))</f>
        <v>10.569599999999999</v>
      </c>
    </row>
    <row r="949" spans="1:7">
      <c r="A949" s="4" t="s">
        <v>5359</v>
      </c>
      <c r="B949">
        <v>8011225</v>
      </c>
      <c r="D949" s="4" t="s">
        <v>5360</v>
      </c>
      <c r="E949" s="4" t="s">
        <v>5361</v>
      </c>
      <c r="F949">
        <f>VALUE(SUBSTITUTE(Hafas[[#This Row],[Breitengrad Bahnhof]],".",","))</f>
        <v>53.107382000000001</v>
      </c>
      <c r="G949">
        <f>VALUE(SUBSTITUTE(Hafas[[#This Row],[Längengrad Bahnhof]],".",","))</f>
        <v>12.269615</v>
      </c>
    </row>
    <row r="950" spans="1:7">
      <c r="A950" s="4" t="s">
        <v>5362</v>
      </c>
      <c r="B950">
        <v>8001080</v>
      </c>
      <c r="D950" s="4" t="s">
        <v>5363</v>
      </c>
      <c r="E950" s="4" t="s">
        <v>5364</v>
      </c>
      <c r="F950">
        <f>VALUE(SUBSTITUTE(Hafas[[#This Row],[Breitengrad Bahnhof]],".",","))</f>
        <v>48.523552000000002</v>
      </c>
      <c r="G950">
        <f>VALUE(SUBSTITUTE(Hafas[[#This Row],[Längengrad Bahnhof]],".",","))</f>
        <v>8.8276620000000001</v>
      </c>
    </row>
    <row r="951" spans="1:7">
      <c r="A951" s="4" t="s">
        <v>5365</v>
      </c>
      <c r="B951">
        <v>8001061</v>
      </c>
      <c r="D951" s="4" t="s">
        <v>5366</v>
      </c>
      <c r="E951" s="4" t="s">
        <v>5367</v>
      </c>
      <c r="F951">
        <f>VALUE(SUBSTITUTE(Hafas[[#This Row],[Breitengrad Bahnhof]],".",","))</f>
        <v>51.598014999999997</v>
      </c>
      <c r="G951">
        <f>VALUE(SUBSTITUTE(Hafas[[#This Row],[Längengrad Bahnhof]],".",","))</f>
        <v>7.7572960000000002</v>
      </c>
    </row>
    <row r="952" spans="1:7">
      <c r="A952" s="4" t="s">
        <v>5368</v>
      </c>
      <c r="B952">
        <v>8004448</v>
      </c>
      <c r="D952" s="4" t="s">
        <v>5369</v>
      </c>
      <c r="E952" s="4" t="s">
        <v>5370</v>
      </c>
      <c r="F952">
        <f>VALUE(SUBSTITUTE(Hafas[[#This Row],[Breitengrad Bahnhof]],".",","))</f>
        <v>51.615709000000003</v>
      </c>
      <c r="G952">
        <f>VALUE(SUBSTITUTE(Hafas[[#This Row],[Längengrad Bahnhof]],".",","))</f>
        <v>7.7422000000000004</v>
      </c>
    </row>
    <row r="953" spans="1:7">
      <c r="A953" s="4" t="s">
        <v>705</v>
      </c>
      <c r="B953">
        <v>8000044</v>
      </c>
      <c r="D953" s="4" t="s">
        <v>5371</v>
      </c>
      <c r="E953" s="4" t="s">
        <v>5372</v>
      </c>
      <c r="F953">
        <f>VALUE(SUBSTITUTE(Hafas[[#This Row],[Breitengrad Bahnhof]],".",","))</f>
        <v>50.732008</v>
      </c>
      <c r="G953">
        <f>VALUE(SUBSTITUTE(Hafas[[#This Row],[Längengrad Bahnhof]],".",","))</f>
        <v>7.0971359999999999</v>
      </c>
    </row>
    <row r="954" spans="1:7">
      <c r="A954" s="4" t="s">
        <v>5373</v>
      </c>
      <c r="B954">
        <v>8001081</v>
      </c>
      <c r="D954" s="4" t="s">
        <v>5374</v>
      </c>
      <c r="E954" s="4" t="s">
        <v>5375</v>
      </c>
      <c r="F954">
        <f>VALUE(SUBSTITUTE(Hafas[[#This Row],[Breitengrad Bahnhof]],".",","))</f>
        <v>50.721843999999997</v>
      </c>
      <c r="G954">
        <f>VALUE(SUBSTITUTE(Hafas[[#This Row],[Längengrad Bahnhof]],".",","))</f>
        <v>7.0526150000000003</v>
      </c>
    </row>
    <row r="955" spans="1:7">
      <c r="A955" s="4" t="s">
        <v>5376</v>
      </c>
      <c r="B955">
        <v>8001091</v>
      </c>
      <c r="D955" s="4" t="s">
        <v>5377</v>
      </c>
      <c r="E955" s="4" t="s">
        <v>5378</v>
      </c>
      <c r="F955">
        <f>VALUE(SUBSTITUTE(Hafas[[#This Row],[Breitengrad Bahnhof]],".",","))</f>
        <v>50.71454</v>
      </c>
      <c r="G955">
        <f>VALUE(SUBSTITUTE(Hafas[[#This Row],[Längengrad Bahnhof]],".",","))</f>
        <v>7.1180099999999999</v>
      </c>
    </row>
    <row r="956" spans="1:7">
      <c r="A956" s="4" t="s">
        <v>5379</v>
      </c>
      <c r="B956">
        <v>8001082</v>
      </c>
      <c r="D956" s="4" t="s">
        <v>5380</v>
      </c>
      <c r="E956" s="4" t="s">
        <v>5381</v>
      </c>
      <c r="F956">
        <f>VALUE(SUBSTITUTE(Hafas[[#This Row],[Breitengrad Bahnhof]],".",","))</f>
        <v>50.683926999999997</v>
      </c>
      <c r="G956">
        <f>VALUE(SUBSTITUTE(Hafas[[#This Row],[Längengrad Bahnhof]],".",","))</f>
        <v>7.1595550000000001</v>
      </c>
    </row>
    <row r="957" spans="1:7">
      <c r="A957" s="4" t="s">
        <v>5382</v>
      </c>
      <c r="B957">
        <v>8001083</v>
      </c>
      <c r="D957" s="4" t="s">
        <v>5383</v>
      </c>
      <c r="E957" s="4" t="s">
        <v>5384</v>
      </c>
      <c r="F957">
        <f>VALUE(SUBSTITUTE(Hafas[[#This Row],[Breitengrad Bahnhof]],".",","))</f>
        <v>50.738475999999999</v>
      </c>
      <c r="G957">
        <f>VALUE(SUBSTITUTE(Hafas[[#This Row],[Längengrad Bahnhof]],".",","))</f>
        <v>7.1276570000000001</v>
      </c>
    </row>
    <row r="958" spans="1:7">
      <c r="A958" s="4" t="s">
        <v>5385</v>
      </c>
      <c r="B958">
        <v>8001084</v>
      </c>
      <c r="D958" s="4" t="s">
        <v>5386</v>
      </c>
      <c r="E958" s="4" t="s">
        <v>5387</v>
      </c>
      <c r="F958">
        <f>VALUE(SUBSTITUTE(Hafas[[#This Row],[Breitengrad Bahnhof]],".",","))</f>
        <v>50.716475000000003</v>
      </c>
      <c r="G958">
        <f>VALUE(SUBSTITUTE(Hafas[[#This Row],[Längengrad Bahnhof]],".",","))</f>
        <v>7.042548</v>
      </c>
    </row>
    <row r="959" spans="1:7">
      <c r="A959" s="4" t="s">
        <v>5388</v>
      </c>
      <c r="B959">
        <v>8001088</v>
      </c>
      <c r="D959" s="4" t="s">
        <v>5389</v>
      </c>
      <c r="E959" s="4" t="s">
        <v>5390</v>
      </c>
      <c r="F959">
        <f>VALUE(SUBSTITUTE(Hafas[[#This Row],[Breitengrad Bahnhof]],".",","))</f>
        <v>50.735590000000002</v>
      </c>
      <c r="G959">
        <f>VALUE(SUBSTITUTE(Hafas[[#This Row],[Längengrad Bahnhof]],".",","))</f>
        <v>7.0622109999999996</v>
      </c>
    </row>
    <row r="960" spans="1:7">
      <c r="A960" s="4" t="s">
        <v>5391</v>
      </c>
      <c r="B960">
        <v>8007047</v>
      </c>
      <c r="D960" s="4" t="s">
        <v>5392</v>
      </c>
      <c r="E960" s="4" t="s">
        <v>5393</v>
      </c>
      <c r="F960">
        <f>VALUE(SUBSTITUTE(Hafas[[#This Row],[Breitengrad Bahnhof]],".",","))</f>
        <v>53.663395000000001</v>
      </c>
      <c r="G960">
        <f>VALUE(SUBSTITUTE(Hafas[[#This Row],[Längengrad Bahnhof]],".",","))</f>
        <v>9.9102429999999995</v>
      </c>
    </row>
    <row r="961" spans="1:7">
      <c r="A961" s="4" t="s">
        <v>5394</v>
      </c>
      <c r="B961">
        <v>8001085</v>
      </c>
      <c r="D961" s="4" t="s">
        <v>5395</v>
      </c>
      <c r="E961" s="4" t="s">
        <v>5396</v>
      </c>
      <c r="F961">
        <f>VALUE(SUBSTITUTE(Hafas[[#This Row],[Breitengrad Bahnhof]],".",","))</f>
        <v>50.669153000000001</v>
      </c>
      <c r="G961">
        <f>VALUE(SUBSTITUTE(Hafas[[#This Row],[Längengrad Bahnhof]],".",","))</f>
        <v>7.1813419999999999</v>
      </c>
    </row>
    <row r="962" spans="1:7">
      <c r="A962" s="4" t="s">
        <v>5397</v>
      </c>
      <c r="B962">
        <v>8001086</v>
      </c>
      <c r="D962" s="4" t="s">
        <v>5398</v>
      </c>
      <c r="E962" s="4" t="s">
        <v>5399</v>
      </c>
      <c r="F962">
        <f>VALUE(SUBSTITUTE(Hafas[[#This Row],[Breitengrad Bahnhof]],".",","))</f>
        <v>50.715072999999997</v>
      </c>
      <c r="G962">
        <f>VALUE(SUBSTITUTE(Hafas[[#This Row],[Längengrad Bahnhof]],".",","))</f>
        <v>7.1593</v>
      </c>
    </row>
    <row r="963" spans="1:7">
      <c r="A963" s="4" t="s">
        <v>5400</v>
      </c>
      <c r="B963">
        <v>8001089</v>
      </c>
      <c r="D963" s="4" t="s">
        <v>5401</v>
      </c>
      <c r="E963" s="4" t="s">
        <v>5402</v>
      </c>
      <c r="F963">
        <f>VALUE(SUBSTITUTE(Hafas[[#This Row],[Breitengrad Bahnhof]],".",","))</f>
        <v>53.099111999999998</v>
      </c>
      <c r="G963">
        <f>VALUE(SUBSTITUTE(Hafas[[#This Row],[Längengrad Bahnhof]],".",","))</f>
        <v>8.5325559999999996</v>
      </c>
    </row>
    <row r="964" spans="1:7">
      <c r="A964" s="4" t="s">
        <v>5403</v>
      </c>
      <c r="B964">
        <v>8007061</v>
      </c>
      <c r="D964" s="4" t="s">
        <v>5404</v>
      </c>
      <c r="E964" s="4" t="s">
        <v>5405</v>
      </c>
      <c r="F964">
        <f>VALUE(SUBSTITUTE(Hafas[[#This Row],[Breitengrad Bahnhof]],".",","))</f>
        <v>54.017738000000001</v>
      </c>
      <c r="G964">
        <f>VALUE(SUBSTITUTE(Hafas[[#This Row],[Längengrad Bahnhof]],".",","))</f>
        <v>10.0162</v>
      </c>
    </row>
    <row r="965" spans="1:7">
      <c r="A965" s="4" t="s">
        <v>5406</v>
      </c>
      <c r="B965">
        <v>8001090</v>
      </c>
      <c r="D965" s="4" t="s">
        <v>5407</v>
      </c>
      <c r="E965" s="4" t="s">
        <v>5408</v>
      </c>
      <c r="F965">
        <f>VALUE(SUBSTITUTE(Hafas[[#This Row],[Breitengrad Bahnhof]],".",","))</f>
        <v>48.855153000000001</v>
      </c>
      <c r="G965">
        <f>VALUE(SUBSTITUTE(Hafas[[#This Row],[Längengrad Bahnhof]],".",","))</f>
        <v>10.351706999999999</v>
      </c>
    </row>
    <row r="966" spans="1:7">
      <c r="A966" s="4" t="s">
        <v>5409</v>
      </c>
      <c r="B966">
        <v>8000045</v>
      </c>
      <c r="D966" s="4" t="s">
        <v>5410</v>
      </c>
      <c r="E966" s="4" t="s">
        <v>5411</v>
      </c>
      <c r="F966">
        <f>VALUE(SUBSTITUTE(Hafas[[#This Row],[Breitengrad Bahnhof]],".",","))</f>
        <v>50.231422000000002</v>
      </c>
      <c r="G966">
        <f>VALUE(SUBSTITUTE(Hafas[[#This Row],[Längengrad Bahnhof]],".",","))</f>
        <v>7.5860139999999996</v>
      </c>
    </row>
    <row r="967" spans="1:7">
      <c r="A967" s="4" t="s">
        <v>5412</v>
      </c>
      <c r="B967">
        <v>8075957</v>
      </c>
      <c r="D967" s="4" t="s">
        <v>2585</v>
      </c>
      <c r="E967" s="4" t="s">
        <v>2585</v>
      </c>
      <c r="F967">
        <f>VALUE(SUBSTITUTE(Hafas[[#This Row],[Breitengrad Bahnhof]],".",","))</f>
        <v>999999</v>
      </c>
      <c r="G967">
        <f>VALUE(SUBSTITUTE(Hafas[[#This Row],[Längengrad Bahnhof]],".",","))</f>
        <v>999999</v>
      </c>
    </row>
    <row r="968" spans="1:7">
      <c r="A968" s="4" t="s">
        <v>5413</v>
      </c>
      <c r="B968">
        <v>8000324</v>
      </c>
      <c r="D968" s="4" t="s">
        <v>5414</v>
      </c>
      <c r="E968" s="4" t="s">
        <v>5415</v>
      </c>
      <c r="F968">
        <f>VALUE(SUBSTITUTE(Hafas[[#This Row],[Breitengrad Bahnhof]],".",","))</f>
        <v>50.230196999999997</v>
      </c>
      <c r="G968">
        <f>VALUE(SUBSTITUTE(Hafas[[#This Row],[Längengrad Bahnhof]],".",","))</f>
        <v>7.5955209999999997</v>
      </c>
    </row>
    <row r="969" spans="1:7">
      <c r="A969" s="4" t="s">
        <v>5416</v>
      </c>
      <c r="B969">
        <v>8000742</v>
      </c>
      <c r="D969" s="4" t="s">
        <v>5417</v>
      </c>
      <c r="E969" s="4" t="s">
        <v>5418</v>
      </c>
      <c r="F969">
        <f>VALUE(SUBSTITUTE(Hafas[[#This Row],[Breitengrad Bahnhof]],".",","))</f>
        <v>50.205250999999997</v>
      </c>
      <c r="G969">
        <f>VALUE(SUBSTITUTE(Hafas[[#This Row],[Längengrad Bahnhof]],".",","))</f>
        <v>7.6354810000000004</v>
      </c>
    </row>
    <row r="970" spans="1:7">
      <c r="A970" s="4" t="s">
        <v>5419</v>
      </c>
      <c r="B970">
        <v>8001235</v>
      </c>
      <c r="D970" s="4" t="s">
        <v>5420</v>
      </c>
      <c r="E970" s="4" t="s">
        <v>5421</v>
      </c>
      <c r="F970">
        <f>VALUE(SUBSTITUTE(Hafas[[#This Row],[Breitengrad Bahnhof]],".",","))</f>
        <v>50.210802000000001</v>
      </c>
      <c r="G970">
        <f>VALUE(SUBSTITUTE(Hafas[[#This Row],[Längengrad Bahnhof]],".",","))</f>
        <v>7.5548760000000001</v>
      </c>
    </row>
    <row r="971" spans="1:7">
      <c r="A971" s="4" t="s">
        <v>5422</v>
      </c>
      <c r="B971">
        <v>8002004</v>
      </c>
      <c r="D971" s="4" t="s">
        <v>5423</v>
      </c>
      <c r="E971" s="4" t="s">
        <v>5424</v>
      </c>
      <c r="F971">
        <f>VALUE(SUBSTITUTE(Hafas[[#This Row],[Breitengrad Bahnhof]],".",","))</f>
        <v>50.197924999999998</v>
      </c>
      <c r="G971">
        <f>VALUE(SUBSTITUTE(Hafas[[#This Row],[Längengrad Bahnhof]],".",","))</f>
        <v>7.5778889999999999</v>
      </c>
    </row>
    <row r="972" spans="1:7">
      <c r="A972" s="4" t="s">
        <v>5425</v>
      </c>
      <c r="B972">
        <v>8002861</v>
      </c>
      <c r="D972" s="4" t="s">
        <v>5426</v>
      </c>
      <c r="E972" s="4" t="s">
        <v>5427</v>
      </c>
      <c r="F972">
        <f>VALUE(SUBSTITUTE(Hafas[[#This Row],[Breitengrad Bahnhof]],".",","))</f>
        <v>50.175075</v>
      </c>
      <c r="G972">
        <f>VALUE(SUBSTITUTE(Hafas[[#This Row],[Längengrad Bahnhof]],".",","))</f>
        <v>7.6484360000000002</v>
      </c>
    </row>
    <row r="973" spans="1:7">
      <c r="A973" s="4" t="s">
        <v>5428</v>
      </c>
      <c r="B973">
        <v>8001092</v>
      </c>
      <c r="D973" s="4" t="s">
        <v>5429</v>
      </c>
      <c r="E973" s="4" t="s">
        <v>5430</v>
      </c>
      <c r="F973">
        <f>VALUE(SUBSTITUTE(Hafas[[#This Row],[Breitengrad Bahnhof]],".",","))</f>
        <v>54.174373000000003</v>
      </c>
      <c r="G973">
        <f>VALUE(SUBSTITUTE(Hafas[[#This Row],[Längengrad Bahnhof]],".",","))</f>
        <v>10.043711</v>
      </c>
    </row>
    <row r="974" spans="1:7">
      <c r="A974" s="4" t="s">
        <v>5431</v>
      </c>
      <c r="B974">
        <v>8075385</v>
      </c>
      <c r="D974" s="4" t="s">
        <v>5432</v>
      </c>
      <c r="E974" s="4" t="s">
        <v>5433</v>
      </c>
      <c r="F974">
        <f>VALUE(SUBSTITUTE(Hafas[[#This Row],[Breitengrad Bahnhof]],".",","))</f>
        <v>54.584449999999997</v>
      </c>
      <c r="G974">
        <f>VALUE(SUBSTITUTE(Hafas[[#This Row],[Längengrad Bahnhof]],".",","))</f>
        <v>9.819096</v>
      </c>
    </row>
    <row r="975" spans="1:7">
      <c r="A975" s="4" t="s">
        <v>5434</v>
      </c>
      <c r="B975">
        <v>8001093</v>
      </c>
      <c r="D975" s="4" t="s">
        <v>5435</v>
      </c>
      <c r="E975" s="4" t="s">
        <v>5436</v>
      </c>
      <c r="F975">
        <f>VALUE(SUBSTITUTE(Hafas[[#This Row],[Breitengrad Bahnhof]],".",","))</f>
        <v>51.598264999999998</v>
      </c>
      <c r="G975">
        <f>VALUE(SUBSTITUTE(Hafas[[#This Row],[Längengrad Bahnhof]],".",","))</f>
        <v>8.0320330000000002</v>
      </c>
    </row>
    <row r="976" spans="1:7">
      <c r="A976" s="4" t="s">
        <v>5437</v>
      </c>
      <c r="B976">
        <v>8001095</v>
      </c>
      <c r="D976" s="4" t="s">
        <v>5438</v>
      </c>
      <c r="E976" s="4" t="s">
        <v>5439</v>
      </c>
      <c r="F976">
        <f>VALUE(SUBSTITUTE(Hafas[[#This Row],[Breitengrad Bahnhof]],".",","))</f>
        <v>52.085228999999998</v>
      </c>
      <c r="G976">
        <f>VALUE(SUBSTITUTE(Hafas[[#This Row],[Längengrad Bahnhof]],".",","))</f>
        <v>8.2665790000000001</v>
      </c>
    </row>
    <row r="977" spans="1:7">
      <c r="A977" s="4" t="s">
        <v>5440</v>
      </c>
      <c r="B977">
        <v>8080200</v>
      </c>
      <c r="D977" s="4" t="s">
        <v>5441</v>
      </c>
      <c r="E977" s="4" t="s">
        <v>5442</v>
      </c>
      <c r="F977">
        <f>VALUE(SUBSTITUTE(Hafas[[#This Row],[Breitengrad Bahnhof]],".",","))</f>
        <v>52.715252</v>
      </c>
      <c r="G977">
        <f>VALUE(SUBSTITUTE(Hafas[[#This Row],[Längengrad Bahnhof]],".",","))</f>
        <v>13.27675</v>
      </c>
    </row>
    <row r="978" spans="1:7">
      <c r="A978" s="4" t="s">
        <v>5443</v>
      </c>
      <c r="B978">
        <v>8001097</v>
      </c>
      <c r="D978" s="4" t="s">
        <v>5444</v>
      </c>
      <c r="E978" s="4" t="s">
        <v>5445</v>
      </c>
      <c r="F978">
        <f>VALUE(SUBSTITUTE(Hafas[[#This Row],[Breitengrad Bahnhof]],".",","))</f>
        <v>51.669330000000002</v>
      </c>
      <c r="G978">
        <f>VALUE(SUBSTITUTE(Hafas[[#This Row],[Längengrad Bahnhof]],".",","))</f>
        <v>7.4563079999999999</v>
      </c>
    </row>
    <row r="979" spans="1:7">
      <c r="A979" s="4" t="s">
        <v>5446</v>
      </c>
      <c r="B979">
        <v>8001098</v>
      </c>
      <c r="D979" s="4" t="s">
        <v>5447</v>
      </c>
      <c r="E979" s="4" t="s">
        <v>5448</v>
      </c>
      <c r="F979">
        <f>VALUE(SUBSTITUTE(Hafas[[#This Row],[Breitengrad Bahnhof]],".",","))</f>
        <v>51.050683999999997</v>
      </c>
      <c r="G979">
        <f>VALUE(SUBSTITUTE(Hafas[[#This Row],[Längengrad Bahnhof]],".",","))</f>
        <v>9.2769999999999992</v>
      </c>
    </row>
    <row r="980" spans="1:7">
      <c r="A980" s="4" t="s">
        <v>5449</v>
      </c>
      <c r="B980">
        <v>8000346</v>
      </c>
      <c r="D980" s="4" t="s">
        <v>5450</v>
      </c>
      <c r="E980" s="4" t="s">
        <v>5451</v>
      </c>
      <c r="F980">
        <f>VALUE(SUBSTITUTE(Hafas[[#This Row],[Breitengrad Bahnhof]],".",","))</f>
        <v>51.848137000000001</v>
      </c>
      <c r="G980">
        <f>VALUE(SUBSTITUTE(Hafas[[#This Row],[Längengrad Bahnhof]],".",","))</f>
        <v>6.8665890000000003</v>
      </c>
    </row>
    <row r="981" spans="1:7">
      <c r="A981" s="4" t="s">
        <v>5452</v>
      </c>
      <c r="B981">
        <v>8011238</v>
      </c>
      <c r="D981" s="4" t="s">
        <v>5453</v>
      </c>
      <c r="E981" s="4" t="s">
        <v>5454</v>
      </c>
      <c r="F981">
        <f>VALUE(SUBSTITUTE(Hafas[[#This Row],[Breitengrad Bahnhof]],".",","))</f>
        <v>52.230775000000001</v>
      </c>
      <c r="G981">
        <f>VALUE(SUBSTITUTE(Hafas[[#This Row],[Längengrad Bahnhof]],".",","))</f>
        <v>12.854412999999999</v>
      </c>
    </row>
    <row r="982" spans="1:7">
      <c r="A982" s="4" t="s">
        <v>5455</v>
      </c>
      <c r="B982">
        <v>8079115</v>
      </c>
      <c r="D982" s="4" t="s">
        <v>5456</v>
      </c>
      <c r="E982" s="4" t="s">
        <v>5457</v>
      </c>
      <c r="F982">
        <f>VALUE(SUBSTITUTE(Hafas[[#This Row],[Breitengrad Bahnhof]],".",","))</f>
        <v>53.563597999999999</v>
      </c>
      <c r="G982">
        <f>VALUE(SUBSTITUTE(Hafas[[#This Row],[Längengrad Bahnhof]],".",","))</f>
        <v>6.7564510000000002</v>
      </c>
    </row>
    <row r="983" spans="1:7">
      <c r="A983" s="4" t="s">
        <v>5458</v>
      </c>
      <c r="B983">
        <v>8007764</v>
      </c>
      <c r="D983" s="4" t="s">
        <v>5459</v>
      </c>
      <c r="E983" s="4" t="s">
        <v>5460</v>
      </c>
      <c r="F983">
        <f>VALUE(SUBSTITUTE(Hafas[[#This Row],[Breitengrad Bahnhof]],".",","))</f>
        <v>53.587439000000003</v>
      </c>
      <c r="G983">
        <f>VALUE(SUBSTITUTE(Hafas[[#This Row],[Längengrad Bahnhof]],".",","))</f>
        <v>6.6627510000000001</v>
      </c>
    </row>
    <row r="984" spans="1:7">
      <c r="A984" s="4" t="s">
        <v>5461</v>
      </c>
      <c r="B984">
        <v>8011242</v>
      </c>
      <c r="D984" s="4" t="s">
        <v>5462</v>
      </c>
      <c r="E984" s="4" t="s">
        <v>5463</v>
      </c>
      <c r="F984">
        <f>VALUE(SUBSTITUTE(Hafas[[#This Row],[Breitengrad Bahnhof]],".",","))</f>
        <v>51.117925999999997</v>
      </c>
      <c r="G984">
        <f>VALUE(SUBSTITUTE(Hafas[[#This Row],[Längengrad Bahnhof]],".",","))</f>
        <v>12.486291</v>
      </c>
    </row>
    <row r="985" spans="1:7">
      <c r="A985" s="4" t="s">
        <v>5464</v>
      </c>
      <c r="B985">
        <v>8011226</v>
      </c>
      <c r="D985" s="4" t="s">
        <v>5465</v>
      </c>
      <c r="E985" s="4" t="s">
        <v>5466</v>
      </c>
      <c r="F985">
        <f>VALUE(SUBSTITUTE(Hafas[[#This Row],[Breitengrad Bahnhof]],".",","))</f>
        <v>51.819679999999998</v>
      </c>
      <c r="G985">
        <f>VALUE(SUBSTITUTE(Hafas[[#This Row],[Längengrad Bahnhof]],".",","))</f>
        <v>10.995759</v>
      </c>
    </row>
    <row r="986" spans="1:7">
      <c r="A986" s="4" t="s">
        <v>5467</v>
      </c>
      <c r="B986">
        <v>8070447</v>
      </c>
      <c r="D986" s="4" t="s">
        <v>5468</v>
      </c>
      <c r="E986" s="4" t="s">
        <v>5469</v>
      </c>
      <c r="F986">
        <f>VALUE(SUBSTITUTE(Hafas[[#This Row],[Breitengrad Bahnhof]],".",","))</f>
        <v>51.874940000000002</v>
      </c>
      <c r="G986">
        <f>VALUE(SUBSTITUTE(Hafas[[#This Row],[Längengrad Bahnhof]],".",","))</f>
        <v>8.5343660000000003</v>
      </c>
    </row>
    <row r="987" spans="1:7">
      <c r="A987" s="4" t="s">
        <v>5470</v>
      </c>
      <c r="B987">
        <v>8011227</v>
      </c>
      <c r="D987" s="4" t="s">
        <v>5471</v>
      </c>
      <c r="E987" s="4" t="s">
        <v>5472</v>
      </c>
      <c r="F987">
        <f>VALUE(SUBSTITUTE(Hafas[[#This Row],[Breitengrad Bahnhof]],".",","))</f>
        <v>51.991833</v>
      </c>
      <c r="G987">
        <f>VALUE(SUBSTITUTE(Hafas[[#This Row],[Längengrad Bahnhof]],".",","))</f>
        <v>13.922578</v>
      </c>
    </row>
    <row r="988" spans="1:7">
      <c r="A988" s="4" t="s">
        <v>5473</v>
      </c>
      <c r="B988">
        <v>8001104</v>
      </c>
      <c r="D988" s="4" t="s">
        <v>5474</v>
      </c>
      <c r="E988" s="4" t="s">
        <v>5475</v>
      </c>
      <c r="F988">
        <f>VALUE(SUBSTITUTE(Hafas[[#This Row],[Breitengrad Bahnhof]],".",","))</f>
        <v>50.429409999999997</v>
      </c>
      <c r="G988">
        <f>VALUE(SUBSTITUTE(Hafas[[#This Row],[Längengrad Bahnhof]],".",","))</f>
        <v>8.9752229999999997</v>
      </c>
    </row>
    <row r="989" spans="1:7">
      <c r="A989" s="4" t="s">
        <v>5476</v>
      </c>
      <c r="B989">
        <v>8010059</v>
      </c>
      <c r="D989" s="4" t="s">
        <v>5477</v>
      </c>
      <c r="E989" s="4" t="s">
        <v>5478</v>
      </c>
      <c r="F989">
        <f>VALUE(SUBSTITUTE(Hafas[[#This Row],[Breitengrad Bahnhof]],".",","))</f>
        <v>51.345705000000002</v>
      </c>
      <c r="G989">
        <f>VALUE(SUBSTITUTE(Hafas[[#This Row],[Längengrad Bahnhof]],".",","))</f>
        <v>12.541164999999999</v>
      </c>
    </row>
    <row r="990" spans="1:7">
      <c r="A990" s="4" t="s">
        <v>5479</v>
      </c>
      <c r="B990">
        <v>8001063</v>
      </c>
      <c r="D990" s="4" t="s">
        <v>5480</v>
      </c>
      <c r="E990" s="4" t="s">
        <v>5481</v>
      </c>
      <c r="F990">
        <f>VALUE(SUBSTITUTE(Hafas[[#This Row],[Breitengrad Bahnhof]],".",","))</f>
        <v>52.060462999999999</v>
      </c>
      <c r="G990">
        <f>VALUE(SUBSTITUTE(Hafas[[#This Row],[Längengrad Bahnhof]],".",","))</f>
        <v>10.568935</v>
      </c>
    </row>
    <row r="991" spans="1:7">
      <c r="A991" s="4" t="s">
        <v>5482</v>
      </c>
      <c r="B991">
        <v>8011228</v>
      </c>
      <c r="D991" s="4" t="s">
        <v>5483</v>
      </c>
      <c r="E991" s="4" t="s">
        <v>5484</v>
      </c>
      <c r="F991">
        <f>VALUE(SUBSTITUTE(Hafas[[#This Row],[Breitengrad Bahnhof]],".",","))</f>
        <v>52.422099000000003</v>
      </c>
      <c r="G991">
        <f>VALUE(SUBSTITUTE(Hafas[[#This Row],[Längengrad Bahnhof]],".",","))</f>
        <v>11.064149</v>
      </c>
    </row>
    <row r="992" spans="1:7">
      <c r="A992" s="4" t="s">
        <v>5485</v>
      </c>
      <c r="B992">
        <v>8001066</v>
      </c>
      <c r="D992" s="4" t="s">
        <v>5486</v>
      </c>
      <c r="E992" s="4" t="s">
        <v>5487</v>
      </c>
      <c r="F992">
        <f>VALUE(SUBSTITUTE(Hafas[[#This Row],[Breitengrad Bahnhof]],".",","))</f>
        <v>51.458939999999998</v>
      </c>
      <c r="G992">
        <f>VALUE(SUBSTITUTE(Hafas[[#This Row],[Längengrad Bahnhof]],".",","))</f>
        <v>7.7742329999999997</v>
      </c>
    </row>
    <row r="993" spans="1:7">
      <c r="A993" s="4" t="s">
        <v>1958</v>
      </c>
      <c r="B993">
        <v>8000047</v>
      </c>
      <c r="D993" s="4" t="s">
        <v>5488</v>
      </c>
      <c r="E993" s="4" t="s">
        <v>5489</v>
      </c>
      <c r="F993">
        <f>VALUE(SUBSTITUTE(Hafas[[#This Row],[Breitengrad Bahnhof]],".",","))</f>
        <v>51.509450000000001</v>
      </c>
      <c r="G993">
        <f>VALUE(SUBSTITUTE(Hafas[[#This Row],[Längengrad Bahnhof]],".",","))</f>
        <v>6.9366839999999996</v>
      </c>
    </row>
    <row r="994" spans="1:7">
      <c r="A994" s="4" t="s">
        <v>5490</v>
      </c>
      <c r="B994">
        <v>8001107</v>
      </c>
      <c r="D994" s="4" t="s">
        <v>5491</v>
      </c>
      <c r="E994" s="4" t="s">
        <v>5492</v>
      </c>
      <c r="F994">
        <f>VALUE(SUBSTITUTE(Hafas[[#This Row],[Breitengrad Bahnhof]],".",","))</f>
        <v>51.537163</v>
      </c>
      <c r="G994">
        <f>VALUE(SUBSTITUTE(Hafas[[#This Row],[Längengrad Bahnhof]],".",","))</f>
        <v>6.9677290000000003</v>
      </c>
    </row>
    <row r="995" spans="1:7">
      <c r="A995" s="4" t="s">
        <v>5493</v>
      </c>
      <c r="B995">
        <v>8001108</v>
      </c>
      <c r="D995" s="4" t="s">
        <v>5494</v>
      </c>
      <c r="E995" s="4" t="s">
        <v>5495</v>
      </c>
      <c r="F995">
        <f>VALUE(SUBSTITUTE(Hafas[[#This Row],[Breitengrad Bahnhof]],".",","))</f>
        <v>51.501728</v>
      </c>
      <c r="G995">
        <f>VALUE(SUBSTITUTE(Hafas[[#This Row],[Längengrad Bahnhof]],".",","))</f>
        <v>6.9122940000000002</v>
      </c>
    </row>
    <row r="996" spans="1:7">
      <c r="A996" s="4" t="s">
        <v>5496</v>
      </c>
      <c r="B996">
        <v>8007296</v>
      </c>
      <c r="D996" s="4" t="s">
        <v>5497</v>
      </c>
      <c r="E996" s="4" t="s">
        <v>5498</v>
      </c>
      <c r="F996">
        <f>VALUE(SUBSTITUTE(Hafas[[#This Row],[Breitengrad Bahnhof]],".",","))</f>
        <v>48.070174000000002</v>
      </c>
      <c r="G996">
        <f>VALUE(SUBSTITUTE(Hafas[[#This Row],[Längengrad Bahnhof]],".",","))</f>
        <v>7.721616</v>
      </c>
    </row>
    <row r="997" spans="1:7">
      <c r="A997" s="4" t="s">
        <v>5499</v>
      </c>
      <c r="B997">
        <v>8007297</v>
      </c>
      <c r="D997" s="4" t="s">
        <v>5500</v>
      </c>
      <c r="E997" s="4" t="s">
        <v>5501</v>
      </c>
      <c r="F997">
        <f>VALUE(SUBSTITUTE(Hafas[[#This Row],[Breitengrad Bahnhof]],".",","))</f>
        <v>48.075552000000002</v>
      </c>
      <c r="G997">
        <f>VALUE(SUBSTITUTE(Hafas[[#This Row],[Längengrad Bahnhof]],".",","))</f>
        <v>7.7279309999999999</v>
      </c>
    </row>
    <row r="998" spans="1:7">
      <c r="A998" s="4" t="s">
        <v>5502</v>
      </c>
      <c r="B998">
        <v>8001110</v>
      </c>
      <c r="D998" s="4" t="s">
        <v>5503</v>
      </c>
      <c r="E998" s="4" t="s">
        <v>5504</v>
      </c>
      <c r="F998">
        <f>VALUE(SUBSTITUTE(Hafas[[#This Row],[Breitengrad Bahnhof]],".",","))</f>
        <v>49.275979</v>
      </c>
      <c r="G998">
        <f>VALUE(SUBSTITUTE(Hafas[[#This Row],[Längengrad Bahnhof]],".",","))</f>
        <v>6.7926390000000003</v>
      </c>
    </row>
    <row r="999" spans="1:7">
      <c r="A999" s="4" t="s">
        <v>5505</v>
      </c>
      <c r="B999">
        <v>8001111</v>
      </c>
      <c r="D999" s="4" t="s">
        <v>5506</v>
      </c>
      <c r="E999" s="4" t="s">
        <v>5507</v>
      </c>
      <c r="F999">
        <f>VALUE(SUBSTITUTE(Hafas[[#This Row],[Breitengrad Bahnhof]],".",","))</f>
        <v>49.485596000000001</v>
      </c>
      <c r="G999">
        <f>VALUE(SUBSTITUTE(Hafas[[#This Row],[Längengrad Bahnhof]],".",","))</f>
        <v>9.6400480000000002</v>
      </c>
    </row>
    <row r="1000" spans="1:7">
      <c r="A1000" s="4" t="s">
        <v>5508</v>
      </c>
      <c r="B1000">
        <v>8001112</v>
      </c>
      <c r="D1000" s="4" t="s">
        <v>5509</v>
      </c>
      <c r="E1000" s="4" t="s">
        <v>5510</v>
      </c>
      <c r="F1000">
        <f>VALUE(SUBSTITUTE(Hafas[[#This Row],[Breitengrad Bahnhof]],".",","))</f>
        <v>50.822066</v>
      </c>
      <c r="G1000">
        <f>VALUE(SUBSTITUTE(Hafas[[#This Row],[Längengrad Bahnhof]],".",","))</f>
        <v>7.9417580000000001</v>
      </c>
    </row>
    <row r="1001" spans="1:7">
      <c r="A1001" s="4" t="s">
        <v>5511</v>
      </c>
      <c r="B1001">
        <v>8001113</v>
      </c>
      <c r="D1001" s="4" t="s">
        <v>5512</v>
      </c>
      <c r="E1001" s="4" t="s">
        <v>5513</v>
      </c>
      <c r="F1001">
        <f>VALUE(SUBSTITUTE(Hafas[[#This Row],[Breitengrad Bahnhof]],".",","))</f>
        <v>51.007823999999999</v>
      </c>
      <c r="G1001">
        <f>VALUE(SUBSTITUTE(Hafas[[#This Row],[Längengrad Bahnhof]],".",","))</f>
        <v>6.2314629999999998</v>
      </c>
    </row>
    <row r="1002" spans="1:7">
      <c r="A1002" s="4" t="s">
        <v>5514</v>
      </c>
      <c r="B1002">
        <v>8011248</v>
      </c>
      <c r="D1002" s="4" t="s">
        <v>5515</v>
      </c>
      <c r="E1002" s="4" t="s">
        <v>5516</v>
      </c>
      <c r="F1002">
        <f>VALUE(SUBSTITUTE(Hafas[[#This Row],[Breitengrad Bahnhof]],".",","))</f>
        <v>53.364421</v>
      </c>
      <c r="G1002">
        <f>VALUE(SUBSTITUTE(Hafas[[#This Row],[Längengrad Bahnhof]],".",","))</f>
        <v>10.951992000000001</v>
      </c>
    </row>
    <row r="1003" spans="1:7">
      <c r="A1003" s="4" t="s">
        <v>5517</v>
      </c>
      <c r="B1003">
        <v>8001118</v>
      </c>
      <c r="D1003" s="4" t="s">
        <v>5518</v>
      </c>
      <c r="E1003" s="4" t="s">
        <v>5519</v>
      </c>
      <c r="F1003">
        <f>VALUE(SUBSTITUTE(Hafas[[#This Row],[Breitengrad Bahnhof]],".",","))</f>
        <v>52.069653000000002</v>
      </c>
      <c r="G1003">
        <f>VALUE(SUBSTITUTE(Hafas[[#This Row],[Längengrad Bahnhof]],".",","))</f>
        <v>8.6049140000000008</v>
      </c>
    </row>
    <row r="1004" spans="1:7">
      <c r="A1004" s="4" t="s">
        <v>5520</v>
      </c>
      <c r="B1004">
        <v>8001120</v>
      </c>
      <c r="D1004" s="4" t="s">
        <v>5521</v>
      </c>
      <c r="E1004" s="4" t="s">
        <v>5522</v>
      </c>
      <c r="F1004">
        <f>VALUE(SUBSTITUTE(Hafas[[#This Row],[Breitengrad Bahnhof]],".",","))</f>
        <v>53.328817000000001</v>
      </c>
      <c r="G1004">
        <f>VALUE(SUBSTITUTE(Hafas[[#This Row],[Längengrad Bahnhof]],".",","))</f>
        <v>8.4813500000000008</v>
      </c>
    </row>
    <row r="1005" spans="1:7">
      <c r="A1005" s="4" t="s">
        <v>5523</v>
      </c>
      <c r="B1005">
        <v>8001121</v>
      </c>
      <c r="D1005" s="4" t="s">
        <v>5524</v>
      </c>
      <c r="E1005" s="4" t="s">
        <v>5525</v>
      </c>
      <c r="F1005">
        <f>VALUE(SUBSTITUTE(Hafas[[#This Row],[Breitengrad Bahnhof]],".",","))</f>
        <v>51.712164999999999</v>
      </c>
      <c r="G1005">
        <f>VALUE(SUBSTITUTE(Hafas[[#This Row],[Längengrad Bahnhof]],".",","))</f>
        <v>9.1831999999999994</v>
      </c>
    </row>
    <row r="1006" spans="1:7">
      <c r="A1006" s="4" t="s">
        <v>5526</v>
      </c>
      <c r="B1006">
        <v>8001122</v>
      </c>
      <c r="D1006" s="4" t="s">
        <v>5527</v>
      </c>
      <c r="E1006" s="4" t="s">
        <v>5528</v>
      </c>
      <c r="F1006">
        <f>VALUE(SUBSTITUTE(Hafas[[#This Row],[Breitengrad Bahnhof]],".",","))</f>
        <v>52.410879000000001</v>
      </c>
      <c r="G1006">
        <f>VALUE(SUBSTITUTE(Hafas[[#This Row],[Längengrad Bahnhof]],".",","))</f>
        <v>7.9750069999999997</v>
      </c>
    </row>
    <row r="1007" spans="1:7">
      <c r="A1007" s="4" t="s">
        <v>5529</v>
      </c>
      <c r="B1007">
        <v>8001123</v>
      </c>
      <c r="D1007" s="4" t="s">
        <v>5530</v>
      </c>
      <c r="E1007" s="4" t="s">
        <v>5531</v>
      </c>
      <c r="F1007">
        <f>VALUE(SUBSTITUTE(Hafas[[#This Row],[Breitengrad Bahnhof]],".",","))</f>
        <v>52.871611000000001</v>
      </c>
      <c r="G1007">
        <f>VALUE(SUBSTITUTE(Hafas[[#This Row],[Längengrad Bahnhof]],".",","))</f>
        <v>8.7860239999999994</v>
      </c>
    </row>
    <row r="1008" spans="1:7">
      <c r="A1008" s="4" t="s">
        <v>5532</v>
      </c>
      <c r="B1008">
        <v>8011250</v>
      </c>
      <c r="D1008" s="4" t="s">
        <v>5533</v>
      </c>
      <c r="E1008" s="4" t="s">
        <v>5534</v>
      </c>
      <c r="F1008">
        <f>VALUE(SUBSTITUTE(Hafas[[#This Row],[Breitengrad Bahnhof]],".",","))</f>
        <v>52.029952999999999</v>
      </c>
      <c r="G1008">
        <f>VALUE(SUBSTITUTE(Hafas[[#This Row],[Längengrad Bahnhof]],".",","))</f>
        <v>13.721489999999999</v>
      </c>
    </row>
    <row r="1009" spans="1:7">
      <c r="A1009" s="4" t="s">
        <v>5535</v>
      </c>
      <c r="B1009">
        <v>8011252</v>
      </c>
      <c r="D1009" s="4" t="s">
        <v>5536</v>
      </c>
      <c r="E1009" s="4" t="s">
        <v>5537</v>
      </c>
      <c r="F1009">
        <f>VALUE(SUBSTITUTE(Hafas[[#This Row],[Breitengrad Bahnhof]],".",","))</f>
        <v>52.411700000000003</v>
      </c>
      <c r="G1009">
        <f>VALUE(SUBSTITUTE(Hafas[[#This Row],[Längengrad Bahnhof]],".",","))</f>
        <v>12.530347000000001</v>
      </c>
    </row>
    <row r="1010" spans="1:7">
      <c r="A1010" s="4" t="s">
        <v>5538</v>
      </c>
      <c r="B1010">
        <v>8079627</v>
      </c>
      <c r="D1010" s="4" t="s">
        <v>5539</v>
      </c>
      <c r="E1010" s="4" t="s">
        <v>5540</v>
      </c>
      <c r="F1010">
        <f>VALUE(SUBSTITUTE(Hafas[[#This Row],[Breitengrad Bahnhof]],".",","))</f>
        <v>52.427374</v>
      </c>
      <c r="G1010">
        <f>VALUE(SUBSTITUTE(Hafas[[#This Row],[Längengrad Bahnhof]],".",","))</f>
        <v>12.530991</v>
      </c>
    </row>
    <row r="1011" spans="1:7">
      <c r="A1011" s="4" t="s">
        <v>5541</v>
      </c>
      <c r="B1011">
        <v>8010060</v>
      </c>
      <c r="D1011" s="4" t="s">
        <v>5542</v>
      </c>
      <c r="E1011" s="4" t="s">
        <v>5543</v>
      </c>
      <c r="F1011">
        <f>VALUE(SUBSTITUTE(Hafas[[#This Row],[Breitengrad Bahnhof]],".",","))</f>
        <v>52.400554</v>
      </c>
      <c r="G1011">
        <f>VALUE(SUBSTITUTE(Hafas[[#This Row],[Längengrad Bahnhof]],".",","))</f>
        <v>12.566138</v>
      </c>
    </row>
    <row r="1012" spans="1:7">
      <c r="A1012" s="4" t="s">
        <v>5544</v>
      </c>
      <c r="B1012">
        <v>8011253</v>
      </c>
      <c r="D1012" s="4" t="s">
        <v>5545</v>
      </c>
      <c r="E1012" s="4" t="s">
        <v>5546</v>
      </c>
      <c r="F1012">
        <f>VALUE(SUBSTITUTE(Hafas[[#This Row],[Breitengrad Bahnhof]],".",","))</f>
        <v>51.328887000000002</v>
      </c>
      <c r="G1012">
        <f>VALUE(SUBSTITUTE(Hafas[[#This Row],[Längengrad Bahnhof]],".",","))</f>
        <v>12.607471</v>
      </c>
    </row>
    <row r="1013" spans="1:7">
      <c r="A1013" s="4" t="s">
        <v>5547</v>
      </c>
      <c r="B1013">
        <v>8001126</v>
      </c>
      <c r="D1013" s="4" t="s">
        <v>5548</v>
      </c>
      <c r="E1013" s="4" t="s">
        <v>5549</v>
      </c>
      <c r="F1013">
        <f>VALUE(SUBSTITUTE(Hafas[[#This Row],[Breitengrad Bahnhof]],".",","))</f>
        <v>50.431621</v>
      </c>
      <c r="G1013">
        <f>VALUE(SUBSTITUTE(Hafas[[#This Row],[Längengrad Bahnhof]],".",","))</f>
        <v>8.4938160000000007</v>
      </c>
    </row>
    <row r="1014" spans="1:7">
      <c r="A1014" s="4" t="s">
        <v>5550</v>
      </c>
      <c r="B1014">
        <v>8001128</v>
      </c>
      <c r="D1014" s="4" t="s">
        <v>5551</v>
      </c>
      <c r="E1014" s="4" t="s">
        <v>5552</v>
      </c>
      <c r="F1014">
        <f>VALUE(SUBSTITUTE(Hafas[[#This Row],[Breitengrad Bahnhof]],".",","))</f>
        <v>48.073011000000001</v>
      </c>
      <c r="G1014">
        <f>VALUE(SUBSTITUTE(Hafas[[#This Row],[Längengrad Bahnhof]],".",","))</f>
        <v>12.127549</v>
      </c>
    </row>
    <row r="1015" spans="1:7">
      <c r="A1015" s="4" t="s">
        <v>5553</v>
      </c>
      <c r="B1015">
        <v>8001129</v>
      </c>
      <c r="D1015" s="4" t="s">
        <v>5554</v>
      </c>
      <c r="E1015" s="4" t="s">
        <v>5555</v>
      </c>
      <c r="F1015">
        <f>VALUE(SUBSTITUTE(Hafas[[#This Row],[Breitengrad Bahnhof]],".",","))</f>
        <v>47.741354000000001</v>
      </c>
      <c r="G1015">
        <f>VALUE(SUBSTITUTE(Hafas[[#This Row],[Längengrad Bahnhof]],".",","))</f>
        <v>12.106464000000001</v>
      </c>
    </row>
    <row r="1016" spans="1:7">
      <c r="A1016" s="4" t="s">
        <v>5556</v>
      </c>
      <c r="B1016">
        <v>8001130</v>
      </c>
      <c r="D1016" s="4" t="s">
        <v>5557</v>
      </c>
      <c r="E1016" s="4" t="s">
        <v>5558</v>
      </c>
      <c r="F1016">
        <f>VALUE(SUBSTITUTE(Hafas[[#This Row],[Breitengrad Bahnhof]],".",","))</f>
        <v>50.274140000000003</v>
      </c>
      <c r="G1016">
        <f>VALUE(SUBSTITUTE(Hafas[[#This Row],[Längengrad Bahnhof]],".",","))</f>
        <v>7.6431870000000002</v>
      </c>
    </row>
    <row r="1017" spans="1:7">
      <c r="A1017" s="4" t="s">
        <v>5559</v>
      </c>
      <c r="B1017">
        <v>8075956</v>
      </c>
      <c r="D1017" s="4" t="s">
        <v>2585</v>
      </c>
      <c r="E1017" s="4" t="s">
        <v>2585</v>
      </c>
      <c r="F1017">
        <f>VALUE(SUBSTITUTE(Hafas[[#This Row],[Breitengrad Bahnhof]],".",","))</f>
        <v>999999</v>
      </c>
      <c r="G1017">
        <f>VALUE(SUBSTITUTE(Hafas[[#This Row],[Längengrad Bahnhof]],".",","))</f>
        <v>999999</v>
      </c>
    </row>
    <row r="1018" spans="1:7">
      <c r="A1018" s="4" t="s">
        <v>5560</v>
      </c>
      <c r="B1018">
        <v>8001119</v>
      </c>
      <c r="D1018" s="4" t="s">
        <v>5561</v>
      </c>
      <c r="E1018" s="4" t="s">
        <v>5562</v>
      </c>
      <c r="F1018">
        <f>VALUE(SUBSTITUTE(Hafas[[#This Row],[Breitengrad Bahnhof]],".",","))</f>
        <v>47.931874999999998</v>
      </c>
      <c r="G1018">
        <f>VALUE(SUBSTITUTE(Hafas[[#This Row],[Längengrad Bahnhof]],".",","))</f>
        <v>8.4571039999999993</v>
      </c>
    </row>
    <row r="1019" spans="1:7">
      <c r="A1019" s="4" t="s">
        <v>5563</v>
      </c>
      <c r="B1019">
        <v>8071266</v>
      </c>
      <c r="D1019" s="4" t="s">
        <v>5564</v>
      </c>
      <c r="E1019" s="4" t="s">
        <v>5565</v>
      </c>
      <c r="F1019">
        <f>VALUE(SUBSTITUTE(Hafas[[#This Row],[Breitengrad Bahnhof]],".",","))</f>
        <v>47.927512</v>
      </c>
      <c r="G1019">
        <f>VALUE(SUBSTITUTE(Hafas[[#This Row],[Längengrad Bahnhof]],".",","))</f>
        <v>8.4692089999999993</v>
      </c>
    </row>
    <row r="1020" spans="1:7">
      <c r="A1020" s="4" t="s">
        <v>5566</v>
      </c>
      <c r="B1020">
        <v>8070999</v>
      </c>
      <c r="D1020" s="4" t="s">
        <v>5567</v>
      </c>
      <c r="E1020" s="4" t="s">
        <v>5568</v>
      </c>
      <c r="F1020">
        <f>VALUE(SUBSTITUTE(Hafas[[#This Row],[Breitengrad Bahnhof]],".",","))</f>
        <v>47.928336999999999</v>
      </c>
      <c r="G1020">
        <f>VALUE(SUBSTITUTE(Hafas[[#This Row],[Längengrad Bahnhof]],".",","))</f>
        <v>8.4708120000000005</v>
      </c>
    </row>
    <row r="1021" spans="1:7">
      <c r="A1021" s="4" t="s">
        <v>5569</v>
      </c>
      <c r="B1021">
        <v>8011255</v>
      </c>
      <c r="D1021" s="4" t="s">
        <v>5570</v>
      </c>
      <c r="E1021" s="4" t="s">
        <v>5571</v>
      </c>
      <c r="F1021">
        <f>VALUE(SUBSTITUTE(Hafas[[#This Row],[Breitengrad Bahnhof]],".",","))</f>
        <v>51.288781</v>
      </c>
      <c r="G1021">
        <f>VALUE(SUBSTITUTE(Hafas[[#This Row],[Längengrad Bahnhof]],".",","))</f>
        <v>11.884594</v>
      </c>
    </row>
    <row r="1022" spans="1:7">
      <c r="A1022" s="4" t="s">
        <v>5572</v>
      </c>
      <c r="B1022">
        <v>8011256</v>
      </c>
      <c r="D1022" s="4" t="s">
        <v>5573</v>
      </c>
      <c r="E1022" s="4" t="s">
        <v>5574</v>
      </c>
      <c r="F1022">
        <f>VALUE(SUBSTITUTE(Hafas[[#This Row],[Breitengrad Bahnhof]],".",","))</f>
        <v>51.289966</v>
      </c>
      <c r="G1022">
        <f>VALUE(SUBSTITUTE(Hafas[[#This Row],[Längengrad Bahnhof]],".",","))</f>
        <v>11.902683</v>
      </c>
    </row>
    <row r="1023" spans="1:7">
      <c r="A1023" s="4" t="s">
        <v>5575</v>
      </c>
      <c r="B1023">
        <v>8000049</v>
      </c>
      <c r="D1023" s="4" t="s">
        <v>5576</v>
      </c>
      <c r="E1023" s="4" t="s">
        <v>5577</v>
      </c>
      <c r="F1023">
        <f>VALUE(SUBSTITUTE(Hafas[[#This Row],[Breitengrad Bahnhof]],".",","))</f>
        <v>52.252217999999999</v>
      </c>
      <c r="G1023">
        <f>VALUE(SUBSTITUTE(Hafas[[#This Row],[Längengrad Bahnhof]],".",","))</f>
        <v>10.540295</v>
      </c>
    </row>
    <row r="1024" spans="1:7">
      <c r="A1024" s="4" t="s">
        <v>5578</v>
      </c>
      <c r="B1024">
        <v>8071049</v>
      </c>
      <c r="D1024" s="4" t="s">
        <v>5579</v>
      </c>
      <c r="E1024" s="4" t="s">
        <v>5580</v>
      </c>
      <c r="F1024">
        <f>VALUE(SUBSTITUTE(Hafas[[#This Row],[Breitengrad Bahnhof]],".",","))</f>
        <v>52.248629000000001</v>
      </c>
      <c r="G1024">
        <f>VALUE(SUBSTITUTE(Hafas[[#This Row],[Längengrad Bahnhof]],".",","))</f>
        <v>10.518449</v>
      </c>
    </row>
    <row r="1025" spans="1:7">
      <c r="A1025" s="4" t="s">
        <v>5581</v>
      </c>
      <c r="B1025">
        <v>8001134</v>
      </c>
      <c r="D1025" s="4" t="s">
        <v>5582</v>
      </c>
      <c r="E1025" s="4" t="s">
        <v>5583</v>
      </c>
      <c r="F1025">
        <f>VALUE(SUBSTITUTE(Hafas[[#This Row],[Breitengrad Bahnhof]],".",","))</f>
        <v>52.275720999999997</v>
      </c>
      <c r="G1025">
        <f>VALUE(SUBSTITUTE(Hafas[[#This Row],[Längengrad Bahnhof]],".",","))</f>
        <v>10.551499</v>
      </c>
    </row>
    <row r="1026" spans="1:7">
      <c r="A1026" s="4" t="s">
        <v>5584</v>
      </c>
      <c r="B1026">
        <v>8011257</v>
      </c>
      <c r="D1026" s="4" t="s">
        <v>5585</v>
      </c>
      <c r="E1026" s="4" t="s">
        <v>5586</v>
      </c>
      <c r="F1026">
        <f>VALUE(SUBSTITUTE(Hafas[[#This Row],[Breitengrad Bahnhof]],".",","))</f>
        <v>50.879776</v>
      </c>
      <c r="G1026">
        <f>VALUE(SUBSTITUTE(Hafas[[#This Row],[Längengrad Bahnhof]],".",","))</f>
        <v>13.011854</v>
      </c>
    </row>
    <row r="1027" spans="1:7">
      <c r="A1027" s="4" t="s">
        <v>5587</v>
      </c>
      <c r="B1027">
        <v>8001135</v>
      </c>
      <c r="D1027" s="4" t="s">
        <v>5588</v>
      </c>
      <c r="E1027" s="4" t="s">
        <v>5589</v>
      </c>
      <c r="F1027">
        <f>VALUE(SUBSTITUTE(Hafas[[#This Row],[Breitengrad Bahnhof]],".",","))</f>
        <v>49.216458000000003</v>
      </c>
      <c r="G1027">
        <f>VALUE(SUBSTITUTE(Hafas[[#This Row],[Längengrad Bahnhof]],".",","))</f>
        <v>7.0288680000000001</v>
      </c>
    </row>
    <row r="1028" spans="1:7">
      <c r="A1028" s="4" t="s">
        <v>5590</v>
      </c>
      <c r="B1028">
        <v>8011258</v>
      </c>
      <c r="D1028" s="4" t="s">
        <v>5591</v>
      </c>
      <c r="E1028" s="4" t="s">
        <v>5592</v>
      </c>
      <c r="F1028">
        <f>VALUE(SUBSTITUTE(Hafas[[#This Row],[Breitengrad Bahnhof]],".",","))</f>
        <v>52.886046999999998</v>
      </c>
      <c r="G1028">
        <f>VALUE(SUBSTITUTE(Hafas[[#This Row],[Längengrad Bahnhof]],".",","))</f>
        <v>12.224216</v>
      </c>
    </row>
    <row r="1029" spans="1:7">
      <c r="A1029" s="4" t="s">
        <v>5593</v>
      </c>
      <c r="B1029">
        <v>8001137</v>
      </c>
      <c r="D1029" s="4" t="s">
        <v>5594</v>
      </c>
      <c r="E1029" s="4" t="s">
        <v>5595</v>
      </c>
      <c r="F1029">
        <f>VALUE(SUBSTITUTE(Hafas[[#This Row],[Breitengrad Bahnhof]],".",","))</f>
        <v>51.419170000000001</v>
      </c>
      <c r="G1029">
        <f>VALUE(SUBSTITUTE(Hafas[[#This Row],[Längengrad Bahnhof]],".",","))</f>
        <v>8.7765660000000008</v>
      </c>
    </row>
    <row r="1030" spans="1:7">
      <c r="A1030" s="4" t="s">
        <v>5596</v>
      </c>
      <c r="B1030">
        <v>8001136</v>
      </c>
      <c r="D1030" s="4" t="s">
        <v>5597</v>
      </c>
      <c r="E1030" s="4" t="s">
        <v>5598</v>
      </c>
      <c r="F1030">
        <f>VALUE(SUBSTITUTE(Hafas[[#This Row],[Breitengrad Bahnhof]],".",","))</f>
        <v>54.315111999999999</v>
      </c>
      <c r="G1030">
        <f>VALUE(SUBSTITUTE(Hafas[[#This Row],[Längengrad Bahnhof]],".",","))</f>
        <v>9.8670039999999997</v>
      </c>
    </row>
    <row r="1031" spans="1:7">
      <c r="A1031" s="4" t="s">
        <v>5599</v>
      </c>
      <c r="B1031">
        <v>8001139</v>
      </c>
      <c r="D1031" s="4" t="s">
        <v>5600</v>
      </c>
      <c r="E1031" s="4" t="s">
        <v>5601</v>
      </c>
      <c r="F1031">
        <f>VALUE(SUBSTITUTE(Hafas[[#This Row],[Breitengrad Bahnhof]],".",","))</f>
        <v>54.621166000000002</v>
      </c>
      <c r="G1031">
        <f>VALUE(SUBSTITUTE(Hafas[[#This Row],[Längengrad Bahnhof]],".",","))</f>
        <v>8.9703359999999996</v>
      </c>
    </row>
    <row r="1032" spans="1:7">
      <c r="A1032" s="4" t="s">
        <v>5602</v>
      </c>
      <c r="B1032">
        <v>8071139</v>
      </c>
      <c r="D1032" s="4" t="s">
        <v>5603</v>
      </c>
      <c r="E1032" s="4" t="s">
        <v>5604</v>
      </c>
      <c r="F1032">
        <f>VALUE(SUBSTITUTE(Hafas[[#This Row],[Breitengrad Bahnhof]],".",","))</f>
        <v>54.621169000000002</v>
      </c>
      <c r="G1032">
        <f>VALUE(SUBSTITUTE(Hafas[[#This Row],[Längengrad Bahnhof]],".",","))</f>
        <v>8.9700559999999996</v>
      </c>
    </row>
    <row r="1033" spans="1:7">
      <c r="A1033" s="4" t="s">
        <v>5605</v>
      </c>
      <c r="B1033">
        <v>8079601</v>
      </c>
      <c r="D1033" s="4" t="s">
        <v>5606</v>
      </c>
      <c r="E1033" s="4" t="s">
        <v>5607</v>
      </c>
      <c r="F1033">
        <f>VALUE(SUBSTITUTE(Hafas[[#This Row],[Breitengrad Bahnhof]],".",","))</f>
        <v>54.618285999999998</v>
      </c>
      <c r="G1033">
        <f>VALUE(SUBSTITUTE(Hafas[[#This Row],[Längengrad Bahnhof]],".",","))</f>
        <v>8.9638639999999992</v>
      </c>
    </row>
    <row r="1034" spans="1:7">
      <c r="A1034" s="4" t="s">
        <v>5608</v>
      </c>
      <c r="B1034">
        <v>8001140</v>
      </c>
      <c r="D1034" s="4" t="s">
        <v>5609</v>
      </c>
      <c r="E1034" s="4" t="s">
        <v>5610</v>
      </c>
      <c r="F1034">
        <f>VALUE(SUBSTITUTE(Hafas[[#This Row],[Breitengrad Bahnhof]],".",","))</f>
        <v>49.313567999999997</v>
      </c>
      <c r="G1034">
        <f>VALUE(SUBSTITUTE(Hafas[[#This Row],[Längengrad Bahnhof]],".",","))</f>
        <v>7.0491590000000004</v>
      </c>
    </row>
    <row r="1035" spans="1:7">
      <c r="A1035" s="4" t="s">
        <v>5611</v>
      </c>
      <c r="B1035">
        <v>8011260</v>
      </c>
      <c r="D1035" s="4" t="s">
        <v>5612</v>
      </c>
      <c r="E1035" s="4" t="s">
        <v>5613</v>
      </c>
      <c r="F1035">
        <f>VALUE(SUBSTITUTE(Hafas[[#This Row],[Breitengrad Bahnhof]],".",","))</f>
        <v>51.554383999999999</v>
      </c>
      <c r="G1035">
        <f>VALUE(SUBSTITUTE(Hafas[[#This Row],[Längengrad Bahnhof]],".",","))</f>
        <v>12.221754000000001</v>
      </c>
    </row>
    <row r="1036" spans="1:7">
      <c r="A1036" s="4" t="s">
        <v>5614</v>
      </c>
      <c r="B1036">
        <v>8071739</v>
      </c>
      <c r="D1036" s="4" t="s">
        <v>5615</v>
      </c>
      <c r="E1036" s="4" t="s">
        <v>5616</v>
      </c>
      <c r="F1036">
        <f>VALUE(SUBSTITUTE(Hafas[[#This Row],[Breitengrad Bahnhof]],".",","))</f>
        <v>51.557381999999997</v>
      </c>
      <c r="G1036">
        <f>VALUE(SUBSTITUTE(Hafas[[#This Row],[Längengrad Bahnhof]],".",","))</f>
        <v>12.212562999999999</v>
      </c>
    </row>
    <row r="1037" spans="1:7">
      <c r="A1037" s="4" t="s">
        <v>5617</v>
      </c>
      <c r="B1037">
        <v>8079063</v>
      </c>
      <c r="D1037" s="4" t="s">
        <v>5618</v>
      </c>
      <c r="E1037" s="4" t="s">
        <v>5619</v>
      </c>
      <c r="F1037">
        <f>VALUE(SUBSTITUTE(Hafas[[#This Row],[Breitengrad Bahnhof]],".",","))</f>
        <v>50.731121000000002</v>
      </c>
      <c r="G1037">
        <f>VALUE(SUBSTITUTE(Hafas[[#This Row],[Längengrad Bahnhof]],".",","))</f>
        <v>6.2140399999999998</v>
      </c>
    </row>
    <row r="1038" spans="1:7">
      <c r="A1038" s="4" t="s">
        <v>5620</v>
      </c>
      <c r="B1038">
        <v>8001143</v>
      </c>
      <c r="D1038" s="4" t="s">
        <v>5621</v>
      </c>
      <c r="E1038" s="4" t="s">
        <v>5622</v>
      </c>
      <c r="F1038">
        <f>VALUE(SUBSTITUTE(Hafas[[#This Row],[Breitengrad Bahnhof]],".",","))</f>
        <v>48.026918000000002</v>
      </c>
      <c r="G1038">
        <f>VALUE(SUBSTITUTE(Hafas[[#This Row],[Längengrad Bahnhof]],".",","))</f>
        <v>7.5893499999999996</v>
      </c>
    </row>
    <row r="1039" spans="1:7">
      <c r="A1039" s="4" t="s">
        <v>5623</v>
      </c>
      <c r="B1039">
        <v>8011263</v>
      </c>
      <c r="D1039" s="4" t="s">
        <v>5624</v>
      </c>
      <c r="E1039" s="4" t="s">
        <v>5625</v>
      </c>
      <c r="F1039">
        <f>VALUE(SUBSTITUTE(Hafas[[#This Row],[Breitengrad Bahnhof]],".",","))</f>
        <v>50.477080999999998</v>
      </c>
      <c r="G1039">
        <f>VALUE(SUBSTITUTE(Hafas[[#This Row],[Längengrad Bahnhof]],".",","))</f>
        <v>12.746053</v>
      </c>
    </row>
    <row r="1040" spans="1:7">
      <c r="A1040" s="4" t="s">
        <v>5626</v>
      </c>
      <c r="B1040">
        <v>8001147</v>
      </c>
      <c r="D1040" s="4" t="s">
        <v>5627</v>
      </c>
      <c r="E1040" s="4" t="s">
        <v>5628</v>
      </c>
      <c r="F1040">
        <f>VALUE(SUBSTITUTE(Hafas[[#This Row],[Breitengrad Bahnhof]],".",","))</f>
        <v>48.138585999999997</v>
      </c>
      <c r="G1040">
        <f>VALUE(SUBSTITUTE(Hafas[[#This Row],[Längengrad Bahnhof]],".",","))</f>
        <v>10.408505</v>
      </c>
    </row>
    <row r="1041" spans="1:7">
      <c r="A1041" s="4" t="s">
        <v>5629</v>
      </c>
      <c r="B1041">
        <v>8001148</v>
      </c>
      <c r="D1041" s="4" t="s">
        <v>5630</v>
      </c>
      <c r="E1041" s="4" t="s">
        <v>5631</v>
      </c>
      <c r="F1041">
        <f>VALUE(SUBSTITUTE(Hafas[[#This Row],[Breitengrad Bahnhof]],".",","))</f>
        <v>49.691381999999997</v>
      </c>
      <c r="G1041">
        <f>VALUE(SUBSTITUTE(Hafas[[#This Row],[Längengrad Bahnhof]],".",","))</f>
        <v>9.2250519999999998</v>
      </c>
    </row>
    <row r="1042" spans="1:7">
      <c r="A1042" s="4" t="s">
        <v>5632</v>
      </c>
      <c r="B1042">
        <v>8011264</v>
      </c>
      <c r="D1042" s="4" t="s">
        <v>5633</v>
      </c>
      <c r="E1042" s="4" t="s">
        <v>5634</v>
      </c>
      <c r="F1042">
        <f>VALUE(SUBSTITUTE(Hafas[[#This Row],[Breitengrad Bahnhof]],".",","))</f>
        <v>51.138652</v>
      </c>
      <c r="G1042">
        <f>VALUE(SUBSTITUTE(Hafas[[#This Row],[Längengrad Bahnhof]],".",","))</f>
        <v>14.622726</v>
      </c>
    </row>
    <row r="1043" spans="1:7">
      <c r="A1043" s="4" t="s">
        <v>5635</v>
      </c>
      <c r="B1043">
        <v>8001149</v>
      </c>
      <c r="D1043" s="4" t="s">
        <v>5636</v>
      </c>
      <c r="E1043" s="4" t="s">
        <v>5637</v>
      </c>
      <c r="F1043">
        <f>VALUE(SUBSTITUTE(Hafas[[#This Row],[Breitengrad Bahnhof]],".",","))</f>
        <v>49.966830000000002</v>
      </c>
      <c r="G1043">
        <f>VALUE(SUBSTITUTE(Hafas[[#This Row],[Längengrad Bahnhof]],".",","))</f>
        <v>10.887135000000001</v>
      </c>
    </row>
    <row r="1044" spans="1:7">
      <c r="A1044" s="4" t="s">
        <v>5638</v>
      </c>
      <c r="B1044">
        <v>8071027</v>
      </c>
      <c r="D1044" s="4" t="s">
        <v>5639</v>
      </c>
      <c r="E1044" s="4" t="s">
        <v>5640</v>
      </c>
      <c r="F1044">
        <f>VALUE(SUBSTITUTE(Hafas[[#This Row],[Breitengrad Bahnhof]],".",","))</f>
        <v>49.968525999999997</v>
      </c>
      <c r="G1044">
        <f>VALUE(SUBSTITUTE(Hafas[[#This Row],[Längengrad Bahnhof]],".",","))</f>
        <v>10.885249</v>
      </c>
    </row>
    <row r="1045" spans="1:7">
      <c r="A1045" s="4" t="s">
        <v>5641</v>
      </c>
      <c r="B1045">
        <v>8070336</v>
      </c>
      <c r="D1045" s="4" t="s">
        <v>5642</v>
      </c>
      <c r="E1045" s="4" t="s">
        <v>5643</v>
      </c>
      <c r="F1045">
        <f>VALUE(SUBSTITUTE(Hafas[[#This Row],[Breitengrad Bahnhof]],".",","))</f>
        <v>49.344735</v>
      </c>
      <c r="G1045">
        <f>VALUE(SUBSTITUTE(Hafas[[#This Row],[Längengrad Bahnhof]],".",","))</f>
        <v>8.0026449999999993</v>
      </c>
    </row>
    <row r="1046" spans="1:7">
      <c r="A1046" s="4" t="s">
        <v>5644</v>
      </c>
      <c r="B1046">
        <v>8001153</v>
      </c>
      <c r="D1046" s="4" t="s">
        <v>5645</v>
      </c>
      <c r="E1046" s="4" t="s">
        <v>5646</v>
      </c>
      <c r="F1046">
        <f>VALUE(SUBSTITUTE(Hafas[[#This Row],[Breitengrad Bahnhof]],".",","))</f>
        <v>50.748435000000001</v>
      </c>
      <c r="G1046">
        <f>VALUE(SUBSTITUTE(Hafas[[#This Row],[Längengrad Bahnhof]],".",","))</f>
        <v>7.661486</v>
      </c>
    </row>
    <row r="1047" spans="1:7">
      <c r="A1047" s="4" t="s">
        <v>5647</v>
      </c>
      <c r="B1047">
        <v>8011265</v>
      </c>
      <c r="D1047" s="4" t="s">
        <v>5648</v>
      </c>
      <c r="E1047" s="4" t="s">
        <v>5649</v>
      </c>
      <c r="F1047">
        <f>VALUE(SUBSTITUTE(Hafas[[#This Row],[Breitengrad Bahnhof]],".",","))</f>
        <v>50.752474999999997</v>
      </c>
      <c r="G1047">
        <f>VALUE(SUBSTITUTE(Hafas[[#This Row],[Längengrad Bahnhof]],".",","))</f>
        <v>10.322229999999999</v>
      </c>
    </row>
    <row r="1048" spans="1:7">
      <c r="A1048" s="4" t="s">
        <v>390</v>
      </c>
      <c r="B1048">
        <v>8000050</v>
      </c>
      <c r="D1048" s="4" t="s">
        <v>5650</v>
      </c>
      <c r="E1048" s="4" t="s">
        <v>5651</v>
      </c>
      <c r="F1048">
        <f>VALUE(SUBSTITUTE(Hafas[[#This Row],[Breitengrad Bahnhof]],".",","))</f>
        <v>53.083480999999999</v>
      </c>
      <c r="G1048">
        <f>VALUE(SUBSTITUTE(Hafas[[#This Row],[Längengrad Bahnhof]],".",","))</f>
        <v>8.8138339999999999</v>
      </c>
    </row>
    <row r="1049" spans="1:7">
      <c r="A1049" s="4" t="s">
        <v>5652</v>
      </c>
      <c r="B1049">
        <v>8007896</v>
      </c>
      <c r="D1049" s="4" t="s">
        <v>5653</v>
      </c>
      <c r="E1049" s="4" t="s">
        <v>5654</v>
      </c>
      <c r="F1049">
        <f>VALUE(SUBSTITUTE(Hafas[[#This Row],[Breitengrad Bahnhof]],".",","))</f>
        <v>53.188782000000003</v>
      </c>
      <c r="G1049">
        <f>VALUE(SUBSTITUTE(Hafas[[#This Row],[Längengrad Bahnhof]],".",","))</f>
        <v>8.5578459999999996</v>
      </c>
    </row>
    <row r="1050" spans="1:7">
      <c r="A1050" s="4" t="s">
        <v>5655</v>
      </c>
      <c r="B1050">
        <v>8007895</v>
      </c>
      <c r="D1050" s="4" t="s">
        <v>5656</v>
      </c>
      <c r="E1050" s="4" t="s">
        <v>5657</v>
      </c>
      <c r="F1050">
        <f>VALUE(SUBSTITUTE(Hafas[[#This Row],[Breitengrad Bahnhof]],".",","))</f>
        <v>53.185209999999998</v>
      </c>
      <c r="G1050">
        <f>VALUE(SUBSTITUTE(Hafas[[#This Row],[Längengrad Bahnhof]],".",","))</f>
        <v>8.5713399999999993</v>
      </c>
    </row>
    <row r="1051" spans="1:7">
      <c r="A1051" s="4" t="s">
        <v>5658</v>
      </c>
      <c r="B1051">
        <v>8001155</v>
      </c>
      <c r="D1051" s="4" t="s">
        <v>5659</v>
      </c>
      <c r="E1051" s="4" t="s">
        <v>5660</v>
      </c>
      <c r="F1051">
        <f>VALUE(SUBSTITUTE(Hafas[[#This Row],[Breitengrad Bahnhof]],".",","))</f>
        <v>53.075781999999997</v>
      </c>
      <c r="G1051">
        <f>VALUE(SUBSTITUTE(Hafas[[#This Row],[Längengrad Bahnhof]],".",","))</f>
        <v>8.7858079999999994</v>
      </c>
    </row>
    <row r="1052" spans="1:7">
      <c r="A1052" s="4" t="s">
        <v>5661</v>
      </c>
      <c r="B1052">
        <v>8007897</v>
      </c>
      <c r="D1052" s="4" t="s">
        <v>5662</v>
      </c>
      <c r="E1052" s="4" t="s">
        <v>5663</v>
      </c>
      <c r="F1052">
        <f>VALUE(SUBSTITUTE(Hafas[[#This Row],[Breitengrad Bahnhof]],".",","))</f>
        <v>53.193237000000003</v>
      </c>
      <c r="G1052">
        <f>VALUE(SUBSTITUTE(Hafas[[#This Row],[Längengrad Bahnhof]],".",","))</f>
        <v>8.5454030000000003</v>
      </c>
    </row>
    <row r="1053" spans="1:7">
      <c r="A1053" s="4" t="s">
        <v>5664</v>
      </c>
      <c r="B1053">
        <v>8007892</v>
      </c>
      <c r="D1053" s="4" t="s">
        <v>5665</v>
      </c>
      <c r="E1053" s="4" t="s">
        <v>5666</v>
      </c>
      <c r="F1053">
        <f>VALUE(SUBSTITUTE(Hafas[[#This Row],[Breitengrad Bahnhof]],".",","))</f>
        <v>53.185226</v>
      </c>
      <c r="G1053">
        <f>VALUE(SUBSTITUTE(Hafas[[#This Row],[Längengrad Bahnhof]],".",","))</f>
        <v>8.6173380000000002</v>
      </c>
    </row>
    <row r="1054" spans="1:7">
      <c r="A1054" s="4" t="s">
        <v>5667</v>
      </c>
      <c r="B1054">
        <v>8007894</v>
      </c>
      <c r="D1054" s="4" t="s">
        <v>5668</v>
      </c>
      <c r="E1054" s="4" t="s">
        <v>5669</v>
      </c>
      <c r="F1054">
        <f>VALUE(SUBSTITUTE(Hafas[[#This Row],[Breitengrad Bahnhof]],".",","))</f>
        <v>53.183635000000002</v>
      </c>
      <c r="G1054">
        <f>VALUE(SUBSTITUTE(Hafas[[#This Row],[Längengrad Bahnhof]],".",","))</f>
        <v>8.5811799999999998</v>
      </c>
    </row>
    <row r="1055" spans="1:7">
      <c r="A1055" s="4" t="s">
        <v>5670</v>
      </c>
      <c r="B1055">
        <v>8001156</v>
      </c>
      <c r="D1055" s="4" t="s">
        <v>5671</v>
      </c>
      <c r="E1055" s="4" t="s">
        <v>5672</v>
      </c>
      <c r="F1055">
        <f>VALUE(SUBSTITUTE(Hafas[[#This Row],[Breitengrad Bahnhof]],".",","))</f>
        <v>53.160288000000001</v>
      </c>
      <c r="G1055">
        <f>VALUE(SUBSTITUTE(Hafas[[#This Row],[Längengrad Bahnhof]],".",","))</f>
        <v>8.7047729999999994</v>
      </c>
    </row>
    <row r="1056" spans="1:7">
      <c r="A1056" s="4" t="s">
        <v>5673</v>
      </c>
      <c r="B1056">
        <v>8007898</v>
      </c>
      <c r="D1056" s="4" t="s">
        <v>5674</v>
      </c>
      <c r="E1056" s="4" t="s">
        <v>5675</v>
      </c>
      <c r="F1056">
        <f>VALUE(SUBSTITUTE(Hafas[[#This Row],[Breitengrad Bahnhof]],".",","))</f>
        <v>53.205199999999998</v>
      </c>
      <c r="G1056">
        <f>VALUE(SUBSTITUTE(Hafas[[#This Row],[Längengrad Bahnhof]],".",","))</f>
        <v>8.5166020000000007</v>
      </c>
    </row>
    <row r="1057" spans="1:7">
      <c r="A1057" s="4" t="s">
        <v>5676</v>
      </c>
      <c r="B1057">
        <v>8001157</v>
      </c>
      <c r="D1057" s="4" t="s">
        <v>5677</v>
      </c>
      <c r="E1057" s="4" t="s">
        <v>5678</v>
      </c>
      <c r="F1057">
        <f>VALUE(SUBSTITUTE(Hafas[[#This Row],[Breitengrad Bahnhof]],".",","))</f>
        <v>53.054572</v>
      </c>
      <c r="G1057">
        <f>VALUE(SUBSTITUTE(Hafas[[#This Row],[Längengrad Bahnhof]],".",","))</f>
        <v>8.8867589999999996</v>
      </c>
    </row>
    <row r="1058" spans="1:7">
      <c r="A1058" s="4" t="s">
        <v>5679</v>
      </c>
      <c r="B1058">
        <v>8001159</v>
      </c>
      <c r="D1058" s="4" t="s">
        <v>5680</v>
      </c>
      <c r="E1058" s="4" t="s">
        <v>5681</v>
      </c>
      <c r="F1058">
        <f>VALUE(SUBSTITUTE(Hafas[[#This Row],[Breitengrad Bahnhof]],".",","))</f>
        <v>53.170715999999999</v>
      </c>
      <c r="G1058">
        <f>VALUE(SUBSTITUTE(Hafas[[#This Row],[Längengrad Bahnhof]],".",","))</f>
        <v>8.6861519999999999</v>
      </c>
    </row>
    <row r="1059" spans="1:7">
      <c r="A1059" s="4" t="s">
        <v>5682</v>
      </c>
      <c r="B1059">
        <v>8001160</v>
      </c>
      <c r="D1059" s="4" t="s">
        <v>5683</v>
      </c>
      <c r="E1059" s="4" t="s">
        <v>5684</v>
      </c>
      <c r="F1059">
        <f>VALUE(SUBSTITUTE(Hafas[[#This Row],[Breitengrad Bahnhof]],".",","))</f>
        <v>53.039762000000003</v>
      </c>
      <c r="G1059">
        <f>VALUE(SUBSTITUTE(Hafas[[#This Row],[Längengrad Bahnhof]],".",","))</f>
        <v>8.9446270000000005</v>
      </c>
    </row>
    <row r="1060" spans="1:7">
      <c r="A1060" s="4" t="s">
        <v>5685</v>
      </c>
      <c r="B1060">
        <v>8001161</v>
      </c>
      <c r="D1060" s="4" t="s">
        <v>5686</v>
      </c>
      <c r="E1060" s="4" t="s">
        <v>5687</v>
      </c>
      <c r="F1060">
        <f>VALUE(SUBSTITUTE(Hafas[[#This Row],[Breitengrad Bahnhof]],".",","))</f>
        <v>53.087038</v>
      </c>
      <c r="G1060">
        <f>VALUE(SUBSTITUTE(Hafas[[#This Row],[Längengrad Bahnhof]],".",","))</f>
        <v>8.9385110000000001</v>
      </c>
    </row>
    <row r="1061" spans="1:7">
      <c r="A1061" s="4" t="s">
        <v>5688</v>
      </c>
      <c r="B1061">
        <v>8001162</v>
      </c>
      <c r="D1061" s="4" t="s">
        <v>5689</v>
      </c>
      <c r="E1061" s="4" t="s">
        <v>5690</v>
      </c>
      <c r="F1061">
        <f>VALUE(SUBSTITUTE(Hafas[[#This Row],[Breitengrad Bahnhof]],".",","))</f>
        <v>53.135297999999999</v>
      </c>
      <c r="G1061">
        <f>VALUE(SUBSTITUTE(Hafas[[#This Row],[Längengrad Bahnhof]],".",","))</f>
        <v>8.7408009999999994</v>
      </c>
    </row>
    <row r="1062" spans="1:7">
      <c r="A1062" s="4" t="s">
        <v>5691</v>
      </c>
      <c r="B1062">
        <v>8001163</v>
      </c>
      <c r="D1062" s="4" t="s">
        <v>5692</v>
      </c>
      <c r="E1062" s="4" t="s">
        <v>5693</v>
      </c>
      <c r="F1062">
        <f>VALUE(SUBSTITUTE(Hafas[[#This Row],[Breitengrad Bahnhof]],".",","))</f>
        <v>53.172800000000002</v>
      </c>
      <c r="G1062">
        <f>VALUE(SUBSTITUTE(Hafas[[#This Row],[Längengrad Bahnhof]],".",","))</f>
        <v>8.6494809999999998</v>
      </c>
    </row>
    <row r="1063" spans="1:7">
      <c r="A1063" s="4" t="s">
        <v>5694</v>
      </c>
      <c r="B1063">
        <v>8001164</v>
      </c>
      <c r="D1063" s="4" t="s">
        <v>5695</v>
      </c>
      <c r="E1063" s="4" t="s">
        <v>5696</v>
      </c>
      <c r="F1063">
        <f>VALUE(SUBSTITUTE(Hafas[[#This Row],[Breitengrad Bahnhof]],".",","))</f>
        <v>53.061354999999999</v>
      </c>
      <c r="G1063">
        <f>VALUE(SUBSTITUTE(Hafas[[#This Row],[Längengrad Bahnhof]],".",","))</f>
        <v>8.8873829999999998</v>
      </c>
    </row>
    <row r="1064" spans="1:7">
      <c r="A1064" s="4" t="s">
        <v>5697</v>
      </c>
      <c r="B1064">
        <v>8001165</v>
      </c>
      <c r="D1064" s="4" t="s">
        <v>5698</v>
      </c>
      <c r="E1064" s="4" t="s">
        <v>5699</v>
      </c>
      <c r="F1064">
        <f>VALUE(SUBSTITUTE(Hafas[[#This Row],[Breitengrad Bahnhof]],".",","))</f>
        <v>53.171579999999999</v>
      </c>
      <c r="G1064">
        <f>VALUE(SUBSTITUTE(Hafas[[#This Row],[Längengrad Bahnhof]],".",","))</f>
        <v>8.6697319999999998</v>
      </c>
    </row>
    <row r="1065" spans="1:7">
      <c r="A1065" s="4" t="s">
        <v>5700</v>
      </c>
      <c r="B1065">
        <v>8001166</v>
      </c>
      <c r="D1065" s="4" t="s">
        <v>5701</v>
      </c>
      <c r="E1065" s="4" t="s">
        <v>5702</v>
      </c>
      <c r="F1065">
        <f>VALUE(SUBSTITUTE(Hafas[[#This Row],[Breitengrad Bahnhof]],".",","))</f>
        <v>53.169716000000001</v>
      </c>
      <c r="G1065">
        <f>VALUE(SUBSTITUTE(Hafas[[#This Row],[Längengrad Bahnhof]],".",","))</f>
        <v>8.6299679999999999</v>
      </c>
    </row>
    <row r="1066" spans="1:7">
      <c r="A1066" s="4" t="s">
        <v>5703</v>
      </c>
      <c r="B1066">
        <v>8001167</v>
      </c>
      <c r="D1066" s="4" t="s">
        <v>5704</v>
      </c>
      <c r="E1066" s="4" t="s">
        <v>5705</v>
      </c>
      <c r="F1066">
        <f>VALUE(SUBSTITUTE(Hafas[[#This Row],[Breitengrad Bahnhof]],".",","))</f>
        <v>53.103791999999999</v>
      </c>
      <c r="G1066">
        <f>VALUE(SUBSTITUTE(Hafas[[#This Row],[Längengrad Bahnhof]],".",","))</f>
        <v>8.7862410000000004</v>
      </c>
    </row>
    <row r="1067" spans="1:7">
      <c r="A1067" s="4" t="s">
        <v>402</v>
      </c>
      <c r="B1067">
        <v>8000051</v>
      </c>
      <c r="D1067" s="4" t="s">
        <v>5706</v>
      </c>
      <c r="E1067" s="4" t="s">
        <v>5707</v>
      </c>
      <c r="F1067">
        <f>VALUE(SUBSTITUTE(Hafas[[#This Row],[Breitengrad Bahnhof]],".",","))</f>
        <v>53.534911999999998</v>
      </c>
      <c r="G1067">
        <f>VALUE(SUBSTITUTE(Hafas[[#This Row],[Längengrad Bahnhof]],".",","))</f>
        <v>8.5995550000000005</v>
      </c>
    </row>
    <row r="1068" spans="1:7">
      <c r="A1068" s="4" t="s">
        <v>5708</v>
      </c>
      <c r="B1068">
        <v>8001168</v>
      </c>
      <c r="D1068" s="4" t="s">
        <v>5709</v>
      </c>
      <c r="E1068" s="4" t="s">
        <v>5710</v>
      </c>
      <c r="F1068">
        <f>VALUE(SUBSTITUTE(Hafas[[#This Row],[Breitengrad Bahnhof]],".",","))</f>
        <v>53.566324000000002</v>
      </c>
      <c r="G1068">
        <f>VALUE(SUBSTITUTE(Hafas[[#This Row],[Längengrad Bahnhof]],".",","))</f>
        <v>8.600657</v>
      </c>
    </row>
    <row r="1069" spans="1:7">
      <c r="A1069" s="4" t="s">
        <v>5711</v>
      </c>
      <c r="B1069">
        <v>8001170</v>
      </c>
      <c r="D1069" s="4" t="s">
        <v>5712</v>
      </c>
      <c r="E1069" s="4" t="s">
        <v>5713</v>
      </c>
      <c r="F1069">
        <f>VALUE(SUBSTITUTE(Hafas[[#This Row],[Breitengrad Bahnhof]],".",","))</f>
        <v>53.508595999999997</v>
      </c>
      <c r="G1069">
        <f>VALUE(SUBSTITUTE(Hafas[[#This Row],[Längengrad Bahnhof]],".",","))</f>
        <v>8.6119339999999998</v>
      </c>
    </row>
    <row r="1070" spans="1:7">
      <c r="A1070" s="4" t="s">
        <v>5714</v>
      </c>
      <c r="B1070">
        <v>8007800</v>
      </c>
      <c r="D1070" s="4" t="s">
        <v>5715</v>
      </c>
      <c r="E1070" s="4" t="s">
        <v>5716</v>
      </c>
      <c r="F1070">
        <f>VALUE(SUBSTITUTE(Hafas[[#This Row],[Breitengrad Bahnhof]],".",","))</f>
        <v>53.482953999999999</v>
      </c>
      <c r="G1070">
        <f>VALUE(SUBSTITUTE(Hafas[[#This Row],[Längengrad Bahnhof]],".",","))</f>
        <v>9.1402509999999992</v>
      </c>
    </row>
    <row r="1071" spans="1:7">
      <c r="A1071" s="4" t="s">
        <v>5717</v>
      </c>
      <c r="B1071">
        <v>8071651</v>
      </c>
      <c r="D1071" s="4" t="s">
        <v>5718</v>
      </c>
      <c r="E1071" s="4" t="s">
        <v>5719</v>
      </c>
      <c r="F1071">
        <f>VALUE(SUBSTITUTE(Hafas[[#This Row],[Breitengrad Bahnhof]],".",","))</f>
        <v>50.432442000000002</v>
      </c>
      <c r="G1071">
        <f>VALUE(SUBSTITUTE(Hafas[[#This Row],[Längengrad Bahnhof]],".",","))</f>
        <v>7.1688879999999999</v>
      </c>
    </row>
    <row r="1072" spans="1:7">
      <c r="A1072" s="4" t="s">
        <v>5720</v>
      </c>
      <c r="B1072">
        <v>8007841</v>
      </c>
      <c r="D1072" s="4" t="s">
        <v>5721</v>
      </c>
      <c r="E1072" s="4" t="s">
        <v>5722</v>
      </c>
      <c r="F1072">
        <f>VALUE(SUBSTITUTE(Hafas[[#This Row],[Breitengrad Bahnhof]],".",","))</f>
        <v>53.460586999999997</v>
      </c>
      <c r="G1072">
        <f>VALUE(SUBSTITUTE(Hafas[[#This Row],[Längengrad Bahnhof]],".",","))</f>
        <v>9.3823419999999995</v>
      </c>
    </row>
    <row r="1073" spans="1:7">
      <c r="A1073" s="4" t="s">
        <v>5723</v>
      </c>
      <c r="B1073">
        <v>8011267</v>
      </c>
      <c r="D1073" s="4" t="s">
        <v>5724</v>
      </c>
      <c r="E1073" s="4" t="s">
        <v>5725</v>
      </c>
      <c r="F1073">
        <f>VALUE(SUBSTITUTE(Hafas[[#This Row],[Breitengrad Bahnhof]],".",","))</f>
        <v>50.616311000000003</v>
      </c>
      <c r="G1073">
        <f>VALUE(SUBSTITUTE(Hafas[[#This Row],[Längengrad Bahnhof]],".",","))</f>
        <v>11.405863</v>
      </c>
    </row>
    <row r="1074" spans="1:7">
      <c r="A1074" s="4" t="s">
        <v>5726</v>
      </c>
      <c r="B1074">
        <v>8010061</v>
      </c>
      <c r="D1074" s="4" t="s">
        <v>5727</v>
      </c>
      <c r="E1074" s="4" t="s">
        <v>5728</v>
      </c>
      <c r="F1074">
        <f>VALUE(SUBSTITUTE(Hafas[[#This Row],[Breitengrad Bahnhof]],".",","))</f>
        <v>51.340743000000003</v>
      </c>
      <c r="G1074">
        <f>VALUE(SUBSTITUTE(Hafas[[#This Row],[Längengrad Bahnhof]],".",","))</f>
        <v>11.240838999999999</v>
      </c>
    </row>
    <row r="1075" spans="1:7">
      <c r="A1075" s="4" t="s">
        <v>5729</v>
      </c>
      <c r="B1075">
        <v>8000053</v>
      </c>
      <c r="D1075" s="4" t="s">
        <v>5730</v>
      </c>
      <c r="E1075" s="4" t="s">
        <v>5731</v>
      </c>
      <c r="F1075">
        <f>VALUE(SUBSTITUTE(Hafas[[#This Row],[Breitengrad Bahnhof]],".",","))</f>
        <v>49.036900000000003</v>
      </c>
      <c r="G1075">
        <f>VALUE(SUBSTITUTE(Hafas[[#This Row],[Längengrad Bahnhof]],".",","))</f>
        <v>8.6934480000000001</v>
      </c>
    </row>
    <row r="1076" spans="1:7">
      <c r="A1076" s="4" t="s">
        <v>5732</v>
      </c>
      <c r="B1076">
        <v>8070093</v>
      </c>
      <c r="D1076" s="4" t="s">
        <v>5733</v>
      </c>
      <c r="E1076" s="4" t="s">
        <v>5734</v>
      </c>
      <c r="F1076">
        <f>VALUE(SUBSTITUTE(Hafas[[#This Row],[Breitengrad Bahnhof]],".",","))</f>
        <v>49.036987000000003</v>
      </c>
      <c r="G1076">
        <f>VALUE(SUBSTITUTE(Hafas[[#This Row],[Längengrad Bahnhof]],".",","))</f>
        <v>8.7236790000000006</v>
      </c>
    </row>
    <row r="1077" spans="1:7">
      <c r="A1077" s="4" t="s">
        <v>5735</v>
      </c>
      <c r="B1077">
        <v>8001138</v>
      </c>
      <c r="D1077" s="4" t="s">
        <v>5736</v>
      </c>
      <c r="E1077" s="4" t="s">
        <v>5737</v>
      </c>
      <c r="F1077">
        <f>VALUE(SUBSTITUTE(Hafas[[#This Row],[Breitengrad Bahnhof]],".",","))</f>
        <v>49.032595999999998</v>
      </c>
      <c r="G1077">
        <f>VALUE(SUBSTITUTE(Hafas[[#This Row],[Längengrad Bahnhof]],".",","))</f>
        <v>8.7016139999999993</v>
      </c>
    </row>
    <row r="1078" spans="1:7">
      <c r="A1078" s="4" t="s">
        <v>5738</v>
      </c>
      <c r="B1078">
        <v>8001144</v>
      </c>
      <c r="D1078" s="4" t="s">
        <v>5739</v>
      </c>
      <c r="E1078" s="4" t="s">
        <v>5740</v>
      </c>
      <c r="F1078">
        <f>VALUE(SUBSTITUTE(Hafas[[#This Row],[Breitengrad Bahnhof]],".",","))</f>
        <v>49.031770000000002</v>
      </c>
      <c r="G1078">
        <f>VALUE(SUBSTITUTE(Hafas[[#This Row],[Längengrad Bahnhof]],".",","))</f>
        <v>8.7182309999999994</v>
      </c>
    </row>
    <row r="1079" spans="1:7">
      <c r="A1079" s="4" t="s">
        <v>5741</v>
      </c>
      <c r="B1079">
        <v>8001152</v>
      </c>
      <c r="D1079" s="4" t="s">
        <v>5742</v>
      </c>
      <c r="E1079" s="4" t="s">
        <v>5743</v>
      </c>
      <c r="F1079">
        <f>VALUE(SUBSTITUTE(Hafas[[#This Row],[Breitengrad Bahnhof]],".",","))</f>
        <v>49.033993000000002</v>
      </c>
      <c r="G1079">
        <f>VALUE(SUBSTITUTE(Hafas[[#This Row],[Längengrad Bahnhof]],".",","))</f>
        <v>8.7028090000000002</v>
      </c>
    </row>
    <row r="1080" spans="1:7">
      <c r="A1080" s="4" t="s">
        <v>5744</v>
      </c>
      <c r="B1080">
        <v>8079060</v>
      </c>
      <c r="D1080" s="4" t="s">
        <v>5745</v>
      </c>
      <c r="E1080" s="4" t="s">
        <v>5746</v>
      </c>
      <c r="F1080">
        <f>VALUE(SUBSTITUTE(Hafas[[#This Row],[Breitengrad Bahnhof]],".",","))</f>
        <v>49.030465999999997</v>
      </c>
      <c r="G1080">
        <f>VALUE(SUBSTITUTE(Hafas[[#This Row],[Längengrad Bahnhof]],".",","))</f>
        <v>8.7091220000000007</v>
      </c>
    </row>
    <row r="1081" spans="1:7">
      <c r="A1081" s="4" t="s">
        <v>5747</v>
      </c>
      <c r="B1081">
        <v>8001131</v>
      </c>
      <c r="D1081" s="4" t="s">
        <v>5748</v>
      </c>
      <c r="E1081" s="4" t="s">
        <v>5749</v>
      </c>
      <c r="F1081">
        <f>VALUE(SUBSTITUTE(Hafas[[#This Row],[Breitengrad Bahnhof]],".",","))</f>
        <v>49.009461999999999</v>
      </c>
      <c r="G1081">
        <f>VALUE(SUBSTITUTE(Hafas[[#This Row],[Längengrad Bahnhof]],".",","))</f>
        <v>8.7220580000000005</v>
      </c>
    </row>
    <row r="1082" spans="1:7">
      <c r="A1082" s="4" t="s">
        <v>5750</v>
      </c>
      <c r="B1082">
        <v>8001176</v>
      </c>
      <c r="D1082" s="4" t="s">
        <v>5751</v>
      </c>
      <c r="E1082" s="4" t="s">
        <v>5752</v>
      </c>
      <c r="F1082">
        <f>VALUE(SUBSTITUTE(Hafas[[#This Row],[Breitengrad Bahnhof]],".",","))</f>
        <v>52.967126999999998</v>
      </c>
      <c r="G1082">
        <f>VALUE(SUBSTITUTE(Hafas[[#This Row],[Längengrad Bahnhof]],".",","))</f>
        <v>8.4469700000000003</v>
      </c>
    </row>
    <row r="1083" spans="1:7">
      <c r="A1083" s="4" t="s">
        <v>5753</v>
      </c>
      <c r="B1083">
        <v>8001177</v>
      </c>
      <c r="D1083" s="4" t="s">
        <v>5754</v>
      </c>
      <c r="E1083" s="4" t="s">
        <v>5755</v>
      </c>
      <c r="F1083">
        <f>VALUE(SUBSTITUTE(Hafas[[#This Row],[Breitengrad Bahnhof]],".",","))</f>
        <v>49.874586999999998</v>
      </c>
      <c r="G1083">
        <f>VALUE(SUBSTITUTE(Hafas[[#This Row],[Längengrad Bahnhof]],".",","))</f>
        <v>7.8986919999999996</v>
      </c>
    </row>
    <row r="1084" spans="1:7">
      <c r="A1084" s="4" t="s">
        <v>5756</v>
      </c>
      <c r="B1084">
        <v>8001178</v>
      </c>
      <c r="D1084" s="4" t="s">
        <v>5757</v>
      </c>
      <c r="E1084" s="4" t="s">
        <v>5758</v>
      </c>
      <c r="F1084">
        <f>VALUE(SUBSTITUTE(Hafas[[#This Row],[Breitengrad Bahnhof]],".",","))</f>
        <v>49.172741000000002</v>
      </c>
      <c r="G1084">
        <f>VALUE(SUBSTITUTE(Hafas[[#This Row],[Längengrad Bahnhof]],".",","))</f>
        <v>9.4403020000000009</v>
      </c>
    </row>
    <row r="1085" spans="1:7">
      <c r="A1085" s="4" t="s">
        <v>5759</v>
      </c>
      <c r="B1085">
        <v>8001180</v>
      </c>
      <c r="D1085" s="4" t="s">
        <v>5760</v>
      </c>
      <c r="E1085" s="4" t="s">
        <v>5761</v>
      </c>
      <c r="F1085">
        <f>VALUE(SUBSTITUTE(Hafas[[#This Row],[Breitengrad Bahnhof]],".",","))</f>
        <v>51.294615</v>
      </c>
      <c r="G1085">
        <f>VALUE(SUBSTITUTE(Hafas[[#This Row],[Längengrad Bahnhof]],".",","))</f>
        <v>6.241174</v>
      </c>
    </row>
    <row r="1086" spans="1:7">
      <c r="A1086" s="4" t="s">
        <v>5762</v>
      </c>
      <c r="B1086">
        <v>8013472</v>
      </c>
      <c r="D1086" s="4" t="s">
        <v>5763</v>
      </c>
      <c r="E1086" s="4" t="s">
        <v>5764</v>
      </c>
      <c r="F1086">
        <f>VALUE(SUBSTITUTE(Hafas[[#This Row],[Breitengrad Bahnhof]],".",","))</f>
        <v>52.582549</v>
      </c>
      <c r="G1086">
        <f>VALUE(SUBSTITUTE(Hafas[[#This Row],[Längengrad Bahnhof]],".",","))</f>
        <v>13.001393999999999</v>
      </c>
    </row>
    <row r="1087" spans="1:7">
      <c r="A1087" s="4" t="s">
        <v>5765</v>
      </c>
      <c r="B1087">
        <v>8011269</v>
      </c>
      <c r="D1087" s="4" t="s">
        <v>5766</v>
      </c>
      <c r="E1087" s="4" t="s">
        <v>5767</v>
      </c>
      <c r="F1087">
        <f>VALUE(SUBSTITUTE(Hafas[[#This Row],[Breitengrad Bahnhof]],".",","))</f>
        <v>52.346530000000001</v>
      </c>
      <c r="G1087">
        <f>VALUE(SUBSTITUTE(Hafas[[#This Row],[Längengrad Bahnhof]],".",","))</f>
        <v>14.280635</v>
      </c>
    </row>
    <row r="1088" spans="1:7">
      <c r="A1088" s="4" t="s">
        <v>5768</v>
      </c>
      <c r="B1088">
        <v>8081084</v>
      </c>
      <c r="D1088" s="4" t="s">
        <v>5769</v>
      </c>
      <c r="E1088" s="4" t="s">
        <v>5770</v>
      </c>
      <c r="F1088">
        <f>VALUE(SUBSTITUTE(Hafas[[#This Row],[Breitengrad Bahnhof]],".",","))</f>
        <v>52.348280000000003</v>
      </c>
      <c r="G1088">
        <f>VALUE(SUBSTITUTE(Hafas[[#This Row],[Längengrad Bahnhof]],".",","))</f>
        <v>14.281825</v>
      </c>
    </row>
    <row r="1089" spans="1:7">
      <c r="A1089" s="4" t="s">
        <v>5771</v>
      </c>
      <c r="B1089">
        <v>8071608</v>
      </c>
      <c r="D1089" s="4" t="s">
        <v>5772</v>
      </c>
      <c r="E1089" s="4" t="s">
        <v>5773</v>
      </c>
      <c r="F1089">
        <f>VALUE(SUBSTITUTE(Hafas[[#This Row],[Breitengrad Bahnhof]],".",","))</f>
        <v>52.255969999999998</v>
      </c>
      <c r="G1089">
        <f>VALUE(SUBSTITUTE(Hafas[[#This Row],[Längengrad Bahnhof]],".",","))</f>
        <v>14.574115000000001</v>
      </c>
    </row>
    <row r="1090" spans="1:7">
      <c r="A1090" s="4" t="s">
        <v>5774</v>
      </c>
      <c r="B1090">
        <v>8003339</v>
      </c>
      <c r="D1090" s="4" t="s">
        <v>5775</v>
      </c>
      <c r="E1090" s="4" t="s">
        <v>5776</v>
      </c>
      <c r="F1090">
        <f>VALUE(SUBSTITUTE(Hafas[[#This Row],[Breitengrad Bahnhof]],".",","))</f>
        <v>48.014342999999997</v>
      </c>
      <c r="G1090">
        <f>VALUE(SUBSTITUTE(Hafas[[#This Row],[Längengrad Bahnhof]],".",","))</f>
        <v>8.4678070000000005</v>
      </c>
    </row>
    <row r="1091" spans="1:7">
      <c r="A1091" s="4" t="s">
        <v>5777</v>
      </c>
      <c r="B1091">
        <v>8003336</v>
      </c>
      <c r="D1091" s="4" t="s">
        <v>5778</v>
      </c>
      <c r="E1091" s="4" t="s">
        <v>5779</v>
      </c>
      <c r="F1091">
        <f>VALUE(SUBSTITUTE(Hafas[[#This Row],[Breitengrad Bahnhof]],".",","))</f>
        <v>48.007365999999998</v>
      </c>
      <c r="G1091">
        <f>VALUE(SUBSTITUTE(Hafas[[#This Row],[Längengrad Bahnhof]],".",","))</f>
        <v>8.4657789999999995</v>
      </c>
    </row>
    <row r="1092" spans="1:7">
      <c r="A1092" s="4" t="s">
        <v>5780</v>
      </c>
      <c r="B1092">
        <v>8071333</v>
      </c>
      <c r="D1092" s="4" t="s">
        <v>5781</v>
      </c>
      <c r="E1092" s="4" t="s">
        <v>5782</v>
      </c>
      <c r="F1092">
        <f>VALUE(SUBSTITUTE(Hafas[[#This Row],[Breitengrad Bahnhof]],".",","))</f>
        <v>53.414532999999999</v>
      </c>
      <c r="G1092">
        <f>VALUE(SUBSTITUTE(Hafas[[#This Row],[Längengrad Bahnhof]],".",","))</f>
        <v>9.0136599999999998</v>
      </c>
    </row>
    <row r="1093" spans="1:7">
      <c r="A1093" s="4" t="s">
        <v>5783</v>
      </c>
      <c r="B1093">
        <v>8001182</v>
      </c>
      <c r="D1093" s="4" t="s">
        <v>5784</v>
      </c>
      <c r="E1093" s="4" t="s">
        <v>5785</v>
      </c>
      <c r="F1093">
        <f>VALUE(SUBSTITUTE(Hafas[[#This Row],[Breitengrad Bahnhof]],".",","))</f>
        <v>51.399059999999999</v>
      </c>
      <c r="G1093">
        <f>VALUE(SUBSTITUTE(Hafas[[#This Row],[Längengrad Bahnhof]],".",","))</f>
        <v>8.5752869999999994</v>
      </c>
    </row>
    <row r="1094" spans="1:7">
      <c r="A1094" s="4" t="s">
        <v>5786</v>
      </c>
      <c r="B1094">
        <v>8000054</v>
      </c>
      <c r="D1094" s="4" t="s">
        <v>5787</v>
      </c>
      <c r="E1094" s="4" t="s">
        <v>5788</v>
      </c>
      <c r="F1094">
        <f>VALUE(SUBSTITUTE(Hafas[[#This Row],[Breitengrad Bahnhof]],".",","))</f>
        <v>51.349159</v>
      </c>
      <c r="G1094">
        <f>VALUE(SUBSTITUTE(Hafas[[#This Row],[Längengrad Bahnhof]],".",","))</f>
        <v>8.5760729999999992</v>
      </c>
    </row>
    <row r="1095" spans="1:7">
      <c r="A1095" s="4" t="s">
        <v>5789</v>
      </c>
      <c r="B1095">
        <v>8010064</v>
      </c>
      <c r="D1095" s="4" t="s">
        <v>5790</v>
      </c>
      <c r="E1095" s="4" t="s">
        <v>5791</v>
      </c>
      <c r="F1095">
        <f>VALUE(SUBSTITUTE(Hafas[[#This Row],[Breitengrad Bahnhof]],".",","))</f>
        <v>52.873268000000003</v>
      </c>
      <c r="G1095">
        <f>VALUE(SUBSTITUTE(Hafas[[#This Row],[Längengrad Bahnhof]],".",","))</f>
        <v>13.821106</v>
      </c>
    </row>
    <row r="1096" spans="1:7">
      <c r="A1096" s="4" t="s">
        <v>5792</v>
      </c>
      <c r="B1096">
        <v>8070337</v>
      </c>
      <c r="D1096" s="4" t="s">
        <v>5793</v>
      </c>
      <c r="E1096" s="4" t="s">
        <v>5794</v>
      </c>
      <c r="F1096">
        <f>VALUE(SUBSTITUTE(Hafas[[#This Row],[Breitengrad Bahnhof]],".",","))</f>
        <v>52.229109999999999</v>
      </c>
      <c r="G1096">
        <f>VALUE(SUBSTITUTE(Hafas[[#This Row],[Längengrad Bahnhof]],".",","))</f>
        <v>7.7549809999999999</v>
      </c>
    </row>
    <row r="1097" spans="1:7">
      <c r="A1097" s="4" t="s">
        <v>5795</v>
      </c>
      <c r="B1097">
        <v>8017004</v>
      </c>
      <c r="D1097" s="4" t="s">
        <v>5796</v>
      </c>
      <c r="E1097" s="4" t="s">
        <v>5797</v>
      </c>
      <c r="F1097">
        <f>VALUE(SUBSTITUTE(Hafas[[#This Row],[Breitengrad Bahnhof]],".",","))</f>
        <v>51.799557999999998</v>
      </c>
      <c r="G1097">
        <f>VALUE(SUBSTITUTE(Hafas[[#This Row],[Längengrad Bahnhof]],".",","))</f>
        <v>10.618558999999999</v>
      </c>
    </row>
    <row r="1098" spans="1:7">
      <c r="A1098" s="4" t="s">
        <v>5798</v>
      </c>
      <c r="B1098">
        <v>8001185</v>
      </c>
      <c r="D1098" s="4" t="s">
        <v>5799</v>
      </c>
      <c r="E1098" s="4" t="s">
        <v>5800</v>
      </c>
      <c r="F1098">
        <f>VALUE(SUBSTITUTE(Hafas[[#This Row],[Breitengrad Bahnhof]],".",","))</f>
        <v>53.002116999999998</v>
      </c>
      <c r="G1098">
        <f>VALUE(SUBSTITUTE(Hafas[[#This Row],[Längengrad Bahnhof]],".",","))</f>
        <v>10.258499</v>
      </c>
    </row>
    <row r="1099" spans="1:7">
      <c r="A1099" s="4" t="s">
        <v>5801</v>
      </c>
      <c r="B1099">
        <v>8011270</v>
      </c>
      <c r="D1099" s="4" t="s">
        <v>5802</v>
      </c>
      <c r="E1099" s="4" t="s">
        <v>5803</v>
      </c>
      <c r="F1099">
        <f>VALUE(SUBSTITUTE(Hafas[[#This Row],[Breitengrad Bahnhof]],".",","))</f>
        <v>54.078916</v>
      </c>
      <c r="G1099">
        <f>VALUE(SUBSTITUTE(Hafas[[#This Row],[Längengrad Bahnhof]],".",","))</f>
        <v>12.262763</v>
      </c>
    </row>
    <row r="1100" spans="1:7">
      <c r="A1100" s="4" t="s">
        <v>5804</v>
      </c>
      <c r="B1100">
        <v>8001186</v>
      </c>
      <c r="D1100" s="4" t="s">
        <v>5805</v>
      </c>
      <c r="E1100" s="4" t="s">
        <v>5806</v>
      </c>
      <c r="F1100">
        <f>VALUE(SUBSTITUTE(Hafas[[#This Row],[Breitengrad Bahnhof]],".",","))</f>
        <v>50.481428999999999</v>
      </c>
      <c r="G1100">
        <f>VALUE(SUBSTITUTE(Hafas[[#This Row],[Längengrad Bahnhof]],".",","))</f>
        <v>7.3326390000000004</v>
      </c>
    </row>
    <row r="1101" spans="1:7">
      <c r="A1101" s="4" t="s">
        <v>5807</v>
      </c>
      <c r="B1101">
        <v>8071034</v>
      </c>
      <c r="D1101" s="4" t="s">
        <v>5808</v>
      </c>
      <c r="E1101" s="4" t="s">
        <v>5809</v>
      </c>
      <c r="F1101">
        <f>VALUE(SUBSTITUTE(Hafas[[#This Row],[Breitengrad Bahnhof]],".",","))</f>
        <v>50.487299</v>
      </c>
      <c r="G1101">
        <f>VALUE(SUBSTITUTE(Hafas[[#This Row],[Längengrad Bahnhof]],".",","))</f>
        <v>7.3279329999999998</v>
      </c>
    </row>
    <row r="1102" spans="1:7">
      <c r="A1102" s="4" t="s">
        <v>5810</v>
      </c>
      <c r="B1102">
        <v>8070338</v>
      </c>
      <c r="D1102" s="4" t="s">
        <v>5811</v>
      </c>
      <c r="E1102" s="4" t="s">
        <v>5812</v>
      </c>
      <c r="F1102">
        <f>VALUE(SUBSTITUTE(Hafas[[#This Row],[Breitengrad Bahnhof]],".",","))</f>
        <v>50.480871999999998</v>
      </c>
      <c r="G1102">
        <f>VALUE(SUBSTITUTE(Hafas[[#This Row],[Längengrad Bahnhof]],".",","))</f>
        <v>7.3320530000000002</v>
      </c>
    </row>
    <row r="1103" spans="1:7">
      <c r="A1103" s="4" t="s">
        <v>5813</v>
      </c>
      <c r="B1103">
        <v>8001190</v>
      </c>
      <c r="D1103" s="4" t="s">
        <v>5814</v>
      </c>
      <c r="E1103" s="4" t="s">
        <v>5815</v>
      </c>
      <c r="F1103">
        <f>VALUE(SUBSTITUTE(Hafas[[#This Row],[Breitengrad Bahnhof]],".",","))</f>
        <v>53.990085999999998</v>
      </c>
      <c r="G1103">
        <f>VALUE(SUBSTITUTE(Hafas[[#This Row],[Längengrad Bahnhof]],".",","))</f>
        <v>9.8238059999999994</v>
      </c>
    </row>
    <row r="1104" spans="1:7">
      <c r="A1104" s="4" t="s">
        <v>5816</v>
      </c>
      <c r="B1104">
        <v>8004799</v>
      </c>
      <c r="D1104" s="4" t="s">
        <v>5817</v>
      </c>
      <c r="E1104" s="4" t="s">
        <v>5818</v>
      </c>
      <c r="F1104">
        <f>VALUE(SUBSTITUTE(Hafas[[#This Row],[Breitengrad Bahnhof]],".",","))</f>
        <v>48.889463999999997</v>
      </c>
      <c r="G1104">
        <f>VALUE(SUBSTITUTE(Hafas[[#This Row],[Längengrad Bahnhof]],".",","))</f>
        <v>8.6670269999999991</v>
      </c>
    </row>
    <row r="1105" spans="1:7">
      <c r="A1105" s="4" t="s">
        <v>5819</v>
      </c>
      <c r="B1105">
        <v>8070274</v>
      </c>
      <c r="D1105" s="4" t="s">
        <v>5820</v>
      </c>
      <c r="E1105" s="4" t="s">
        <v>5821</v>
      </c>
      <c r="F1105">
        <f>VALUE(SUBSTITUTE(Hafas[[#This Row],[Breitengrad Bahnhof]],".",","))</f>
        <v>48.88588</v>
      </c>
      <c r="G1105">
        <f>VALUE(SUBSTITUTE(Hafas[[#This Row],[Längengrad Bahnhof]],".",","))</f>
        <v>8.6623470000000005</v>
      </c>
    </row>
    <row r="1106" spans="1:7">
      <c r="A1106" s="4" t="s">
        <v>5822</v>
      </c>
      <c r="B1106">
        <v>8070275</v>
      </c>
      <c r="D1106" s="4" t="s">
        <v>5823</v>
      </c>
      <c r="E1106" s="4" t="s">
        <v>5824</v>
      </c>
      <c r="F1106">
        <f>VALUE(SUBSTITUTE(Hafas[[#This Row],[Breitengrad Bahnhof]],".",","))</f>
        <v>48.882077000000002</v>
      </c>
      <c r="G1106">
        <f>VALUE(SUBSTITUTE(Hafas[[#This Row],[Längengrad Bahnhof]],".",","))</f>
        <v>8.6539870000000008</v>
      </c>
    </row>
    <row r="1107" spans="1:7">
      <c r="A1107" s="4" t="s">
        <v>5825</v>
      </c>
      <c r="B1107">
        <v>8001196</v>
      </c>
      <c r="D1107" s="4" t="s">
        <v>5826</v>
      </c>
      <c r="E1107" s="4" t="s">
        <v>5827</v>
      </c>
      <c r="F1107">
        <f>VALUE(SUBSTITUTE(Hafas[[#This Row],[Breitengrad Bahnhof]],".",","))</f>
        <v>50.302182999999999</v>
      </c>
      <c r="G1107">
        <f>VALUE(SUBSTITUTE(Hafas[[#This Row],[Längengrad Bahnhof]],".",","))</f>
        <v>8.7884890000000002</v>
      </c>
    </row>
    <row r="1108" spans="1:7">
      <c r="A1108" s="4" t="s">
        <v>5828</v>
      </c>
      <c r="B1108">
        <v>8001198</v>
      </c>
      <c r="D1108" s="4" t="s">
        <v>5829</v>
      </c>
      <c r="E1108" s="4" t="s">
        <v>5830</v>
      </c>
      <c r="F1108">
        <f>VALUE(SUBSTITUTE(Hafas[[#This Row],[Breitengrad Bahnhof]],".",","))</f>
        <v>48.923991999999998</v>
      </c>
      <c r="G1108">
        <f>VALUE(SUBSTITUTE(Hafas[[#This Row],[Längengrad Bahnhof]],".",","))</f>
        <v>8.3739749999999997</v>
      </c>
    </row>
    <row r="1109" spans="1:7">
      <c r="A1109" s="4" t="s">
        <v>5831</v>
      </c>
      <c r="B1109">
        <v>8070340</v>
      </c>
      <c r="D1109" s="4" t="s">
        <v>5832</v>
      </c>
      <c r="E1109" s="4" t="s">
        <v>5833</v>
      </c>
      <c r="F1109">
        <f>VALUE(SUBSTITUTE(Hafas[[#This Row],[Breitengrad Bahnhof]],".",","))</f>
        <v>52.827671000000002</v>
      </c>
      <c r="G1109">
        <f>VALUE(SUBSTITUTE(Hafas[[#This Row],[Längengrad Bahnhof]],".",","))</f>
        <v>8.9895519999999998</v>
      </c>
    </row>
    <row r="1110" spans="1:7">
      <c r="A1110" s="4" t="s">
        <v>5834</v>
      </c>
      <c r="B1110">
        <v>8001199</v>
      </c>
      <c r="D1110" s="4" t="s">
        <v>5835</v>
      </c>
      <c r="E1110" s="4" t="s">
        <v>5836</v>
      </c>
      <c r="F1110">
        <f>VALUE(SUBSTITUTE(Hafas[[#This Row],[Breitengrad Bahnhof]],".",","))</f>
        <v>50.186188999999999</v>
      </c>
      <c r="G1110">
        <f>VALUE(SUBSTITUTE(Hafas[[#This Row],[Längengrad Bahnhof]],".",","))</f>
        <v>8.9192929999999997</v>
      </c>
    </row>
    <row r="1111" spans="1:7">
      <c r="A1111" s="4" t="s">
        <v>5837</v>
      </c>
      <c r="B1111">
        <v>8001200</v>
      </c>
      <c r="D1111" s="4" t="s">
        <v>5838</v>
      </c>
      <c r="E1111" s="4" t="s">
        <v>5839</v>
      </c>
      <c r="F1111">
        <f>VALUE(SUBSTITUTE(Hafas[[#This Row],[Breitengrad Bahnhof]],".",","))</f>
        <v>49.385342999999999</v>
      </c>
      <c r="G1111">
        <f>VALUE(SUBSTITUTE(Hafas[[#This Row],[Längengrad Bahnhof]],".",","))</f>
        <v>7.4439789999999997</v>
      </c>
    </row>
    <row r="1112" spans="1:7">
      <c r="A1112" s="4" t="s">
        <v>5840</v>
      </c>
      <c r="B1112">
        <v>8001201</v>
      </c>
      <c r="D1112" s="4" t="s">
        <v>5841</v>
      </c>
      <c r="E1112" s="4" t="s">
        <v>5842</v>
      </c>
      <c r="F1112">
        <f>VALUE(SUBSTITUTE(Hafas[[#This Row],[Breitengrad Bahnhof]],".",","))</f>
        <v>52.204597999999997</v>
      </c>
      <c r="G1112">
        <f>VALUE(SUBSTITUTE(Hafas[[#This Row],[Längengrad Bahnhof]],".",","))</f>
        <v>8.4486360000000005</v>
      </c>
    </row>
    <row r="1113" spans="1:7">
      <c r="A1113" s="4" t="s">
        <v>5843</v>
      </c>
      <c r="B1113">
        <v>8000055</v>
      </c>
      <c r="D1113" s="4" t="s">
        <v>5844</v>
      </c>
      <c r="E1113" s="4" t="s">
        <v>5845</v>
      </c>
      <c r="F1113">
        <f>VALUE(SUBSTITUTE(Hafas[[#This Row],[Breitengrad Bahnhof]],".",","))</f>
        <v>49.124622000000002</v>
      </c>
      <c r="G1113">
        <f>VALUE(SUBSTITUTE(Hafas[[#This Row],[Längengrad Bahnhof]],".",","))</f>
        <v>8.5896489999999996</v>
      </c>
    </row>
    <row r="1114" spans="1:7">
      <c r="A1114" s="4" t="s">
        <v>5846</v>
      </c>
      <c r="B1114">
        <v>8001214</v>
      </c>
      <c r="D1114" s="4" t="s">
        <v>5847</v>
      </c>
      <c r="E1114" s="4" t="s">
        <v>5848</v>
      </c>
      <c r="F1114">
        <f>VALUE(SUBSTITUTE(Hafas[[#This Row],[Breitengrad Bahnhof]],".",","))</f>
        <v>49.141181000000003</v>
      </c>
      <c r="G1114">
        <f>VALUE(SUBSTITUTE(Hafas[[#This Row],[Längengrad Bahnhof]],".",","))</f>
        <v>8.5632699999999993</v>
      </c>
    </row>
    <row r="1115" spans="1:7">
      <c r="A1115" s="4" t="s">
        <v>5849</v>
      </c>
      <c r="B1115">
        <v>8001197</v>
      </c>
      <c r="D1115" s="4" t="s">
        <v>5850</v>
      </c>
      <c r="E1115" s="4" t="s">
        <v>5851</v>
      </c>
      <c r="F1115">
        <f>VALUE(SUBSTITUTE(Hafas[[#This Row],[Breitengrad Bahnhof]],".",","))</f>
        <v>49.110346</v>
      </c>
      <c r="G1115">
        <f>VALUE(SUBSTITUTE(Hafas[[#This Row],[Längengrad Bahnhof]],".",","))</f>
        <v>8.5745070000000005</v>
      </c>
    </row>
    <row r="1116" spans="1:7">
      <c r="A1116" s="4" t="s">
        <v>5852</v>
      </c>
      <c r="B1116">
        <v>8070009</v>
      </c>
      <c r="D1116" s="4" t="s">
        <v>5853</v>
      </c>
      <c r="E1116" s="4" t="s">
        <v>5854</v>
      </c>
      <c r="F1116">
        <f>VALUE(SUBSTITUTE(Hafas[[#This Row],[Breitengrad Bahnhof]],".",","))</f>
        <v>49.118927999999997</v>
      </c>
      <c r="G1116">
        <f>VALUE(SUBSTITUTE(Hafas[[#This Row],[Längengrad Bahnhof]],".",","))</f>
        <v>8.6097160000000006</v>
      </c>
    </row>
    <row r="1117" spans="1:7">
      <c r="A1117" s="4" t="s">
        <v>5855</v>
      </c>
      <c r="B1117">
        <v>8085001</v>
      </c>
      <c r="D1117" s="4" t="s">
        <v>5856</v>
      </c>
      <c r="E1117" s="4" t="s">
        <v>5857</v>
      </c>
      <c r="F1117">
        <f>VALUE(SUBSTITUTE(Hafas[[#This Row],[Breitengrad Bahnhof]],".",","))</f>
        <v>49.131438000000003</v>
      </c>
      <c r="G1117">
        <f>VALUE(SUBSTITUTE(Hafas[[#This Row],[Längengrad Bahnhof]],".",","))</f>
        <v>8.5940600000000007</v>
      </c>
    </row>
    <row r="1118" spans="1:7">
      <c r="A1118" s="4" t="s">
        <v>5858</v>
      </c>
      <c r="B1118">
        <v>8001212</v>
      </c>
      <c r="D1118" s="4" t="s">
        <v>5859</v>
      </c>
      <c r="E1118" s="4" t="s">
        <v>5860</v>
      </c>
      <c r="F1118">
        <f>VALUE(SUBSTITUTE(Hafas[[#This Row],[Breitengrad Bahnhof]],".",","))</f>
        <v>49.135443000000002</v>
      </c>
      <c r="G1118">
        <f>VALUE(SUBSTITUTE(Hafas[[#This Row],[Längengrad Bahnhof]],".",","))</f>
        <v>8.5899409999999996</v>
      </c>
    </row>
    <row r="1119" spans="1:7">
      <c r="A1119" s="4" t="s">
        <v>5861</v>
      </c>
      <c r="B1119">
        <v>8085002</v>
      </c>
      <c r="D1119" s="4" t="s">
        <v>5862</v>
      </c>
      <c r="E1119" s="4" t="s">
        <v>5863</v>
      </c>
      <c r="F1119">
        <f>VALUE(SUBSTITUTE(Hafas[[#This Row],[Breitengrad Bahnhof]],".",","))</f>
        <v>49.136434999999999</v>
      </c>
      <c r="G1119">
        <f>VALUE(SUBSTITUTE(Hafas[[#This Row],[Längengrad Bahnhof]],".",","))</f>
        <v>8.5981989999999993</v>
      </c>
    </row>
    <row r="1120" spans="1:7">
      <c r="A1120" s="4" t="s">
        <v>5864</v>
      </c>
      <c r="B1120">
        <v>8070008</v>
      </c>
      <c r="D1120" s="4" t="s">
        <v>5865</v>
      </c>
      <c r="E1120" s="4" t="s">
        <v>5866</v>
      </c>
      <c r="F1120">
        <f>VALUE(SUBSTITUTE(Hafas[[#This Row],[Breitengrad Bahnhof]],".",","))</f>
        <v>49.119548999999999</v>
      </c>
      <c r="G1120">
        <f>VALUE(SUBSTITUTE(Hafas[[#This Row],[Längengrad Bahnhof]],".",","))</f>
        <v>8.5943780000000007</v>
      </c>
    </row>
    <row r="1121" spans="1:7">
      <c r="A1121" s="4" t="s">
        <v>5867</v>
      </c>
      <c r="B1121">
        <v>8079080</v>
      </c>
      <c r="D1121" s="4" t="s">
        <v>5868</v>
      </c>
      <c r="E1121" s="4" t="s">
        <v>5869</v>
      </c>
      <c r="F1121">
        <f>VALUE(SUBSTITUTE(Hafas[[#This Row],[Breitengrad Bahnhof]],".",","))</f>
        <v>49.114877</v>
      </c>
      <c r="G1121">
        <f>VALUE(SUBSTITUTE(Hafas[[#This Row],[Längengrad Bahnhof]],".",","))</f>
        <v>7.8019449999999999</v>
      </c>
    </row>
    <row r="1122" spans="1:7">
      <c r="A1122" s="4" t="s">
        <v>5870</v>
      </c>
      <c r="B1122">
        <v>8011271</v>
      </c>
      <c r="D1122" s="4" t="s">
        <v>5871</v>
      </c>
      <c r="E1122" s="4" t="s">
        <v>5872</v>
      </c>
      <c r="F1122">
        <f>VALUE(SUBSTITUTE(Hafas[[#This Row],[Breitengrad Bahnhof]],".",","))</f>
        <v>52.186794999999996</v>
      </c>
      <c r="G1122">
        <f>VALUE(SUBSTITUTE(Hafas[[#This Row],[Längengrad Bahnhof]],".",","))</f>
        <v>12.758467</v>
      </c>
    </row>
    <row r="1123" spans="1:7">
      <c r="A1123" s="4" t="s">
        <v>5873</v>
      </c>
      <c r="B1123">
        <v>8001203</v>
      </c>
      <c r="D1123" s="4" t="s">
        <v>5874</v>
      </c>
      <c r="E1123" s="4" t="s">
        <v>5875</v>
      </c>
      <c r="F1123">
        <f>VALUE(SUBSTITUTE(Hafas[[#This Row],[Breitengrad Bahnhof]],".",","))</f>
        <v>48.515979000000002</v>
      </c>
      <c r="G1123">
        <f>VALUE(SUBSTITUTE(Hafas[[#This Row],[Längengrad Bahnhof]],".",","))</f>
        <v>11.997782000000001</v>
      </c>
    </row>
    <row r="1124" spans="1:7">
      <c r="A1124" s="4" t="s">
        <v>5876</v>
      </c>
      <c r="B1124">
        <v>8001205</v>
      </c>
      <c r="D1124" s="4" t="s">
        <v>5877</v>
      </c>
      <c r="E1124" s="4" t="s">
        <v>5878</v>
      </c>
      <c r="F1124">
        <f>VALUE(SUBSTITUTE(Hafas[[#This Row],[Breitengrad Bahnhof]],".",","))</f>
        <v>48.573917999999999</v>
      </c>
      <c r="G1124">
        <f>VALUE(SUBSTITUTE(Hafas[[#This Row],[Längengrad Bahnhof]],".",","))</f>
        <v>9.4530609999999999</v>
      </c>
    </row>
    <row r="1125" spans="1:7">
      <c r="A1125" s="4" t="s">
        <v>5879</v>
      </c>
      <c r="B1125">
        <v>8001207</v>
      </c>
      <c r="D1125" s="4" t="s">
        <v>5880</v>
      </c>
      <c r="E1125" s="4" t="s">
        <v>5881</v>
      </c>
      <c r="F1125">
        <f>VALUE(SUBSTITUTE(Hafas[[#This Row],[Breitengrad Bahnhof]],".",","))</f>
        <v>47.880822999999999</v>
      </c>
      <c r="G1125">
        <f>VALUE(SUBSTITUTE(Hafas[[#This Row],[Längengrad Bahnhof]],".",","))</f>
        <v>11.915531</v>
      </c>
    </row>
    <row r="1126" spans="1:7">
      <c r="A1126" s="4" t="s">
        <v>5882</v>
      </c>
      <c r="B1126">
        <v>8079312</v>
      </c>
      <c r="D1126" s="4" t="s">
        <v>5883</v>
      </c>
      <c r="E1126" s="4" t="s">
        <v>5884</v>
      </c>
      <c r="F1126">
        <f>VALUE(SUBSTITUTE(Hafas[[#This Row],[Breitengrad Bahnhof]],".",","))</f>
        <v>53.737923000000002</v>
      </c>
      <c r="G1126">
        <f>VALUE(SUBSTITUTE(Hafas[[#This Row],[Längengrad Bahnhof]],".",","))</f>
        <v>11.714238</v>
      </c>
    </row>
    <row r="1127" spans="1:7">
      <c r="A1127" s="4" t="s">
        <v>5885</v>
      </c>
      <c r="B1127">
        <v>8011273</v>
      </c>
      <c r="D1127" s="4" t="s">
        <v>5886</v>
      </c>
      <c r="E1127" s="4" t="s">
        <v>5887</v>
      </c>
      <c r="F1127">
        <f>VALUE(SUBSTITUTE(Hafas[[#This Row],[Breitengrad Bahnhof]],".",","))</f>
        <v>53.256287</v>
      </c>
      <c r="G1127">
        <f>VALUE(SUBSTITUTE(Hafas[[#This Row],[Längengrad Bahnhof]],".",","))</f>
        <v>12.229208</v>
      </c>
    </row>
    <row r="1128" spans="1:7">
      <c r="A1128" s="4" t="s">
        <v>5888</v>
      </c>
      <c r="B1128">
        <v>8001215</v>
      </c>
      <c r="D1128" s="4" t="s">
        <v>5889</v>
      </c>
      <c r="E1128" s="4" t="s">
        <v>5890</v>
      </c>
      <c r="F1128">
        <f>VALUE(SUBSTITUTE(Hafas[[#This Row],[Breitengrad Bahnhof]],".",","))</f>
        <v>50.829248999999997</v>
      </c>
      <c r="G1128">
        <f>VALUE(SUBSTITUTE(Hafas[[#This Row],[Längengrad Bahnhof]],".",","))</f>
        <v>6.9127179999999999</v>
      </c>
    </row>
    <row r="1129" spans="1:7">
      <c r="A1129" s="4" t="s">
        <v>5891</v>
      </c>
      <c r="B1129">
        <v>8003252</v>
      </c>
      <c r="D1129" s="4" t="s">
        <v>5892</v>
      </c>
      <c r="E1129" s="4" t="s">
        <v>5893</v>
      </c>
      <c r="F1129">
        <f>VALUE(SUBSTITUTE(Hafas[[#This Row],[Breitengrad Bahnhof]],".",","))</f>
        <v>50.838197000000001</v>
      </c>
      <c r="G1129">
        <f>VALUE(SUBSTITUTE(Hafas[[#This Row],[Längengrad Bahnhof]],".",","))</f>
        <v>6.8883749999999999</v>
      </c>
    </row>
    <row r="1130" spans="1:7">
      <c r="A1130" s="4" t="s">
        <v>5894</v>
      </c>
      <c r="B1130">
        <v>8011277</v>
      </c>
      <c r="D1130" s="4" t="s">
        <v>5895</v>
      </c>
      <c r="E1130" s="4" t="s">
        <v>5896</v>
      </c>
      <c r="F1130">
        <f>VALUE(SUBSTITUTE(Hafas[[#This Row],[Breitengrad Bahnhof]],".",","))</f>
        <v>52.751274000000002</v>
      </c>
      <c r="G1130">
        <f>VALUE(SUBSTITUTE(Hafas[[#This Row],[Längengrad Bahnhof]],".",","))</f>
        <v>11.484586</v>
      </c>
    </row>
    <row r="1131" spans="1:7">
      <c r="A1131" s="4" t="s">
        <v>5897</v>
      </c>
      <c r="B1131">
        <v>8001265</v>
      </c>
      <c r="D1131" s="4" t="s">
        <v>5898</v>
      </c>
      <c r="E1131" s="4" t="s">
        <v>5899</v>
      </c>
      <c r="F1131">
        <f>VALUE(SUBSTITUTE(Hafas[[#This Row],[Breitengrad Bahnhof]],".",","))</f>
        <v>48.629159000000001</v>
      </c>
      <c r="G1131">
        <f>VALUE(SUBSTITUTE(Hafas[[#This Row],[Längengrad Bahnhof]],".",","))</f>
        <v>11.2981</v>
      </c>
    </row>
    <row r="1132" spans="1:7">
      <c r="A1132" s="4" t="s">
        <v>5900</v>
      </c>
      <c r="B1132">
        <v>8070118</v>
      </c>
      <c r="D1132" s="4" t="s">
        <v>5901</v>
      </c>
      <c r="E1132" s="4" t="s">
        <v>5902</v>
      </c>
      <c r="F1132">
        <f>VALUE(SUBSTITUTE(Hafas[[#This Row],[Breitengrad Bahnhof]],".",","))</f>
        <v>54.104033000000001</v>
      </c>
      <c r="G1132">
        <f>VALUE(SUBSTITUTE(Hafas[[#This Row],[Längengrad Bahnhof]],".",","))</f>
        <v>13.567254999999999</v>
      </c>
    </row>
    <row r="1133" spans="1:7">
      <c r="A1133" s="4" t="s">
        <v>5903</v>
      </c>
      <c r="B1133">
        <v>8070949</v>
      </c>
      <c r="D1133" s="4" t="s">
        <v>5904</v>
      </c>
      <c r="E1133" s="4" t="s">
        <v>5905</v>
      </c>
      <c r="F1133">
        <f>VALUE(SUBSTITUTE(Hafas[[#This Row],[Breitengrad Bahnhof]],".",","))</f>
        <v>53.427796999999998</v>
      </c>
      <c r="G1133">
        <f>VALUE(SUBSTITUTE(Hafas[[#This Row],[Längengrad Bahnhof]],".",","))</f>
        <v>13.045297</v>
      </c>
    </row>
    <row r="1134" spans="1:7">
      <c r="A1134" s="4" t="s">
        <v>5906</v>
      </c>
      <c r="B1134">
        <v>8001221</v>
      </c>
      <c r="D1134" s="4" t="s">
        <v>5907</v>
      </c>
      <c r="E1134" s="4" t="s">
        <v>5908</v>
      </c>
      <c r="F1134">
        <f>VALUE(SUBSTITUTE(Hafas[[#This Row],[Breitengrad Bahnhof]],".",","))</f>
        <v>49.411023999999998</v>
      </c>
      <c r="G1134">
        <f>VALUE(SUBSTITUTE(Hafas[[#This Row],[Längengrad Bahnhof]],".",","))</f>
        <v>6.9482100000000004</v>
      </c>
    </row>
    <row r="1135" spans="1:7">
      <c r="A1135" s="4" t="s">
        <v>5909</v>
      </c>
      <c r="B1135">
        <v>8071229</v>
      </c>
      <c r="D1135" s="4" t="s">
        <v>2585</v>
      </c>
      <c r="E1135" s="4" t="s">
        <v>2585</v>
      </c>
      <c r="F1135">
        <f>VALUE(SUBSTITUTE(Hafas[[#This Row],[Breitengrad Bahnhof]],".",","))</f>
        <v>999999</v>
      </c>
      <c r="G1135">
        <f>VALUE(SUBSTITUTE(Hafas[[#This Row],[Längengrad Bahnhof]],".",","))</f>
        <v>999999</v>
      </c>
    </row>
    <row r="1136" spans="1:7">
      <c r="A1136" s="4" t="s">
        <v>5910</v>
      </c>
      <c r="B1136">
        <v>8001223</v>
      </c>
      <c r="D1136" s="4" t="s">
        <v>5911</v>
      </c>
      <c r="E1136" s="4" t="s">
        <v>5912</v>
      </c>
      <c r="F1136">
        <f>VALUE(SUBSTITUTE(Hafas[[#This Row],[Breitengrad Bahnhof]],".",","))</f>
        <v>49.629542000000001</v>
      </c>
      <c r="G1136">
        <f>VALUE(SUBSTITUTE(Hafas[[#This Row],[Längengrad Bahnhof]],".",","))</f>
        <v>11.011994</v>
      </c>
    </row>
    <row r="1137" spans="1:7">
      <c r="A1137" s="4" t="s">
        <v>5913</v>
      </c>
      <c r="B1137">
        <v>8001238</v>
      </c>
      <c r="D1137" s="4" t="s">
        <v>5914</v>
      </c>
      <c r="E1137" s="4" t="s">
        <v>5915</v>
      </c>
      <c r="F1137">
        <f>VALUE(SUBSTITUTE(Hafas[[#This Row],[Breitengrad Bahnhof]],".",","))</f>
        <v>49.179636000000002</v>
      </c>
      <c r="G1137">
        <f>VALUE(SUBSTITUTE(Hafas[[#This Row],[Längengrad Bahnhof]],".",","))</f>
        <v>7.0348459999999999</v>
      </c>
    </row>
    <row r="1138" spans="1:7">
      <c r="A1138" s="4" t="s">
        <v>5916</v>
      </c>
      <c r="B1138">
        <v>8001225</v>
      </c>
      <c r="D1138" s="4" t="s">
        <v>5917</v>
      </c>
      <c r="E1138" s="4" t="s">
        <v>5918</v>
      </c>
      <c r="F1138">
        <f>VALUE(SUBSTITUTE(Hafas[[#This Row],[Breitengrad Bahnhof]],".",","))</f>
        <v>49.763283999999999</v>
      </c>
      <c r="G1138">
        <f>VALUE(SUBSTITUTE(Hafas[[#This Row],[Längengrad Bahnhof]],".",","))</f>
        <v>10.145179000000001</v>
      </c>
    </row>
    <row r="1139" spans="1:7">
      <c r="A1139" s="4" t="s">
        <v>5919</v>
      </c>
      <c r="B1139">
        <v>8000058</v>
      </c>
      <c r="D1139" s="4" t="s">
        <v>5920</v>
      </c>
      <c r="E1139" s="4" t="s">
        <v>5921</v>
      </c>
      <c r="F1139">
        <f>VALUE(SUBSTITUTE(Hafas[[#This Row],[Breitengrad Bahnhof]],".",","))</f>
        <v>53.474972000000001</v>
      </c>
      <c r="G1139">
        <f>VALUE(SUBSTITUTE(Hafas[[#This Row],[Längengrad Bahnhof]],".",","))</f>
        <v>10.623298</v>
      </c>
    </row>
    <row r="1140" spans="1:7">
      <c r="A1140" s="4" t="s">
        <v>5922</v>
      </c>
      <c r="B1140">
        <v>8001226</v>
      </c>
      <c r="D1140" s="4" t="s">
        <v>5923</v>
      </c>
      <c r="E1140" s="4" t="s">
        <v>5924</v>
      </c>
      <c r="F1140">
        <f>VALUE(SUBSTITUTE(Hafas[[#This Row],[Breitengrad Bahnhof]],".",","))</f>
        <v>49.519151999999998</v>
      </c>
      <c r="G1140">
        <f>VALUE(SUBSTITUTE(Hafas[[#This Row],[Längengrad Bahnhof]],".",","))</f>
        <v>9.3321369999999995</v>
      </c>
    </row>
    <row r="1141" spans="1:7">
      <c r="A1141" s="4" t="s">
        <v>5925</v>
      </c>
      <c r="B1141">
        <v>8001227</v>
      </c>
      <c r="D1141" s="4" t="s">
        <v>5926</v>
      </c>
      <c r="E1141" s="4" t="s">
        <v>5927</v>
      </c>
      <c r="F1141">
        <f>VALUE(SUBSTITUTE(Hafas[[#This Row],[Breitengrad Bahnhof]],".",","))</f>
        <v>49.523529000000003</v>
      </c>
      <c r="G1141">
        <f>VALUE(SUBSTITUTE(Hafas[[#This Row],[Längengrad Bahnhof]],".",","))</f>
        <v>9.3271789999999992</v>
      </c>
    </row>
    <row r="1142" spans="1:7">
      <c r="A1142" s="4" t="s">
        <v>5928</v>
      </c>
      <c r="B1142">
        <v>8001228</v>
      </c>
      <c r="D1142" s="4" t="s">
        <v>5929</v>
      </c>
      <c r="E1142" s="4" t="s">
        <v>5930</v>
      </c>
      <c r="F1142">
        <f>VALUE(SUBSTITUTE(Hafas[[#This Row],[Breitengrad Bahnhof]],".",","))</f>
        <v>50.870609000000002</v>
      </c>
      <c r="G1142">
        <f>VALUE(SUBSTITUTE(Hafas[[#This Row],[Längengrad Bahnhof]],".",","))</f>
        <v>8.6011150000000001</v>
      </c>
    </row>
    <row r="1143" spans="1:7">
      <c r="A1143" s="4" t="s">
        <v>5931</v>
      </c>
      <c r="B1143">
        <v>8001229</v>
      </c>
      <c r="D1143" s="4" t="s">
        <v>5932</v>
      </c>
      <c r="E1143" s="4" t="s">
        <v>5933</v>
      </c>
      <c r="F1143">
        <f>VALUE(SUBSTITUTE(Hafas[[#This Row],[Breitengrad Bahnhof]],".",","))</f>
        <v>48.160277000000001</v>
      </c>
      <c r="G1143">
        <f>VALUE(SUBSTITUTE(Hafas[[#This Row],[Längengrad Bahnhof]],".",","))</f>
        <v>11.224497</v>
      </c>
    </row>
    <row r="1144" spans="1:7">
      <c r="A1144" s="4" t="s">
        <v>5934</v>
      </c>
      <c r="B1144">
        <v>8001242</v>
      </c>
      <c r="D1144" s="4" t="s">
        <v>5935</v>
      </c>
      <c r="E1144" s="4" t="s">
        <v>5936</v>
      </c>
      <c r="F1144">
        <f>VALUE(SUBSTITUTE(Hafas[[#This Row],[Breitengrad Bahnhof]],".",","))</f>
        <v>49.267766000000002</v>
      </c>
      <c r="G1144">
        <f>VALUE(SUBSTITUTE(Hafas[[#This Row],[Längengrad Bahnhof]],".",","))</f>
        <v>11.074192</v>
      </c>
    </row>
    <row r="1145" spans="1:7">
      <c r="A1145" s="4" t="s">
        <v>172</v>
      </c>
      <c r="B1145">
        <v>8001231</v>
      </c>
      <c r="D1145" s="4" t="s">
        <v>174</v>
      </c>
      <c r="E1145" s="4" t="s">
        <v>175</v>
      </c>
      <c r="F1145">
        <f>VALUE(SUBSTITUTE(Hafas[[#This Row],[Breitengrad Bahnhof]],".",","))</f>
        <v>48.031255000000002</v>
      </c>
      <c r="G1145">
        <f>VALUE(SUBSTITUTE(Hafas[[#This Row],[Längengrad Bahnhof]],".",","))</f>
        <v>11.497441999999999</v>
      </c>
    </row>
    <row r="1146" spans="1:7">
      <c r="A1146" s="4" t="s">
        <v>172</v>
      </c>
      <c r="B1146">
        <v>8071272</v>
      </c>
      <c r="D1146" s="4" t="s">
        <v>5937</v>
      </c>
      <c r="E1146" s="4" t="s">
        <v>5938</v>
      </c>
      <c r="F1146">
        <f>VALUE(SUBSTITUTE(Hafas[[#This Row],[Breitengrad Bahnhof]],".",","))</f>
        <v>48.032580000000003</v>
      </c>
      <c r="G1146">
        <f>VALUE(SUBSTITUTE(Hafas[[#This Row],[Längengrad Bahnhof]],".",","))</f>
        <v>11.49784</v>
      </c>
    </row>
    <row r="1147" spans="1:7">
      <c r="A1147" s="4" t="s">
        <v>5939</v>
      </c>
      <c r="B1147">
        <v>8011281</v>
      </c>
      <c r="D1147" s="4" t="s">
        <v>5940</v>
      </c>
      <c r="E1147" s="4" t="s">
        <v>5941</v>
      </c>
      <c r="F1147">
        <f>VALUE(SUBSTITUTE(Hafas[[#This Row],[Breitengrad Bahnhof]],".",","))</f>
        <v>54.268211000000001</v>
      </c>
      <c r="G1147">
        <f>VALUE(SUBSTITUTE(Hafas[[#This Row],[Längengrad Bahnhof]],".",","))</f>
        <v>12.712681999999999</v>
      </c>
    </row>
    <row r="1148" spans="1:7">
      <c r="A1148" s="4" t="s">
        <v>5942</v>
      </c>
      <c r="B1148">
        <v>8001244</v>
      </c>
      <c r="D1148" s="4" t="s">
        <v>5943</v>
      </c>
      <c r="E1148" s="4" t="s">
        <v>5944</v>
      </c>
      <c r="F1148">
        <f>VALUE(SUBSTITUTE(Hafas[[#This Row],[Breitengrad Bahnhof]],".",","))</f>
        <v>50.297370000000001</v>
      </c>
      <c r="G1148">
        <f>VALUE(SUBSTITUTE(Hafas[[#This Row],[Längengrad Bahnhof]],".",","))</f>
        <v>9.066751</v>
      </c>
    </row>
    <row r="1149" spans="1:7">
      <c r="A1149" s="4" t="s">
        <v>5945</v>
      </c>
      <c r="B1149">
        <v>8001234</v>
      </c>
      <c r="D1149" s="4" t="s">
        <v>5946</v>
      </c>
      <c r="E1149" s="4" t="s">
        <v>5947</v>
      </c>
      <c r="F1149">
        <f>VALUE(SUBSTITUTE(Hafas[[#This Row],[Breitengrad Bahnhof]],".",","))</f>
        <v>48.083581000000002</v>
      </c>
      <c r="G1149">
        <f>VALUE(SUBSTITUTE(Hafas[[#This Row],[Längengrad Bahnhof]],".",","))</f>
        <v>7.9151660000000001</v>
      </c>
    </row>
    <row r="1150" spans="1:7">
      <c r="A1150" s="4" t="s">
        <v>5948</v>
      </c>
      <c r="B1150">
        <v>8000056</v>
      </c>
      <c r="D1150" s="4" t="s">
        <v>5949</v>
      </c>
      <c r="E1150" s="4" t="s">
        <v>5950</v>
      </c>
      <c r="F1150">
        <f>VALUE(SUBSTITUTE(Hafas[[#This Row],[Breitengrad Bahnhof]],".",","))</f>
        <v>53.324683</v>
      </c>
      <c r="G1150">
        <f>VALUE(SUBSTITUTE(Hafas[[#This Row],[Längengrad Bahnhof]],".",","))</f>
        <v>9.8762659999999993</v>
      </c>
    </row>
    <row r="1151" spans="1:7">
      <c r="A1151" s="4" t="s">
        <v>5951</v>
      </c>
      <c r="B1151">
        <v>8011282</v>
      </c>
      <c r="D1151" s="4" t="s">
        <v>5952</v>
      </c>
      <c r="E1151" s="4" t="s">
        <v>5953</v>
      </c>
      <c r="F1151">
        <f>VALUE(SUBSTITUTE(Hafas[[#This Row],[Breitengrad Bahnhof]],".",","))</f>
        <v>52.167574000000002</v>
      </c>
      <c r="G1151">
        <f>VALUE(SUBSTITUTE(Hafas[[#This Row],[Längengrad Bahnhof]],".",","))</f>
        <v>12.922416</v>
      </c>
    </row>
    <row r="1152" spans="1:7">
      <c r="A1152" s="4" t="s">
        <v>5954</v>
      </c>
      <c r="B1152">
        <v>8000057</v>
      </c>
      <c r="D1152" s="4" t="s">
        <v>5955</v>
      </c>
      <c r="E1152" s="4" t="s">
        <v>5956</v>
      </c>
      <c r="F1152">
        <f>VALUE(SUBSTITUTE(Hafas[[#This Row],[Breitengrad Bahnhof]],".",","))</f>
        <v>48.033723000000002</v>
      </c>
      <c r="G1152">
        <f>VALUE(SUBSTITUTE(Hafas[[#This Row],[Längengrad Bahnhof]],".",","))</f>
        <v>10.716217</v>
      </c>
    </row>
    <row r="1153" spans="1:7">
      <c r="A1153" s="4" t="s">
        <v>5957</v>
      </c>
      <c r="B1153">
        <v>8001245</v>
      </c>
      <c r="D1153" s="4" t="s">
        <v>5958</v>
      </c>
      <c r="E1153" s="4" t="s">
        <v>5959</v>
      </c>
      <c r="F1153">
        <f>VALUE(SUBSTITUTE(Hafas[[#This Row],[Breitengrad Bahnhof]],".",","))</f>
        <v>52.267657999999997</v>
      </c>
      <c r="G1153">
        <f>VALUE(SUBSTITUTE(Hafas[[#This Row],[Längengrad Bahnhof]],".",","))</f>
        <v>9.0475359999999991</v>
      </c>
    </row>
    <row r="1154" spans="1:7">
      <c r="A1154" s="4" t="s">
        <v>5960</v>
      </c>
      <c r="B1154">
        <v>8070239</v>
      </c>
      <c r="D1154" s="4" t="s">
        <v>5961</v>
      </c>
      <c r="E1154" s="4" t="s">
        <v>5962</v>
      </c>
      <c r="F1154">
        <f>VALUE(SUBSTITUTE(Hafas[[#This Row],[Breitengrad Bahnhof]],".",","))</f>
        <v>52.260483000000001</v>
      </c>
      <c r="G1154">
        <f>VALUE(SUBSTITUTE(Hafas[[#This Row],[Längengrad Bahnhof]],".",","))</f>
        <v>9.0457079999999994</v>
      </c>
    </row>
    <row r="1155" spans="1:7">
      <c r="A1155" s="4" t="s">
        <v>5963</v>
      </c>
      <c r="B1155">
        <v>8070240</v>
      </c>
      <c r="D1155" s="4" t="s">
        <v>5964</v>
      </c>
      <c r="E1155" s="4" t="s">
        <v>5965</v>
      </c>
      <c r="F1155">
        <f>VALUE(SUBSTITUTE(Hafas[[#This Row],[Breitengrad Bahnhof]],".",","))</f>
        <v>52.260274000000003</v>
      </c>
      <c r="G1155">
        <f>VALUE(SUBSTITUTE(Hafas[[#This Row],[Längengrad Bahnhof]],".",","))</f>
        <v>9.0501609999999992</v>
      </c>
    </row>
    <row r="1156" spans="1:7">
      <c r="A1156" s="4" t="s">
        <v>5966</v>
      </c>
      <c r="B1156">
        <v>8070242</v>
      </c>
      <c r="D1156" s="4" t="s">
        <v>5967</v>
      </c>
      <c r="E1156" s="4" t="s">
        <v>5968</v>
      </c>
      <c r="F1156">
        <f>VALUE(SUBSTITUTE(Hafas[[#This Row],[Breitengrad Bahnhof]],".",","))</f>
        <v>52.263359000000001</v>
      </c>
      <c r="G1156">
        <f>VALUE(SUBSTITUTE(Hafas[[#This Row],[Längengrad Bahnhof]],".",","))</f>
        <v>9.0465459999999993</v>
      </c>
    </row>
    <row r="1157" spans="1:7">
      <c r="A1157" s="4" t="s">
        <v>5969</v>
      </c>
      <c r="B1157">
        <v>8011284</v>
      </c>
      <c r="D1157" s="4" t="s">
        <v>5970</v>
      </c>
      <c r="E1157" s="4" t="s">
        <v>5971</v>
      </c>
      <c r="F1157">
        <f>VALUE(SUBSTITUTE(Hafas[[#This Row],[Breitengrad Bahnhof]],".",","))</f>
        <v>52.188178999999998</v>
      </c>
      <c r="G1157">
        <f>VALUE(SUBSTITUTE(Hafas[[#This Row],[Längengrad Bahnhof]],".",","))</f>
        <v>14.169506999999999</v>
      </c>
    </row>
    <row r="1158" spans="1:7">
      <c r="A1158" s="4" t="s">
        <v>5972</v>
      </c>
      <c r="B1158">
        <v>8011286</v>
      </c>
      <c r="D1158" s="4" t="s">
        <v>5973</v>
      </c>
      <c r="E1158" s="4" t="s">
        <v>5974</v>
      </c>
      <c r="F1158">
        <f>VALUE(SUBSTITUTE(Hafas[[#This Row],[Breitengrad Bahnhof]],".",","))</f>
        <v>54.001561000000002</v>
      </c>
      <c r="G1158">
        <f>VALUE(SUBSTITUTE(Hafas[[#This Row],[Längengrad Bahnhof]],".",","))</f>
        <v>13.68228</v>
      </c>
    </row>
    <row r="1159" spans="1:7">
      <c r="A1159" s="4" t="s">
        <v>5975</v>
      </c>
      <c r="B1159">
        <v>8011288</v>
      </c>
      <c r="D1159" s="4" t="s">
        <v>5976</v>
      </c>
      <c r="E1159" s="4" t="s">
        <v>5977</v>
      </c>
      <c r="F1159">
        <f>VALUE(SUBSTITUTE(Hafas[[#This Row],[Breitengrad Bahnhof]],".",","))</f>
        <v>52.141482000000003</v>
      </c>
      <c r="G1159">
        <f>VALUE(SUBSTITUTE(Hafas[[#This Row],[Längengrad Bahnhof]],".",","))</f>
        <v>11.836976999999999</v>
      </c>
    </row>
    <row r="1160" spans="1:7">
      <c r="A1160" s="4" t="s">
        <v>5978</v>
      </c>
      <c r="B1160">
        <v>8001237</v>
      </c>
      <c r="D1160" s="4" t="s">
        <v>5979</v>
      </c>
      <c r="E1160" s="4" t="s">
        <v>5980</v>
      </c>
      <c r="F1160">
        <f>VALUE(SUBSTITUTE(Hafas[[#This Row],[Breitengrad Bahnhof]],".",","))</f>
        <v>50.026834999999998</v>
      </c>
      <c r="G1160">
        <f>VALUE(SUBSTITUTE(Hafas[[#This Row],[Längengrad Bahnhof]],".",","))</f>
        <v>8.1740619999999993</v>
      </c>
    </row>
    <row r="1161" spans="1:7">
      <c r="A1161" s="4" t="s">
        <v>5981</v>
      </c>
      <c r="B1161">
        <v>8001250</v>
      </c>
      <c r="D1161" s="4" t="s">
        <v>5982</v>
      </c>
      <c r="E1161" s="4" t="s">
        <v>5983</v>
      </c>
      <c r="F1161">
        <f>VALUE(SUBSTITUTE(Hafas[[#This Row],[Breitengrad Bahnhof]],".",","))</f>
        <v>50.288870000000003</v>
      </c>
      <c r="G1161">
        <f>VALUE(SUBSTITUTE(Hafas[[#This Row],[Längengrad Bahnhof]],".",","))</f>
        <v>9.1025980000000004</v>
      </c>
    </row>
    <row r="1162" spans="1:7">
      <c r="A1162" s="4" t="s">
        <v>5984</v>
      </c>
      <c r="B1162">
        <v>8001249</v>
      </c>
      <c r="D1162" s="4" t="s">
        <v>5985</v>
      </c>
      <c r="E1162" s="4" t="s">
        <v>5986</v>
      </c>
      <c r="F1162">
        <f>VALUE(SUBSTITUTE(Hafas[[#This Row],[Breitengrad Bahnhof]],".",","))</f>
        <v>50.624746999999999</v>
      </c>
      <c r="G1162">
        <f>VALUE(SUBSTITUTE(Hafas[[#This Row],[Längengrad Bahnhof]],".",","))</f>
        <v>7.8959010000000003</v>
      </c>
    </row>
    <row r="1163" spans="1:7">
      <c r="A1163" s="4" t="s">
        <v>5987</v>
      </c>
      <c r="B1163">
        <v>8010067</v>
      </c>
      <c r="D1163" s="4" t="s">
        <v>5988</v>
      </c>
      <c r="E1163" s="4" t="s">
        <v>5989</v>
      </c>
      <c r="F1163">
        <f>VALUE(SUBSTITUTE(Hafas[[#This Row],[Breitengrad Bahnhof]],".",","))</f>
        <v>50.997681</v>
      </c>
      <c r="G1163">
        <f>VALUE(SUBSTITUTE(Hafas[[#This Row],[Längengrad Bahnhof]],".",","))</f>
        <v>10.709057</v>
      </c>
    </row>
    <row r="1164" spans="1:7">
      <c r="A1164" s="4" t="s">
        <v>5990</v>
      </c>
      <c r="B1164">
        <v>8001262</v>
      </c>
      <c r="D1164" s="4" t="s">
        <v>5991</v>
      </c>
      <c r="E1164" s="4" t="s">
        <v>5992</v>
      </c>
      <c r="F1164">
        <f>VALUE(SUBSTITUTE(Hafas[[#This Row],[Breitengrad Bahnhof]],".",","))</f>
        <v>47.855254000000002</v>
      </c>
      <c r="G1164">
        <f>VALUE(SUBSTITUTE(Hafas[[#This Row],[Längengrad Bahnhof]],".",","))</f>
        <v>7.6281610000000004</v>
      </c>
    </row>
    <row r="1165" spans="1:7">
      <c r="A1165" s="4" t="s">
        <v>5993</v>
      </c>
      <c r="B1165">
        <v>8001252</v>
      </c>
      <c r="D1165" s="4" t="s">
        <v>5994</v>
      </c>
      <c r="E1165" s="4" t="s">
        <v>5995</v>
      </c>
      <c r="F1165">
        <f>VALUE(SUBSTITUTE(Hafas[[#This Row],[Breitengrad Bahnhof]],".",","))</f>
        <v>48.696675999999997</v>
      </c>
      <c r="G1165">
        <f>VALUE(SUBSTITUTE(Hafas[[#This Row],[Längengrad Bahnhof]],".",","))</f>
        <v>8.1292989999999996</v>
      </c>
    </row>
    <row r="1166" spans="1:7">
      <c r="A1166" s="4" t="s">
        <v>5996</v>
      </c>
      <c r="B1166">
        <v>8001264</v>
      </c>
      <c r="D1166" s="4" t="s">
        <v>5997</v>
      </c>
      <c r="E1166" s="4" t="s">
        <v>5998</v>
      </c>
      <c r="F1166">
        <f>VALUE(SUBSTITUTE(Hafas[[#This Row],[Breitengrad Bahnhof]],".",","))</f>
        <v>50.862400999999998</v>
      </c>
      <c r="G1166">
        <f>VALUE(SUBSTITUTE(Hafas[[#This Row],[Längengrad Bahnhof]],".",","))</f>
        <v>6.5745139999999997</v>
      </c>
    </row>
    <row r="1167" spans="1:7">
      <c r="A1167" s="4" t="s">
        <v>5999</v>
      </c>
      <c r="B1167">
        <v>8001266</v>
      </c>
      <c r="D1167" s="4" t="s">
        <v>6000</v>
      </c>
      <c r="E1167" s="4" t="s">
        <v>6001</v>
      </c>
      <c r="F1167">
        <f>VALUE(SUBSTITUTE(Hafas[[#This Row],[Breitengrad Bahnhof]],".",","))</f>
        <v>51.863053999999998</v>
      </c>
      <c r="G1167">
        <f>VALUE(SUBSTITUTE(Hafas[[#This Row],[Längengrad Bahnhof]],".",","))</f>
        <v>7.3704789999999996</v>
      </c>
    </row>
    <row r="1168" spans="1:7">
      <c r="A1168" s="4" t="s">
        <v>6002</v>
      </c>
      <c r="B1168">
        <v>8001267</v>
      </c>
      <c r="D1168" s="4" t="s">
        <v>6003</v>
      </c>
      <c r="E1168" s="4" t="s">
        <v>6004</v>
      </c>
      <c r="F1168">
        <f>VALUE(SUBSTITUTE(Hafas[[#This Row],[Breitengrad Bahnhof]],".",","))</f>
        <v>50.054459999999999</v>
      </c>
      <c r="G1168">
        <f>VALUE(SUBSTITUTE(Hafas[[#This Row],[Längengrad Bahnhof]],".",","))</f>
        <v>7.1345840000000003</v>
      </c>
    </row>
    <row r="1169" spans="1:7">
      <c r="A1169" s="4" t="s">
        <v>6005</v>
      </c>
      <c r="B1169">
        <v>8011290</v>
      </c>
      <c r="D1169" s="4" t="s">
        <v>6006</v>
      </c>
      <c r="E1169" s="4" t="s">
        <v>6007</v>
      </c>
      <c r="F1169">
        <f>VALUE(SUBSTITUTE(Hafas[[#This Row],[Breitengrad Bahnhof]],".",","))</f>
        <v>51.894894000000001</v>
      </c>
      <c r="G1169">
        <f>VALUE(SUBSTITUTE(Hafas[[#This Row],[Längengrad Bahnhof]],".",","))</f>
        <v>12.752715</v>
      </c>
    </row>
    <row r="1170" spans="1:7">
      <c r="A1170" s="4" t="s">
        <v>6008</v>
      </c>
      <c r="B1170">
        <v>8071192</v>
      </c>
      <c r="D1170" s="4" t="s">
        <v>6009</v>
      </c>
      <c r="E1170" s="4" t="s">
        <v>6010</v>
      </c>
      <c r="F1170">
        <f>VALUE(SUBSTITUTE(Hafas[[#This Row],[Breitengrad Bahnhof]],".",","))</f>
        <v>51.896686000000003</v>
      </c>
      <c r="G1170">
        <f>VALUE(SUBSTITUTE(Hafas[[#This Row],[Längengrad Bahnhof]],".",","))</f>
        <v>12.752993</v>
      </c>
    </row>
    <row r="1171" spans="1:7">
      <c r="A1171" s="4" t="s">
        <v>6011</v>
      </c>
      <c r="B1171">
        <v>8000059</v>
      </c>
      <c r="D1171" s="4" t="s">
        <v>6012</v>
      </c>
      <c r="E1171" s="4" t="s">
        <v>6013</v>
      </c>
      <c r="F1171">
        <f>VALUE(SUBSTITUTE(Hafas[[#This Row],[Breitengrad Bahnhof]],".",","))</f>
        <v>52.202075000000001</v>
      </c>
      <c r="G1171">
        <f>VALUE(SUBSTITUTE(Hafas[[#This Row],[Längengrad Bahnhof]],".",","))</f>
        <v>8.5738760000000003</v>
      </c>
    </row>
    <row r="1172" spans="1:7">
      <c r="A1172" s="4" t="s">
        <v>6014</v>
      </c>
      <c r="B1172">
        <v>8079087</v>
      </c>
      <c r="D1172" s="4" t="s">
        <v>6015</v>
      </c>
      <c r="E1172" s="4" t="s">
        <v>6016</v>
      </c>
      <c r="F1172">
        <f>VALUE(SUBSTITUTE(Hafas[[#This Row],[Breitengrad Bahnhof]],".",","))</f>
        <v>49.102353000000001</v>
      </c>
      <c r="G1172">
        <f>VALUE(SUBSTITUTE(Hafas[[#This Row],[Längengrad Bahnhof]],".",","))</f>
        <v>7.806152</v>
      </c>
    </row>
    <row r="1173" spans="1:7">
      <c r="A1173" s="4" t="s">
        <v>6017</v>
      </c>
      <c r="B1173">
        <v>8001302</v>
      </c>
      <c r="D1173" s="4" t="s">
        <v>6018</v>
      </c>
      <c r="E1173" s="4" t="s">
        <v>6019</v>
      </c>
      <c r="F1173">
        <f>VALUE(SUBSTITUTE(Hafas[[#This Row],[Breitengrad Bahnhof]],".",","))</f>
        <v>49.243611000000001</v>
      </c>
      <c r="G1173">
        <f>VALUE(SUBSTITUTE(Hafas[[#This Row],[Längengrad Bahnhof]],".",","))</f>
        <v>6.9449319999999997</v>
      </c>
    </row>
    <row r="1174" spans="1:7">
      <c r="A1174" s="4" t="s">
        <v>6020</v>
      </c>
      <c r="B1174">
        <v>8001268</v>
      </c>
      <c r="D1174" s="4" t="s">
        <v>6021</v>
      </c>
      <c r="E1174" s="4" t="s">
        <v>6022</v>
      </c>
      <c r="F1174">
        <f>VALUE(SUBSTITUTE(Hafas[[#This Row],[Breitengrad Bahnhof]],".",","))</f>
        <v>50.748964999999998</v>
      </c>
      <c r="G1174">
        <f>VALUE(SUBSTITUTE(Hafas[[#This Row],[Längengrad Bahnhof]],".",","))</f>
        <v>8.0778079999999992</v>
      </c>
    </row>
    <row r="1175" spans="1:7">
      <c r="A1175" s="4" t="s">
        <v>6023</v>
      </c>
      <c r="B1175">
        <v>8011293</v>
      </c>
      <c r="D1175" s="4" t="s">
        <v>6024</v>
      </c>
      <c r="E1175" s="4" t="s">
        <v>6025</v>
      </c>
      <c r="F1175">
        <f>VALUE(SUBSTITUTE(Hafas[[#This Row],[Breitengrad Bahnhof]],".",","))</f>
        <v>53.499589999999998</v>
      </c>
      <c r="G1175">
        <f>VALUE(SUBSTITUTE(Hafas[[#This Row],[Längengrad Bahnhof]],".",","))</f>
        <v>13.303224999999999</v>
      </c>
    </row>
    <row r="1176" spans="1:7">
      <c r="A1176" s="4" t="s">
        <v>6026</v>
      </c>
      <c r="B1176">
        <v>8001271</v>
      </c>
      <c r="D1176" s="4" t="s">
        <v>6027</v>
      </c>
      <c r="E1176" s="4" t="s">
        <v>6028</v>
      </c>
      <c r="F1176">
        <f>VALUE(SUBSTITUTE(Hafas[[#This Row],[Breitengrad Bahnhof]],".",","))</f>
        <v>50.699883999999997</v>
      </c>
      <c r="G1176">
        <f>VALUE(SUBSTITUTE(Hafas[[#This Row],[Längengrad Bahnhof]],".",","))</f>
        <v>8.3076860000000003</v>
      </c>
    </row>
    <row r="1177" spans="1:7">
      <c r="A1177" s="4" t="s">
        <v>6029</v>
      </c>
      <c r="B1177">
        <v>8001273</v>
      </c>
      <c r="D1177" s="4" t="s">
        <v>6030</v>
      </c>
      <c r="E1177" s="4" t="s">
        <v>6031</v>
      </c>
      <c r="F1177">
        <f>VALUE(SUBSTITUTE(Hafas[[#This Row],[Breitengrad Bahnhof]],".",","))</f>
        <v>54.007967000000001</v>
      </c>
      <c r="G1177">
        <f>VALUE(SUBSTITUTE(Hafas[[#This Row],[Längengrad Bahnhof]],".",","))</f>
        <v>9.2500870000000006</v>
      </c>
    </row>
    <row r="1178" spans="1:7">
      <c r="A1178" s="4" t="s">
        <v>6032</v>
      </c>
      <c r="B1178">
        <v>8011294</v>
      </c>
      <c r="D1178" s="4" t="s">
        <v>6033</v>
      </c>
      <c r="E1178" s="4" t="s">
        <v>6034</v>
      </c>
      <c r="F1178">
        <f>VALUE(SUBSTITUTE(Hafas[[#This Row],[Breitengrad Bahnhof]],".",","))</f>
        <v>52.274405999999999</v>
      </c>
      <c r="G1178">
        <f>VALUE(SUBSTITUTE(Hafas[[#This Row],[Längengrad Bahnhof]],".",","))</f>
        <v>11.840356</v>
      </c>
    </row>
    <row r="1179" spans="1:7">
      <c r="A1179" s="4" t="s">
        <v>6035</v>
      </c>
      <c r="B1179">
        <v>8001276</v>
      </c>
      <c r="D1179" s="4" t="s">
        <v>6036</v>
      </c>
      <c r="E1179" s="4" t="s">
        <v>6037</v>
      </c>
      <c r="F1179">
        <f>VALUE(SUBSTITUTE(Hafas[[#This Row],[Breitengrad Bahnhof]],".",","))</f>
        <v>48.424796999999998</v>
      </c>
      <c r="G1179">
        <f>VALUE(SUBSTITUTE(Hafas[[#This Row],[Längengrad Bahnhof]],".",","))</f>
        <v>10.427012</v>
      </c>
    </row>
    <row r="1180" spans="1:7">
      <c r="A1180" s="4" t="s">
        <v>6038</v>
      </c>
      <c r="B1180">
        <v>8001277</v>
      </c>
      <c r="D1180" s="4" t="s">
        <v>2879</v>
      </c>
      <c r="E1180" s="4" t="s">
        <v>6039</v>
      </c>
      <c r="F1180">
        <f>VALUE(SUBSTITUTE(Hafas[[#This Row],[Breitengrad Bahnhof]],".",","))</f>
        <v>49.454321999999998</v>
      </c>
      <c r="G1180">
        <f>VALUE(SUBSTITUTE(Hafas[[#This Row],[Längengrad Bahnhof]],".",","))</f>
        <v>10.320221</v>
      </c>
    </row>
    <row r="1181" spans="1:7">
      <c r="A1181" s="4" t="s">
        <v>6040</v>
      </c>
      <c r="B1181">
        <v>8001278</v>
      </c>
      <c r="D1181" s="4" t="s">
        <v>6041</v>
      </c>
      <c r="E1181" s="4" t="s">
        <v>6042</v>
      </c>
      <c r="F1181">
        <f>VALUE(SUBSTITUTE(Hafas[[#This Row],[Breitengrad Bahnhof]],".",","))</f>
        <v>49.443294000000002</v>
      </c>
      <c r="G1181">
        <f>VALUE(SUBSTITUTE(Hafas[[#This Row],[Längengrad Bahnhof]],".",","))</f>
        <v>10.312317</v>
      </c>
    </row>
    <row r="1182" spans="1:7">
      <c r="A1182" s="4" t="s">
        <v>6043</v>
      </c>
      <c r="B1182">
        <v>8070342</v>
      </c>
      <c r="D1182" s="4" t="s">
        <v>6044</v>
      </c>
      <c r="E1182" s="4" t="s">
        <v>6045</v>
      </c>
      <c r="F1182">
        <f>VALUE(SUBSTITUTE(Hafas[[#This Row],[Breitengrad Bahnhof]],".",","))</f>
        <v>50.457853999999998</v>
      </c>
      <c r="G1182">
        <f>VALUE(SUBSTITUTE(Hafas[[#This Row],[Längengrad Bahnhof]],".",","))</f>
        <v>7.2837750000000003</v>
      </c>
    </row>
    <row r="1183" spans="1:7">
      <c r="A1183" s="4" t="s">
        <v>6046</v>
      </c>
      <c r="B1183">
        <v>8001279</v>
      </c>
      <c r="D1183" s="4" t="s">
        <v>6047</v>
      </c>
      <c r="E1183" s="4" t="s">
        <v>6048</v>
      </c>
      <c r="F1183">
        <f>VALUE(SUBSTITUTE(Hafas[[#This Row],[Breitengrad Bahnhof]],".",","))</f>
        <v>52.448708000000003</v>
      </c>
      <c r="G1183">
        <f>VALUE(SUBSTITUTE(Hafas[[#This Row],[Längengrad Bahnhof]],".",","))</f>
        <v>10.002837</v>
      </c>
    </row>
    <row r="1184" spans="1:7">
      <c r="A1184" s="4" t="s">
        <v>6049</v>
      </c>
      <c r="B1184">
        <v>8001256</v>
      </c>
      <c r="D1184" s="4" t="s">
        <v>6050</v>
      </c>
      <c r="E1184" s="4" t="s">
        <v>6051</v>
      </c>
      <c r="F1184">
        <f>VALUE(SUBSTITUTE(Hafas[[#This Row],[Breitengrad Bahnhof]],".",","))</f>
        <v>50.853749999999998</v>
      </c>
      <c r="G1184">
        <f>VALUE(SUBSTITUTE(Hafas[[#This Row],[Längengrad Bahnhof]],".",","))</f>
        <v>8.8171940000000006</v>
      </c>
    </row>
    <row r="1185" spans="1:7">
      <c r="A1185" s="4" t="s">
        <v>6052</v>
      </c>
      <c r="B1185">
        <v>711731</v>
      </c>
      <c r="D1185" s="4" t="s">
        <v>6053</v>
      </c>
      <c r="E1185" s="4" t="s">
        <v>6054</v>
      </c>
      <c r="F1185">
        <f>VALUE(SUBSTITUTE(Hafas[[#This Row],[Breitengrad Bahnhof]],".",","))</f>
        <v>51.195690999999997</v>
      </c>
      <c r="G1185">
        <f>VALUE(SUBSTITUTE(Hafas[[#This Row],[Längengrad Bahnhof]],".",","))</f>
        <v>9.7160489999999999</v>
      </c>
    </row>
    <row r="1186" spans="1:7">
      <c r="A1186" s="4" t="s">
        <v>6055</v>
      </c>
      <c r="B1186">
        <v>8001283</v>
      </c>
      <c r="D1186" s="4" t="s">
        <v>6056</v>
      </c>
      <c r="E1186" s="4" t="s">
        <v>6057</v>
      </c>
      <c r="F1186">
        <f>VALUE(SUBSTITUTE(Hafas[[#This Row],[Breitengrad Bahnhof]],".",","))</f>
        <v>50.70055</v>
      </c>
      <c r="G1186">
        <f>VALUE(SUBSTITUTE(Hafas[[#This Row],[Längengrad Bahnhof]],".",","))</f>
        <v>9.7279529999999994</v>
      </c>
    </row>
    <row r="1187" spans="1:7">
      <c r="A1187" s="4" t="s">
        <v>6058</v>
      </c>
      <c r="B1187">
        <v>8001284</v>
      </c>
      <c r="D1187" s="4" t="s">
        <v>6059</v>
      </c>
      <c r="E1187" s="4" t="s">
        <v>6060</v>
      </c>
      <c r="F1187">
        <f>VALUE(SUBSTITUTE(Hafas[[#This Row],[Breitengrad Bahnhof]],".",","))</f>
        <v>48.174199999999999</v>
      </c>
      <c r="G1187">
        <f>VALUE(SUBSTITUTE(Hafas[[#This Row],[Längengrad Bahnhof]],".",","))</f>
        <v>12.828182</v>
      </c>
    </row>
    <row r="1188" spans="1:7">
      <c r="A1188" s="4" t="s">
        <v>6061</v>
      </c>
      <c r="B1188">
        <v>8001285</v>
      </c>
      <c r="D1188" s="4" t="s">
        <v>6062</v>
      </c>
      <c r="E1188" s="4" t="s">
        <v>6063</v>
      </c>
      <c r="F1188">
        <f>VALUE(SUBSTITUTE(Hafas[[#This Row],[Breitengrad Bahnhof]],".",","))</f>
        <v>48.701050000000002</v>
      </c>
      <c r="G1188">
        <f>VALUE(SUBSTITUTE(Hafas[[#This Row],[Längengrad Bahnhof]],".",","))</f>
        <v>11.026984000000001</v>
      </c>
    </row>
    <row r="1189" spans="1:7">
      <c r="A1189" s="4" t="s">
        <v>6064</v>
      </c>
      <c r="B1189">
        <v>8001287</v>
      </c>
      <c r="D1189" s="4" t="s">
        <v>6065</v>
      </c>
      <c r="E1189" s="4" t="s">
        <v>6066</v>
      </c>
      <c r="F1189">
        <f>VALUE(SUBSTITUTE(Hafas[[#This Row],[Breitengrad Bahnhof]],".",","))</f>
        <v>50.257792999999999</v>
      </c>
      <c r="G1189">
        <f>VALUE(SUBSTITUTE(Hafas[[#This Row],[Längengrad Bahnhof]],".",","))</f>
        <v>8.6771060000000002</v>
      </c>
    </row>
    <row r="1190" spans="1:7">
      <c r="A1190" s="4" t="s">
        <v>6067</v>
      </c>
      <c r="B1190">
        <v>8011296</v>
      </c>
      <c r="D1190" s="4" t="s">
        <v>6068</v>
      </c>
      <c r="E1190" s="4" t="s">
        <v>6069</v>
      </c>
      <c r="F1190">
        <f>VALUE(SUBSTITUTE(Hafas[[#This Row],[Breitengrad Bahnhof]],".",","))</f>
        <v>51.688817999999998</v>
      </c>
      <c r="G1190">
        <f>VALUE(SUBSTITUTE(Hafas[[#This Row],[Längengrad Bahnhof]],".",","))</f>
        <v>12.407166999999999</v>
      </c>
    </row>
    <row r="1191" spans="1:7">
      <c r="A1191" s="4" t="s">
        <v>6070</v>
      </c>
      <c r="B1191">
        <v>8001288</v>
      </c>
      <c r="D1191" s="4" t="s">
        <v>6071</v>
      </c>
      <c r="E1191" s="4" t="s">
        <v>6072</v>
      </c>
      <c r="F1191">
        <f>VALUE(SUBSTITUTE(Hafas[[#This Row],[Breitengrad Bahnhof]],".",","))</f>
        <v>48.166907999999999</v>
      </c>
      <c r="G1191">
        <f>VALUE(SUBSTITUTE(Hafas[[#This Row],[Längengrad Bahnhof]],".",","))</f>
        <v>12.727783000000001</v>
      </c>
    </row>
    <row r="1192" spans="1:7">
      <c r="A1192" s="4" t="s">
        <v>6073</v>
      </c>
      <c r="B1192">
        <v>8001289</v>
      </c>
      <c r="D1192" s="4" t="s">
        <v>6074</v>
      </c>
      <c r="E1192" s="4" t="s">
        <v>6075</v>
      </c>
      <c r="F1192">
        <f>VALUE(SUBSTITUTE(Hafas[[#This Row],[Breitengrad Bahnhof]],".",","))</f>
        <v>50.137656999999997</v>
      </c>
      <c r="G1192">
        <f>VALUE(SUBSTITUTE(Hafas[[#This Row],[Längengrad Bahnhof]],".",","))</f>
        <v>11.242723</v>
      </c>
    </row>
    <row r="1193" spans="1:7">
      <c r="A1193" s="4" t="s">
        <v>6076</v>
      </c>
      <c r="B1193">
        <v>8001290</v>
      </c>
      <c r="D1193" s="4" t="s">
        <v>6077</v>
      </c>
      <c r="E1193" s="4" t="s">
        <v>6078</v>
      </c>
      <c r="F1193">
        <f>VALUE(SUBSTITUTE(Hafas[[#This Row],[Breitengrad Bahnhof]],".",","))</f>
        <v>50.274340000000002</v>
      </c>
      <c r="G1193">
        <f>VALUE(SUBSTITUTE(Hafas[[#This Row],[Längengrad Bahnhof]],".",","))</f>
        <v>10.184441</v>
      </c>
    </row>
    <row r="1194" spans="1:7">
      <c r="A1194" s="4" t="s">
        <v>6079</v>
      </c>
      <c r="B1194">
        <v>8001293</v>
      </c>
      <c r="D1194" s="4" t="s">
        <v>6080</v>
      </c>
      <c r="E1194" s="4" t="s">
        <v>6081</v>
      </c>
      <c r="F1194">
        <f>VALUE(SUBSTITUTE(Hafas[[#This Row],[Breitengrad Bahnhof]],".",","))</f>
        <v>50.150317000000001</v>
      </c>
      <c r="G1194">
        <f>VALUE(SUBSTITUTE(Hafas[[#This Row],[Längengrad Bahnhof]],".",","))</f>
        <v>9.6560670000000002</v>
      </c>
    </row>
    <row r="1195" spans="1:7">
      <c r="A1195" s="4" t="s">
        <v>6082</v>
      </c>
      <c r="B1195">
        <v>8011297</v>
      </c>
      <c r="D1195" s="4" t="s">
        <v>6083</v>
      </c>
      <c r="E1195" s="4" t="s">
        <v>6084</v>
      </c>
      <c r="F1195">
        <f>VALUE(SUBSTITUTE(Hafas[[#This Row],[Breitengrad Bahnhof]],".",","))</f>
        <v>50.915816999999997</v>
      </c>
      <c r="G1195">
        <f>VALUE(SUBSTITUTE(Hafas[[#This Row],[Längengrad Bahnhof]],".",","))</f>
        <v>12.812707</v>
      </c>
    </row>
    <row r="1196" spans="1:7">
      <c r="A1196" s="4" t="s">
        <v>6085</v>
      </c>
      <c r="B1196">
        <v>8001296</v>
      </c>
      <c r="D1196" s="4" t="s">
        <v>6086</v>
      </c>
      <c r="E1196" s="4" t="s">
        <v>6087</v>
      </c>
      <c r="F1196">
        <f>VALUE(SUBSTITUTE(Hafas[[#This Row],[Breitengrad Bahnhof]],".",","))</f>
        <v>48.928646999999998</v>
      </c>
      <c r="G1196">
        <f>VALUE(SUBSTITUTE(Hafas[[#This Row],[Längengrad Bahnhof]],".",","))</f>
        <v>9.3699320000000004</v>
      </c>
    </row>
    <row r="1197" spans="1:7">
      <c r="A1197" s="4" t="s">
        <v>6088</v>
      </c>
      <c r="B1197">
        <v>8001297</v>
      </c>
      <c r="D1197" s="4" t="s">
        <v>6089</v>
      </c>
      <c r="E1197" s="4" t="s">
        <v>6090</v>
      </c>
      <c r="F1197">
        <f>VALUE(SUBSTITUTE(Hafas[[#This Row],[Breitengrad Bahnhof]],".",","))</f>
        <v>49.342474000000003</v>
      </c>
      <c r="G1197">
        <f>VALUE(SUBSTITUTE(Hafas[[#This Row],[Längengrad Bahnhof]],".",","))</f>
        <v>11.309307</v>
      </c>
    </row>
    <row r="1198" spans="1:7">
      <c r="A1198" s="4" t="s">
        <v>6091</v>
      </c>
      <c r="B1198">
        <v>8000061</v>
      </c>
      <c r="D1198" s="4" t="s">
        <v>6092</v>
      </c>
      <c r="E1198" s="4" t="s">
        <v>6093</v>
      </c>
      <c r="F1198">
        <f>VALUE(SUBSTITUTE(Hafas[[#This Row],[Breitengrad Bahnhof]],".",","))</f>
        <v>50.690891000000001</v>
      </c>
      <c r="G1198">
        <f>VALUE(SUBSTITUTE(Hafas[[#This Row],[Längengrad Bahnhof]],".",","))</f>
        <v>9.0476650000000003</v>
      </c>
    </row>
    <row r="1199" spans="1:7">
      <c r="A1199" s="4" t="s">
        <v>6094</v>
      </c>
      <c r="B1199">
        <v>8001281</v>
      </c>
      <c r="D1199" s="4" t="s">
        <v>6095</v>
      </c>
      <c r="E1199" s="4" t="s">
        <v>6096</v>
      </c>
      <c r="F1199">
        <f>VALUE(SUBSTITUTE(Hafas[[#This Row],[Breitengrad Bahnhof]],".",","))</f>
        <v>47.922764999999998</v>
      </c>
      <c r="G1199">
        <f>VALUE(SUBSTITUTE(Hafas[[#This Row],[Längengrad Bahnhof]],".",","))</f>
        <v>9.3438049999999997</v>
      </c>
    </row>
    <row r="1200" spans="1:7">
      <c r="A1200" s="4" t="s">
        <v>6097</v>
      </c>
      <c r="B1200">
        <v>8001301</v>
      </c>
      <c r="D1200" s="4" t="s">
        <v>6098</v>
      </c>
      <c r="E1200" s="4" t="s">
        <v>6099</v>
      </c>
      <c r="F1200">
        <f>VALUE(SUBSTITUTE(Hafas[[#This Row],[Breitengrad Bahnhof]],".",","))</f>
        <v>53.606557000000002</v>
      </c>
      <c r="G1200">
        <f>VALUE(SUBSTITUTE(Hafas[[#This Row],[Längengrad Bahnhof]],".",","))</f>
        <v>7.711074</v>
      </c>
    </row>
    <row r="1201" spans="1:7">
      <c r="A1201" s="4" t="s">
        <v>6100</v>
      </c>
      <c r="B1201">
        <v>8011298</v>
      </c>
      <c r="D1201" s="4" t="s">
        <v>6101</v>
      </c>
      <c r="E1201" s="4" t="s">
        <v>6102</v>
      </c>
      <c r="F1201">
        <f>VALUE(SUBSTITUTE(Hafas[[#This Row],[Breitengrad Bahnhof]],".",","))</f>
        <v>50.925145999999998</v>
      </c>
      <c r="G1201">
        <f>VALUE(SUBSTITUTE(Hafas[[#This Row],[Längengrad Bahnhof]],".",","))</f>
        <v>13.838369</v>
      </c>
    </row>
    <row r="1202" spans="1:7">
      <c r="A1202" s="4" t="s">
        <v>6103</v>
      </c>
      <c r="B1202">
        <v>8011299</v>
      </c>
      <c r="D1202" s="4" t="s">
        <v>6104</v>
      </c>
      <c r="E1202" s="4" t="s">
        <v>6105</v>
      </c>
      <c r="F1202">
        <f>VALUE(SUBSTITUTE(Hafas[[#This Row],[Breitengrad Bahnhof]],".",","))</f>
        <v>50.733196</v>
      </c>
      <c r="G1202">
        <f>VALUE(SUBSTITUTE(Hafas[[#This Row],[Längengrad Bahnhof]],".",","))</f>
        <v>12.932137000000001</v>
      </c>
    </row>
    <row r="1203" spans="1:7">
      <c r="A1203" s="4" t="s">
        <v>6106</v>
      </c>
      <c r="B1203">
        <v>8011303</v>
      </c>
      <c r="D1203" s="4" t="s">
        <v>6107</v>
      </c>
      <c r="E1203" s="4" t="s">
        <v>6108</v>
      </c>
      <c r="F1203">
        <f>VALUE(SUBSTITUTE(Hafas[[#This Row],[Breitengrad Bahnhof]],".",","))</f>
        <v>50.732937</v>
      </c>
      <c r="G1203">
        <f>VALUE(SUBSTITUTE(Hafas[[#This Row],[Längengrad Bahnhof]],".",","))</f>
        <v>12.916276</v>
      </c>
    </row>
    <row r="1204" spans="1:7">
      <c r="A1204" s="4" t="s">
        <v>6109</v>
      </c>
      <c r="B1204">
        <v>8007289</v>
      </c>
      <c r="D1204" s="4" t="s">
        <v>6110</v>
      </c>
      <c r="E1204" s="4" t="s">
        <v>6111</v>
      </c>
      <c r="F1204">
        <f>VALUE(SUBSTITUTE(Hafas[[#This Row],[Breitengrad Bahnhof]],".",","))</f>
        <v>48.104005999999998</v>
      </c>
      <c r="G1204">
        <f>VALUE(SUBSTITUTE(Hafas[[#This Row],[Längengrad Bahnhof]],".",","))</f>
        <v>7.6117660000000003</v>
      </c>
    </row>
    <row r="1205" spans="1:7">
      <c r="A1205" s="4" t="s">
        <v>6112</v>
      </c>
      <c r="B1205">
        <v>8007226</v>
      </c>
      <c r="D1205" s="4" t="s">
        <v>6113</v>
      </c>
      <c r="E1205" s="4" t="s">
        <v>6114</v>
      </c>
      <c r="F1205">
        <f>VALUE(SUBSTITUTE(Hafas[[#This Row],[Breitengrad Bahnhof]],".",","))</f>
        <v>48.290055000000002</v>
      </c>
      <c r="G1205">
        <f>VALUE(SUBSTITUTE(Hafas[[#This Row],[Längengrad Bahnhof]],".",","))</f>
        <v>9.1130569999999995</v>
      </c>
    </row>
    <row r="1206" spans="1:7">
      <c r="A1206" s="4" t="s">
        <v>6115</v>
      </c>
      <c r="B1206">
        <v>8070022</v>
      </c>
      <c r="D1206" s="4" t="s">
        <v>6116</v>
      </c>
      <c r="E1206" s="4" t="s">
        <v>6117</v>
      </c>
      <c r="F1206">
        <f>VALUE(SUBSTITUTE(Hafas[[#This Row],[Breitengrad Bahnhof]],".",","))</f>
        <v>48.292271</v>
      </c>
      <c r="G1206">
        <f>VALUE(SUBSTITUTE(Hafas[[#This Row],[Längengrad Bahnhof]],".",","))</f>
        <v>9.0992920000000002</v>
      </c>
    </row>
    <row r="1207" spans="1:7">
      <c r="A1207" s="4" t="s">
        <v>6118</v>
      </c>
      <c r="B1207">
        <v>8000360</v>
      </c>
      <c r="D1207" s="4" t="s">
        <v>6119</v>
      </c>
      <c r="E1207" s="4" t="s">
        <v>6120</v>
      </c>
      <c r="F1207">
        <f>VALUE(SUBSTITUTE(Hafas[[#This Row],[Breitengrad Bahnhof]],".",","))</f>
        <v>49.645769000000001</v>
      </c>
      <c r="G1207">
        <f>VALUE(SUBSTITUTE(Hafas[[#This Row],[Längengrad Bahnhof]],".",","))</f>
        <v>8.4581879999999998</v>
      </c>
    </row>
    <row r="1208" spans="1:7">
      <c r="A1208" s="4" t="s">
        <v>6118</v>
      </c>
      <c r="B1208">
        <v>8098360</v>
      </c>
      <c r="D1208" s="4" t="s">
        <v>6121</v>
      </c>
      <c r="E1208" s="4" t="s">
        <v>6122</v>
      </c>
      <c r="F1208">
        <f>VALUE(SUBSTITUTE(Hafas[[#This Row],[Breitengrad Bahnhof]],".",","))</f>
        <v>49.645090000000003</v>
      </c>
      <c r="G1208">
        <f>VALUE(SUBSTITUTE(Hafas[[#This Row],[Längengrad Bahnhof]],".",","))</f>
        <v>8.4592500000000008</v>
      </c>
    </row>
    <row r="1209" spans="1:7">
      <c r="A1209" s="4" t="s">
        <v>6123</v>
      </c>
      <c r="B1209">
        <v>8011301</v>
      </c>
      <c r="D1209" s="4" t="s">
        <v>6124</v>
      </c>
      <c r="E1209" s="4" t="s">
        <v>6125</v>
      </c>
      <c r="F1209">
        <f>VALUE(SUBSTITUTE(Hafas[[#This Row],[Breitengrad Bahnhof]],".",","))</f>
        <v>50.825927999999998</v>
      </c>
      <c r="G1209">
        <f>VALUE(SUBSTITUTE(Hafas[[#This Row],[Längengrad Bahnhof]],".",","))</f>
        <v>13.689158000000001</v>
      </c>
    </row>
    <row r="1210" spans="1:7">
      <c r="A1210" s="4" t="s">
        <v>6126</v>
      </c>
      <c r="B1210">
        <v>8011302</v>
      </c>
      <c r="D1210" s="4" t="s">
        <v>6127</v>
      </c>
      <c r="E1210" s="4" t="s">
        <v>6128</v>
      </c>
      <c r="F1210">
        <f>VALUE(SUBSTITUTE(Hafas[[#This Row],[Breitengrad Bahnhof]],".",","))</f>
        <v>52.592202999999998</v>
      </c>
      <c r="G1210">
        <f>VALUE(SUBSTITUTE(Hafas[[#This Row],[Längengrad Bahnhof]],".",","))</f>
        <v>12.628996000000001</v>
      </c>
    </row>
    <row r="1211" spans="1:7">
      <c r="A1211" s="4" t="s">
        <v>6129</v>
      </c>
      <c r="B1211">
        <v>8007000</v>
      </c>
      <c r="D1211" s="4" t="s">
        <v>6130</v>
      </c>
      <c r="E1211" s="4" t="s">
        <v>6131</v>
      </c>
      <c r="F1211">
        <f>VALUE(SUBSTITUTE(Hafas[[#This Row],[Breitengrad Bahnhof]],".",","))</f>
        <v>48.929310999999998</v>
      </c>
      <c r="G1211">
        <f>VALUE(SUBSTITUTE(Hafas[[#This Row],[Längengrad Bahnhof]],".",","))</f>
        <v>8.4505630000000007</v>
      </c>
    </row>
    <row r="1212" spans="1:7">
      <c r="A1212" s="4" t="s">
        <v>6132</v>
      </c>
      <c r="B1212">
        <v>8001258</v>
      </c>
      <c r="D1212" s="4" t="s">
        <v>6133</v>
      </c>
      <c r="E1212" s="4" t="s">
        <v>6134</v>
      </c>
      <c r="F1212">
        <f>VALUE(SUBSTITUTE(Hafas[[#This Row],[Breitengrad Bahnhof]],".",","))</f>
        <v>53.269595000000002</v>
      </c>
      <c r="G1212">
        <f>VALUE(SUBSTITUTE(Hafas[[#This Row],[Längengrad Bahnhof]],".",","))</f>
        <v>9.8585919999999998</v>
      </c>
    </row>
    <row r="1213" spans="1:7">
      <c r="A1213" s="4" t="s">
        <v>417</v>
      </c>
      <c r="B1213">
        <v>8079118</v>
      </c>
      <c r="D1213" s="4" t="s">
        <v>6135</v>
      </c>
      <c r="E1213" s="4" t="s">
        <v>6136</v>
      </c>
      <c r="F1213">
        <f>VALUE(SUBSTITUTE(Hafas[[#This Row],[Breitengrad Bahnhof]],".",","))</f>
        <v>49.138868000000002</v>
      </c>
      <c r="G1213">
        <f>VALUE(SUBSTITUTE(Hafas[[#This Row],[Längengrad Bahnhof]],".",","))</f>
        <v>7.7997030000000001</v>
      </c>
    </row>
    <row r="1214" spans="1:7">
      <c r="A1214" s="4" t="s">
        <v>6137</v>
      </c>
      <c r="B1214">
        <v>8079011</v>
      </c>
      <c r="D1214" s="4" t="s">
        <v>6138</v>
      </c>
      <c r="E1214" s="4" t="s">
        <v>6139</v>
      </c>
      <c r="F1214">
        <f>VALUE(SUBSTITUTE(Hafas[[#This Row],[Breitengrad Bahnhof]],".",","))</f>
        <v>47.695428</v>
      </c>
      <c r="G1214">
        <f>VALUE(SUBSTITUTE(Hafas[[#This Row],[Längengrad Bahnhof]],".",","))</f>
        <v>8.6933199999999999</v>
      </c>
    </row>
    <row r="1215" spans="1:7">
      <c r="A1215" s="4" t="s">
        <v>393</v>
      </c>
      <c r="B1215">
        <v>8001259</v>
      </c>
      <c r="D1215" s="4" t="s">
        <v>6140</v>
      </c>
      <c r="E1215" s="4" t="s">
        <v>6141</v>
      </c>
      <c r="F1215">
        <f>VALUE(SUBSTITUTE(Hafas[[#This Row],[Breitengrad Bahnhof]],".",","))</f>
        <v>54.133822000000002</v>
      </c>
      <c r="G1215">
        <f>VALUE(SUBSTITUTE(Hafas[[#This Row],[Längengrad Bahnhof]],".",","))</f>
        <v>8.8671129999999998</v>
      </c>
    </row>
    <row r="1216" spans="1:7">
      <c r="A1216" s="4" t="s">
        <v>6142</v>
      </c>
      <c r="B1216">
        <v>8071259</v>
      </c>
      <c r="D1216" s="4" t="s">
        <v>2585</v>
      </c>
      <c r="E1216" s="4" t="s">
        <v>2585</v>
      </c>
      <c r="F1216">
        <f>VALUE(SUBSTITUTE(Hafas[[#This Row],[Breitengrad Bahnhof]],".",","))</f>
        <v>999999</v>
      </c>
      <c r="G1216">
        <f>VALUE(SUBSTITUTE(Hafas[[#This Row],[Längengrad Bahnhof]],".",","))</f>
        <v>999999</v>
      </c>
    </row>
    <row r="1217" spans="1:7">
      <c r="A1217" s="4" t="s">
        <v>6143</v>
      </c>
      <c r="B1217">
        <v>8001310</v>
      </c>
      <c r="D1217" s="4" t="s">
        <v>6144</v>
      </c>
      <c r="E1217" s="4" t="s">
        <v>6145</v>
      </c>
      <c r="F1217">
        <f>VALUE(SUBSTITUTE(Hafas[[#This Row],[Breitengrad Bahnhof]],".",","))</f>
        <v>49.799396999999999</v>
      </c>
      <c r="G1217">
        <f>VALUE(SUBSTITUTE(Hafas[[#This Row],[Längengrad Bahnhof]],".",","))</f>
        <v>11.013730000000001</v>
      </c>
    </row>
    <row r="1218" spans="1:7">
      <c r="A1218" s="4" t="s">
        <v>6146</v>
      </c>
      <c r="B1218">
        <v>8001261</v>
      </c>
      <c r="D1218" s="4" t="s">
        <v>6147</v>
      </c>
      <c r="E1218" s="4" t="s">
        <v>6148</v>
      </c>
      <c r="F1218">
        <f>VALUE(SUBSTITUTE(Hafas[[#This Row],[Breitengrad Bahnhof]],".",","))</f>
        <v>51.197208000000003</v>
      </c>
      <c r="G1218">
        <f>VALUE(SUBSTITUTE(Hafas[[#This Row],[Längengrad Bahnhof]],".",","))</f>
        <v>6.605785</v>
      </c>
    </row>
    <row r="1219" spans="1:7">
      <c r="A1219" s="4" t="s">
        <v>6149</v>
      </c>
      <c r="B1219">
        <v>8011304</v>
      </c>
      <c r="D1219" s="4" t="s">
        <v>6150</v>
      </c>
      <c r="E1219" s="4" t="s">
        <v>6151</v>
      </c>
      <c r="F1219">
        <f>VALUE(SUBSTITUTE(Hafas[[#This Row],[Breitengrad Bahnhof]],".",","))</f>
        <v>51.126995000000001</v>
      </c>
      <c r="G1219">
        <f>VALUE(SUBSTITUTE(Hafas[[#This Row],[Längengrad Bahnhof]],".",","))</f>
        <v>11.418412</v>
      </c>
    </row>
    <row r="1220" spans="1:7">
      <c r="A1220" s="4" t="s">
        <v>6152</v>
      </c>
      <c r="B1220">
        <v>8079197</v>
      </c>
      <c r="D1220" s="4" t="s">
        <v>6153</v>
      </c>
      <c r="E1220" s="4" t="s">
        <v>6154</v>
      </c>
      <c r="F1220">
        <f>VALUE(SUBSTITUTE(Hafas[[#This Row],[Breitengrad Bahnhof]],".",","))</f>
        <v>51.260278999999997</v>
      </c>
      <c r="G1220">
        <f>VALUE(SUBSTITUTE(Hafas[[#This Row],[Längengrad Bahnhof]],".",","))</f>
        <v>10.306853</v>
      </c>
    </row>
    <row r="1221" spans="1:7">
      <c r="A1221" s="4" t="s">
        <v>6155</v>
      </c>
      <c r="B1221">
        <v>8001312</v>
      </c>
      <c r="D1221" s="4" t="s">
        <v>6156</v>
      </c>
      <c r="E1221" s="4" t="s">
        <v>6157</v>
      </c>
      <c r="F1221">
        <f>VALUE(SUBSTITUTE(Hafas[[#This Row],[Breitengrad Bahnhof]],".",","))</f>
        <v>50.431156000000001</v>
      </c>
      <c r="G1221">
        <f>VALUE(SUBSTITUTE(Hafas[[#This Row],[Längengrad Bahnhof]],".",","))</f>
        <v>8.6695170000000008</v>
      </c>
    </row>
    <row r="1222" spans="1:7">
      <c r="A1222" s="4" t="s">
        <v>6158</v>
      </c>
      <c r="B1222">
        <v>8010066</v>
      </c>
      <c r="D1222" s="4" t="s">
        <v>6159</v>
      </c>
      <c r="E1222" s="4" t="s">
        <v>6160</v>
      </c>
      <c r="F1222">
        <f>VALUE(SUBSTITUTE(Hafas[[#This Row],[Breitengrad Bahnhof]],".",","))</f>
        <v>53.837114</v>
      </c>
      <c r="G1222">
        <f>VALUE(SUBSTITUTE(Hafas[[#This Row],[Längengrad Bahnhof]],".",","))</f>
        <v>11.998194</v>
      </c>
    </row>
    <row r="1223" spans="1:7">
      <c r="A1223" s="4" t="s">
        <v>6161</v>
      </c>
      <c r="B1223">
        <v>8001315</v>
      </c>
      <c r="D1223" s="4" t="s">
        <v>6162</v>
      </c>
      <c r="E1223" s="4" t="s">
        <v>6163</v>
      </c>
      <c r="F1223">
        <f>VALUE(SUBSTITUTE(Hafas[[#This Row],[Breitengrad Bahnhof]],".",","))</f>
        <v>53.470491000000003</v>
      </c>
      <c r="G1223">
        <f>VALUE(SUBSTITUTE(Hafas[[#This Row],[Längengrad Bahnhof]],".",","))</f>
        <v>9.6883140000000001</v>
      </c>
    </row>
    <row r="1224" spans="1:7">
      <c r="A1224" s="4" t="s">
        <v>6164</v>
      </c>
      <c r="B1224">
        <v>8001316</v>
      </c>
      <c r="D1224" s="4" t="s">
        <v>6165</v>
      </c>
      <c r="E1224" s="4" t="s">
        <v>6166</v>
      </c>
      <c r="F1224">
        <f>VALUE(SUBSTITUTE(Hafas[[#This Row],[Breitengrad Bahnhof]],".",","))</f>
        <v>53.768070999999999</v>
      </c>
      <c r="G1224">
        <f>VALUE(SUBSTITUTE(Hafas[[#This Row],[Längengrad Bahnhof]],".",","))</f>
        <v>9.0581630000000004</v>
      </c>
    </row>
    <row r="1225" spans="1:7">
      <c r="A1225" s="4" t="s">
        <v>6167</v>
      </c>
      <c r="B1225">
        <v>8001317</v>
      </c>
      <c r="D1225" s="4" t="s">
        <v>6168</v>
      </c>
      <c r="E1225" s="4" t="s">
        <v>6169</v>
      </c>
      <c r="F1225">
        <f>VALUE(SUBSTITUTE(Hafas[[#This Row],[Breitengrad Bahnhof]],".",","))</f>
        <v>49.460648999999997</v>
      </c>
      <c r="G1225">
        <f>VALUE(SUBSTITUTE(Hafas[[#This Row],[Längengrad Bahnhof]],".",","))</f>
        <v>10.863611000000001</v>
      </c>
    </row>
    <row r="1226" spans="1:7">
      <c r="A1226" s="4" t="s">
        <v>6170</v>
      </c>
      <c r="B1226">
        <v>8011305</v>
      </c>
      <c r="D1226" s="4" t="s">
        <v>6171</v>
      </c>
      <c r="E1226" s="4" t="s">
        <v>6172</v>
      </c>
      <c r="F1226">
        <f>VALUE(SUBSTITUTE(Hafas[[#This Row],[Breitengrad Bahnhof]],".",","))</f>
        <v>50.686559000000003</v>
      </c>
      <c r="G1226">
        <f>VALUE(SUBSTITUTE(Hafas[[#This Row],[Längengrad Bahnhof]],".",","))</f>
        <v>12.496565</v>
      </c>
    </row>
    <row r="1227" spans="1:7">
      <c r="A1227" s="4" t="s">
        <v>6173</v>
      </c>
      <c r="B1227">
        <v>8010069</v>
      </c>
      <c r="D1227" s="4" t="s">
        <v>6174</v>
      </c>
      <c r="E1227" s="4" t="s">
        <v>6175</v>
      </c>
      <c r="F1227">
        <f>VALUE(SUBSTITUTE(Hafas[[#This Row],[Breitengrad Bahnhof]],".",","))</f>
        <v>51.738118</v>
      </c>
      <c r="G1227">
        <f>VALUE(SUBSTITUTE(Hafas[[#This Row],[Längengrad Bahnhof]],".",","))</f>
        <v>13.97982</v>
      </c>
    </row>
    <row r="1228" spans="1:7">
      <c r="A1228" s="4" t="s">
        <v>6176</v>
      </c>
      <c r="B1228">
        <v>8010070</v>
      </c>
      <c r="D1228" s="4" t="s">
        <v>6177</v>
      </c>
      <c r="E1228" s="4" t="s">
        <v>6178</v>
      </c>
      <c r="F1228">
        <f>VALUE(SUBSTITUTE(Hafas[[#This Row],[Breitengrad Bahnhof]],".",","))</f>
        <v>51.920693</v>
      </c>
      <c r="G1228">
        <f>VALUE(SUBSTITUTE(Hafas[[#This Row],[Längengrad Bahnhof]],".",","))</f>
        <v>11.810527</v>
      </c>
    </row>
    <row r="1229" spans="1:7">
      <c r="A1229" s="4" t="s">
        <v>6179</v>
      </c>
      <c r="B1229">
        <v>8011323</v>
      </c>
      <c r="D1229" s="4" t="s">
        <v>6180</v>
      </c>
      <c r="E1229" s="4" t="s">
        <v>6181</v>
      </c>
      <c r="F1229">
        <f>VALUE(SUBSTITUTE(Hafas[[#This Row],[Breitengrad Bahnhof]],".",","))</f>
        <v>51.913879000000001</v>
      </c>
      <c r="G1229">
        <f>VALUE(SUBSTITUTE(Hafas[[#This Row],[Längengrad Bahnhof]],".",","))</f>
        <v>11.776342</v>
      </c>
    </row>
    <row r="1230" spans="1:7">
      <c r="A1230" s="4" t="s">
        <v>6182</v>
      </c>
      <c r="B1230">
        <v>8010071</v>
      </c>
      <c r="D1230" s="4" t="s">
        <v>6183</v>
      </c>
      <c r="E1230" s="4" t="s">
        <v>6184</v>
      </c>
      <c r="F1230">
        <f>VALUE(SUBSTITUTE(Hafas[[#This Row],[Breitengrad Bahnhof]],".",","))</f>
        <v>51.905692999999999</v>
      </c>
      <c r="G1230">
        <f>VALUE(SUBSTITUTE(Hafas[[#This Row],[Längengrad Bahnhof]],".",","))</f>
        <v>11.758782999999999</v>
      </c>
    </row>
    <row r="1231" spans="1:7">
      <c r="A1231" s="4" t="s">
        <v>6185</v>
      </c>
      <c r="B1231">
        <v>8001318</v>
      </c>
      <c r="D1231" s="4" t="s">
        <v>6186</v>
      </c>
      <c r="E1231" s="4" t="s">
        <v>6187</v>
      </c>
      <c r="F1231">
        <f>VALUE(SUBSTITUTE(Hafas[[#This Row],[Breitengrad Bahnhof]],".",","))</f>
        <v>52.427559000000002</v>
      </c>
      <c r="G1231">
        <f>VALUE(SUBSTITUTE(Hafas[[#This Row],[Längengrad Bahnhof]],".",","))</f>
        <v>10.624914</v>
      </c>
    </row>
    <row r="1232" spans="1:7">
      <c r="A1232" s="4" t="s">
        <v>6188</v>
      </c>
      <c r="B1232">
        <v>8001319</v>
      </c>
      <c r="D1232" s="4" t="s">
        <v>6189</v>
      </c>
      <c r="E1232" s="4" t="s">
        <v>6190</v>
      </c>
      <c r="F1232">
        <f>VALUE(SUBSTITUTE(Hafas[[#This Row],[Breitengrad Bahnhof]],".",","))</f>
        <v>50.852943000000003</v>
      </c>
      <c r="G1232">
        <f>VALUE(SUBSTITUTE(Hafas[[#This Row],[Längengrad Bahnhof]],".",","))</f>
        <v>8.6700660000000003</v>
      </c>
    </row>
    <row r="1233" spans="1:7">
      <c r="A1233" s="4" t="s">
        <v>6191</v>
      </c>
      <c r="B1233">
        <v>8001320</v>
      </c>
      <c r="D1233" s="4" t="s">
        <v>6192</v>
      </c>
      <c r="E1233" s="4" t="s">
        <v>6193</v>
      </c>
      <c r="F1233">
        <f>VALUE(SUBSTITUTE(Hafas[[#This Row],[Breitengrad Bahnhof]],".",","))</f>
        <v>48.776480999999997</v>
      </c>
      <c r="G1233">
        <f>VALUE(SUBSTITUTE(Hafas[[#This Row],[Längengrad Bahnhof]],".",","))</f>
        <v>8.5711320000000004</v>
      </c>
    </row>
    <row r="1234" spans="1:7">
      <c r="A1234" s="4" t="s">
        <v>6194</v>
      </c>
      <c r="B1234">
        <v>8070280</v>
      </c>
      <c r="D1234" s="4" t="s">
        <v>6195</v>
      </c>
      <c r="E1234" s="4" t="s">
        <v>6196</v>
      </c>
      <c r="F1234">
        <f>VALUE(SUBSTITUTE(Hafas[[#This Row],[Breitengrad Bahnhof]],".",","))</f>
        <v>48.773395999999998</v>
      </c>
      <c r="G1234">
        <f>VALUE(SUBSTITUTE(Hafas[[#This Row],[Längengrad Bahnhof]],".",","))</f>
        <v>8.5664239999999996</v>
      </c>
    </row>
    <row r="1235" spans="1:7">
      <c r="A1235" s="4" t="s">
        <v>6197</v>
      </c>
      <c r="B1235">
        <v>8000063</v>
      </c>
      <c r="D1235" s="4" t="s">
        <v>6198</v>
      </c>
      <c r="E1235" s="4" t="s">
        <v>6199</v>
      </c>
      <c r="F1235">
        <f>VALUE(SUBSTITUTE(Hafas[[#This Row],[Breitengrad Bahnhof]],".",","))</f>
        <v>48.714682000000003</v>
      </c>
      <c r="G1235">
        <f>VALUE(SUBSTITUTE(Hafas[[#This Row],[Längengrad Bahnhof]],".",","))</f>
        <v>8.741854</v>
      </c>
    </row>
    <row r="1236" spans="1:7">
      <c r="A1236" s="4" t="s">
        <v>6200</v>
      </c>
      <c r="B1236">
        <v>8013474</v>
      </c>
      <c r="D1236" s="4" t="s">
        <v>6201</v>
      </c>
      <c r="E1236" s="4" t="s">
        <v>6202</v>
      </c>
      <c r="F1236">
        <f>VALUE(SUBSTITUTE(Hafas[[#This Row],[Breitengrad Bahnhof]],".",","))</f>
        <v>51.050857000000001</v>
      </c>
      <c r="G1236">
        <f>VALUE(SUBSTITUTE(Hafas[[#This Row],[Längengrad Bahnhof]],".",","))</f>
        <v>11.70468</v>
      </c>
    </row>
    <row r="1237" spans="1:7">
      <c r="A1237" s="4" t="s">
        <v>6203</v>
      </c>
      <c r="B1237">
        <v>8011307</v>
      </c>
      <c r="D1237" s="4" t="s">
        <v>6204</v>
      </c>
      <c r="E1237" s="4" t="s">
        <v>6205</v>
      </c>
      <c r="F1237">
        <f>VALUE(SUBSTITUTE(Hafas[[#This Row],[Breitengrad Bahnhof]],".",","))</f>
        <v>53.439034999999997</v>
      </c>
      <c r="G1237">
        <f>VALUE(SUBSTITUTE(Hafas[[#This Row],[Längengrad Bahnhof]],".",","))</f>
        <v>13.299645</v>
      </c>
    </row>
    <row r="1238" spans="1:7">
      <c r="A1238" s="4" t="s">
        <v>6206</v>
      </c>
      <c r="B1238">
        <v>8001323</v>
      </c>
      <c r="D1238" s="4" t="s">
        <v>6207</v>
      </c>
      <c r="E1238" s="4" t="s">
        <v>6208</v>
      </c>
      <c r="F1238">
        <f>VALUE(SUBSTITUTE(Hafas[[#This Row],[Breitengrad Bahnhof]],".",","))</f>
        <v>51.735267999999998</v>
      </c>
      <c r="G1238">
        <f>VALUE(SUBSTITUTE(Hafas[[#This Row],[Längengrad Bahnhof]],".",","))</f>
        <v>7.6110800000000003</v>
      </c>
    </row>
    <row r="1239" spans="1:7">
      <c r="A1239" s="4" t="s">
        <v>6209</v>
      </c>
      <c r="B1239">
        <v>8081754</v>
      </c>
      <c r="D1239" s="4" t="s">
        <v>6210</v>
      </c>
      <c r="E1239" s="4" t="s">
        <v>6211</v>
      </c>
      <c r="F1239">
        <f>VALUE(SUBSTITUTE(Hafas[[#This Row],[Breitengrad Bahnhof]],".",","))</f>
        <v>52.346705</v>
      </c>
      <c r="G1239">
        <f>VALUE(SUBSTITUTE(Hafas[[#This Row],[Längengrad Bahnhof]],".",","))</f>
        <v>12.99335</v>
      </c>
    </row>
    <row r="1240" spans="1:7">
      <c r="A1240" s="4" t="s">
        <v>6212</v>
      </c>
      <c r="B1240">
        <v>8012957</v>
      </c>
      <c r="D1240" s="4" t="s">
        <v>6213</v>
      </c>
      <c r="E1240" s="4" t="s">
        <v>6214</v>
      </c>
      <c r="F1240">
        <f>VALUE(SUBSTITUTE(Hafas[[#This Row],[Breitengrad Bahnhof]],".",","))</f>
        <v>52.340975999999998</v>
      </c>
      <c r="G1240">
        <f>VALUE(SUBSTITUTE(Hafas[[#This Row],[Längengrad Bahnhof]],".",","))</f>
        <v>12.980368</v>
      </c>
    </row>
    <row r="1241" spans="1:7">
      <c r="A1241" s="4" t="s">
        <v>6215</v>
      </c>
      <c r="B1241">
        <v>8011308</v>
      </c>
      <c r="D1241" s="4" t="s">
        <v>6216</v>
      </c>
      <c r="E1241" s="4" t="s">
        <v>6217</v>
      </c>
      <c r="F1241">
        <f>VALUE(SUBSTITUTE(Hafas[[#This Row],[Breitengrad Bahnhof]],".",","))</f>
        <v>52.350295000000003</v>
      </c>
      <c r="G1241">
        <f>VALUE(SUBSTITUTE(Hafas[[#This Row],[Längengrad Bahnhof]],".",","))</f>
        <v>12.984406</v>
      </c>
    </row>
    <row r="1242" spans="1:7">
      <c r="A1242" s="4" t="s">
        <v>6218</v>
      </c>
      <c r="B1242">
        <v>8011311</v>
      </c>
      <c r="D1242" s="4" t="s">
        <v>6219</v>
      </c>
      <c r="E1242" s="4" t="s">
        <v>6220</v>
      </c>
      <c r="F1242">
        <f>VALUE(SUBSTITUTE(Hafas[[#This Row],[Breitengrad Bahnhof]],".",","))</f>
        <v>53.213614</v>
      </c>
      <c r="G1242">
        <f>VALUE(SUBSTITUTE(Hafas[[#This Row],[Längengrad Bahnhof]],".",","))</f>
        <v>14.208187000000001</v>
      </c>
    </row>
    <row r="1243" spans="1:7">
      <c r="A1243" s="4" t="s">
        <v>6221</v>
      </c>
      <c r="B1243">
        <v>8001327</v>
      </c>
      <c r="D1243" s="4" t="s">
        <v>6222</v>
      </c>
      <c r="E1243" s="4" t="s">
        <v>6223</v>
      </c>
      <c r="F1243">
        <f>VALUE(SUBSTITUTE(Hafas[[#This Row],[Breitengrad Bahnhof]],".",","))</f>
        <v>51.573526000000001</v>
      </c>
      <c r="G1243">
        <f>VALUE(SUBSTITUTE(Hafas[[#This Row],[Längengrad Bahnhof]],".",","))</f>
        <v>7.3039800000000001</v>
      </c>
    </row>
    <row r="1244" spans="1:7">
      <c r="A1244" s="4" t="s">
        <v>6224</v>
      </c>
      <c r="B1244">
        <v>8001328</v>
      </c>
      <c r="D1244" s="4" t="s">
        <v>6225</v>
      </c>
      <c r="E1244" s="4" t="s">
        <v>6226</v>
      </c>
      <c r="F1244">
        <f>VALUE(SUBSTITUTE(Hafas[[#This Row],[Breitengrad Bahnhof]],".",","))</f>
        <v>51.5503</v>
      </c>
      <c r="G1244">
        <f>VALUE(SUBSTITUTE(Hafas[[#This Row],[Längengrad Bahnhof]],".",","))</f>
        <v>7.3101859999999999</v>
      </c>
    </row>
    <row r="1245" spans="1:7">
      <c r="A1245" s="4" t="s">
        <v>6227</v>
      </c>
      <c r="B1245">
        <v>8001329</v>
      </c>
      <c r="D1245" s="4" t="s">
        <v>6228</v>
      </c>
      <c r="E1245" s="4" t="s">
        <v>6229</v>
      </c>
      <c r="F1245">
        <f>VALUE(SUBSTITUTE(Hafas[[#This Row],[Breitengrad Bahnhof]],".",","))</f>
        <v>51.527932</v>
      </c>
      <c r="G1245">
        <f>VALUE(SUBSTITUTE(Hafas[[#This Row],[Längengrad Bahnhof]],".",","))</f>
        <v>7.3243140000000002</v>
      </c>
    </row>
    <row r="1246" spans="1:7">
      <c r="A1246" s="4" t="s">
        <v>6230</v>
      </c>
      <c r="B1246">
        <v>8000064</v>
      </c>
      <c r="D1246" s="4" t="s">
        <v>6231</v>
      </c>
      <c r="E1246" s="4" t="s">
        <v>6232</v>
      </c>
      <c r="F1246">
        <f>VALUE(SUBSTITUTE(Hafas[[#This Row],[Breitengrad Bahnhof]],".",","))</f>
        <v>52.620455</v>
      </c>
      <c r="G1246">
        <f>VALUE(SUBSTITUTE(Hafas[[#This Row],[Längengrad Bahnhof]],".",","))</f>
        <v>10.062468000000001</v>
      </c>
    </row>
    <row r="1247" spans="1:7">
      <c r="A1247" s="4" t="s">
        <v>6233</v>
      </c>
      <c r="B1247">
        <v>8001330</v>
      </c>
      <c r="D1247" s="4" t="s">
        <v>6234</v>
      </c>
      <c r="E1247" s="4" t="s">
        <v>6235</v>
      </c>
      <c r="F1247">
        <f>VALUE(SUBSTITUTE(Hafas[[#This Row],[Breitengrad Bahnhof]],".",","))</f>
        <v>49.221868999999998</v>
      </c>
      <c r="G1247">
        <f>VALUE(SUBSTITUTE(Hafas[[#This Row],[Längengrad Bahnhof]],".",","))</f>
        <v>12.656832</v>
      </c>
    </row>
    <row r="1248" spans="1:7">
      <c r="A1248" s="4" t="s">
        <v>6236</v>
      </c>
      <c r="B1248">
        <v>8001331</v>
      </c>
      <c r="D1248" s="4" t="s">
        <v>6237</v>
      </c>
      <c r="E1248" s="4" t="s">
        <v>6238</v>
      </c>
      <c r="F1248">
        <f>VALUE(SUBSTITUTE(Hafas[[#This Row],[Breitengrad Bahnhof]],".",","))</f>
        <v>49.196717999999997</v>
      </c>
      <c r="G1248">
        <f>VALUE(SUBSTITUTE(Hafas[[#This Row],[Längengrad Bahnhof]],".",","))</f>
        <v>12.745258</v>
      </c>
    </row>
    <row r="1249" spans="1:7">
      <c r="A1249" s="4" t="s">
        <v>6239</v>
      </c>
      <c r="B1249">
        <v>8005353</v>
      </c>
      <c r="D1249" s="4" t="s">
        <v>2585</v>
      </c>
      <c r="E1249" s="4" t="s">
        <v>2585</v>
      </c>
      <c r="F1249">
        <f>VALUE(SUBSTITUTE(Hafas[[#This Row],[Breitengrad Bahnhof]],".",","))</f>
        <v>999999</v>
      </c>
      <c r="G1249">
        <f>VALUE(SUBSTITUTE(Hafas[[#This Row],[Längengrad Bahnhof]],".",","))</f>
        <v>999999</v>
      </c>
    </row>
    <row r="1250" spans="1:7">
      <c r="A1250" s="4" t="s">
        <v>6240</v>
      </c>
      <c r="B1250">
        <v>8017400</v>
      </c>
      <c r="D1250" s="4" t="s">
        <v>6241</v>
      </c>
      <c r="E1250" s="4" t="s">
        <v>6242</v>
      </c>
      <c r="F1250">
        <f>VALUE(SUBSTITUTE(Hafas[[#This Row],[Breitengrad Bahnhof]],".",","))</f>
        <v>50.796374</v>
      </c>
      <c r="G1250">
        <f>VALUE(SUBSTITUTE(Hafas[[#This Row],[Längengrad Bahnhof]],".",","))</f>
        <v>12.917935999999999</v>
      </c>
    </row>
    <row r="1251" spans="1:7">
      <c r="A1251" s="4" t="s">
        <v>6243</v>
      </c>
      <c r="B1251">
        <v>8017475</v>
      </c>
      <c r="D1251" s="4" t="s">
        <v>6244</v>
      </c>
      <c r="E1251" s="4" t="s">
        <v>6245</v>
      </c>
      <c r="F1251">
        <f>VALUE(SUBSTITUTE(Hafas[[#This Row],[Breitengrad Bahnhof]],".",","))</f>
        <v>50.825004</v>
      </c>
      <c r="G1251">
        <f>VALUE(SUBSTITUTE(Hafas[[#This Row],[Längengrad Bahnhof]],".",","))</f>
        <v>12.9269</v>
      </c>
    </row>
    <row r="1252" spans="1:7">
      <c r="A1252" s="4" t="s">
        <v>6246</v>
      </c>
      <c r="B1252">
        <v>8017476</v>
      </c>
      <c r="D1252" s="4" t="s">
        <v>2585</v>
      </c>
      <c r="E1252" s="4" t="s">
        <v>2585</v>
      </c>
      <c r="F1252">
        <f>VALUE(SUBSTITUTE(Hafas[[#This Row],[Breitengrad Bahnhof]],".",","))</f>
        <v>999999</v>
      </c>
      <c r="G1252">
        <f>VALUE(SUBSTITUTE(Hafas[[#This Row],[Längengrad Bahnhof]],".",","))</f>
        <v>999999</v>
      </c>
    </row>
    <row r="1253" spans="1:7">
      <c r="A1253" s="4" t="s">
        <v>6247</v>
      </c>
      <c r="B1253">
        <v>8017402</v>
      </c>
      <c r="D1253" s="4" t="s">
        <v>6248</v>
      </c>
      <c r="E1253" s="4" t="s">
        <v>6249</v>
      </c>
      <c r="F1253">
        <f>VALUE(SUBSTITUTE(Hafas[[#This Row],[Breitengrad Bahnhof]],".",","))</f>
        <v>50.811211</v>
      </c>
      <c r="G1253">
        <f>VALUE(SUBSTITUTE(Hafas[[#This Row],[Längengrad Bahnhof]],".",","))</f>
        <v>12.911968999999999</v>
      </c>
    </row>
    <row r="1254" spans="1:7">
      <c r="A1254" s="4" t="s">
        <v>6250</v>
      </c>
      <c r="B1254">
        <v>8011975</v>
      </c>
      <c r="D1254" s="4" t="s">
        <v>6251</v>
      </c>
      <c r="E1254" s="4" t="s">
        <v>6252</v>
      </c>
      <c r="F1254">
        <f>VALUE(SUBSTITUTE(Hafas[[#This Row],[Breitengrad Bahnhof]],".",","))</f>
        <v>50.787602999999997</v>
      </c>
      <c r="G1254">
        <f>VALUE(SUBSTITUTE(Hafas[[#This Row],[Längengrad Bahnhof]],".",","))</f>
        <v>12.950184</v>
      </c>
    </row>
    <row r="1255" spans="1:7">
      <c r="A1255" s="4" t="s">
        <v>6253</v>
      </c>
      <c r="B1255">
        <v>8017403</v>
      </c>
      <c r="D1255" s="4" t="s">
        <v>6254</v>
      </c>
      <c r="E1255" s="4" t="s">
        <v>6255</v>
      </c>
      <c r="F1255">
        <f>VALUE(SUBSTITUTE(Hafas[[#This Row],[Breitengrad Bahnhof]],".",","))</f>
        <v>50.825595999999997</v>
      </c>
      <c r="G1255">
        <f>VALUE(SUBSTITUTE(Hafas[[#This Row],[Längengrad Bahnhof]],".",","))</f>
        <v>12.920266</v>
      </c>
    </row>
    <row r="1256" spans="1:7">
      <c r="A1256" s="4" t="s">
        <v>6256</v>
      </c>
      <c r="B1256">
        <v>8010184</v>
      </c>
      <c r="D1256" s="4" t="s">
        <v>6257</v>
      </c>
      <c r="E1256" s="4" t="s">
        <v>6258</v>
      </c>
      <c r="F1256">
        <f>VALUE(SUBSTITUTE(Hafas[[#This Row],[Breitengrad Bahnhof]],".",","))</f>
        <v>50.839696000000004</v>
      </c>
      <c r="G1256">
        <f>VALUE(SUBSTITUTE(Hafas[[#This Row],[Längengrad Bahnhof]],".",","))</f>
        <v>12.930877000000001</v>
      </c>
    </row>
    <row r="1257" spans="1:7">
      <c r="A1257" s="4" t="s">
        <v>6259</v>
      </c>
      <c r="B1257">
        <v>8011970</v>
      </c>
      <c r="D1257" s="4" t="s">
        <v>6260</v>
      </c>
      <c r="E1257" s="4" t="s">
        <v>6261</v>
      </c>
      <c r="F1257">
        <f>VALUE(SUBSTITUTE(Hafas[[#This Row],[Breitengrad Bahnhof]],".",","))</f>
        <v>50.884211000000001</v>
      </c>
      <c r="G1257">
        <f>VALUE(SUBSTITUTE(Hafas[[#This Row],[Längengrad Bahnhof]],".",","))</f>
        <v>12.953568000000001</v>
      </c>
    </row>
    <row r="1258" spans="1:7">
      <c r="A1258" s="4" t="s">
        <v>6262</v>
      </c>
      <c r="B1258">
        <v>8017050</v>
      </c>
      <c r="D1258" s="4" t="s">
        <v>6263</v>
      </c>
      <c r="E1258" s="4" t="s">
        <v>6264</v>
      </c>
      <c r="F1258">
        <f>VALUE(SUBSTITUTE(Hafas[[#This Row],[Breitengrad Bahnhof]],".",","))</f>
        <v>50.855051000000003</v>
      </c>
      <c r="G1258">
        <f>VALUE(SUBSTITUTE(Hafas[[#This Row],[Längengrad Bahnhof]],".",","))</f>
        <v>12.912197000000001</v>
      </c>
    </row>
    <row r="1259" spans="1:7">
      <c r="A1259" s="4" t="s">
        <v>6265</v>
      </c>
      <c r="B1259">
        <v>8011971</v>
      </c>
      <c r="D1259" s="4" t="s">
        <v>6266</v>
      </c>
      <c r="E1259" s="4" t="s">
        <v>6267</v>
      </c>
      <c r="F1259">
        <f>VALUE(SUBSTITUTE(Hafas[[#This Row],[Breitengrad Bahnhof]],".",","))</f>
        <v>50.826442999999998</v>
      </c>
      <c r="G1259">
        <f>VALUE(SUBSTITUTE(Hafas[[#This Row],[Längengrad Bahnhof]],".",","))</f>
        <v>12.915174</v>
      </c>
    </row>
    <row r="1260" spans="1:7">
      <c r="A1260" s="4" t="s">
        <v>6268</v>
      </c>
      <c r="B1260">
        <v>8017407</v>
      </c>
      <c r="D1260" s="4" t="s">
        <v>6269</v>
      </c>
      <c r="E1260" s="4" t="s">
        <v>6270</v>
      </c>
      <c r="F1260">
        <f>VALUE(SUBSTITUTE(Hafas[[#This Row],[Breitengrad Bahnhof]],".",","))</f>
        <v>50.82976</v>
      </c>
      <c r="G1260">
        <f>VALUE(SUBSTITUTE(Hafas[[#This Row],[Längengrad Bahnhof]],".",","))</f>
        <v>12.919931</v>
      </c>
    </row>
    <row r="1261" spans="1:7">
      <c r="A1261" s="4" t="s">
        <v>6271</v>
      </c>
      <c r="B1261">
        <v>8017401</v>
      </c>
      <c r="D1261" s="4" t="s">
        <v>6272</v>
      </c>
      <c r="E1261" s="4" t="s">
        <v>6273</v>
      </c>
      <c r="F1261">
        <f>VALUE(SUBSTITUTE(Hafas[[#This Row],[Breitengrad Bahnhof]],".",","))</f>
        <v>50.785384000000001</v>
      </c>
      <c r="G1261">
        <f>VALUE(SUBSTITUTE(Hafas[[#This Row],[Längengrad Bahnhof]],".",","))</f>
        <v>12.925471999999999</v>
      </c>
    </row>
    <row r="1262" spans="1:7">
      <c r="A1262" s="4" t="s">
        <v>6274</v>
      </c>
      <c r="B1262">
        <v>8017480</v>
      </c>
      <c r="D1262" s="4" t="s">
        <v>6275</v>
      </c>
      <c r="E1262" s="4" t="s">
        <v>6276</v>
      </c>
      <c r="F1262">
        <f>VALUE(SUBSTITUTE(Hafas[[#This Row],[Breitengrad Bahnhof]],".",","))</f>
        <v>50.817897000000002</v>
      </c>
      <c r="G1262">
        <f>VALUE(SUBSTITUTE(Hafas[[#This Row],[Längengrad Bahnhof]],".",","))</f>
        <v>12.929304999999999</v>
      </c>
    </row>
    <row r="1263" spans="1:7">
      <c r="A1263" s="4" t="s">
        <v>6277</v>
      </c>
      <c r="B1263">
        <v>8017409</v>
      </c>
      <c r="D1263" s="4" t="s">
        <v>6278</v>
      </c>
      <c r="E1263" s="4" t="s">
        <v>6279</v>
      </c>
      <c r="F1263">
        <f>VALUE(SUBSTITUTE(Hafas[[#This Row],[Breitengrad Bahnhof]],".",","))</f>
        <v>50.816898999999999</v>
      </c>
      <c r="G1263">
        <f>VALUE(SUBSTITUTE(Hafas[[#This Row],[Längengrad Bahnhof]],".",","))</f>
        <v>12.91413</v>
      </c>
    </row>
    <row r="1264" spans="1:7">
      <c r="A1264" s="4" t="s">
        <v>6280</v>
      </c>
      <c r="B1264">
        <v>8017410</v>
      </c>
      <c r="D1264" s="4" t="s">
        <v>2585</v>
      </c>
      <c r="E1264" s="4" t="s">
        <v>2585</v>
      </c>
      <c r="F1264">
        <f>VALUE(SUBSTITUTE(Hafas[[#This Row],[Breitengrad Bahnhof]],".",","))</f>
        <v>999999</v>
      </c>
      <c r="G1264">
        <f>VALUE(SUBSTITUTE(Hafas[[#This Row],[Längengrad Bahnhof]],".",","))</f>
        <v>999999</v>
      </c>
    </row>
    <row r="1265" spans="1:7">
      <c r="A1265" s="4" t="s">
        <v>6281</v>
      </c>
      <c r="B1265">
        <v>8017411</v>
      </c>
      <c r="D1265" s="4" t="s">
        <v>6282</v>
      </c>
      <c r="E1265" s="4" t="s">
        <v>6283</v>
      </c>
      <c r="F1265">
        <f>VALUE(SUBSTITUTE(Hafas[[#This Row],[Breitengrad Bahnhof]],".",","))</f>
        <v>50.802278999999999</v>
      </c>
      <c r="G1265">
        <f>VALUE(SUBSTITUTE(Hafas[[#This Row],[Längengrad Bahnhof]],".",","))</f>
        <v>12.911337</v>
      </c>
    </row>
    <row r="1266" spans="1:7">
      <c r="A1266" s="4" t="s">
        <v>6284</v>
      </c>
      <c r="B1266">
        <v>8017412</v>
      </c>
      <c r="D1266" s="4" t="s">
        <v>2585</v>
      </c>
      <c r="E1266" s="4" t="s">
        <v>2585</v>
      </c>
      <c r="F1266">
        <f>VALUE(SUBSTITUTE(Hafas[[#This Row],[Breitengrad Bahnhof]],".",","))</f>
        <v>999999</v>
      </c>
      <c r="G1266">
        <f>VALUE(SUBSTITUTE(Hafas[[#This Row],[Längengrad Bahnhof]],".",","))</f>
        <v>999999</v>
      </c>
    </row>
    <row r="1267" spans="1:7">
      <c r="A1267" s="4" t="s">
        <v>6285</v>
      </c>
      <c r="B1267">
        <v>8017413</v>
      </c>
      <c r="D1267" s="4" t="s">
        <v>6286</v>
      </c>
      <c r="E1267" s="4" t="s">
        <v>6287</v>
      </c>
      <c r="F1267">
        <f>VALUE(SUBSTITUTE(Hafas[[#This Row],[Breitengrad Bahnhof]],".",","))</f>
        <v>50.794227999999997</v>
      </c>
      <c r="G1267">
        <f>VALUE(SUBSTITUTE(Hafas[[#This Row],[Längengrad Bahnhof]],".",","))</f>
        <v>12.922046</v>
      </c>
    </row>
    <row r="1268" spans="1:7">
      <c r="A1268" s="4" t="s">
        <v>6288</v>
      </c>
      <c r="B1268">
        <v>8017414</v>
      </c>
      <c r="D1268" s="4" t="s">
        <v>6289</v>
      </c>
      <c r="E1268" s="4" t="s">
        <v>6290</v>
      </c>
      <c r="F1268">
        <f>VALUE(SUBSTITUTE(Hafas[[#This Row],[Breitengrad Bahnhof]],".",","))</f>
        <v>50.798923000000002</v>
      </c>
      <c r="G1268">
        <f>VALUE(SUBSTITUTE(Hafas[[#This Row],[Längengrad Bahnhof]],".",","))</f>
        <v>12.913104000000001</v>
      </c>
    </row>
    <row r="1269" spans="1:7">
      <c r="A1269" s="4" t="s">
        <v>6291</v>
      </c>
      <c r="B1269">
        <v>8017478</v>
      </c>
      <c r="D1269" s="4" t="s">
        <v>6292</v>
      </c>
      <c r="E1269" s="4" t="s">
        <v>6293</v>
      </c>
      <c r="F1269">
        <f>VALUE(SUBSTITUTE(Hafas[[#This Row],[Breitengrad Bahnhof]],".",","))</f>
        <v>50.821174999999997</v>
      </c>
      <c r="G1269">
        <f>VALUE(SUBSTITUTE(Hafas[[#This Row],[Längengrad Bahnhof]],".",","))</f>
        <v>12.927087</v>
      </c>
    </row>
    <row r="1270" spans="1:7">
      <c r="A1270" s="4" t="s">
        <v>6294</v>
      </c>
      <c r="B1270">
        <v>8071816</v>
      </c>
      <c r="D1270" s="4" t="s">
        <v>2585</v>
      </c>
      <c r="E1270" s="4" t="s">
        <v>2585</v>
      </c>
      <c r="F1270">
        <f>VALUE(SUBSTITUTE(Hafas[[#This Row],[Breitengrad Bahnhof]],".",","))</f>
        <v>999999</v>
      </c>
      <c r="G1270">
        <f>VALUE(SUBSTITUTE(Hafas[[#This Row],[Längengrad Bahnhof]],".",","))</f>
        <v>999999</v>
      </c>
    </row>
    <row r="1271" spans="1:7">
      <c r="A1271" s="4" t="s">
        <v>6295</v>
      </c>
      <c r="B1271">
        <v>8010185</v>
      </c>
      <c r="D1271" s="4" t="s">
        <v>6296</v>
      </c>
      <c r="E1271" s="4" t="s">
        <v>6297</v>
      </c>
      <c r="F1271">
        <f>VALUE(SUBSTITUTE(Hafas[[#This Row],[Breitengrad Bahnhof]],".",","))</f>
        <v>50.823765999999999</v>
      </c>
      <c r="G1271">
        <f>VALUE(SUBSTITUTE(Hafas[[#This Row],[Längengrad Bahnhof]],".",","))</f>
        <v>12.926188</v>
      </c>
    </row>
    <row r="1272" spans="1:7">
      <c r="A1272" s="4" t="s">
        <v>6298</v>
      </c>
      <c r="B1272">
        <v>8017481</v>
      </c>
      <c r="D1272" s="4" t="s">
        <v>6299</v>
      </c>
      <c r="E1272" s="4" t="s">
        <v>6300</v>
      </c>
      <c r="F1272">
        <f>VALUE(SUBSTITUTE(Hafas[[#This Row],[Breitengrad Bahnhof]],".",","))</f>
        <v>50.811498</v>
      </c>
      <c r="G1272">
        <f>VALUE(SUBSTITUTE(Hafas[[#This Row],[Längengrad Bahnhof]],".",","))</f>
        <v>12.924602999999999</v>
      </c>
    </row>
    <row r="1273" spans="1:7">
      <c r="A1273" s="4" t="s">
        <v>6301</v>
      </c>
      <c r="B1273">
        <v>8017416</v>
      </c>
      <c r="D1273" s="4" t="s">
        <v>2585</v>
      </c>
      <c r="E1273" s="4" t="s">
        <v>2585</v>
      </c>
      <c r="F1273">
        <f>VALUE(SUBSTITUTE(Hafas[[#This Row],[Breitengrad Bahnhof]],".",","))</f>
        <v>999999</v>
      </c>
      <c r="G1273">
        <f>VALUE(SUBSTITUTE(Hafas[[#This Row],[Längengrad Bahnhof]],".",","))</f>
        <v>999999</v>
      </c>
    </row>
    <row r="1274" spans="1:7">
      <c r="A1274" s="4" t="s">
        <v>6302</v>
      </c>
      <c r="B1274">
        <v>8017417</v>
      </c>
      <c r="D1274" s="4" t="s">
        <v>6303</v>
      </c>
      <c r="E1274" s="4" t="s">
        <v>6304</v>
      </c>
      <c r="F1274">
        <f>VALUE(SUBSTITUTE(Hafas[[#This Row],[Breitengrad Bahnhof]],".",","))</f>
        <v>50.819496000000001</v>
      </c>
      <c r="G1274">
        <f>VALUE(SUBSTITUTE(Hafas[[#This Row],[Längengrad Bahnhof]],".",","))</f>
        <v>12.915314</v>
      </c>
    </row>
    <row r="1275" spans="1:7">
      <c r="A1275" s="4" t="s">
        <v>6305</v>
      </c>
      <c r="B1275">
        <v>8017479</v>
      </c>
      <c r="D1275" s="4" t="s">
        <v>6306</v>
      </c>
      <c r="E1275" s="4" t="s">
        <v>6307</v>
      </c>
      <c r="F1275">
        <f>VALUE(SUBSTITUTE(Hafas[[#This Row],[Breitengrad Bahnhof]],".",","))</f>
        <v>50.813699999999997</v>
      </c>
      <c r="G1275">
        <f>VALUE(SUBSTITUTE(Hafas[[#This Row],[Längengrad Bahnhof]],".",","))</f>
        <v>12.930901</v>
      </c>
    </row>
    <row r="1276" spans="1:7">
      <c r="A1276" s="4" t="s">
        <v>6308</v>
      </c>
      <c r="B1276">
        <v>8017418</v>
      </c>
      <c r="D1276" s="4" t="s">
        <v>6309</v>
      </c>
      <c r="E1276" s="4" t="s">
        <v>6310</v>
      </c>
      <c r="F1276">
        <f>VALUE(SUBSTITUTE(Hafas[[#This Row],[Breitengrad Bahnhof]],".",","))</f>
        <v>50.806071000000003</v>
      </c>
      <c r="G1276">
        <f>VALUE(SUBSTITUTE(Hafas[[#This Row],[Längengrad Bahnhof]],".",","))</f>
        <v>12.911852</v>
      </c>
    </row>
    <row r="1277" spans="1:7">
      <c r="A1277" s="4" t="s">
        <v>6311</v>
      </c>
      <c r="B1277">
        <v>8017419</v>
      </c>
      <c r="D1277" s="4" t="s">
        <v>2585</v>
      </c>
      <c r="E1277" s="4" t="s">
        <v>2585</v>
      </c>
      <c r="F1277">
        <f>VALUE(SUBSTITUTE(Hafas[[#This Row],[Breitengrad Bahnhof]],".",","))</f>
        <v>999999</v>
      </c>
      <c r="G1277">
        <f>VALUE(SUBSTITUTE(Hafas[[#This Row],[Längengrad Bahnhof]],".",","))</f>
        <v>999999</v>
      </c>
    </row>
    <row r="1278" spans="1:7">
      <c r="A1278" s="4" t="s">
        <v>6312</v>
      </c>
      <c r="B1278">
        <v>8017420</v>
      </c>
      <c r="D1278" s="4" t="s">
        <v>6313</v>
      </c>
      <c r="E1278" s="4" t="s">
        <v>6314</v>
      </c>
      <c r="F1278">
        <f>VALUE(SUBSTITUTE(Hafas[[#This Row],[Breitengrad Bahnhof]],".",","))</f>
        <v>50.790914000000001</v>
      </c>
      <c r="G1278">
        <f>VALUE(SUBSTITUTE(Hafas[[#This Row],[Längengrad Bahnhof]],".",","))</f>
        <v>12.925898</v>
      </c>
    </row>
    <row r="1279" spans="1:7">
      <c r="A1279" s="4" t="s">
        <v>6315</v>
      </c>
      <c r="B1279">
        <v>8011974</v>
      </c>
      <c r="D1279" s="4" t="s">
        <v>6316</v>
      </c>
      <c r="E1279" s="4" t="s">
        <v>6317</v>
      </c>
      <c r="F1279">
        <f>VALUE(SUBSTITUTE(Hafas[[#This Row],[Breitengrad Bahnhof]],".",","))</f>
        <v>50.859867000000001</v>
      </c>
      <c r="G1279">
        <f>VALUE(SUBSTITUTE(Hafas[[#This Row],[Längengrad Bahnhof]],".",","))</f>
        <v>12.894458999999999</v>
      </c>
    </row>
    <row r="1280" spans="1:7">
      <c r="A1280" s="4" t="s">
        <v>6318</v>
      </c>
      <c r="B1280">
        <v>8071827</v>
      </c>
      <c r="D1280" s="4" t="s">
        <v>6319</v>
      </c>
      <c r="E1280" s="4" t="s">
        <v>6320</v>
      </c>
      <c r="F1280">
        <f>VALUE(SUBSTITUTE(Hafas[[#This Row],[Breitengrad Bahnhof]],".",","))</f>
        <v>50.784050000000001</v>
      </c>
      <c r="G1280">
        <f>VALUE(SUBSTITUTE(Hafas[[#This Row],[Längengrad Bahnhof]],".",","))</f>
        <v>12.963956</v>
      </c>
    </row>
    <row r="1281" spans="1:7">
      <c r="A1281" s="4" t="s">
        <v>6321</v>
      </c>
      <c r="B1281">
        <v>8011977</v>
      </c>
      <c r="D1281" s="4" t="s">
        <v>6322</v>
      </c>
      <c r="E1281" s="4" t="s">
        <v>6323</v>
      </c>
      <c r="F1281">
        <f>VALUE(SUBSTITUTE(Hafas[[#This Row],[Breitengrad Bahnhof]],".",","))</f>
        <v>50.776904000000002</v>
      </c>
      <c r="G1281">
        <f>VALUE(SUBSTITUTE(Hafas[[#This Row],[Längengrad Bahnhof]],".",","))</f>
        <v>12.924160000000001</v>
      </c>
    </row>
    <row r="1282" spans="1:7">
      <c r="A1282" s="4" t="s">
        <v>6324</v>
      </c>
      <c r="B1282">
        <v>8013450</v>
      </c>
      <c r="D1282" s="4" t="s">
        <v>6325</v>
      </c>
      <c r="E1282" s="4" t="s">
        <v>6326</v>
      </c>
      <c r="F1282">
        <f>VALUE(SUBSTITUTE(Hafas[[#This Row],[Breitengrad Bahnhof]],".",","))</f>
        <v>50.861933999999998</v>
      </c>
      <c r="G1282">
        <f>VALUE(SUBSTITUTE(Hafas[[#This Row],[Längengrad Bahnhof]],".",","))</f>
        <v>12.953879000000001</v>
      </c>
    </row>
    <row r="1283" spans="1:7">
      <c r="A1283" s="4" t="s">
        <v>6327</v>
      </c>
      <c r="B1283">
        <v>8071662</v>
      </c>
      <c r="D1283" s="4" t="s">
        <v>6328</v>
      </c>
      <c r="E1283" s="4" t="s">
        <v>6329</v>
      </c>
      <c r="F1283">
        <f>VALUE(SUBSTITUTE(Hafas[[#This Row],[Breitengrad Bahnhof]],".",","))</f>
        <v>50.862957000000002</v>
      </c>
      <c r="G1283">
        <f>VALUE(SUBSTITUTE(Hafas[[#This Row],[Längengrad Bahnhof]],".",","))</f>
        <v>12.953166</v>
      </c>
    </row>
    <row r="1284" spans="1:7">
      <c r="A1284" s="4" t="s">
        <v>6330</v>
      </c>
      <c r="B1284">
        <v>8011978</v>
      </c>
      <c r="D1284" s="4" t="s">
        <v>6331</v>
      </c>
      <c r="E1284" s="4" t="s">
        <v>6332</v>
      </c>
      <c r="F1284">
        <f>VALUE(SUBSTITUTE(Hafas[[#This Row],[Breitengrad Bahnhof]],".",","))</f>
        <v>50.795076999999999</v>
      </c>
      <c r="G1284">
        <f>VALUE(SUBSTITUTE(Hafas[[#This Row],[Längengrad Bahnhof]],".",","))</f>
        <v>12.935877</v>
      </c>
    </row>
    <row r="1285" spans="1:7">
      <c r="A1285" s="4" t="s">
        <v>6333</v>
      </c>
      <c r="B1285">
        <v>8011979</v>
      </c>
      <c r="D1285" s="4" t="s">
        <v>6334</v>
      </c>
      <c r="E1285" s="4" t="s">
        <v>6335</v>
      </c>
      <c r="F1285">
        <f>VALUE(SUBSTITUTE(Hafas[[#This Row],[Breitengrad Bahnhof]],".",","))</f>
        <v>50.818095</v>
      </c>
      <c r="G1285">
        <f>VALUE(SUBSTITUTE(Hafas[[#This Row],[Längengrad Bahnhof]],".",","))</f>
        <v>12.8765</v>
      </c>
    </row>
    <row r="1286" spans="1:7">
      <c r="A1286" s="4" t="s">
        <v>6336</v>
      </c>
      <c r="B1286">
        <v>8011980</v>
      </c>
      <c r="D1286" s="4" t="s">
        <v>6337</v>
      </c>
      <c r="E1286" s="4" t="s">
        <v>6338</v>
      </c>
      <c r="F1286">
        <f>VALUE(SUBSTITUTE(Hafas[[#This Row],[Breitengrad Bahnhof]],".",","))</f>
        <v>50.815561000000002</v>
      </c>
      <c r="G1286">
        <f>VALUE(SUBSTITUTE(Hafas[[#This Row],[Längengrad Bahnhof]],".",","))</f>
        <v>12.842510000000001</v>
      </c>
    </row>
    <row r="1287" spans="1:7">
      <c r="A1287" s="4" t="s">
        <v>6339</v>
      </c>
      <c r="B1287">
        <v>8011314</v>
      </c>
      <c r="D1287" s="4" t="s">
        <v>6340</v>
      </c>
      <c r="E1287" s="4" t="s">
        <v>6341</v>
      </c>
      <c r="F1287">
        <f>VALUE(SUBSTITUTE(Hafas[[#This Row],[Breitengrad Bahnhof]],".",","))</f>
        <v>52.90354</v>
      </c>
      <c r="G1287">
        <f>VALUE(SUBSTITUTE(Hafas[[#This Row],[Längengrad Bahnhof]],".",","))</f>
        <v>13.869714</v>
      </c>
    </row>
    <row r="1288" spans="1:7">
      <c r="A1288" s="4" t="s">
        <v>6342</v>
      </c>
      <c r="B1288">
        <v>8079715</v>
      </c>
      <c r="D1288" s="4" t="s">
        <v>6343</v>
      </c>
      <c r="E1288" s="4" t="s">
        <v>6344</v>
      </c>
      <c r="F1288">
        <f>VALUE(SUBSTITUTE(Hafas[[#This Row],[Breitengrad Bahnhof]],".",","))</f>
        <v>52.902394000000001</v>
      </c>
      <c r="G1288">
        <f>VALUE(SUBSTITUTE(Hafas[[#This Row],[Längengrad Bahnhof]],".",","))</f>
        <v>13.871878000000001</v>
      </c>
    </row>
    <row r="1289" spans="1:7">
      <c r="A1289" s="4" t="s">
        <v>6345</v>
      </c>
      <c r="B1289">
        <v>8001335</v>
      </c>
      <c r="D1289" s="4" t="s">
        <v>6346</v>
      </c>
      <c r="E1289" s="4" t="s">
        <v>6347</v>
      </c>
      <c r="F1289">
        <f>VALUE(SUBSTITUTE(Hafas[[#This Row],[Breitengrad Bahnhof]],".",","))</f>
        <v>51.898454000000001</v>
      </c>
      <c r="G1289">
        <f>VALUE(SUBSTITUTE(Hafas[[#This Row],[Längengrad Bahnhof]],".",","))</f>
        <v>8.2008349999999997</v>
      </c>
    </row>
    <row r="1290" spans="1:7">
      <c r="A1290" s="4" t="s">
        <v>6348</v>
      </c>
      <c r="B1290">
        <v>8011315</v>
      </c>
      <c r="D1290" s="4" t="s">
        <v>6349</v>
      </c>
      <c r="E1290" s="4" t="s">
        <v>6350</v>
      </c>
      <c r="F1290">
        <f>VALUE(SUBSTITUTE(Hafas[[#This Row],[Breitengrad Bahnhof]],".",","))</f>
        <v>50.755842000000001</v>
      </c>
      <c r="G1290">
        <f>VALUE(SUBSTITUTE(Hafas[[#This Row],[Längengrad Bahnhof]],".",","))</f>
        <v>13.4986</v>
      </c>
    </row>
    <row r="1291" spans="1:7">
      <c r="A1291" s="4" t="s">
        <v>6351</v>
      </c>
      <c r="B1291">
        <v>8001337</v>
      </c>
      <c r="D1291" s="4" t="s">
        <v>6352</v>
      </c>
      <c r="E1291" s="4" t="s">
        <v>6353</v>
      </c>
      <c r="F1291">
        <f>VALUE(SUBSTITUTE(Hafas[[#This Row],[Breitengrad Bahnhof]],".",","))</f>
        <v>52.843995999999997</v>
      </c>
      <c r="G1291">
        <f>VALUE(SUBSTITUTE(Hafas[[#This Row],[Längengrad Bahnhof]],".",","))</f>
        <v>8.0557630000000007</v>
      </c>
    </row>
    <row r="1292" spans="1:7">
      <c r="A1292" s="4" t="s">
        <v>6354</v>
      </c>
      <c r="B1292">
        <v>8001338</v>
      </c>
      <c r="D1292" s="4" t="s">
        <v>6355</v>
      </c>
      <c r="E1292" s="4" t="s">
        <v>6356</v>
      </c>
      <c r="F1292">
        <f>VALUE(SUBSTITUTE(Hafas[[#This Row],[Breitengrad Bahnhof]],".",","))</f>
        <v>50.262926999999998</v>
      </c>
      <c r="G1292">
        <f>VALUE(SUBSTITUTE(Hafas[[#This Row],[Längengrad Bahnhof]],".",","))</f>
        <v>10.957328</v>
      </c>
    </row>
    <row r="1293" spans="1:7">
      <c r="A1293" s="4" t="s">
        <v>6357</v>
      </c>
      <c r="B1293">
        <v>8001334</v>
      </c>
      <c r="D1293" s="4" t="s">
        <v>6358</v>
      </c>
      <c r="E1293" s="4" t="s">
        <v>6359</v>
      </c>
      <c r="F1293">
        <f>VALUE(SUBSTITUTE(Hafas[[#This Row],[Breitengrad Bahnhof]],".",","))</f>
        <v>50.271493</v>
      </c>
      <c r="G1293">
        <f>VALUE(SUBSTITUTE(Hafas[[#This Row],[Längengrad Bahnhof]],".",","))</f>
        <v>10.964869999999999</v>
      </c>
    </row>
    <row r="1294" spans="1:7">
      <c r="A1294" s="4" t="s">
        <v>6360</v>
      </c>
      <c r="B1294">
        <v>8001333</v>
      </c>
      <c r="D1294" s="4" t="s">
        <v>6361</v>
      </c>
      <c r="E1294" s="4" t="s">
        <v>6362</v>
      </c>
      <c r="F1294">
        <f>VALUE(SUBSTITUTE(Hafas[[#This Row],[Breitengrad Bahnhof]],".",","))</f>
        <v>50.286501000000001</v>
      </c>
      <c r="G1294">
        <f>VALUE(SUBSTITUTE(Hafas[[#This Row],[Längengrad Bahnhof]],".",","))</f>
        <v>10.930699000000001</v>
      </c>
    </row>
    <row r="1295" spans="1:7">
      <c r="A1295" s="4" t="s">
        <v>6363</v>
      </c>
      <c r="B1295">
        <v>8001339</v>
      </c>
      <c r="D1295" s="4" t="s">
        <v>6364</v>
      </c>
      <c r="E1295" s="4" t="s">
        <v>6365</v>
      </c>
      <c r="F1295">
        <f>VALUE(SUBSTITUTE(Hafas[[#This Row],[Breitengrad Bahnhof]],".",","))</f>
        <v>50.277999999999999</v>
      </c>
      <c r="G1295">
        <f>VALUE(SUBSTITUTE(Hafas[[#This Row],[Längengrad Bahnhof]],".",","))</f>
        <v>10.951276999999999</v>
      </c>
    </row>
    <row r="1296" spans="1:7">
      <c r="A1296" s="4" t="s">
        <v>6366</v>
      </c>
      <c r="B1296">
        <v>8001340</v>
      </c>
      <c r="D1296" s="4" t="s">
        <v>6367</v>
      </c>
      <c r="E1296" s="4" t="s">
        <v>6368</v>
      </c>
      <c r="F1296">
        <f>VALUE(SUBSTITUTE(Hafas[[#This Row],[Breitengrad Bahnhof]],".",","))</f>
        <v>50.153092000000001</v>
      </c>
      <c r="G1296">
        <f>VALUE(SUBSTITUTE(Hafas[[#This Row],[Längengrad Bahnhof]],".",","))</f>
        <v>7.1667379999999996</v>
      </c>
    </row>
    <row r="1297" spans="1:7">
      <c r="A1297" s="4" t="s">
        <v>6369</v>
      </c>
      <c r="B1297">
        <v>8001343</v>
      </c>
      <c r="D1297" s="4" t="s">
        <v>6370</v>
      </c>
      <c r="E1297" s="4" t="s">
        <v>6371</v>
      </c>
      <c r="F1297">
        <f>VALUE(SUBSTITUTE(Hafas[[#This Row],[Breitengrad Bahnhof]],".",","))</f>
        <v>51.951269000000003</v>
      </c>
      <c r="G1297">
        <f>VALUE(SUBSTITUTE(Hafas[[#This Row],[Längengrad Bahnhof]],".",","))</f>
        <v>7.1658359999999997</v>
      </c>
    </row>
    <row r="1298" spans="1:7">
      <c r="A1298" s="4" t="s">
        <v>6372</v>
      </c>
      <c r="B1298">
        <v>8000066</v>
      </c>
      <c r="D1298" s="4" t="s">
        <v>6373</v>
      </c>
      <c r="E1298" s="4" t="s">
        <v>6374</v>
      </c>
      <c r="F1298">
        <f>VALUE(SUBSTITUTE(Hafas[[#This Row],[Breitengrad Bahnhof]],".",","))</f>
        <v>51.939807000000002</v>
      </c>
      <c r="G1298">
        <f>VALUE(SUBSTITUTE(Hafas[[#This Row],[Längengrad Bahnhof]],".",","))</f>
        <v>7.1636870000000004</v>
      </c>
    </row>
    <row r="1299" spans="1:7">
      <c r="A1299" s="4" t="s">
        <v>6375</v>
      </c>
      <c r="B1299">
        <v>8000065</v>
      </c>
      <c r="D1299" s="4" t="s">
        <v>6376</v>
      </c>
      <c r="E1299" s="4" t="s">
        <v>6377</v>
      </c>
      <c r="F1299">
        <f>VALUE(SUBSTITUTE(Hafas[[#This Row],[Breitengrad Bahnhof]],".",","))</f>
        <v>50.848588999999997</v>
      </c>
      <c r="G1299">
        <f>VALUE(SUBSTITUTE(Hafas[[#This Row],[Längengrad Bahnhof]],".",","))</f>
        <v>8.7879629999999995</v>
      </c>
    </row>
    <row r="1300" spans="1:7">
      <c r="A1300" s="4" t="s">
        <v>6378</v>
      </c>
      <c r="B1300">
        <v>8005028</v>
      </c>
      <c r="D1300" s="4" t="s">
        <v>6379</v>
      </c>
      <c r="E1300" s="4" t="s">
        <v>6380</v>
      </c>
      <c r="F1300">
        <f>VALUE(SUBSTITUTE(Hafas[[#This Row],[Breitengrad Bahnhof]],".",","))</f>
        <v>49.771121000000001</v>
      </c>
      <c r="G1300">
        <f>VALUE(SUBSTITUTE(Hafas[[#This Row],[Längengrad Bahnhof]],".",","))</f>
        <v>9.3297190000000008</v>
      </c>
    </row>
    <row r="1301" spans="1:7">
      <c r="A1301" s="4" t="s">
        <v>6381</v>
      </c>
      <c r="B1301">
        <v>8001341</v>
      </c>
      <c r="D1301" s="4" t="s">
        <v>6382</v>
      </c>
      <c r="E1301" s="4" t="s">
        <v>6383</v>
      </c>
      <c r="F1301">
        <f>VALUE(SUBSTITUTE(Hafas[[#This Row],[Breitengrad Bahnhof]],".",","))</f>
        <v>49.245280000000001</v>
      </c>
      <c r="G1301">
        <f>VALUE(SUBSTITUTE(Hafas[[#This Row],[Längengrad Bahnhof]],".",","))</f>
        <v>7.4279159999999997</v>
      </c>
    </row>
    <row r="1302" spans="1:7">
      <c r="A1302" s="4" t="s">
        <v>6384</v>
      </c>
      <c r="B1302">
        <v>8001342</v>
      </c>
      <c r="D1302" s="4" t="s">
        <v>6385</v>
      </c>
      <c r="E1302" s="4" t="s">
        <v>6386</v>
      </c>
      <c r="F1302">
        <f>VALUE(SUBSTITUTE(Hafas[[#This Row],[Breitengrad Bahnhof]],".",","))</f>
        <v>52.119520999999999</v>
      </c>
      <c r="G1302">
        <f>VALUE(SUBSTITUTE(Hafas[[#This Row],[Längengrad Bahnhof]],".",","))</f>
        <v>9.5375879999999995</v>
      </c>
    </row>
    <row r="1303" spans="1:7">
      <c r="A1303" s="4" t="s">
        <v>6387</v>
      </c>
      <c r="B1303">
        <v>8011319</v>
      </c>
      <c r="D1303" s="4" t="s">
        <v>6388</v>
      </c>
      <c r="E1303" s="4" t="s">
        <v>6389</v>
      </c>
      <c r="F1303">
        <f>VALUE(SUBSTITUTE(Hafas[[#This Row],[Breitengrad Bahnhof]],".",","))</f>
        <v>52.019843999999999</v>
      </c>
      <c r="G1303">
        <f>VALUE(SUBSTITUTE(Hafas[[#This Row],[Längengrad Bahnhof]],".",","))</f>
        <v>14.718166999999999</v>
      </c>
    </row>
    <row r="1304" spans="1:7">
      <c r="A1304" s="4" t="s">
        <v>6390</v>
      </c>
      <c r="B1304">
        <v>8011320</v>
      </c>
      <c r="D1304" s="4" t="s">
        <v>6391</v>
      </c>
      <c r="E1304" s="4" t="s">
        <v>6392</v>
      </c>
      <c r="F1304">
        <f>VALUE(SUBSTITUTE(Hafas[[#This Row],[Breitengrad Bahnhof]],".",","))</f>
        <v>51.085042999999999</v>
      </c>
      <c r="G1304">
        <f>VALUE(SUBSTITUTE(Hafas[[#This Row],[Längengrad Bahnhof]],".",","))</f>
        <v>13.632123999999999</v>
      </c>
    </row>
    <row r="1305" spans="1:7">
      <c r="A1305" s="4" t="s">
        <v>6393</v>
      </c>
      <c r="B1305">
        <v>8070941</v>
      </c>
      <c r="D1305" s="4" t="s">
        <v>6394</v>
      </c>
      <c r="E1305" s="4" t="s">
        <v>6395</v>
      </c>
      <c r="F1305">
        <f>VALUE(SUBSTITUTE(Hafas[[#This Row],[Breitengrad Bahnhof]],".",","))</f>
        <v>50.580661999999997</v>
      </c>
      <c r="G1305">
        <f>VALUE(SUBSTITUTE(Hafas[[#This Row],[Längengrad Bahnhof]],".",","))</f>
        <v>12.146824000000001</v>
      </c>
    </row>
    <row r="1306" spans="1:7">
      <c r="A1306" s="4" t="s">
        <v>6396</v>
      </c>
      <c r="B1306">
        <v>8011322</v>
      </c>
      <c r="D1306" s="4" t="s">
        <v>6397</v>
      </c>
      <c r="E1306" s="4" t="s">
        <v>6398</v>
      </c>
      <c r="F1306">
        <f>VALUE(SUBSTITUTE(Hafas[[#This Row],[Breitengrad Bahnhof]],".",","))</f>
        <v>51.888002</v>
      </c>
      <c r="G1306">
        <f>VALUE(SUBSTITUTE(Hafas[[#This Row],[Längengrad Bahnhof]],".",","))</f>
        <v>12.457625</v>
      </c>
    </row>
    <row r="1307" spans="1:7">
      <c r="A1307" s="4" t="s">
        <v>6399</v>
      </c>
      <c r="B1307">
        <v>8010072</v>
      </c>
      <c r="D1307" s="4" t="s">
        <v>6400</v>
      </c>
      <c r="E1307" s="4" t="s">
        <v>6401</v>
      </c>
      <c r="F1307">
        <f>VALUE(SUBSTITUTE(Hafas[[#This Row],[Breitengrad Bahnhof]],".",","))</f>
        <v>51.122810000000001</v>
      </c>
      <c r="G1307">
        <f>VALUE(SUBSTITUTE(Hafas[[#This Row],[Längengrad Bahnhof]],".",","))</f>
        <v>13.579414</v>
      </c>
    </row>
    <row r="1308" spans="1:7">
      <c r="A1308" s="4" t="s">
        <v>2009</v>
      </c>
      <c r="B1308">
        <v>8010073</v>
      </c>
      <c r="D1308" s="4" t="s">
        <v>6402</v>
      </c>
      <c r="E1308" s="4" t="s">
        <v>6403</v>
      </c>
      <c r="F1308">
        <f>VALUE(SUBSTITUTE(Hafas[[#This Row],[Breitengrad Bahnhof]],".",","))</f>
        <v>51.750957</v>
      </c>
      <c r="G1308">
        <f>VALUE(SUBSTITUTE(Hafas[[#This Row],[Längengrad Bahnhof]],".",","))</f>
        <v>14.324161999999999</v>
      </c>
    </row>
    <row r="1309" spans="1:7">
      <c r="A1309" s="4" t="s">
        <v>6404</v>
      </c>
      <c r="B1309">
        <v>8012341</v>
      </c>
      <c r="D1309" s="4" t="s">
        <v>6405</v>
      </c>
      <c r="E1309" s="4" t="s">
        <v>6406</v>
      </c>
      <c r="F1309">
        <f>VALUE(SUBSTITUTE(Hafas[[#This Row],[Breitengrad Bahnhof]],".",","))</f>
        <v>51.768909999999998</v>
      </c>
      <c r="G1309">
        <f>VALUE(SUBSTITUTE(Hafas[[#This Row],[Längengrad Bahnhof]],".",","))</f>
        <v>14.366669</v>
      </c>
    </row>
    <row r="1310" spans="1:7">
      <c r="A1310" s="4" t="s">
        <v>6407</v>
      </c>
      <c r="B1310">
        <v>8079716</v>
      </c>
      <c r="D1310" s="4" t="s">
        <v>6408</v>
      </c>
      <c r="E1310" s="4" t="s">
        <v>6409</v>
      </c>
      <c r="F1310">
        <f>VALUE(SUBSTITUTE(Hafas[[#This Row],[Breitengrad Bahnhof]],".",","))</f>
        <v>51.768169999999998</v>
      </c>
      <c r="G1310">
        <f>VALUE(SUBSTITUTE(Hafas[[#This Row],[Längengrad Bahnhof]],".",","))</f>
        <v>14.363872000000001</v>
      </c>
    </row>
    <row r="1311" spans="1:7">
      <c r="A1311" s="4" t="s">
        <v>6410</v>
      </c>
      <c r="B1311">
        <v>8011318</v>
      </c>
      <c r="D1311" s="4" t="s">
        <v>6411</v>
      </c>
      <c r="E1311" s="4" t="s">
        <v>6412</v>
      </c>
      <c r="F1311">
        <f>VALUE(SUBSTITUTE(Hafas[[#This Row],[Breitengrad Bahnhof]],".",","))</f>
        <v>51.755177000000003</v>
      </c>
      <c r="G1311">
        <f>VALUE(SUBSTITUTE(Hafas[[#This Row],[Längengrad Bahnhof]],".",","))</f>
        <v>14.353704</v>
      </c>
    </row>
    <row r="1312" spans="1:7">
      <c r="A1312" s="4" t="s">
        <v>6413</v>
      </c>
      <c r="B1312">
        <v>8081688</v>
      </c>
      <c r="D1312" s="4" t="s">
        <v>6414</v>
      </c>
      <c r="E1312" s="4" t="s">
        <v>6415</v>
      </c>
      <c r="F1312">
        <f>VALUE(SUBSTITUTE(Hafas[[#This Row],[Breitengrad Bahnhof]],".",","))</f>
        <v>51.816482999999998</v>
      </c>
      <c r="G1312">
        <f>VALUE(SUBSTITUTE(Hafas[[#This Row],[Längengrad Bahnhof]],".",","))</f>
        <v>14.385604000000001</v>
      </c>
    </row>
    <row r="1313" spans="1:7">
      <c r="A1313" s="4" t="s">
        <v>6416</v>
      </c>
      <c r="B1313">
        <v>8000067</v>
      </c>
      <c r="D1313" s="4" t="s">
        <v>6417</v>
      </c>
      <c r="E1313" s="4" t="s">
        <v>6418</v>
      </c>
      <c r="F1313">
        <f>VALUE(SUBSTITUTE(Hafas[[#This Row],[Breitengrad Bahnhof]],".",","))</f>
        <v>49.137872000000002</v>
      </c>
      <c r="G1313">
        <f>VALUE(SUBSTITUTE(Hafas[[#This Row],[Längengrad Bahnhof]],".",","))</f>
        <v>10.064325999999999</v>
      </c>
    </row>
    <row r="1314" spans="1:7">
      <c r="A1314" s="4" t="s">
        <v>6419</v>
      </c>
      <c r="B1314">
        <v>8010074</v>
      </c>
      <c r="D1314" s="4" t="s">
        <v>6420</v>
      </c>
      <c r="E1314" s="4" t="s">
        <v>6421</v>
      </c>
      <c r="F1314">
        <f>VALUE(SUBSTITUTE(Hafas[[#This Row],[Breitengrad Bahnhof]],".",","))</f>
        <v>50.511248000000002</v>
      </c>
      <c r="G1314">
        <f>VALUE(SUBSTITUTE(Hafas[[#This Row],[Längengrad Bahnhof]],".",","))</f>
        <v>12.993028000000001</v>
      </c>
    </row>
    <row r="1315" spans="1:7">
      <c r="A1315" s="4" t="s">
        <v>6422</v>
      </c>
      <c r="B1315">
        <v>8001347</v>
      </c>
      <c r="D1315" s="4" t="s">
        <v>6423</v>
      </c>
      <c r="E1315" s="4" t="s">
        <v>6424</v>
      </c>
      <c r="F1315">
        <f>VALUE(SUBSTITUTE(Hafas[[#This Row],[Breitengrad Bahnhof]],".",","))</f>
        <v>50.227173999999998</v>
      </c>
      <c r="G1315">
        <f>VALUE(SUBSTITUTE(Hafas[[#This Row],[Längengrad Bahnhof]],".",","))</f>
        <v>10.982246</v>
      </c>
    </row>
    <row r="1316" spans="1:7">
      <c r="A1316" s="4" t="s">
        <v>6425</v>
      </c>
      <c r="B1316">
        <v>8001348</v>
      </c>
      <c r="D1316" s="4" t="s">
        <v>6426</v>
      </c>
      <c r="E1316" s="4" t="s">
        <v>6427</v>
      </c>
      <c r="F1316">
        <f>VALUE(SUBSTITUTE(Hafas[[#This Row],[Breitengrad Bahnhof]],".",","))</f>
        <v>49.849469999999997</v>
      </c>
      <c r="G1316">
        <f>VALUE(SUBSTITUTE(Hafas[[#This Row],[Längengrad Bahnhof]],".",","))</f>
        <v>11.628443000000001</v>
      </c>
    </row>
    <row r="1317" spans="1:7">
      <c r="A1317" s="4" t="s">
        <v>6428</v>
      </c>
      <c r="B1317">
        <v>8011325</v>
      </c>
      <c r="D1317" s="4" t="s">
        <v>6429</v>
      </c>
      <c r="E1317" s="4" t="s">
        <v>6430</v>
      </c>
      <c r="F1317">
        <f>VALUE(SUBSTITUTE(Hafas[[#This Row],[Breitengrad Bahnhof]],".",","))</f>
        <v>50.815067999999997</v>
      </c>
      <c r="G1317">
        <f>VALUE(SUBSTITUTE(Hafas[[#This Row],[Längengrad Bahnhof]],".",","))</f>
        <v>12.392986000000001</v>
      </c>
    </row>
    <row r="1318" spans="1:7">
      <c r="A1318" s="4" t="s">
        <v>6431</v>
      </c>
      <c r="B1318">
        <v>8011326</v>
      </c>
      <c r="D1318" s="4" t="s">
        <v>6432</v>
      </c>
      <c r="E1318" s="4" t="s">
        <v>6433</v>
      </c>
      <c r="F1318">
        <f>VALUE(SUBSTITUTE(Hafas[[#This Row],[Breitengrad Bahnhof]],".",","))</f>
        <v>53.572518000000002</v>
      </c>
      <c r="G1318">
        <f>VALUE(SUBSTITUTE(Hafas[[#This Row],[Längengrad Bahnhof]],".",","))</f>
        <v>11.645071</v>
      </c>
    </row>
    <row r="1319" spans="1:7">
      <c r="A1319" s="4" t="s">
        <v>6434</v>
      </c>
      <c r="B1319">
        <v>8071105</v>
      </c>
      <c r="D1319" s="4" t="s">
        <v>6435</v>
      </c>
      <c r="E1319" s="4" t="s">
        <v>6436</v>
      </c>
      <c r="F1319">
        <f>VALUE(SUBSTITUTE(Hafas[[#This Row],[Breitengrad Bahnhof]],".",","))</f>
        <v>49.091361999999997</v>
      </c>
      <c r="G1319">
        <f>VALUE(SUBSTITUTE(Hafas[[#This Row],[Längengrad Bahnhof]],".",","))</f>
        <v>10.664915000000001</v>
      </c>
    </row>
    <row r="1320" spans="1:7">
      <c r="A1320" s="4" t="s">
        <v>6437</v>
      </c>
      <c r="B1320">
        <v>8010196</v>
      </c>
      <c r="D1320" s="4" t="s">
        <v>6438</v>
      </c>
      <c r="E1320" s="4" t="s">
        <v>6439</v>
      </c>
      <c r="F1320">
        <f>VALUE(SUBSTITUTE(Hafas[[#This Row],[Breitengrad Bahnhof]],".",","))</f>
        <v>50.965730000000001</v>
      </c>
      <c r="G1320">
        <f>VALUE(SUBSTITUTE(Hafas[[#This Row],[Längengrad Bahnhof]],".",","))</f>
        <v>11.984064</v>
      </c>
    </row>
    <row r="1321" spans="1:7">
      <c r="A1321" s="4" t="s">
        <v>6440</v>
      </c>
      <c r="B1321">
        <v>8011312</v>
      </c>
      <c r="D1321" s="4" t="s">
        <v>6441</v>
      </c>
      <c r="E1321" s="4" t="s">
        <v>6442</v>
      </c>
      <c r="F1321">
        <f>VALUE(SUBSTITUTE(Hafas[[#This Row],[Breitengrad Bahnhof]],".",","))</f>
        <v>50.974715000000003</v>
      </c>
      <c r="G1321">
        <f>VALUE(SUBSTITUTE(Hafas[[#This Row],[Längengrad Bahnhof]],".",","))</f>
        <v>11.9819</v>
      </c>
    </row>
    <row r="1322" spans="1:7">
      <c r="A1322" s="4" t="s">
        <v>6443</v>
      </c>
      <c r="B1322">
        <v>8011331</v>
      </c>
      <c r="D1322" s="4" t="s">
        <v>6444</v>
      </c>
      <c r="E1322" s="4" t="s">
        <v>6445</v>
      </c>
      <c r="F1322">
        <f>VALUE(SUBSTITUTE(Hafas[[#This Row],[Breitengrad Bahnhof]],".",","))</f>
        <v>51.162365999999999</v>
      </c>
      <c r="G1322">
        <f>VALUE(SUBSTITUTE(Hafas[[#This Row],[Längengrad Bahnhof]],".",","))</f>
        <v>13.705501999999999</v>
      </c>
    </row>
    <row r="1323" spans="1:7">
      <c r="A1323" s="4" t="s">
        <v>6446</v>
      </c>
      <c r="B1323">
        <v>8011332</v>
      </c>
      <c r="D1323" s="4" t="s">
        <v>6447</v>
      </c>
      <c r="E1323" s="4" t="s">
        <v>6448</v>
      </c>
      <c r="F1323">
        <f>VALUE(SUBSTITUTE(Hafas[[#This Row],[Breitengrad Bahnhof]],".",","))</f>
        <v>50.571871000000002</v>
      </c>
      <c r="G1323">
        <f>VALUE(SUBSTITUTE(Hafas[[#This Row],[Längengrad Bahnhof]],".",","))</f>
        <v>11.132021999999999</v>
      </c>
    </row>
    <row r="1324" spans="1:7">
      <c r="A1324" s="4" t="s">
        <v>6449</v>
      </c>
      <c r="B1324">
        <v>8001352</v>
      </c>
      <c r="D1324" s="4" t="s">
        <v>6450</v>
      </c>
      <c r="E1324" s="4" t="s">
        <v>6451</v>
      </c>
      <c r="F1324">
        <f>VALUE(SUBSTITUTE(Hafas[[#This Row],[Breitengrad Bahnhof]],".",","))</f>
        <v>53.860900000000001</v>
      </c>
      <c r="G1324">
        <f>VALUE(SUBSTITUTE(Hafas[[#This Row],[Längengrad Bahnhof]],".",","))</f>
        <v>8.7034310000000001</v>
      </c>
    </row>
    <row r="1325" spans="1:7">
      <c r="A1325" s="4" t="s">
        <v>372</v>
      </c>
      <c r="B1325">
        <v>8071353</v>
      </c>
      <c r="D1325" s="4" t="s">
        <v>6452</v>
      </c>
      <c r="E1325" s="4" t="s">
        <v>6453</v>
      </c>
      <c r="F1325">
        <f>VALUE(SUBSTITUTE(Hafas[[#This Row],[Breitengrad Bahnhof]],".",","))</f>
        <v>53.871766999999998</v>
      </c>
      <c r="G1325">
        <f>VALUE(SUBSTITUTE(Hafas[[#This Row],[Längengrad Bahnhof]],".",","))</f>
        <v>8.7096300000000006</v>
      </c>
    </row>
    <row r="1326" spans="1:7">
      <c r="A1326" s="4" t="s">
        <v>6454</v>
      </c>
      <c r="B1326">
        <v>8071352</v>
      </c>
      <c r="D1326" s="4" t="s">
        <v>6455</v>
      </c>
      <c r="E1326" s="4" t="s">
        <v>6456</v>
      </c>
      <c r="F1326">
        <f>VALUE(SUBSTITUTE(Hafas[[#This Row],[Breitengrad Bahnhof]],".",","))</f>
        <v>53.875895</v>
      </c>
      <c r="G1326">
        <f>VALUE(SUBSTITUTE(Hafas[[#This Row],[Längengrad Bahnhof]],".",","))</f>
        <v>8.7015670000000007</v>
      </c>
    </row>
    <row r="1327" spans="1:7">
      <c r="A1327" s="4" t="s">
        <v>6457</v>
      </c>
      <c r="B1327">
        <v>8007077</v>
      </c>
      <c r="D1327" s="4" t="s">
        <v>6458</v>
      </c>
      <c r="E1327" s="4" t="s">
        <v>6459</v>
      </c>
      <c r="F1327">
        <f>VALUE(SUBSTITUTE(Hafas[[#This Row],[Breitengrad Bahnhof]],".",","))</f>
        <v>50.740468999999997</v>
      </c>
      <c r="G1327">
        <f>VALUE(SUBSTITUTE(Hafas[[#This Row],[Längengrad Bahnhof]],".",","))</f>
        <v>7.9636420000000001</v>
      </c>
    </row>
    <row r="1328" spans="1:7">
      <c r="A1328" s="4" t="s">
        <v>6460</v>
      </c>
      <c r="B1328">
        <v>8011334</v>
      </c>
      <c r="D1328" s="4" t="s">
        <v>6461</v>
      </c>
      <c r="E1328" s="4" t="s">
        <v>6462</v>
      </c>
      <c r="F1328">
        <f>VALUE(SUBSTITUTE(Hafas[[#This Row],[Breitengrad Bahnhof]],".",","))</f>
        <v>52.237332000000002</v>
      </c>
      <c r="G1328">
        <f>VALUE(SUBSTITUTE(Hafas[[#This Row],[Längengrad Bahnhof]],".",","))</f>
        <v>13.437290000000001</v>
      </c>
    </row>
    <row r="1329" spans="1:7">
      <c r="A1329" s="4" t="s">
        <v>6463</v>
      </c>
      <c r="B1329">
        <v>8001354</v>
      </c>
      <c r="D1329" s="4" t="s">
        <v>6464</v>
      </c>
      <c r="E1329" s="4" t="s">
        <v>6465</v>
      </c>
      <c r="F1329">
        <f>VALUE(SUBSTITUTE(Hafas[[#This Row],[Breitengrad Bahnhof]],".",","))</f>
        <v>48.254652</v>
      </c>
      <c r="G1329">
        <f>VALUE(SUBSTITUTE(Hafas[[#This Row],[Längengrad Bahnhof]],".",","))</f>
        <v>11.44426</v>
      </c>
    </row>
    <row r="1330" spans="1:7">
      <c r="A1330" s="4" t="s">
        <v>6466</v>
      </c>
      <c r="B1330">
        <v>8001355</v>
      </c>
      <c r="D1330" s="4" t="s">
        <v>6467</v>
      </c>
      <c r="E1330" s="4" t="s">
        <v>6468</v>
      </c>
      <c r="F1330">
        <f>VALUE(SUBSTITUTE(Hafas[[#This Row],[Breitengrad Bahnhof]],".",","))</f>
        <v>48.266660999999999</v>
      </c>
      <c r="G1330">
        <f>VALUE(SUBSTITUTE(Hafas[[#This Row],[Längengrad Bahnhof]],".",","))</f>
        <v>11.439761000000001</v>
      </c>
    </row>
    <row r="1331" spans="1:7">
      <c r="A1331" s="4" t="s">
        <v>6469</v>
      </c>
      <c r="B1331">
        <v>8011335</v>
      </c>
      <c r="D1331" s="4" t="s">
        <v>6470</v>
      </c>
      <c r="E1331" s="4" t="s">
        <v>6471</v>
      </c>
      <c r="F1331">
        <f>VALUE(SUBSTITUTE(Hafas[[#This Row],[Breitengrad Bahnhof]],".",","))</f>
        <v>51.269520999999997</v>
      </c>
      <c r="G1331">
        <f>VALUE(SUBSTITUTE(Hafas[[#This Row],[Längengrad Bahnhof]],".",","))</f>
        <v>10.442323</v>
      </c>
    </row>
    <row r="1332" spans="1:7">
      <c r="A1332" s="4" t="s">
        <v>6472</v>
      </c>
      <c r="B1332">
        <v>8011336</v>
      </c>
      <c r="D1332" s="4" t="s">
        <v>6473</v>
      </c>
      <c r="E1332" s="4" t="s">
        <v>6474</v>
      </c>
      <c r="F1332">
        <f>VALUE(SUBSTITUTE(Hafas[[#This Row],[Breitengrad Bahnhof]],".",","))</f>
        <v>51.072436000000003</v>
      </c>
      <c r="G1332">
        <f>VALUE(SUBSTITUTE(Hafas[[#This Row],[Längengrad Bahnhof]],".",","))</f>
        <v>10.849686</v>
      </c>
    </row>
    <row r="1333" spans="1:7">
      <c r="A1333" s="4" t="s">
        <v>6475</v>
      </c>
      <c r="B1333">
        <v>8077770</v>
      </c>
      <c r="D1333" s="4" t="s">
        <v>6476</v>
      </c>
      <c r="E1333" s="4" t="s">
        <v>6477</v>
      </c>
      <c r="F1333">
        <f>VALUE(SUBSTITUTE(Hafas[[#This Row],[Breitengrad Bahnhof]],".",","))</f>
        <v>54.730283</v>
      </c>
      <c r="G1333">
        <f>VALUE(SUBSTITUTE(Hafas[[#This Row],[Längengrad Bahnhof]],".",","))</f>
        <v>8.7294850000000004</v>
      </c>
    </row>
    <row r="1334" spans="1:7">
      <c r="A1334" s="4" t="s">
        <v>6478</v>
      </c>
      <c r="B1334">
        <v>8007769</v>
      </c>
      <c r="D1334" s="4" t="s">
        <v>6479</v>
      </c>
      <c r="E1334" s="4" t="s">
        <v>6480</v>
      </c>
      <c r="F1334">
        <f>VALUE(SUBSTITUTE(Hafas[[#This Row],[Breitengrad Bahnhof]],".",","))</f>
        <v>54.729908999999999</v>
      </c>
      <c r="G1334">
        <f>VALUE(SUBSTITUTE(Hafas[[#This Row],[Längengrad Bahnhof]],".",","))</f>
        <v>8.6909890000000001</v>
      </c>
    </row>
    <row r="1335" spans="1:7">
      <c r="A1335" s="4" t="s">
        <v>6481</v>
      </c>
      <c r="B1335">
        <v>8001357</v>
      </c>
      <c r="D1335" s="4" t="s">
        <v>6482</v>
      </c>
      <c r="E1335" s="4" t="s">
        <v>6483</v>
      </c>
      <c r="F1335">
        <f>VALUE(SUBSTITUTE(Hafas[[#This Row],[Breitengrad Bahnhof]],".",","))</f>
        <v>51.303376999999998</v>
      </c>
      <c r="G1335">
        <f>VALUE(SUBSTITUTE(Hafas[[#This Row],[Längengrad Bahnhof]],".",","))</f>
        <v>7.5278980000000004</v>
      </c>
    </row>
    <row r="1336" spans="1:7">
      <c r="A1336" s="4" t="s">
        <v>6484</v>
      </c>
      <c r="B1336">
        <v>8001358</v>
      </c>
      <c r="D1336" s="4" t="s">
        <v>6485</v>
      </c>
      <c r="E1336" s="4" t="s">
        <v>6486</v>
      </c>
      <c r="F1336">
        <f>VALUE(SUBSTITUTE(Hafas[[#This Row],[Breitengrad Bahnhof]],".",","))</f>
        <v>50.970432000000002</v>
      </c>
      <c r="G1336">
        <f>VALUE(SUBSTITUTE(Hafas[[#This Row],[Längengrad Bahnhof]],".",","))</f>
        <v>8.0534560000000006</v>
      </c>
    </row>
    <row r="1337" spans="1:7">
      <c r="A1337" s="4" t="s">
        <v>6487</v>
      </c>
      <c r="B1337">
        <v>8001359</v>
      </c>
      <c r="D1337" s="4" t="s">
        <v>6488</v>
      </c>
      <c r="E1337" s="4" t="s">
        <v>6489</v>
      </c>
      <c r="F1337">
        <f>VALUE(SUBSTITUTE(Hafas[[#This Row],[Breitengrad Bahnhof]],".",","))</f>
        <v>50.385751999999997</v>
      </c>
      <c r="G1337">
        <f>VALUE(SUBSTITUTE(Hafas[[#This Row],[Längengrad Bahnhof]],".",","))</f>
        <v>6.5503819999999999</v>
      </c>
    </row>
    <row r="1338" spans="1:7">
      <c r="A1338" s="4" t="s">
        <v>6490</v>
      </c>
      <c r="B1338">
        <v>8011339</v>
      </c>
      <c r="D1338" s="4" t="s">
        <v>6491</v>
      </c>
      <c r="E1338" s="4" t="s">
        <v>6492</v>
      </c>
      <c r="F1338">
        <f>VALUE(SUBSTITUTE(Hafas[[#This Row],[Breitengrad Bahnhof]],".",","))</f>
        <v>51.350971999999999</v>
      </c>
      <c r="G1338">
        <f>VALUE(SUBSTITUTE(Hafas[[#This Row],[Längengrad Bahnhof]],".",","))</f>
        <v>12.984253000000001</v>
      </c>
    </row>
    <row r="1339" spans="1:7">
      <c r="A1339" s="4" t="s">
        <v>6493</v>
      </c>
      <c r="B1339">
        <v>8001360</v>
      </c>
      <c r="D1339" s="4" t="s">
        <v>6494</v>
      </c>
      <c r="E1339" s="4" t="s">
        <v>6495</v>
      </c>
      <c r="F1339">
        <f>VALUE(SUBSTITUTE(Hafas[[#This Row],[Breitengrad Bahnhof]],".",","))</f>
        <v>53.169266</v>
      </c>
      <c r="G1339">
        <f>VALUE(SUBSTITUTE(Hafas[[#This Row],[Längengrad Bahnhof]],".",","))</f>
        <v>10.708804000000001</v>
      </c>
    </row>
    <row r="1340" spans="1:7">
      <c r="A1340" s="4" t="s">
        <v>6496</v>
      </c>
      <c r="B1340">
        <v>8001362</v>
      </c>
      <c r="D1340" s="4" t="s">
        <v>6497</v>
      </c>
      <c r="E1340" s="4" t="s">
        <v>6498</v>
      </c>
      <c r="F1340">
        <f>VALUE(SUBSTITUTE(Hafas[[#This Row],[Breitengrad Bahnhof]],".",","))</f>
        <v>51.251860000000001</v>
      </c>
      <c r="G1340">
        <f>VALUE(SUBSTITUTE(Hafas[[#This Row],[Längengrad Bahnhof]],".",","))</f>
        <v>7.5170009999999996</v>
      </c>
    </row>
    <row r="1341" spans="1:7">
      <c r="A1341" s="4" t="s">
        <v>6499</v>
      </c>
      <c r="B1341">
        <v>8011340</v>
      </c>
      <c r="D1341" s="4" t="s">
        <v>6500</v>
      </c>
      <c r="E1341" s="4" t="s">
        <v>6501</v>
      </c>
      <c r="F1341">
        <f>VALUE(SUBSTITUTE(Hafas[[#This Row],[Breitengrad Bahnhof]],".",","))</f>
        <v>52.326618000000003</v>
      </c>
      <c r="G1341">
        <f>VALUE(SUBSTITUTE(Hafas[[#This Row],[Längengrad Bahnhof]],".",","))</f>
        <v>13.419579000000001</v>
      </c>
    </row>
    <row r="1342" spans="1:7">
      <c r="A1342" s="4" t="s">
        <v>6502</v>
      </c>
      <c r="B1342">
        <v>8079085</v>
      </c>
      <c r="D1342" s="4" t="s">
        <v>6503</v>
      </c>
      <c r="E1342" s="4" t="s">
        <v>6504</v>
      </c>
      <c r="F1342">
        <f>VALUE(SUBSTITUTE(Hafas[[#This Row],[Breitengrad Bahnhof]],".",","))</f>
        <v>49.154555999999999</v>
      </c>
      <c r="G1342">
        <f>VALUE(SUBSTITUTE(Hafas[[#This Row],[Längengrad Bahnhof]],".",","))</f>
        <v>7.7712830000000004</v>
      </c>
    </row>
    <row r="1343" spans="1:7">
      <c r="A1343" s="4" t="s">
        <v>6505</v>
      </c>
      <c r="B1343">
        <v>8079081</v>
      </c>
      <c r="D1343" s="4" t="s">
        <v>6506</v>
      </c>
      <c r="E1343" s="4" t="s">
        <v>6507</v>
      </c>
      <c r="F1343">
        <f>VALUE(SUBSTITUTE(Hafas[[#This Row],[Breitengrad Bahnhof]],".",","))</f>
        <v>49.148556999999997</v>
      </c>
      <c r="G1343">
        <f>VALUE(SUBSTITUTE(Hafas[[#This Row],[Längengrad Bahnhof]],".",","))</f>
        <v>7.7772079999999999</v>
      </c>
    </row>
    <row r="1344" spans="1:7">
      <c r="A1344" s="4" t="s">
        <v>6508</v>
      </c>
      <c r="B1344">
        <v>8001365</v>
      </c>
      <c r="D1344" s="4" t="s">
        <v>6509</v>
      </c>
      <c r="E1344" s="4" t="s">
        <v>6510</v>
      </c>
      <c r="F1344">
        <f>VALUE(SUBSTITUTE(Hafas[[#This Row],[Breitengrad Bahnhof]],".",","))</f>
        <v>51.149143000000002</v>
      </c>
      <c r="G1344">
        <f>VALUE(SUBSTITUTE(Hafas[[#This Row],[Längengrad Bahnhof]],".",","))</f>
        <v>6.1785969999999999</v>
      </c>
    </row>
    <row r="1345" spans="1:7">
      <c r="A1345" s="4" t="s">
        <v>6511</v>
      </c>
      <c r="B1345">
        <v>8001366</v>
      </c>
      <c r="D1345" s="4" t="s">
        <v>6512</v>
      </c>
      <c r="E1345" s="4" t="s">
        <v>6513</v>
      </c>
      <c r="F1345">
        <f>VALUE(SUBSTITUTE(Hafas[[#This Row],[Breitengrad Bahnhof]],".",","))</f>
        <v>49.388078</v>
      </c>
      <c r="G1345">
        <f>VALUE(SUBSTITUTE(Hafas[[#This Row],[Längengrad Bahnhof]],".",","))</f>
        <v>9.1875499999999999</v>
      </c>
    </row>
    <row r="1346" spans="1:7">
      <c r="A1346" s="4" t="s">
        <v>6514</v>
      </c>
      <c r="B1346">
        <v>8080260</v>
      </c>
      <c r="D1346" s="4" t="s">
        <v>6515</v>
      </c>
      <c r="E1346" s="4" t="s">
        <v>6516</v>
      </c>
      <c r="F1346">
        <f>VALUE(SUBSTITUTE(Hafas[[#This Row],[Breitengrad Bahnhof]],".",","))</f>
        <v>52.543554</v>
      </c>
      <c r="G1346">
        <f>VALUE(SUBSTITUTE(Hafas[[#This Row],[Längengrad Bahnhof]],".",","))</f>
        <v>13.059037</v>
      </c>
    </row>
    <row r="1347" spans="1:7">
      <c r="A1347" s="4" t="s">
        <v>6517</v>
      </c>
      <c r="B1347">
        <v>8011342</v>
      </c>
      <c r="D1347" s="4" t="s">
        <v>6518</v>
      </c>
      <c r="E1347" s="4" t="s">
        <v>6519</v>
      </c>
      <c r="F1347">
        <f>VALUE(SUBSTITUTE(Hafas[[#This Row],[Breitengrad Bahnhof]],".",","))</f>
        <v>52.801279999999998</v>
      </c>
      <c r="G1347">
        <f>VALUE(SUBSTITUTE(Hafas[[#This Row],[Längengrad Bahnhof]],".",","))</f>
        <v>11.165822</v>
      </c>
    </row>
    <row r="1348" spans="1:7">
      <c r="A1348" s="4" t="s">
        <v>6520</v>
      </c>
      <c r="B1348">
        <v>8001372</v>
      </c>
      <c r="D1348" s="4" t="s">
        <v>6521</v>
      </c>
      <c r="E1348" s="4" t="s">
        <v>6522</v>
      </c>
      <c r="F1348">
        <f>VALUE(SUBSTITUTE(Hafas[[#This Row],[Breitengrad Bahnhof]],".",","))</f>
        <v>53.104996999999997</v>
      </c>
      <c r="G1348">
        <f>VALUE(SUBSTITUTE(Hafas[[#This Row],[Längengrad Bahnhof]],".",","))</f>
        <v>11.117734</v>
      </c>
    </row>
    <row r="1349" spans="1:7">
      <c r="A1349" s="4" t="s">
        <v>6523</v>
      </c>
      <c r="B1349">
        <v>8011344</v>
      </c>
      <c r="D1349" s="4" t="s">
        <v>6524</v>
      </c>
      <c r="E1349" s="4" t="s">
        <v>6525</v>
      </c>
      <c r="F1349">
        <f>VALUE(SUBSTITUTE(Hafas[[#This Row],[Breitengrad Bahnhof]],".",","))</f>
        <v>53.079756000000003</v>
      </c>
      <c r="G1349">
        <f>VALUE(SUBSTITUTE(Hafas[[#This Row],[Längengrad Bahnhof]],".",","))</f>
        <v>13.180801000000001</v>
      </c>
    </row>
    <row r="1350" spans="1:7">
      <c r="A1350" s="4" t="s">
        <v>6526</v>
      </c>
      <c r="B1350">
        <v>8070962</v>
      </c>
      <c r="D1350" s="4" t="s">
        <v>6527</v>
      </c>
      <c r="E1350" s="4" t="s">
        <v>6528</v>
      </c>
      <c r="F1350">
        <f>VALUE(SUBSTITUTE(Hafas[[#This Row],[Breitengrad Bahnhof]],".",","))</f>
        <v>53.079991</v>
      </c>
      <c r="G1350">
        <f>VALUE(SUBSTITUTE(Hafas[[#This Row],[Längengrad Bahnhof]],".",","))</f>
        <v>13.185946</v>
      </c>
    </row>
    <row r="1351" spans="1:7">
      <c r="A1351" s="4" t="s">
        <v>6529</v>
      </c>
      <c r="B1351">
        <v>8001373</v>
      </c>
      <c r="D1351" s="4" t="s">
        <v>6530</v>
      </c>
      <c r="E1351" s="4" t="s">
        <v>6531</v>
      </c>
      <c r="F1351">
        <f>VALUE(SUBSTITUTE(Hafas[[#This Row],[Breitengrad Bahnhof]],".",","))</f>
        <v>47.870798000000001</v>
      </c>
      <c r="G1351">
        <f>VALUE(SUBSTITUTE(Hafas[[#This Row],[Längengrad Bahnhof]],".",","))</f>
        <v>11.777253</v>
      </c>
    </row>
    <row r="1352" spans="1:7">
      <c r="A1352" s="4" t="s">
        <v>6532</v>
      </c>
      <c r="B1352">
        <v>8011346</v>
      </c>
      <c r="D1352" s="4" t="s">
        <v>6533</v>
      </c>
      <c r="E1352" s="4" t="s">
        <v>6534</v>
      </c>
      <c r="F1352">
        <f>VALUE(SUBSTITUTE(Hafas[[#This Row],[Breitengrad Bahnhof]],".",","))</f>
        <v>51.849080000000001</v>
      </c>
      <c r="G1352">
        <f>VALUE(SUBSTITUTE(Hafas[[#This Row],[Längengrad Bahnhof]],".",","))</f>
        <v>10.733036999999999</v>
      </c>
    </row>
    <row r="1353" spans="1:7">
      <c r="A1353" s="4" t="s">
        <v>6535</v>
      </c>
      <c r="B1353">
        <v>8000068</v>
      </c>
      <c r="D1353" s="4" t="s">
        <v>6536</v>
      </c>
      <c r="E1353" s="4" t="s">
        <v>6537</v>
      </c>
      <c r="F1353">
        <f>VALUE(SUBSTITUTE(Hafas[[#This Row],[Breitengrad Bahnhof]],".",","))</f>
        <v>49.872503000000002</v>
      </c>
      <c r="G1353">
        <f>VALUE(SUBSTITUTE(Hafas[[#This Row],[Längengrad Bahnhof]],".",","))</f>
        <v>8.6296359999999996</v>
      </c>
    </row>
    <row r="1354" spans="1:7">
      <c r="A1354" s="4" t="s">
        <v>6538</v>
      </c>
      <c r="B1354">
        <v>8001375</v>
      </c>
      <c r="D1354" s="4" t="s">
        <v>6539</v>
      </c>
      <c r="E1354" s="4" t="s">
        <v>6540</v>
      </c>
      <c r="F1354">
        <f>VALUE(SUBSTITUTE(Hafas[[#This Row],[Breitengrad Bahnhof]],".",","))</f>
        <v>49.892136000000001</v>
      </c>
      <c r="G1354">
        <f>VALUE(SUBSTITUTE(Hafas[[#This Row],[Längengrad Bahnhof]],".",","))</f>
        <v>8.6543109999999999</v>
      </c>
    </row>
    <row r="1355" spans="1:7">
      <c r="A1355" s="4" t="s">
        <v>800</v>
      </c>
      <c r="B1355">
        <v>8001376</v>
      </c>
      <c r="D1355" s="4" t="s">
        <v>6541</v>
      </c>
      <c r="E1355" s="4" t="s">
        <v>6542</v>
      </c>
      <c r="F1355">
        <f>VALUE(SUBSTITUTE(Hafas[[#This Row],[Breitengrad Bahnhof]],".",","))</f>
        <v>49.874603999999998</v>
      </c>
      <c r="G1355">
        <f>VALUE(SUBSTITUTE(Hafas[[#This Row],[Längengrad Bahnhof]],".",","))</f>
        <v>8.674023</v>
      </c>
    </row>
    <row r="1356" spans="1:7">
      <c r="A1356" s="4" t="s">
        <v>6543</v>
      </c>
      <c r="B1356">
        <v>8001377</v>
      </c>
      <c r="D1356" s="4" t="s">
        <v>6544</v>
      </c>
      <c r="E1356" s="4" t="s">
        <v>6545</v>
      </c>
      <c r="F1356">
        <f>VALUE(SUBSTITUTE(Hafas[[#This Row],[Breitengrad Bahnhof]],".",","))</f>
        <v>49.855426000000001</v>
      </c>
      <c r="G1356">
        <f>VALUE(SUBSTITUTE(Hafas[[#This Row],[Längengrad Bahnhof]],".",","))</f>
        <v>8.6365859999999994</v>
      </c>
    </row>
    <row r="1357" spans="1:7">
      <c r="A1357" s="4" t="s">
        <v>6546</v>
      </c>
      <c r="B1357">
        <v>8001386</v>
      </c>
      <c r="D1357" s="4" t="s">
        <v>6547</v>
      </c>
      <c r="E1357" s="4" t="s">
        <v>6548</v>
      </c>
      <c r="F1357">
        <f>VALUE(SUBSTITUTE(Hafas[[#This Row],[Breitengrad Bahnhof]],".",","))</f>
        <v>49.860933000000003</v>
      </c>
      <c r="G1357">
        <f>VALUE(SUBSTITUTE(Hafas[[#This Row],[Längengrad Bahnhof]],".",","))</f>
        <v>8.6876110000000004</v>
      </c>
    </row>
    <row r="1358" spans="1:7">
      <c r="A1358" s="4" t="s">
        <v>6549</v>
      </c>
      <c r="B1358">
        <v>8001378</v>
      </c>
      <c r="D1358" s="4" t="s">
        <v>6550</v>
      </c>
      <c r="E1358" s="4" t="s">
        <v>6551</v>
      </c>
      <c r="F1358">
        <f>VALUE(SUBSTITUTE(Hafas[[#This Row],[Breitengrad Bahnhof]],".",","))</f>
        <v>49.913414000000003</v>
      </c>
      <c r="G1358">
        <f>VALUE(SUBSTITUTE(Hafas[[#This Row],[Längengrad Bahnhof]],".",","))</f>
        <v>8.6455540000000006</v>
      </c>
    </row>
    <row r="1359" spans="1:7">
      <c r="A1359" s="4" t="s">
        <v>6552</v>
      </c>
      <c r="B1359">
        <v>8001379</v>
      </c>
      <c r="D1359" s="4" t="s">
        <v>6553</v>
      </c>
      <c r="E1359" s="4" t="s">
        <v>6554</v>
      </c>
      <c r="F1359">
        <f>VALUE(SUBSTITUTE(Hafas[[#This Row],[Breitengrad Bahnhof]],".",","))</f>
        <v>49.813921999999998</v>
      </c>
      <c r="G1359">
        <f>VALUE(SUBSTITUTE(Hafas[[#This Row],[Längengrad Bahnhof]],".",","))</f>
        <v>8.6258199999999992</v>
      </c>
    </row>
    <row r="1360" spans="1:7">
      <c r="A1360" s="4" t="s">
        <v>284</v>
      </c>
      <c r="B1360">
        <v>8001380</v>
      </c>
      <c r="D1360" s="4" t="s">
        <v>6555</v>
      </c>
      <c r="E1360" s="4" t="s">
        <v>6556</v>
      </c>
      <c r="F1360">
        <f>VALUE(SUBSTITUTE(Hafas[[#This Row],[Breitengrad Bahnhof]],".",","))</f>
        <v>49.906826000000002</v>
      </c>
      <c r="G1360">
        <f>VALUE(SUBSTITUTE(Hafas[[#This Row],[Längengrad Bahnhof]],".",","))</f>
        <v>8.6793589999999998</v>
      </c>
    </row>
    <row r="1361" spans="1:7">
      <c r="A1361" s="4" t="s">
        <v>6557</v>
      </c>
      <c r="B1361">
        <v>8006528</v>
      </c>
      <c r="D1361" s="4" t="s">
        <v>6558</v>
      </c>
      <c r="E1361" s="4" t="s">
        <v>6559</v>
      </c>
      <c r="F1361">
        <f>VALUE(SUBSTITUTE(Hafas[[#This Row],[Breitengrad Bahnhof]],".",","))</f>
        <v>49.930751000000001</v>
      </c>
      <c r="G1361">
        <f>VALUE(SUBSTITUTE(Hafas[[#This Row],[Längengrad Bahnhof]],".",","))</f>
        <v>8.6479189999999999</v>
      </c>
    </row>
    <row r="1362" spans="1:7">
      <c r="A1362" s="4" t="s">
        <v>6560</v>
      </c>
      <c r="B1362">
        <v>8001382</v>
      </c>
      <c r="D1362" s="4" t="s">
        <v>6561</v>
      </c>
      <c r="E1362" s="4" t="s">
        <v>6562</v>
      </c>
      <c r="F1362">
        <f>VALUE(SUBSTITUTE(Hafas[[#This Row],[Breitengrad Bahnhof]],".",","))</f>
        <v>48.386243</v>
      </c>
      <c r="G1362">
        <f>VALUE(SUBSTITUTE(Hafas[[#This Row],[Längengrad Bahnhof]],".",","))</f>
        <v>11.052165</v>
      </c>
    </row>
    <row r="1363" spans="1:7">
      <c r="A1363" s="4" t="s">
        <v>6563</v>
      </c>
      <c r="B1363">
        <v>8071735</v>
      </c>
      <c r="D1363" s="4" t="s">
        <v>6564</v>
      </c>
      <c r="E1363" s="4" t="s">
        <v>6565</v>
      </c>
      <c r="F1363">
        <f>VALUE(SUBSTITUTE(Hafas[[#This Row],[Breitengrad Bahnhof]],".",","))</f>
        <v>50.681851999999999</v>
      </c>
      <c r="G1363">
        <f>VALUE(SUBSTITUTE(Hafas[[#This Row],[Längengrad Bahnhof]],".",","))</f>
        <v>12.130100000000001</v>
      </c>
    </row>
    <row r="1364" spans="1:7">
      <c r="A1364" s="4" t="s">
        <v>6566</v>
      </c>
      <c r="B1364">
        <v>8001384</v>
      </c>
      <c r="D1364" s="4" t="s">
        <v>6567</v>
      </c>
      <c r="E1364" s="4" t="s">
        <v>6568</v>
      </c>
      <c r="F1364">
        <f>VALUE(SUBSTITUTE(Hafas[[#This Row],[Breitengrad Bahnhof]],".",","))</f>
        <v>50.809159999999999</v>
      </c>
      <c r="G1364">
        <f>VALUE(SUBSTITUTE(Hafas[[#This Row],[Längengrad Bahnhof]],".",","))</f>
        <v>7.546252</v>
      </c>
    </row>
    <row r="1365" spans="1:7">
      <c r="A1365" s="4" t="s">
        <v>6569</v>
      </c>
      <c r="B1365">
        <v>8001387</v>
      </c>
      <c r="D1365" s="4" t="s">
        <v>6570</v>
      </c>
      <c r="E1365" s="4" t="s">
        <v>6571</v>
      </c>
      <c r="F1365">
        <f>VALUE(SUBSTITUTE(Hafas[[#This Row],[Breitengrad Bahnhof]],".",","))</f>
        <v>53.852459000000003</v>
      </c>
      <c r="G1365">
        <f>VALUE(SUBSTITUTE(Hafas[[#This Row],[Längengrad Bahnhof]],".",","))</f>
        <v>9.6806590000000003</v>
      </c>
    </row>
    <row r="1366" spans="1:7">
      <c r="A1366" s="4" t="s">
        <v>6572</v>
      </c>
      <c r="B1366">
        <v>8001388</v>
      </c>
      <c r="D1366" s="4" t="s">
        <v>6573</v>
      </c>
      <c r="E1366" s="4" t="s">
        <v>6574</v>
      </c>
      <c r="F1366">
        <f>VALUE(SUBSTITUTE(Hafas[[#This Row],[Breitengrad Bahnhof]],".",","))</f>
        <v>49.875968999999998</v>
      </c>
      <c r="G1366">
        <f>VALUE(SUBSTITUTE(Hafas[[#This Row],[Längengrad Bahnhof]],".",","))</f>
        <v>6.6399109999999997</v>
      </c>
    </row>
    <row r="1367" spans="1:7">
      <c r="A1367" s="4" t="s">
        <v>6575</v>
      </c>
      <c r="B1367">
        <v>8001389</v>
      </c>
      <c r="D1367" s="4" t="s">
        <v>6576</v>
      </c>
      <c r="E1367" s="4" t="s">
        <v>6577</v>
      </c>
      <c r="F1367">
        <f>VALUE(SUBSTITUTE(Hafas[[#This Row],[Breitengrad Bahnhof]],".",","))</f>
        <v>50.326866000000003</v>
      </c>
      <c r="G1367">
        <f>VALUE(SUBSTITUTE(Hafas[[#This Row],[Längengrad Bahnhof]],".",","))</f>
        <v>7.7582120000000003</v>
      </c>
    </row>
    <row r="1368" spans="1:7">
      <c r="A1368" s="4" t="s">
        <v>6578</v>
      </c>
      <c r="B1368">
        <v>8001390</v>
      </c>
      <c r="D1368" s="4" t="s">
        <v>6579</v>
      </c>
      <c r="E1368" s="4" t="s">
        <v>6580</v>
      </c>
      <c r="F1368">
        <f>VALUE(SUBSTITUTE(Hafas[[#This Row],[Breitengrad Bahnhof]],".",","))</f>
        <v>51.817943999999997</v>
      </c>
      <c r="G1368">
        <f>VALUE(SUBSTITUTE(Hafas[[#This Row],[Längengrad Bahnhof]],".",","))</f>
        <v>7.598516</v>
      </c>
    </row>
    <row r="1369" spans="1:7">
      <c r="A1369" s="4" t="s">
        <v>6581</v>
      </c>
      <c r="B1369">
        <v>8001392</v>
      </c>
      <c r="D1369" s="4" t="s">
        <v>6582</v>
      </c>
      <c r="E1369" s="4" t="s">
        <v>6583</v>
      </c>
      <c r="F1369">
        <f>VALUE(SUBSTITUTE(Hafas[[#This Row],[Breitengrad Bahnhof]],".",","))</f>
        <v>52.432214999999999</v>
      </c>
      <c r="G1369">
        <f>VALUE(SUBSTITUTE(Hafas[[#This Row],[Längengrad Bahnhof]],".",","))</f>
        <v>10.23873</v>
      </c>
    </row>
    <row r="1370" spans="1:7">
      <c r="A1370" s="4" t="s">
        <v>6584</v>
      </c>
      <c r="B1370">
        <v>8001393</v>
      </c>
      <c r="D1370" s="4" t="s">
        <v>6585</v>
      </c>
      <c r="E1370" s="4" t="s">
        <v>6586</v>
      </c>
      <c r="F1370">
        <f>VALUE(SUBSTITUTE(Hafas[[#This Row],[Breitengrad Bahnhof]],".",","))</f>
        <v>52.407049000000001</v>
      </c>
      <c r="G1370">
        <f>VALUE(SUBSTITUTE(Hafas[[#This Row],[Längengrad Bahnhof]],".",","))</f>
        <v>9.5212520000000005</v>
      </c>
    </row>
    <row r="1371" spans="1:7">
      <c r="A1371" s="4" t="s">
        <v>6587</v>
      </c>
      <c r="B1371">
        <v>8001394</v>
      </c>
      <c r="D1371" s="4" t="s">
        <v>6588</v>
      </c>
      <c r="E1371" s="4" t="s">
        <v>6589</v>
      </c>
      <c r="F1371">
        <f>VALUE(SUBSTITUTE(Hafas[[#This Row],[Breitengrad Bahnhof]],".",","))</f>
        <v>51.672359</v>
      </c>
      <c r="G1371">
        <f>VALUE(SUBSTITUTE(Hafas[[#This Row],[Längengrad Bahnhof]],".",","))</f>
        <v>8.3982810000000008</v>
      </c>
    </row>
    <row r="1372" spans="1:7">
      <c r="A1372" s="4" t="s">
        <v>6590</v>
      </c>
      <c r="B1372">
        <v>8079022</v>
      </c>
      <c r="D1372" s="4" t="s">
        <v>6591</v>
      </c>
      <c r="E1372" s="4" t="s">
        <v>6592</v>
      </c>
      <c r="F1372">
        <f>VALUE(SUBSTITUTE(Hafas[[#This Row],[Breitengrad Bahnhof]],".",","))</f>
        <v>54.776969999999999</v>
      </c>
      <c r="G1372">
        <f>VALUE(SUBSTITUTE(Hafas[[#This Row],[Längengrad Bahnhof]],".",","))</f>
        <v>8.8182740000000006</v>
      </c>
    </row>
    <row r="1373" spans="1:7">
      <c r="A1373" s="4" t="s">
        <v>6593</v>
      </c>
      <c r="B1373">
        <v>8001397</v>
      </c>
      <c r="D1373" s="4" t="s">
        <v>6594</v>
      </c>
      <c r="E1373" s="4" t="s">
        <v>6595</v>
      </c>
      <c r="F1373">
        <f>VALUE(SUBSTITUTE(Hafas[[#This Row],[Breitengrad Bahnhof]],".",","))</f>
        <v>48.839440000000003</v>
      </c>
      <c r="G1373">
        <f>VALUE(SUBSTITUTE(Hafas[[#This Row],[Längengrad Bahnhof]],".",","))</f>
        <v>12.949726999999999</v>
      </c>
    </row>
    <row r="1374" spans="1:7">
      <c r="A1374" s="4" t="s">
        <v>6596</v>
      </c>
      <c r="B1374">
        <v>8001399</v>
      </c>
      <c r="D1374" s="4" t="s">
        <v>6597</v>
      </c>
      <c r="E1374" s="4" t="s">
        <v>6598</v>
      </c>
      <c r="F1374">
        <f>VALUE(SUBSTITUTE(Hafas[[#This Row],[Breitengrad Bahnhof]],".",","))</f>
        <v>49.408349000000001</v>
      </c>
      <c r="G1374">
        <f>VALUE(SUBSTITUTE(Hafas[[#This Row],[Längengrad Bahnhof]],".",","))</f>
        <v>8.192634</v>
      </c>
    </row>
    <row r="1375" spans="1:7">
      <c r="A1375" s="4" t="s">
        <v>6599</v>
      </c>
      <c r="B1375">
        <v>8001400</v>
      </c>
      <c r="D1375" s="4" t="s">
        <v>6600</v>
      </c>
      <c r="E1375" s="4" t="s">
        <v>6601</v>
      </c>
      <c r="F1375">
        <f>VALUE(SUBSTITUTE(Hafas[[#This Row],[Breitengrad Bahnhof]],".",","))</f>
        <v>49.203995999999997</v>
      </c>
      <c r="G1375">
        <f>VALUE(SUBSTITUTE(Hafas[[#This Row],[Längengrad Bahnhof]],".",","))</f>
        <v>11.515572000000001</v>
      </c>
    </row>
    <row r="1376" spans="1:7">
      <c r="A1376" s="4" t="s">
        <v>6602</v>
      </c>
      <c r="B1376">
        <v>8001404</v>
      </c>
      <c r="D1376" s="4" t="s">
        <v>6603</v>
      </c>
      <c r="E1376" s="4" t="s">
        <v>6604</v>
      </c>
      <c r="F1376">
        <f>VALUE(SUBSTITUTE(Hafas[[#This Row],[Breitengrad Bahnhof]],".",","))</f>
        <v>48.019539000000002</v>
      </c>
      <c r="G1376">
        <f>VALUE(SUBSTITUTE(Hafas[[#This Row],[Längengrad Bahnhof]],".",","))</f>
        <v>11.583596999999999</v>
      </c>
    </row>
    <row r="1377" spans="1:7">
      <c r="A1377" s="4" t="s">
        <v>6605</v>
      </c>
      <c r="B1377">
        <v>8001405</v>
      </c>
      <c r="D1377" s="4" t="s">
        <v>6606</v>
      </c>
      <c r="E1377" s="4" t="s">
        <v>6607</v>
      </c>
      <c r="F1377">
        <f>VALUE(SUBSTITUTE(Hafas[[#This Row],[Breitengrad Bahnhof]],".",","))</f>
        <v>48.108373999999998</v>
      </c>
      <c r="G1377">
        <f>VALUE(SUBSTITUTE(Hafas[[#This Row],[Längengrad Bahnhof]],".",","))</f>
        <v>8.6115860000000009</v>
      </c>
    </row>
    <row r="1378" spans="1:7">
      <c r="A1378" s="4" t="s">
        <v>6608</v>
      </c>
      <c r="B1378">
        <v>8080280</v>
      </c>
      <c r="D1378" s="4" t="s">
        <v>6609</v>
      </c>
      <c r="E1378" s="4" t="s">
        <v>6610</v>
      </c>
      <c r="F1378">
        <f>VALUE(SUBSTITUTE(Hafas[[#This Row],[Breitengrad Bahnhof]],".",","))</f>
        <v>51.519703</v>
      </c>
      <c r="G1378">
        <f>VALUE(SUBSTITUTE(Hafas[[#This Row],[Längengrad Bahnhof]],".",","))</f>
        <v>12.34639</v>
      </c>
    </row>
    <row r="1379" spans="1:7">
      <c r="A1379" s="4" t="s">
        <v>6611</v>
      </c>
      <c r="B1379">
        <v>8010076</v>
      </c>
      <c r="D1379" s="4" t="s">
        <v>6612</v>
      </c>
      <c r="E1379" s="4" t="s">
        <v>6613</v>
      </c>
      <c r="F1379">
        <f>VALUE(SUBSTITUTE(Hafas[[#This Row],[Breitengrad Bahnhof]],".",","))</f>
        <v>51.525227000000001</v>
      </c>
      <c r="G1379">
        <f>VALUE(SUBSTITUTE(Hafas[[#This Row],[Längengrad Bahnhof]],".",","))</f>
        <v>12.345217999999999</v>
      </c>
    </row>
    <row r="1380" spans="1:7">
      <c r="A1380" s="4" t="s">
        <v>6614</v>
      </c>
      <c r="B1380">
        <v>8001406</v>
      </c>
      <c r="D1380" s="4" t="s">
        <v>6615</v>
      </c>
      <c r="E1380" s="4" t="s">
        <v>6616</v>
      </c>
      <c r="F1380">
        <f>VALUE(SUBSTITUTE(Hafas[[#This Row],[Breitengrad Bahnhof]],".",","))</f>
        <v>49.227781999999998</v>
      </c>
      <c r="G1380">
        <f>VALUE(SUBSTITUTE(Hafas[[#This Row],[Längengrad Bahnhof]],".",","))</f>
        <v>7.4691689999999999</v>
      </c>
    </row>
    <row r="1381" spans="1:7">
      <c r="A1381" s="4" t="s">
        <v>6617</v>
      </c>
      <c r="B1381">
        <v>8001407</v>
      </c>
      <c r="D1381" s="4" t="s">
        <v>6618</v>
      </c>
      <c r="E1381" s="4" t="s">
        <v>6619</v>
      </c>
      <c r="F1381">
        <f>VALUE(SUBSTITUTE(Hafas[[#This Row],[Breitengrad Bahnhof]],".",","))</f>
        <v>49.238869000000001</v>
      </c>
      <c r="G1381">
        <f>VALUE(SUBSTITUTE(Hafas[[#This Row],[Längengrad Bahnhof]],".",","))</f>
        <v>7.4781620000000002</v>
      </c>
    </row>
    <row r="1382" spans="1:7">
      <c r="A1382" s="4" t="s">
        <v>6620</v>
      </c>
      <c r="B1382">
        <v>8000070</v>
      </c>
      <c r="D1382" s="4" t="s">
        <v>6621</v>
      </c>
      <c r="E1382" s="4" t="s">
        <v>6622</v>
      </c>
      <c r="F1382">
        <f>VALUE(SUBSTITUTE(Hafas[[#This Row],[Breitengrad Bahnhof]],".",","))</f>
        <v>53.052791999999997</v>
      </c>
      <c r="G1382">
        <f>VALUE(SUBSTITUTE(Hafas[[#This Row],[Längengrad Bahnhof]],".",","))</f>
        <v>8.6297580000000007</v>
      </c>
    </row>
    <row r="1383" spans="1:7">
      <c r="A1383" s="4" t="s">
        <v>6623</v>
      </c>
      <c r="B1383">
        <v>8070426</v>
      </c>
      <c r="D1383" s="4" t="s">
        <v>6624</v>
      </c>
      <c r="E1383" s="4" t="s">
        <v>6625</v>
      </c>
      <c r="F1383">
        <f>VALUE(SUBSTITUTE(Hafas[[#This Row],[Breitengrad Bahnhof]],".",","))</f>
        <v>53.038598999999998</v>
      </c>
      <c r="G1383">
        <f>VALUE(SUBSTITUTE(Hafas[[#This Row],[Längengrad Bahnhof]],".",","))</f>
        <v>8.6455249999999992</v>
      </c>
    </row>
    <row r="1384" spans="1:7">
      <c r="A1384" s="4" t="s">
        <v>6626</v>
      </c>
      <c r="B1384">
        <v>8070350</v>
      </c>
      <c r="D1384" s="4" t="s">
        <v>6627</v>
      </c>
      <c r="E1384" s="4" t="s">
        <v>6628</v>
      </c>
      <c r="F1384">
        <f>VALUE(SUBSTITUTE(Hafas[[#This Row],[Breitengrad Bahnhof]],".",","))</f>
        <v>53.048439999999999</v>
      </c>
      <c r="G1384">
        <f>VALUE(SUBSTITUTE(Hafas[[#This Row],[Längengrad Bahnhof]],".",","))</f>
        <v>8.6407220000000002</v>
      </c>
    </row>
    <row r="1385" spans="1:7">
      <c r="A1385" s="4" t="s">
        <v>6629</v>
      </c>
      <c r="B1385">
        <v>8070302</v>
      </c>
      <c r="D1385" s="4" t="s">
        <v>6630</v>
      </c>
      <c r="E1385" s="4" t="s">
        <v>6631</v>
      </c>
      <c r="F1385">
        <f>VALUE(SUBSTITUTE(Hafas[[#This Row],[Breitengrad Bahnhof]],".",","))</f>
        <v>53.024121999999998</v>
      </c>
      <c r="G1385">
        <f>VALUE(SUBSTITUTE(Hafas[[#This Row],[Längengrad Bahnhof]],".",","))</f>
        <v>8.6503189999999996</v>
      </c>
    </row>
    <row r="1386" spans="1:7">
      <c r="A1386" s="4" t="s">
        <v>6632</v>
      </c>
      <c r="B1386">
        <v>8011354</v>
      </c>
      <c r="D1386" s="4" t="s">
        <v>6633</v>
      </c>
      <c r="E1386" s="4" t="s">
        <v>6634</v>
      </c>
      <c r="F1386">
        <f>VALUE(SUBSTITUTE(Hafas[[#This Row],[Breitengrad Bahnhof]],".",","))</f>
        <v>51.142141000000002</v>
      </c>
      <c r="G1386">
        <f>VALUE(SUBSTITUTE(Hafas[[#This Row],[Längengrad Bahnhof]],".",","))</f>
        <v>14.239622000000001</v>
      </c>
    </row>
    <row r="1387" spans="1:7">
      <c r="A1387" s="4" t="s">
        <v>6635</v>
      </c>
      <c r="B1387">
        <v>8011355</v>
      </c>
      <c r="D1387" s="4" t="s">
        <v>6636</v>
      </c>
      <c r="E1387" s="4" t="s">
        <v>6637</v>
      </c>
      <c r="F1387">
        <f>VALUE(SUBSTITUTE(Hafas[[#This Row],[Breitengrad Bahnhof]],".",","))</f>
        <v>52.518177999999999</v>
      </c>
      <c r="G1387">
        <f>VALUE(SUBSTITUTE(Hafas[[#This Row],[Längengrad Bahnhof]],".",","))</f>
        <v>11.854733</v>
      </c>
    </row>
    <row r="1388" spans="1:7">
      <c r="A1388" s="4" t="s">
        <v>6638</v>
      </c>
      <c r="B1388">
        <v>8011356</v>
      </c>
      <c r="D1388" s="4" t="s">
        <v>6639</v>
      </c>
      <c r="E1388" s="4" t="s">
        <v>6640</v>
      </c>
      <c r="F1388">
        <f>VALUE(SUBSTITUTE(Hafas[[#This Row],[Breitengrad Bahnhof]],".",","))</f>
        <v>53.901139999999998</v>
      </c>
      <c r="G1388">
        <f>VALUE(SUBSTITUTE(Hafas[[#This Row],[Längengrad Bahnhof]],".",","))</f>
        <v>13.053953999999999</v>
      </c>
    </row>
    <row r="1389" spans="1:7">
      <c r="A1389" s="4" t="s">
        <v>6641</v>
      </c>
      <c r="B1389">
        <v>8001414</v>
      </c>
      <c r="D1389" s="4" t="s">
        <v>6642</v>
      </c>
      <c r="E1389" s="4" t="s">
        <v>6643</v>
      </c>
      <c r="F1389">
        <f>VALUE(SUBSTITUTE(Hafas[[#This Row],[Breitengrad Bahnhof]],".",","))</f>
        <v>50.123918000000003</v>
      </c>
      <c r="G1389">
        <f>VALUE(SUBSTITUTE(Hafas[[#This Row],[Längengrad Bahnhof]],".",","))</f>
        <v>6.6004060000000004</v>
      </c>
    </row>
    <row r="1390" spans="1:7">
      <c r="A1390" s="4" t="s">
        <v>6644</v>
      </c>
      <c r="B1390">
        <v>8081006</v>
      </c>
      <c r="D1390" s="4" t="s">
        <v>6645</v>
      </c>
      <c r="E1390" s="4" t="s">
        <v>6646</v>
      </c>
      <c r="F1390">
        <f>VALUE(SUBSTITUTE(Hafas[[#This Row],[Breitengrad Bahnhof]],".",","))</f>
        <v>53.145484000000003</v>
      </c>
      <c r="G1390">
        <f>VALUE(SUBSTITUTE(Hafas[[#This Row],[Längengrad Bahnhof]],".",","))</f>
        <v>13.378325</v>
      </c>
    </row>
    <row r="1391" spans="1:7">
      <c r="A1391" s="4" t="s">
        <v>6647</v>
      </c>
      <c r="B1391">
        <v>8001415</v>
      </c>
      <c r="D1391" s="4" t="s">
        <v>6648</v>
      </c>
      <c r="E1391" s="4" t="s">
        <v>6649</v>
      </c>
      <c r="F1391">
        <f>VALUE(SUBSTITUTE(Hafas[[#This Row],[Breitengrad Bahnhof]],".",","))</f>
        <v>48.068817000000003</v>
      </c>
      <c r="G1391">
        <f>VALUE(SUBSTITUTE(Hafas[[#This Row],[Längengrad Bahnhof]],".",","))</f>
        <v>7.8816870000000003</v>
      </c>
    </row>
    <row r="1392" spans="1:7">
      <c r="A1392" s="4" t="s">
        <v>6650</v>
      </c>
      <c r="B1392">
        <v>8001417</v>
      </c>
      <c r="D1392" s="4" t="s">
        <v>6651</v>
      </c>
      <c r="E1392" s="4" t="s">
        <v>6652</v>
      </c>
      <c r="F1392">
        <f>VALUE(SUBSTITUTE(Hafas[[#This Row],[Breitengrad Bahnhof]],".",","))</f>
        <v>50.529648000000002</v>
      </c>
      <c r="G1392">
        <f>VALUE(SUBSTITUTE(Hafas[[#This Row],[Längengrad Bahnhof]],".",","))</f>
        <v>7.0415270000000003</v>
      </c>
    </row>
    <row r="1393" spans="1:7">
      <c r="A1393" s="4" t="s">
        <v>6653</v>
      </c>
      <c r="B1393">
        <v>8001418</v>
      </c>
      <c r="D1393" s="4" t="s">
        <v>6654</v>
      </c>
      <c r="E1393" s="4" t="s">
        <v>6655</v>
      </c>
      <c r="F1393">
        <f>VALUE(SUBSTITUTE(Hafas[[#This Row],[Breitengrad Bahnhof]],".",","))</f>
        <v>50.457225000000001</v>
      </c>
      <c r="G1393">
        <f>VALUE(SUBSTITUTE(Hafas[[#This Row],[Längengrad Bahnhof]],".",","))</f>
        <v>7.7836930000000004</v>
      </c>
    </row>
    <row r="1394" spans="1:7">
      <c r="A1394" s="4" t="s">
        <v>6656</v>
      </c>
      <c r="B1394">
        <v>8000071</v>
      </c>
      <c r="D1394" s="4" t="s">
        <v>6657</v>
      </c>
      <c r="E1394" s="4" t="s">
        <v>6658</v>
      </c>
      <c r="F1394">
        <f>VALUE(SUBSTITUTE(Hafas[[#This Row],[Breitengrad Bahnhof]],".",","))</f>
        <v>52.096851000000001</v>
      </c>
      <c r="G1394">
        <f>VALUE(SUBSTITUTE(Hafas[[#This Row],[Längengrad Bahnhof]],".",","))</f>
        <v>10.143719000000001</v>
      </c>
    </row>
    <row r="1395" spans="1:7">
      <c r="A1395" s="4" t="s">
        <v>6659</v>
      </c>
      <c r="B1395">
        <v>8011362</v>
      </c>
      <c r="D1395" s="4" t="s">
        <v>6660</v>
      </c>
      <c r="E1395" s="4" t="s">
        <v>6661</v>
      </c>
      <c r="F1395">
        <f>VALUE(SUBSTITUTE(Hafas[[#This Row],[Breitengrad Bahnhof]],".",","))</f>
        <v>51.821188999999997</v>
      </c>
      <c r="G1395">
        <f>VALUE(SUBSTITUTE(Hafas[[#This Row],[Längengrad Bahnhof]],".",","))</f>
        <v>12.314418999999999</v>
      </c>
    </row>
    <row r="1396" spans="1:7">
      <c r="A1396" s="4" t="s">
        <v>6662</v>
      </c>
      <c r="B1396">
        <v>8010077</v>
      </c>
      <c r="D1396" s="4" t="s">
        <v>6663</v>
      </c>
      <c r="E1396" s="4" t="s">
        <v>6664</v>
      </c>
      <c r="F1396">
        <f>VALUE(SUBSTITUTE(Hafas[[#This Row],[Breitengrad Bahnhof]],".",","))</f>
        <v>51.839865000000003</v>
      </c>
      <c r="G1396">
        <f>VALUE(SUBSTITUTE(Hafas[[#This Row],[Längengrad Bahnhof]],".",","))</f>
        <v>12.234945</v>
      </c>
    </row>
    <row r="1397" spans="1:7">
      <c r="A1397" s="4" t="s">
        <v>6665</v>
      </c>
      <c r="B1397">
        <v>8071761</v>
      </c>
      <c r="D1397" s="4" t="s">
        <v>2585</v>
      </c>
      <c r="E1397" s="4" t="s">
        <v>2585</v>
      </c>
      <c r="F1397">
        <f>VALUE(SUBSTITUTE(Hafas[[#This Row],[Breitengrad Bahnhof]],".",","))</f>
        <v>999999</v>
      </c>
      <c r="G1397">
        <f>VALUE(SUBSTITUTE(Hafas[[#This Row],[Längengrad Bahnhof]],".",","))</f>
        <v>999999</v>
      </c>
    </row>
    <row r="1398" spans="1:7">
      <c r="A1398" s="4" t="s">
        <v>6666</v>
      </c>
      <c r="B1398">
        <v>8011361</v>
      </c>
      <c r="D1398" s="4" t="s">
        <v>6667</v>
      </c>
      <c r="E1398" s="4" t="s">
        <v>6668</v>
      </c>
      <c r="F1398">
        <f>VALUE(SUBSTITUTE(Hafas[[#This Row],[Breitengrad Bahnhof]],".",","))</f>
        <v>51.802196000000002</v>
      </c>
      <c r="G1398">
        <f>VALUE(SUBSTITUTE(Hafas[[#This Row],[Längengrad Bahnhof]],".",","))</f>
        <v>12.236454999999999</v>
      </c>
    </row>
    <row r="1399" spans="1:7">
      <c r="A1399" s="4" t="s">
        <v>6669</v>
      </c>
      <c r="B1399">
        <v>8011363</v>
      </c>
      <c r="D1399" s="4" t="s">
        <v>6670</v>
      </c>
      <c r="E1399" s="4" t="s">
        <v>6671</v>
      </c>
      <c r="F1399">
        <f>VALUE(SUBSTITUTE(Hafas[[#This Row],[Breitengrad Bahnhof]],".",","))</f>
        <v>51.825541000000001</v>
      </c>
      <c r="G1399">
        <f>VALUE(SUBSTITUTE(Hafas[[#This Row],[Längengrad Bahnhof]],".",","))</f>
        <v>12.193339999999999</v>
      </c>
    </row>
    <row r="1400" spans="1:7">
      <c r="A1400" s="4" t="s">
        <v>6672</v>
      </c>
      <c r="B1400">
        <v>8011364</v>
      </c>
      <c r="D1400" s="4" t="s">
        <v>6673</v>
      </c>
      <c r="E1400" s="4" t="s">
        <v>6674</v>
      </c>
      <c r="F1400">
        <f>VALUE(SUBSTITUTE(Hafas[[#This Row],[Breitengrad Bahnhof]],".",","))</f>
        <v>51.814076999999997</v>
      </c>
      <c r="G1400">
        <f>VALUE(SUBSTITUTE(Hafas[[#This Row],[Längengrad Bahnhof]],".",","))</f>
        <v>12.148546</v>
      </c>
    </row>
    <row r="1401" spans="1:7">
      <c r="A1401" s="4" t="s">
        <v>6675</v>
      </c>
      <c r="B1401">
        <v>8070259</v>
      </c>
      <c r="D1401" s="4" t="s">
        <v>6676</v>
      </c>
      <c r="E1401" s="4" t="s">
        <v>6677</v>
      </c>
      <c r="F1401">
        <f>VALUE(SUBSTITUTE(Hafas[[#This Row],[Breitengrad Bahnhof]],".",","))</f>
        <v>51.836564000000003</v>
      </c>
      <c r="G1401">
        <f>VALUE(SUBSTITUTE(Hafas[[#This Row],[Längengrad Bahnhof]],".",","))</f>
        <v>12.270566000000001</v>
      </c>
    </row>
    <row r="1402" spans="1:7">
      <c r="A1402" s="4" t="s">
        <v>6678</v>
      </c>
      <c r="B1402">
        <v>8001420</v>
      </c>
      <c r="D1402" s="4" t="s">
        <v>6679</v>
      </c>
      <c r="E1402" s="4" t="s">
        <v>6680</v>
      </c>
      <c r="F1402">
        <f>VALUE(SUBSTITUTE(Hafas[[#This Row],[Breitengrad Bahnhof]],".",","))</f>
        <v>51.940745</v>
      </c>
      <c r="G1402">
        <f>VALUE(SUBSTITUTE(Hafas[[#This Row],[Längengrad Bahnhof]],".",","))</f>
        <v>8.8728590000000001</v>
      </c>
    </row>
    <row r="1403" spans="1:7">
      <c r="A1403" s="4" t="s">
        <v>6681</v>
      </c>
      <c r="B1403">
        <v>8001421</v>
      </c>
      <c r="D1403" s="4" t="s">
        <v>6682</v>
      </c>
      <c r="E1403" s="4" t="s">
        <v>6683</v>
      </c>
      <c r="F1403">
        <f>VALUE(SUBSTITUTE(Hafas[[#This Row],[Breitengrad Bahnhof]],".",","))</f>
        <v>49.788145999999998</v>
      </c>
      <c r="G1403">
        <f>VALUE(SUBSTITUTE(Hafas[[#This Row],[Längengrad Bahnhof]],".",","))</f>
        <v>10.090358999999999</v>
      </c>
    </row>
    <row r="1404" spans="1:7">
      <c r="A1404" s="4" t="s">
        <v>6684</v>
      </c>
      <c r="B1404">
        <v>8085015</v>
      </c>
      <c r="D1404" s="4" t="s">
        <v>6685</v>
      </c>
      <c r="E1404" s="4" t="s">
        <v>6686</v>
      </c>
      <c r="F1404">
        <f>VALUE(SUBSTITUTE(Hafas[[#This Row],[Breitengrad Bahnhof]],".",","))</f>
        <v>48.606704999999998</v>
      </c>
      <c r="G1404">
        <f>VALUE(SUBSTITUTE(Hafas[[#This Row],[Längengrad Bahnhof]],".",","))</f>
        <v>9.0934369999999998</v>
      </c>
    </row>
    <row r="1405" spans="1:7">
      <c r="A1405" s="4" t="s">
        <v>6687</v>
      </c>
      <c r="B1405">
        <v>8001424</v>
      </c>
      <c r="D1405" s="4" t="s">
        <v>6688</v>
      </c>
      <c r="E1405" s="4" t="s">
        <v>6689</v>
      </c>
      <c r="F1405">
        <f>VALUE(SUBSTITUTE(Hafas[[#This Row],[Breitengrad Bahnhof]],".",","))</f>
        <v>48.523173999999997</v>
      </c>
      <c r="G1405">
        <f>VALUE(SUBSTITUTE(Hafas[[#This Row],[Längengrad Bahnhof]],".",","))</f>
        <v>9.3512570000000004</v>
      </c>
    </row>
    <row r="1406" spans="1:7">
      <c r="A1406" s="4" t="s">
        <v>6690</v>
      </c>
      <c r="B1406">
        <v>8001426</v>
      </c>
      <c r="D1406" s="4" t="s">
        <v>6691</v>
      </c>
      <c r="E1406" s="4" t="s">
        <v>6692</v>
      </c>
      <c r="F1406">
        <f>VALUE(SUBSTITUTE(Hafas[[#This Row],[Breitengrad Bahnhof]],".",","))</f>
        <v>48.514060999999998</v>
      </c>
      <c r="G1406">
        <f>VALUE(SUBSTITUTE(Hafas[[#This Row],[Längengrad Bahnhof]],".",","))</f>
        <v>9.3580400000000008</v>
      </c>
    </row>
    <row r="1407" spans="1:7">
      <c r="A1407" s="4" t="s">
        <v>6693</v>
      </c>
      <c r="B1407">
        <v>8001422</v>
      </c>
      <c r="D1407" s="4" t="s">
        <v>6694</v>
      </c>
      <c r="E1407" s="4" t="s">
        <v>6695</v>
      </c>
      <c r="F1407">
        <f>VALUE(SUBSTITUTE(Hafas[[#This Row],[Breitengrad Bahnhof]],".",","))</f>
        <v>48.529215999999998</v>
      </c>
      <c r="G1407">
        <f>VALUE(SUBSTITUTE(Hafas[[#This Row],[Längengrad Bahnhof]],".",","))</f>
        <v>9.3368959999999994</v>
      </c>
    </row>
    <row r="1408" spans="1:7">
      <c r="A1408" s="4" t="s">
        <v>6696</v>
      </c>
      <c r="B1408">
        <v>8001427</v>
      </c>
      <c r="D1408" s="4" t="s">
        <v>6697</v>
      </c>
      <c r="E1408" s="4" t="s">
        <v>6698</v>
      </c>
      <c r="F1408">
        <f>VALUE(SUBSTITUTE(Hafas[[#This Row],[Breitengrad Bahnhof]],".",","))</f>
        <v>50.042555999999998</v>
      </c>
      <c r="G1408">
        <f>VALUE(SUBSTITUTE(Hafas[[#This Row],[Längengrad Bahnhof]],".",","))</f>
        <v>9.0368069999999996</v>
      </c>
    </row>
    <row r="1409" spans="1:7">
      <c r="A1409" s="4" t="s">
        <v>6699</v>
      </c>
      <c r="B1409">
        <v>8001428</v>
      </c>
      <c r="D1409" s="4" t="s">
        <v>6700</v>
      </c>
      <c r="E1409" s="4" t="s">
        <v>6701</v>
      </c>
      <c r="F1409">
        <f>VALUE(SUBSTITUTE(Hafas[[#This Row],[Breitengrad Bahnhof]],".",","))</f>
        <v>48.616408999999997</v>
      </c>
      <c r="G1409">
        <f>VALUE(SUBSTITUTE(Hafas[[#This Row],[Längengrad Bahnhof]],".",","))</f>
        <v>9.4548780000000008</v>
      </c>
    </row>
    <row r="1410" spans="1:7">
      <c r="A1410" s="4" t="s">
        <v>6702</v>
      </c>
      <c r="B1410">
        <v>8070679</v>
      </c>
      <c r="D1410" s="4" t="s">
        <v>6703</v>
      </c>
      <c r="E1410" s="4" t="s">
        <v>6704</v>
      </c>
      <c r="F1410">
        <f>VALUE(SUBSTITUTE(Hafas[[#This Row],[Breitengrad Bahnhof]],".",","))</f>
        <v>48.527816999999999</v>
      </c>
      <c r="G1410">
        <f>VALUE(SUBSTITUTE(Hafas[[#This Row],[Längengrad Bahnhof]],".",","))</f>
        <v>9.3446300000000004</v>
      </c>
    </row>
    <row r="1411" spans="1:7">
      <c r="A1411" s="4" t="s">
        <v>6705</v>
      </c>
      <c r="B1411">
        <v>8001429</v>
      </c>
      <c r="D1411" s="4" t="s">
        <v>6706</v>
      </c>
      <c r="E1411" s="4" t="s">
        <v>6707</v>
      </c>
      <c r="F1411">
        <f>VALUE(SUBSTITUTE(Hafas[[#This Row],[Breitengrad Bahnhof]],".",","))</f>
        <v>52.156874000000002</v>
      </c>
      <c r="G1411">
        <f>VALUE(SUBSTITUTE(Hafas[[#This Row],[Längengrad Bahnhof]],".",","))</f>
        <v>10.660129</v>
      </c>
    </row>
    <row r="1412" spans="1:7">
      <c r="A1412" s="4" t="s">
        <v>6708</v>
      </c>
      <c r="B1412">
        <v>8071799</v>
      </c>
      <c r="D1412" s="4" t="s">
        <v>6709</v>
      </c>
      <c r="E1412" s="4" t="s">
        <v>6710</v>
      </c>
      <c r="F1412">
        <f>VALUE(SUBSTITUTE(Hafas[[#This Row],[Breitengrad Bahnhof]],".",","))</f>
        <v>52.173568000000003</v>
      </c>
      <c r="G1412">
        <f>VALUE(SUBSTITUTE(Hafas[[#This Row],[Längengrad Bahnhof]],".",","))</f>
        <v>10.667249999999999</v>
      </c>
    </row>
    <row r="1413" spans="1:7">
      <c r="A1413" s="4" t="s">
        <v>6711</v>
      </c>
      <c r="B1413">
        <v>8010078</v>
      </c>
      <c r="D1413" s="4" t="s">
        <v>6712</v>
      </c>
      <c r="E1413" s="4" t="s">
        <v>6713</v>
      </c>
      <c r="F1413">
        <f>VALUE(SUBSTITUTE(Hafas[[#This Row],[Breitengrad Bahnhof]],".",","))</f>
        <v>51.110529999999997</v>
      </c>
      <c r="G1413">
        <f>VALUE(SUBSTITUTE(Hafas[[#This Row],[Längengrad Bahnhof]],".",","))</f>
        <v>12.068913</v>
      </c>
    </row>
    <row r="1414" spans="1:7">
      <c r="A1414" s="4" t="s">
        <v>6714</v>
      </c>
      <c r="B1414">
        <v>8001430</v>
      </c>
      <c r="D1414" s="4" t="s">
        <v>6715</v>
      </c>
      <c r="E1414" s="4" t="s">
        <v>6716</v>
      </c>
      <c r="F1414">
        <f>VALUE(SUBSTITUTE(Hafas[[#This Row],[Breitengrad Bahnhof]],".",","))</f>
        <v>49.041640000000001</v>
      </c>
      <c r="G1414">
        <f>VALUE(SUBSTITUTE(Hafas[[#This Row],[Längengrad Bahnhof]],".",","))</f>
        <v>11.914918</v>
      </c>
    </row>
    <row r="1415" spans="1:7">
      <c r="A1415" s="4" t="s">
        <v>6717</v>
      </c>
      <c r="B1415">
        <v>8071374</v>
      </c>
      <c r="D1415" s="4" t="s">
        <v>6718</v>
      </c>
      <c r="E1415" s="4" t="s">
        <v>6719</v>
      </c>
      <c r="F1415">
        <f>VALUE(SUBSTITUTE(Hafas[[#This Row],[Breitengrad Bahnhof]],".",","))</f>
        <v>49.036408000000002</v>
      </c>
      <c r="G1415">
        <f>VALUE(SUBSTITUTE(Hafas[[#This Row],[Längengrad Bahnhof]],".",","))</f>
        <v>11.907199</v>
      </c>
    </row>
    <row r="1416" spans="1:7">
      <c r="A1416" s="4" t="s">
        <v>6720</v>
      </c>
      <c r="B1416">
        <v>8001432</v>
      </c>
      <c r="D1416" s="4" t="s">
        <v>6721</v>
      </c>
      <c r="E1416" s="4" t="s">
        <v>6722</v>
      </c>
      <c r="F1416">
        <f>VALUE(SUBSTITUTE(Hafas[[#This Row],[Breitengrad Bahnhof]],".",","))</f>
        <v>51.713087000000002</v>
      </c>
      <c r="G1416">
        <f>VALUE(SUBSTITUTE(Hafas[[#This Row],[Längengrad Bahnhof]],".",","))</f>
        <v>6.97079</v>
      </c>
    </row>
    <row r="1417" spans="1:7">
      <c r="A1417" s="4" t="s">
        <v>6723</v>
      </c>
      <c r="B1417">
        <v>8011371</v>
      </c>
      <c r="D1417" s="4" t="s">
        <v>6724</v>
      </c>
      <c r="E1417" s="4" t="s">
        <v>6725</v>
      </c>
      <c r="F1417">
        <f>VALUE(SUBSTITUTE(Hafas[[#This Row],[Breitengrad Bahnhof]],".",","))</f>
        <v>51.114429999999999</v>
      </c>
      <c r="G1417">
        <f>VALUE(SUBSTITUTE(Hafas[[#This Row],[Längengrad Bahnhof]],".",","))</f>
        <v>12.419542</v>
      </c>
    </row>
    <row r="1418" spans="1:7">
      <c r="A1418" s="4" t="s">
        <v>6726</v>
      </c>
      <c r="B1418">
        <v>8071114</v>
      </c>
      <c r="D1418" s="4" t="s">
        <v>6727</v>
      </c>
      <c r="E1418" s="4" t="s">
        <v>6728</v>
      </c>
      <c r="F1418">
        <f>VALUE(SUBSTITUTE(Hafas[[#This Row],[Breitengrad Bahnhof]],".",","))</f>
        <v>51.111120999999997</v>
      </c>
      <c r="G1418">
        <f>VALUE(SUBSTITUTE(Hafas[[#This Row],[Längengrad Bahnhof]],".",","))</f>
        <v>12.426193</v>
      </c>
    </row>
    <row r="1419" spans="1:7">
      <c r="A1419" s="4" t="s">
        <v>6729</v>
      </c>
      <c r="B1419">
        <v>8001435</v>
      </c>
      <c r="D1419" s="4" t="s">
        <v>6730</v>
      </c>
      <c r="E1419" s="4" t="s">
        <v>6731</v>
      </c>
      <c r="F1419">
        <f>VALUE(SUBSTITUTE(Hafas[[#This Row],[Breitengrad Bahnhof]],".",","))</f>
        <v>50.128683000000002</v>
      </c>
      <c r="G1419">
        <f>VALUE(SUBSTITUTE(Hafas[[#This Row],[Längengrad Bahnhof]],".",","))</f>
        <v>9.8376599999999996</v>
      </c>
    </row>
    <row r="1420" spans="1:7">
      <c r="A1420" s="4" t="s">
        <v>6732</v>
      </c>
      <c r="B1420">
        <v>8000362</v>
      </c>
      <c r="D1420" s="4" t="s">
        <v>6733</v>
      </c>
      <c r="E1420" s="4" t="s">
        <v>6734</v>
      </c>
      <c r="F1420">
        <f>VALUE(SUBSTITUTE(Hafas[[#This Row],[Breitengrad Bahnhof]],".",","))</f>
        <v>49.903646000000002</v>
      </c>
      <c r="G1420">
        <f>VALUE(SUBSTITUTE(Hafas[[#This Row],[Längengrad Bahnhof]],".",","))</f>
        <v>8.8408940000000005</v>
      </c>
    </row>
    <row r="1421" spans="1:7">
      <c r="A1421" s="4" t="s">
        <v>6735</v>
      </c>
      <c r="B1421">
        <v>8070012</v>
      </c>
      <c r="D1421" s="4" t="s">
        <v>6736</v>
      </c>
      <c r="E1421" s="4" t="s">
        <v>6737</v>
      </c>
      <c r="F1421">
        <f>VALUE(SUBSTITUTE(Hafas[[#This Row],[Breitengrad Bahnhof]],".",","))</f>
        <v>49.039346999999999</v>
      </c>
      <c r="G1421">
        <f>VALUE(SUBSTITUTE(Hafas[[#This Row],[Längengrad Bahnhof]],".",","))</f>
        <v>8.6744719999999997</v>
      </c>
    </row>
    <row r="1422" spans="1:7">
      <c r="A1422" s="4" t="s">
        <v>6738</v>
      </c>
      <c r="B1422">
        <v>8001439</v>
      </c>
      <c r="D1422" s="4" t="s">
        <v>6739</v>
      </c>
      <c r="E1422" s="4" t="s">
        <v>6740</v>
      </c>
      <c r="F1422">
        <f>VALUE(SUBSTITUTE(Hafas[[#This Row],[Breitengrad Bahnhof]],".",","))</f>
        <v>48.356090000000002</v>
      </c>
      <c r="G1422">
        <f>VALUE(SUBSTITUTE(Hafas[[#This Row],[Längengrad Bahnhof]],".",","))</f>
        <v>10.776823</v>
      </c>
    </row>
    <row r="1423" spans="1:7">
      <c r="A1423" s="4" t="s">
        <v>6741</v>
      </c>
      <c r="B1423">
        <v>8001448</v>
      </c>
      <c r="D1423" s="4" t="s">
        <v>6742</v>
      </c>
      <c r="E1423" s="4" t="s">
        <v>6743</v>
      </c>
      <c r="F1423">
        <f>VALUE(SUBSTITUTE(Hafas[[#This Row],[Breitengrad Bahnhof]],".",","))</f>
        <v>49.841354000000003</v>
      </c>
      <c r="G1423">
        <f>VALUE(SUBSTITUTE(Hafas[[#This Row],[Längengrad Bahnhof]],".",","))</f>
        <v>8.3571399999999993</v>
      </c>
    </row>
    <row r="1424" spans="1:7">
      <c r="A1424" s="4" t="s">
        <v>6744</v>
      </c>
      <c r="B1424">
        <v>8001443</v>
      </c>
      <c r="D1424" s="4" t="s">
        <v>6745</v>
      </c>
      <c r="E1424" s="4" t="s">
        <v>6746</v>
      </c>
      <c r="F1424">
        <f>VALUE(SUBSTITUTE(Hafas[[#This Row],[Breitengrad Bahnhof]],".",","))</f>
        <v>52.604771</v>
      </c>
      <c r="G1424">
        <f>VALUE(SUBSTITUTE(Hafas[[#This Row],[Längengrad Bahnhof]],".",","))</f>
        <v>8.3803339999999995</v>
      </c>
    </row>
    <row r="1425" spans="1:7">
      <c r="A1425" s="4" t="s">
        <v>6747</v>
      </c>
      <c r="B1425">
        <v>8011376</v>
      </c>
      <c r="D1425" s="4" t="s">
        <v>6748</v>
      </c>
      <c r="E1425" s="4" t="s">
        <v>6749</v>
      </c>
      <c r="F1425">
        <f>VALUE(SUBSTITUTE(Hafas[[#This Row],[Breitengrad Bahnhof]],".",","))</f>
        <v>51.450594000000002</v>
      </c>
      <c r="G1425">
        <f>VALUE(SUBSTITUTE(Hafas[[#This Row],[Längengrad Bahnhof]],".",","))</f>
        <v>12.050897000000001</v>
      </c>
    </row>
    <row r="1426" spans="1:7">
      <c r="A1426" s="4" t="s">
        <v>6750</v>
      </c>
      <c r="B1426">
        <v>8001447</v>
      </c>
      <c r="D1426" s="4" t="s">
        <v>6751</v>
      </c>
      <c r="E1426" s="4" t="s">
        <v>6752</v>
      </c>
      <c r="F1426">
        <f>VALUE(SUBSTITUTE(Hafas[[#This Row],[Breitengrad Bahnhof]],".",","))</f>
        <v>47.950817999999998</v>
      </c>
      <c r="G1426">
        <f>VALUE(SUBSTITUTE(Hafas[[#This Row],[Längengrad Bahnhof]],".",","))</f>
        <v>11.10754</v>
      </c>
    </row>
    <row r="1427" spans="1:7">
      <c r="A1427" s="4" t="s">
        <v>6753</v>
      </c>
      <c r="B1427">
        <v>8001450</v>
      </c>
      <c r="D1427" s="4" t="s">
        <v>6754</v>
      </c>
      <c r="E1427" s="4" t="s">
        <v>6755</v>
      </c>
      <c r="F1427">
        <f>VALUE(SUBSTITUTE(Hafas[[#This Row],[Breitengrad Bahnhof]],".",","))</f>
        <v>49.556882000000002</v>
      </c>
      <c r="G1427">
        <f>VALUE(SUBSTITUTE(Hafas[[#This Row],[Längengrad Bahnhof]],".",","))</f>
        <v>10.543103</v>
      </c>
    </row>
    <row r="1428" spans="1:7">
      <c r="A1428" s="4" t="s">
        <v>6756</v>
      </c>
      <c r="B1428">
        <v>8001454</v>
      </c>
      <c r="D1428" s="4" t="s">
        <v>6757</v>
      </c>
      <c r="E1428" s="4" t="s">
        <v>6758</v>
      </c>
      <c r="F1428">
        <f>VALUE(SUBSTITUTE(Hafas[[#This Row],[Breitengrad Bahnhof]],".",","))</f>
        <v>47.812866</v>
      </c>
      <c r="G1428">
        <f>VALUE(SUBSTITUTE(Hafas[[#This Row],[Längengrad Bahnhof]],".",","))</f>
        <v>10.290481</v>
      </c>
    </row>
    <row r="1429" spans="1:7">
      <c r="A1429" s="4" t="s">
        <v>6759</v>
      </c>
      <c r="B1429">
        <v>8007335</v>
      </c>
      <c r="D1429" s="4" t="s">
        <v>6760</v>
      </c>
      <c r="E1429" s="4" t="s">
        <v>6761</v>
      </c>
      <c r="F1429">
        <f>VALUE(SUBSTITUTE(Hafas[[#This Row],[Breitengrad Bahnhof]],".",","))</f>
        <v>47.859372999999998</v>
      </c>
      <c r="G1429">
        <f>VALUE(SUBSTITUTE(Hafas[[#This Row],[Längengrad Bahnhof]],".",","))</f>
        <v>7.763382</v>
      </c>
    </row>
    <row r="1430" spans="1:7">
      <c r="A1430" s="4" t="s">
        <v>6762</v>
      </c>
      <c r="B1430">
        <v>8001456</v>
      </c>
      <c r="D1430" s="4" t="s">
        <v>6763</v>
      </c>
      <c r="E1430" s="4" t="s">
        <v>6764</v>
      </c>
      <c r="F1430">
        <f>VALUE(SUBSTITUTE(Hafas[[#This Row],[Breitengrad Bahnhof]],".",","))</f>
        <v>50.008063999999997</v>
      </c>
      <c r="G1430">
        <f>VALUE(SUBSTITUTE(Hafas[[#This Row],[Längengrad Bahnhof]],".",","))</f>
        <v>8.7855410000000003</v>
      </c>
    </row>
    <row r="1431" spans="1:7">
      <c r="A1431" s="4" t="s">
        <v>309</v>
      </c>
      <c r="B1431">
        <v>8001455</v>
      </c>
      <c r="D1431" s="4" t="s">
        <v>6765</v>
      </c>
      <c r="E1431" s="4" t="s">
        <v>6766</v>
      </c>
      <c r="F1431">
        <f>VALUE(SUBSTITUTE(Hafas[[#This Row],[Breitengrad Bahnhof]],".",","))</f>
        <v>50.017659999999999</v>
      </c>
      <c r="G1431">
        <f>VALUE(SUBSTITUTE(Hafas[[#This Row],[Längengrad Bahnhof]],".",","))</f>
        <v>8.789218</v>
      </c>
    </row>
    <row r="1432" spans="1:7">
      <c r="A1432" s="4" t="s">
        <v>6767</v>
      </c>
      <c r="B1432">
        <v>8001459</v>
      </c>
      <c r="D1432" s="4" t="s">
        <v>6768</v>
      </c>
      <c r="E1432" s="4" t="s">
        <v>6769</v>
      </c>
      <c r="F1432">
        <f>VALUE(SUBSTITUTE(Hafas[[#This Row],[Breitengrad Bahnhof]],".",","))</f>
        <v>50.025708000000002</v>
      </c>
      <c r="G1432">
        <f>VALUE(SUBSTITUTE(Hafas[[#This Row],[Längengrad Bahnhof]],".",","))</f>
        <v>8.7928979999999992</v>
      </c>
    </row>
    <row r="1433" spans="1:7">
      <c r="A1433" s="4" t="s">
        <v>6770</v>
      </c>
      <c r="B1433">
        <v>8011378</v>
      </c>
      <c r="D1433" s="4" t="s">
        <v>6771</v>
      </c>
      <c r="E1433" s="4" t="s">
        <v>6772</v>
      </c>
      <c r="F1433">
        <f>VALUE(SUBSTITUTE(Hafas[[#This Row],[Breitengrad Bahnhof]],".",","))</f>
        <v>50.599437000000002</v>
      </c>
      <c r="G1433">
        <f>VALUE(SUBSTITUTE(Hafas[[#This Row],[Längengrad Bahnhof]],".",","))</f>
        <v>10.5969</v>
      </c>
    </row>
    <row r="1434" spans="1:7">
      <c r="A1434" s="4" t="s">
        <v>503</v>
      </c>
      <c r="B1434">
        <v>8001457</v>
      </c>
      <c r="D1434" s="4" t="s">
        <v>6773</v>
      </c>
      <c r="E1434" s="4" t="s">
        <v>6774</v>
      </c>
      <c r="F1434">
        <f>VALUE(SUBSTITUTE(Hafas[[#This Row],[Breitengrad Bahnhof]],".",","))</f>
        <v>50.370126999999997</v>
      </c>
      <c r="G1434">
        <f>VALUE(SUBSTITUTE(Hafas[[#This Row],[Längengrad Bahnhof]],".",","))</f>
        <v>8.0196199999999997</v>
      </c>
    </row>
    <row r="1435" spans="1:7">
      <c r="A1435" s="4" t="s">
        <v>6775</v>
      </c>
      <c r="B1435">
        <v>8001458</v>
      </c>
      <c r="D1435" s="4" t="s">
        <v>6776</v>
      </c>
      <c r="E1435" s="4" t="s">
        <v>6777</v>
      </c>
      <c r="F1435">
        <f>VALUE(SUBSTITUTE(Hafas[[#This Row],[Breitengrad Bahnhof]],".",","))</f>
        <v>50.376044</v>
      </c>
      <c r="G1435">
        <f>VALUE(SUBSTITUTE(Hafas[[#This Row],[Längengrad Bahnhof]],".",","))</f>
        <v>8.0385869999999997</v>
      </c>
    </row>
    <row r="1436" spans="1:7">
      <c r="A1436" s="4" t="s">
        <v>6778</v>
      </c>
      <c r="B1436">
        <v>8001460</v>
      </c>
      <c r="D1436" s="4" t="s">
        <v>6779</v>
      </c>
      <c r="E1436" s="4" t="s">
        <v>6780</v>
      </c>
      <c r="F1436">
        <f>VALUE(SUBSTITUTE(Hafas[[#This Row],[Breitengrad Bahnhof]],".",","))</f>
        <v>50.801622000000002</v>
      </c>
      <c r="G1436">
        <f>VALUE(SUBSTITUTE(Hafas[[#This Row],[Längengrad Bahnhof]],".",","))</f>
        <v>8.2038899999999995</v>
      </c>
    </row>
    <row r="1437" spans="1:7">
      <c r="A1437" s="4" t="s">
        <v>6781</v>
      </c>
      <c r="B1437">
        <v>8000074</v>
      </c>
      <c r="D1437" s="4" t="s">
        <v>6782</v>
      </c>
      <c r="E1437" s="4" t="s">
        <v>6783</v>
      </c>
      <c r="F1437">
        <f>VALUE(SUBSTITUTE(Hafas[[#This Row],[Breitengrad Bahnhof]],".",","))</f>
        <v>50.734943000000001</v>
      </c>
      <c r="G1437">
        <f>VALUE(SUBSTITUTE(Hafas[[#This Row],[Längengrad Bahnhof]],".",","))</f>
        <v>8.2946209999999994</v>
      </c>
    </row>
    <row r="1438" spans="1:7">
      <c r="A1438" s="4" t="s">
        <v>6784</v>
      </c>
      <c r="B1438">
        <v>8001463</v>
      </c>
      <c r="D1438" s="4" t="s">
        <v>6785</v>
      </c>
      <c r="E1438" s="4" t="s">
        <v>6786</v>
      </c>
      <c r="F1438">
        <f>VALUE(SUBSTITUTE(Hafas[[#This Row],[Breitengrad Bahnhof]],".",","))</f>
        <v>48.581254999999999</v>
      </c>
      <c r="G1438">
        <f>VALUE(SUBSTITUTE(Hafas[[#This Row],[Längengrad Bahnhof]],".",","))</f>
        <v>10.489167</v>
      </c>
    </row>
    <row r="1439" spans="1:7">
      <c r="A1439" s="4" t="s">
        <v>6787</v>
      </c>
      <c r="B1439">
        <v>8000075</v>
      </c>
      <c r="D1439" s="4" t="s">
        <v>6788</v>
      </c>
      <c r="E1439" s="4" t="s">
        <v>6789</v>
      </c>
      <c r="F1439">
        <f>VALUE(SUBSTITUTE(Hafas[[#This Row],[Breitengrad Bahnhof]],".",","))</f>
        <v>49.352710000000002</v>
      </c>
      <c r="G1439">
        <f>VALUE(SUBSTITUTE(Hafas[[#This Row],[Längengrad Bahnhof]],".",","))</f>
        <v>6.7221500000000001</v>
      </c>
    </row>
    <row r="1440" spans="1:7">
      <c r="A1440" s="4" t="s">
        <v>6790</v>
      </c>
      <c r="B1440">
        <v>8079008</v>
      </c>
      <c r="D1440" s="4" t="s">
        <v>6791</v>
      </c>
      <c r="E1440" s="4" t="s">
        <v>6792</v>
      </c>
      <c r="F1440">
        <f>VALUE(SUBSTITUTE(Hafas[[#This Row],[Breitengrad Bahnhof]],".",","))</f>
        <v>47.740994000000001</v>
      </c>
      <c r="G1440">
        <f>VALUE(SUBSTITUTE(Hafas[[#This Row],[Längengrad Bahnhof]],".",","))</f>
        <v>9.1578049999999998</v>
      </c>
    </row>
    <row r="1441" spans="1:7">
      <c r="A1441" s="4" t="s">
        <v>6793</v>
      </c>
      <c r="B1441">
        <v>8001466</v>
      </c>
      <c r="D1441" s="4" t="s">
        <v>6794</v>
      </c>
      <c r="E1441" s="4" t="s">
        <v>6795</v>
      </c>
      <c r="F1441">
        <f>VALUE(SUBSTITUTE(Hafas[[#This Row],[Breitengrad Bahnhof]],".",","))</f>
        <v>48.641606000000003</v>
      </c>
      <c r="G1441">
        <f>VALUE(SUBSTITUTE(Hafas[[#This Row],[Längengrad Bahnhof]],".",","))</f>
        <v>12.48687</v>
      </c>
    </row>
    <row r="1442" spans="1:7">
      <c r="A1442" s="4" t="s">
        <v>6796</v>
      </c>
      <c r="B1442">
        <v>8070352</v>
      </c>
      <c r="D1442" s="4" t="s">
        <v>6797</v>
      </c>
      <c r="E1442" s="4" t="s">
        <v>6798</v>
      </c>
      <c r="F1442">
        <f>VALUE(SUBSTITUTE(Hafas[[#This Row],[Breitengrad Bahnhof]],".",","))</f>
        <v>49.068851000000002</v>
      </c>
      <c r="G1442">
        <f>VALUE(SUBSTITUTE(Hafas[[#This Row],[Längengrad Bahnhof]],".",","))</f>
        <v>10.328856</v>
      </c>
    </row>
    <row r="1443" spans="1:7">
      <c r="A1443" s="4" t="s">
        <v>6799</v>
      </c>
      <c r="B1443">
        <v>8001468</v>
      </c>
      <c r="D1443" s="4" t="s">
        <v>6800</v>
      </c>
      <c r="E1443" s="4" t="s">
        <v>6801</v>
      </c>
      <c r="F1443">
        <f>VALUE(SUBSTITUTE(Hafas[[#This Row],[Breitengrad Bahnhof]],".",","))</f>
        <v>48.342224999999999</v>
      </c>
      <c r="G1443">
        <f>VALUE(SUBSTITUTE(Hafas[[#This Row],[Längengrad Bahnhof]],".",","))</f>
        <v>10.588001999999999</v>
      </c>
    </row>
    <row r="1444" spans="1:7">
      <c r="A1444" s="4" t="s">
        <v>6802</v>
      </c>
      <c r="B1444">
        <v>8001469</v>
      </c>
      <c r="D1444" s="4" t="s">
        <v>6803</v>
      </c>
      <c r="E1444" s="4" t="s">
        <v>6804</v>
      </c>
      <c r="F1444">
        <f>VALUE(SUBSTITUTE(Hafas[[#This Row],[Breitengrad Bahnhof]],".",","))</f>
        <v>51.567458000000002</v>
      </c>
      <c r="G1444">
        <f>VALUE(SUBSTITUTE(Hafas[[#This Row],[Längengrad Bahnhof]],".",","))</f>
        <v>6.7380300000000002</v>
      </c>
    </row>
    <row r="1445" spans="1:7">
      <c r="A1445" s="4" t="s">
        <v>6805</v>
      </c>
      <c r="B1445">
        <v>8011382</v>
      </c>
      <c r="D1445" s="4" t="s">
        <v>6806</v>
      </c>
      <c r="E1445" s="4" t="s">
        <v>6807</v>
      </c>
      <c r="F1445">
        <f>VALUE(SUBSTITUTE(Hafas[[#This Row],[Breitengrad Bahnhof]],".",","))</f>
        <v>50.891092999999998</v>
      </c>
      <c r="G1445">
        <f>VALUE(SUBSTITUTE(Hafas[[#This Row],[Längengrad Bahnhof]],".",","))</f>
        <v>13.664603</v>
      </c>
    </row>
    <row r="1446" spans="1:7">
      <c r="A1446" s="4" t="s">
        <v>6808</v>
      </c>
      <c r="B1446">
        <v>8001470</v>
      </c>
      <c r="D1446" s="4" t="s">
        <v>6809</v>
      </c>
      <c r="E1446" s="4" t="s">
        <v>6810</v>
      </c>
      <c r="F1446">
        <f>VALUE(SUBSTITUTE(Hafas[[#This Row],[Breitengrad Bahnhof]],".",","))</f>
        <v>49.415385999999998</v>
      </c>
      <c r="G1446">
        <f>VALUE(SUBSTITUTE(Hafas[[#This Row],[Längengrad Bahnhof]],".",","))</f>
        <v>7.0123769999999999</v>
      </c>
    </row>
    <row r="1447" spans="1:7">
      <c r="A1447" s="4" t="s">
        <v>6811</v>
      </c>
      <c r="B1447">
        <v>8001471</v>
      </c>
      <c r="D1447" s="4" t="s">
        <v>6812</v>
      </c>
      <c r="E1447" s="4" t="s">
        <v>6813</v>
      </c>
      <c r="F1447">
        <f>VALUE(SUBSTITUTE(Hafas[[#This Row],[Breitengrad Bahnhof]],".",","))</f>
        <v>52.111919999999998</v>
      </c>
      <c r="G1447">
        <f>VALUE(SUBSTITUTE(Hafas[[#This Row],[Längengrad Bahnhof]],".",","))</f>
        <v>8.1852979999999995</v>
      </c>
    </row>
    <row r="1448" spans="1:7">
      <c r="A1448" s="4" t="s">
        <v>6814</v>
      </c>
      <c r="B1448">
        <v>8001472</v>
      </c>
      <c r="D1448" s="4" t="s">
        <v>6815</v>
      </c>
      <c r="E1448" s="4" t="s">
        <v>6816</v>
      </c>
      <c r="F1448">
        <f>VALUE(SUBSTITUTE(Hafas[[#This Row],[Breitengrad Bahnhof]],".",","))</f>
        <v>49.598233</v>
      </c>
      <c r="G1448">
        <f>VALUE(SUBSTITUTE(Hafas[[#This Row],[Längengrad Bahnhof]],".",","))</f>
        <v>9.6835079999999998</v>
      </c>
    </row>
    <row r="1449" spans="1:7">
      <c r="A1449" s="4" t="s">
        <v>6817</v>
      </c>
      <c r="B1449">
        <v>8011383</v>
      </c>
      <c r="D1449" s="4" t="s">
        <v>6818</v>
      </c>
      <c r="E1449" s="4" t="s">
        <v>6819</v>
      </c>
      <c r="F1449">
        <f>VALUE(SUBSTITUTE(Hafas[[#This Row],[Breitengrad Bahnhof]],".",","))</f>
        <v>51.833481999999997</v>
      </c>
      <c r="G1449">
        <f>VALUE(SUBSTITUTE(Hafas[[#This Row],[Längengrad Bahnhof]],".",","))</f>
        <v>11.186728</v>
      </c>
    </row>
    <row r="1450" spans="1:7">
      <c r="A1450" s="4" t="s">
        <v>6820</v>
      </c>
      <c r="B1450">
        <v>8011385</v>
      </c>
      <c r="D1450" s="4" t="s">
        <v>6821</v>
      </c>
      <c r="E1450" s="4" t="s">
        <v>6822</v>
      </c>
      <c r="F1450">
        <f>VALUE(SUBSTITUTE(Hafas[[#This Row],[Breitengrad Bahnhof]],".",","))</f>
        <v>50.926836999999999</v>
      </c>
      <c r="G1450">
        <f>VALUE(SUBSTITUTE(Hafas[[#This Row],[Längengrad Bahnhof]],".",","))</f>
        <v>13.068842</v>
      </c>
    </row>
    <row r="1451" spans="1:7">
      <c r="A1451" s="4" t="s">
        <v>6823</v>
      </c>
      <c r="B1451">
        <v>8011386</v>
      </c>
      <c r="D1451" s="4" t="s">
        <v>6824</v>
      </c>
      <c r="E1451" s="4" t="s">
        <v>6825</v>
      </c>
      <c r="F1451">
        <f>VALUE(SUBSTITUTE(Hafas[[#This Row],[Breitengrad Bahnhof]],".",","))</f>
        <v>50.751390000000001</v>
      </c>
      <c r="G1451">
        <f>VALUE(SUBSTITUTE(Hafas[[#This Row],[Längengrad Bahnhof]],".",","))</f>
        <v>12.978615</v>
      </c>
    </row>
    <row r="1452" spans="1:7">
      <c r="A1452" s="4" t="s">
        <v>6826</v>
      </c>
      <c r="B1452">
        <v>8001474</v>
      </c>
      <c r="D1452" s="4" t="s">
        <v>6827</v>
      </c>
      <c r="E1452" s="4" t="s">
        <v>6828</v>
      </c>
      <c r="F1452">
        <f>VALUE(SUBSTITUTE(Hafas[[#This Row],[Breitengrad Bahnhof]],".",","))</f>
        <v>49.607964000000003</v>
      </c>
      <c r="G1452">
        <f>VALUE(SUBSTITUTE(Hafas[[#This Row],[Längengrad Bahnhof]],".",","))</f>
        <v>9.6749120000000008</v>
      </c>
    </row>
    <row r="1453" spans="1:7">
      <c r="A1453" s="4" t="s">
        <v>6829</v>
      </c>
      <c r="B1453">
        <v>8001476</v>
      </c>
      <c r="D1453" s="4" t="s">
        <v>6830</v>
      </c>
      <c r="E1453" s="4" t="s">
        <v>6831</v>
      </c>
      <c r="F1453">
        <f>VALUE(SUBSTITUTE(Hafas[[#This Row],[Breitengrad Bahnhof]],".",","))</f>
        <v>48.823611</v>
      </c>
      <c r="G1453">
        <f>VALUE(SUBSTITUTE(Hafas[[#This Row],[Längengrad Bahnhof]],".",","))</f>
        <v>9.0670500000000001</v>
      </c>
    </row>
    <row r="1454" spans="1:7">
      <c r="A1454" s="4" t="s">
        <v>87</v>
      </c>
      <c r="B1454">
        <v>8010080</v>
      </c>
      <c r="D1454" s="4" t="s">
        <v>6832</v>
      </c>
      <c r="E1454" s="4" t="s">
        <v>6833</v>
      </c>
      <c r="F1454">
        <f>VALUE(SUBSTITUTE(Hafas[[#This Row],[Breitengrad Bahnhof]],".",","))</f>
        <v>51.126567999999999</v>
      </c>
      <c r="G1454">
        <f>VALUE(SUBSTITUTE(Hafas[[#This Row],[Längengrad Bahnhof]],".",","))</f>
        <v>13.094988000000001</v>
      </c>
    </row>
    <row r="1455" spans="1:7">
      <c r="A1455" s="4" t="s">
        <v>6834</v>
      </c>
      <c r="B1455">
        <v>8011390</v>
      </c>
      <c r="D1455" s="4" t="s">
        <v>6835</v>
      </c>
      <c r="E1455" s="4" t="s">
        <v>6836</v>
      </c>
      <c r="F1455">
        <f>VALUE(SUBSTITUTE(Hafas[[#This Row],[Breitengrad Bahnhof]],".",","))</f>
        <v>52.524332999999999</v>
      </c>
      <c r="G1455">
        <f>VALUE(SUBSTITUTE(Hafas[[#This Row],[Längengrad Bahnhof]],".",","))</f>
        <v>12.368461999999999</v>
      </c>
    </row>
    <row r="1456" spans="1:7">
      <c r="A1456" s="4" t="s">
        <v>6837</v>
      </c>
      <c r="B1456">
        <v>8070296</v>
      </c>
      <c r="D1456" s="4" t="s">
        <v>6838</v>
      </c>
      <c r="E1456" s="4" t="s">
        <v>6839</v>
      </c>
      <c r="F1456">
        <f>VALUE(SUBSTITUTE(Hafas[[#This Row],[Breitengrad Bahnhof]],".",","))</f>
        <v>52.520532000000003</v>
      </c>
      <c r="G1456">
        <f>VALUE(SUBSTITUTE(Hafas[[#This Row],[Längengrad Bahnhof]],".",","))</f>
        <v>12.386393</v>
      </c>
    </row>
    <row r="1457" spans="1:7">
      <c r="A1457" s="4" t="s">
        <v>55</v>
      </c>
      <c r="B1457">
        <v>8010079</v>
      </c>
      <c r="D1457" s="4" t="s">
        <v>6840</v>
      </c>
      <c r="E1457" s="4" t="s">
        <v>6841</v>
      </c>
      <c r="F1457">
        <f>VALUE(SUBSTITUTE(Hafas[[#This Row],[Breitengrad Bahnhof]],".",","))</f>
        <v>51.620576</v>
      </c>
      <c r="G1457">
        <f>VALUE(SUBSTITUTE(Hafas[[#This Row],[Längengrad Bahnhof]],".",","))</f>
        <v>13.564241000000001</v>
      </c>
    </row>
    <row r="1458" spans="1:7">
      <c r="A1458" s="4" t="s">
        <v>6842</v>
      </c>
      <c r="B1458">
        <v>8011387</v>
      </c>
      <c r="D1458" s="4" t="s">
        <v>6843</v>
      </c>
      <c r="E1458" s="4" t="s">
        <v>6844</v>
      </c>
      <c r="F1458">
        <f>VALUE(SUBSTITUTE(Hafas[[#This Row],[Breitengrad Bahnhof]],".",","))</f>
        <v>51.492237000000003</v>
      </c>
      <c r="G1458">
        <f>VALUE(SUBSTITUTE(Hafas[[#This Row],[Längengrad Bahnhof]],".",","))</f>
        <v>12.745785</v>
      </c>
    </row>
    <row r="1459" spans="1:7">
      <c r="A1459" s="4" t="s">
        <v>6845</v>
      </c>
      <c r="B1459">
        <v>8011388</v>
      </c>
      <c r="D1459" s="4" t="s">
        <v>6846</v>
      </c>
      <c r="E1459" s="4" t="s">
        <v>6847</v>
      </c>
      <c r="F1459">
        <f>VALUE(SUBSTITUTE(Hafas[[#This Row],[Breitengrad Bahnhof]],".",","))</f>
        <v>52.048952</v>
      </c>
      <c r="G1459">
        <f>VALUE(SUBSTITUTE(Hafas[[#This Row],[Längengrad Bahnhof]],".",","))</f>
        <v>11.613085999999999</v>
      </c>
    </row>
    <row r="1460" spans="1:7">
      <c r="A1460" s="4" t="s">
        <v>6848</v>
      </c>
      <c r="B1460">
        <v>8007148</v>
      </c>
      <c r="D1460" s="4" t="s">
        <v>6849</v>
      </c>
      <c r="E1460" s="4" t="s">
        <v>6850</v>
      </c>
      <c r="F1460">
        <f>VALUE(SUBSTITUTE(Hafas[[#This Row],[Breitengrad Bahnhof]],".",","))</f>
        <v>53.844408999999999</v>
      </c>
      <c r="G1460">
        <f>VALUE(SUBSTITUTE(Hafas[[#This Row],[Längengrad Bahnhof]],".",","))</f>
        <v>9.9396920000000009</v>
      </c>
    </row>
    <row r="1461" spans="1:7">
      <c r="A1461" s="4" t="s">
        <v>6851</v>
      </c>
      <c r="B1461">
        <v>8001491</v>
      </c>
      <c r="D1461" s="4" t="s">
        <v>6852</v>
      </c>
      <c r="E1461" s="4" t="s">
        <v>6853</v>
      </c>
      <c r="F1461">
        <f>VALUE(SUBSTITUTE(Hafas[[#This Row],[Breitengrad Bahnhof]],".",","))</f>
        <v>47.608887000000003</v>
      </c>
      <c r="G1461">
        <f>VALUE(SUBSTITUTE(Hafas[[#This Row],[Längengrad Bahnhof]],".",","))</f>
        <v>8.1673559999999998</v>
      </c>
    </row>
    <row r="1462" spans="1:7">
      <c r="A1462" s="4" t="s">
        <v>6854</v>
      </c>
      <c r="B1462">
        <v>8001480</v>
      </c>
      <c r="D1462" s="4" t="s">
        <v>6855</v>
      </c>
      <c r="E1462" s="4" t="s">
        <v>6856</v>
      </c>
      <c r="F1462">
        <f>VALUE(SUBSTITUTE(Hafas[[#This Row],[Breitengrad Bahnhof]],".",","))</f>
        <v>47.893653999999998</v>
      </c>
      <c r="G1462">
        <f>VALUE(SUBSTITUTE(Hafas[[#This Row],[Längengrad Bahnhof]],".",","))</f>
        <v>8.4411070000000006</v>
      </c>
    </row>
    <row r="1463" spans="1:7">
      <c r="A1463" s="4" t="s">
        <v>6857</v>
      </c>
      <c r="B1463">
        <v>8001481</v>
      </c>
      <c r="D1463" s="4" t="s">
        <v>6858</v>
      </c>
      <c r="E1463" s="4" t="s">
        <v>6859</v>
      </c>
      <c r="F1463">
        <f>VALUE(SUBSTITUTE(Hafas[[#This Row],[Breitengrad Bahnhof]],".",","))</f>
        <v>49.961391999999996</v>
      </c>
      <c r="G1463">
        <f>VALUE(SUBSTITUTE(Hafas[[#This Row],[Längengrad Bahnhof]],".",","))</f>
        <v>11.655965999999999</v>
      </c>
    </row>
    <row r="1464" spans="1:7">
      <c r="A1464" s="4" t="s">
        <v>6860</v>
      </c>
      <c r="B1464">
        <v>8011398</v>
      </c>
      <c r="D1464" s="4" t="s">
        <v>6861</v>
      </c>
      <c r="E1464" s="4" t="s">
        <v>6862</v>
      </c>
      <c r="F1464">
        <f>VALUE(SUBSTITUTE(Hafas[[#This Row],[Breitengrad Bahnhof]],".",","))</f>
        <v>50.961188</v>
      </c>
      <c r="G1464">
        <f>VALUE(SUBSTITUTE(Hafas[[#This Row],[Längengrad Bahnhof]],".",","))</f>
        <v>13.855565</v>
      </c>
    </row>
    <row r="1465" spans="1:7">
      <c r="A1465" s="4" t="s">
        <v>6863</v>
      </c>
      <c r="B1465">
        <v>8001492</v>
      </c>
      <c r="D1465" s="4" t="s">
        <v>6864</v>
      </c>
      <c r="E1465" s="4" t="s">
        <v>6865</v>
      </c>
      <c r="F1465">
        <f>VALUE(SUBSTITUTE(Hafas[[#This Row],[Breitengrad Bahnhof]],".",","))</f>
        <v>52.417152999999999</v>
      </c>
      <c r="G1465">
        <f>VALUE(SUBSTITUTE(Hafas[[#This Row],[Längengrad Bahnhof]],".",","))</f>
        <v>10.181657</v>
      </c>
    </row>
    <row r="1466" spans="1:7">
      <c r="A1466" s="4" t="s">
        <v>6866</v>
      </c>
      <c r="B1466">
        <v>8001493</v>
      </c>
      <c r="D1466" s="4" t="s">
        <v>6867</v>
      </c>
      <c r="E1466" s="4" t="s">
        <v>6868</v>
      </c>
      <c r="F1466">
        <f>VALUE(SUBSTITUTE(Hafas[[#This Row],[Breitengrad Bahnhof]],".",","))</f>
        <v>53.545425000000002</v>
      </c>
      <c r="G1466">
        <f>VALUE(SUBSTITUTE(Hafas[[#This Row],[Längengrad Bahnhof]],".",","))</f>
        <v>9.5580800000000004</v>
      </c>
    </row>
    <row r="1467" spans="1:7">
      <c r="A1467" s="4" t="s">
        <v>6869</v>
      </c>
      <c r="B1467">
        <v>8001495</v>
      </c>
      <c r="D1467" s="4" t="s">
        <v>6870</v>
      </c>
      <c r="E1467" s="4" t="s">
        <v>6871</v>
      </c>
      <c r="F1467">
        <f>VALUE(SUBSTITUTE(Hafas[[#This Row],[Breitengrad Bahnhof]],".",","))</f>
        <v>48.871425000000002</v>
      </c>
      <c r="G1467">
        <f>VALUE(SUBSTITUTE(Hafas[[#This Row],[Längengrad Bahnhof]],".",","))</f>
        <v>11.079008999999999</v>
      </c>
    </row>
    <row r="1468" spans="1:7">
      <c r="A1468" s="4" t="s">
        <v>6872</v>
      </c>
      <c r="B1468">
        <v>8010081</v>
      </c>
      <c r="D1468" s="4" t="s">
        <v>6873</v>
      </c>
      <c r="E1468" s="4" t="s">
        <v>6874</v>
      </c>
      <c r="F1468">
        <f>VALUE(SUBSTITUTE(Hafas[[#This Row],[Breitengrad Bahnhof]],".",","))</f>
        <v>51.084885999999997</v>
      </c>
      <c r="G1468">
        <f>VALUE(SUBSTITUTE(Hafas[[#This Row],[Längengrad Bahnhof]],".",","))</f>
        <v>10.813397999999999</v>
      </c>
    </row>
    <row r="1469" spans="1:7">
      <c r="A1469" s="4" t="s">
        <v>6875</v>
      </c>
      <c r="B1469">
        <v>8000365</v>
      </c>
      <c r="D1469" s="4" t="s">
        <v>6876</v>
      </c>
      <c r="E1469" s="4" t="s">
        <v>6877</v>
      </c>
      <c r="F1469">
        <f>VALUE(SUBSTITUTE(Hafas[[#This Row],[Breitengrad Bahnhof]],".",","))</f>
        <v>49.252110000000002</v>
      </c>
      <c r="G1469">
        <f>VALUE(SUBSTITUTE(Hafas[[#This Row],[Längengrad Bahnhof]],".",","))</f>
        <v>10.298522999999999</v>
      </c>
    </row>
    <row r="1470" spans="1:7">
      <c r="A1470" s="4" t="s">
        <v>6878</v>
      </c>
      <c r="B1470">
        <v>8011402</v>
      </c>
      <c r="D1470" s="4" t="s">
        <v>6879</v>
      </c>
      <c r="E1470" s="4" t="s">
        <v>6880</v>
      </c>
      <c r="F1470">
        <f>VALUE(SUBSTITUTE(Hafas[[#This Row],[Breitengrad Bahnhof]],".",","))</f>
        <v>51.635224999999998</v>
      </c>
      <c r="G1470">
        <f>VALUE(SUBSTITUTE(Hafas[[#This Row],[Längengrad Bahnhof]],".",","))</f>
        <v>11.839973000000001</v>
      </c>
    </row>
    <row r="1471" spans="1:7">
      <c r="A1471" s="4" t="s">
        <v>6881</v>
      </c>
      <c r="B1471">
        <v>8011403</v>
      </c>
      <c r="D1471" s="4" t="s">
        <v>6882</v>
      </c>
      <c r="E1471" s="4" t="s">
        <v>6883</v>
      </c>
      <c r="F1471">
        <f>VALUE(SUBSTITUTE(Hafas[[#This Row],[Breitengrad Bahnhof]],".",","))</f>
        <v>53.485371999999998</v>
      </c>
      <c r="G1471">
        <f>VALUE(SUBSTITUTE(Hafas[[#This Row],[Längengrad Bahnhof]],".",","))</f>
        <v>11.765869</v>
      </c>
    </row>
    <row r="1472" spans="1:7">
      <c r="A1472" s="4" t="s">
        <v>6884</v>
      </c>
      <c r="B1472">
        <v>8000077</v>
      </c>
      <c r="D1472" s="4" t="s">
        <v>6885</v>
      </c>
      <c r="E1472" s="4" t="s">
        <v>6886</v>
      </c>
      <c r="F1472">
        <f>VALUE(SUBSTITUTE(Hafas[[#This Row],[Breitengrad Bahnhof]],".",","))</f>
        <v>47.947899</v>
      </c>
      <c r="G1472">
        <f>VALUE(SUBSTITUTE(Hafas[[#This Row],[Längengrad Bahnhof]],".",","))</f>
        <v>8.4987879999999993</v>
      </c>
    </row>
    <row r="1473" spans="1:7">
      <c r="A1473" s="4" t="s">
        <v>6887</v>
      </c>
      <c r="B1473">
        <v>8001479</v>
      </c>
      <c r="D1473" s="4" t="s">
        <v>6888</v>
      </c>
      <c r="E1473" s="4" t="s">
        <v>6889</v>
      </c>
      <c r="F1473">
        <f>VALUE(SUBSTITUTE(Hafas[[#This Row],[Breitengrad Bahnhof]],".",","))</f>
        <v>47.940576999999998</v>
      </c>
      <c r="G1473">
        <f>VALUE(SUBSTITUTE(Hafas[[#This Row],[Längengrad Bahnhof]],".",","))</f>
        <v>8.5018189999999993</v>
      </c>
    </row>
    <row r="1474" spans="1:7">
      <c r="A1474" s="4" t="s">
        <v>6890</v>
      </c>
      <c r="B1474">
        <v>8001482</v>
      </c>
      <c r="D1474" s="4" t="s">
        <v>6891</v>
      </c>
      <c r="E1474" s="4" t="s">
        <v>6892</v>
      </c>
      <c r="F1474">
        <f>VALUE(SUBSTITUTE(Hafas[[#This Row],[Breitengrad Bahnhof]],".",","))</f>
        <v>47.963355999999997</v>
      </c>
      <c r="G1474">
        <f>VALUE(SUBSTITUTE(Hafas[[#This Row],[Längengrad Bahnhof]],".",","))</f>
        <v>8.4756199999999993</v>
      </c>
    </row>
    <row r="1475" spans="1:7">
      <c r="A1475" s="4" t="s">
        <v>6893</v>
      </c>
      <c r="B1475">
        <v>8001483</v>
      </c>
      <c r="D1475" s="4" t="s">
        <v>6894</v>
      </c>
      <c r="E1475" s="4" t="s">
        <v>6895</v>
      </c>
      <c r="F1475">
        <f>VALUE(SUBSTITUTE(Hafas[[#This Row],[Breitengrad Bahnhof]],".",","))</f>
        <v>47.983052000000001</v>
      </c>
      <c r="G1475">
        <f>VALUE(SUBSTITUTE(Hafas[[#This Row],[Längengrad Bahnhof]],".",","))</f>
        <v>8.4718239999999998</v>
      </c>
    </row>
    <row r="1476" spans="1:7">
      <c r="A1476" s="4" t="s">
        <v>6896</v>
      </c>
      <c r="B1476">
        <v>8001485</v>
      </c>
      <c r="D1476" s="4" t="s">
        <v>6897</v>
      </c>
      <c r="E1476" s="4" t="s">
        <v>6898</v>
      </c>
      <c r="F1476">
        <f>VALUE(SUBSTITUTE(Hafas[[#This Row],[Breitengrad Bahnhof]],".",","))</f>
        <v>47.952540999999997</v>
      </c>
      <c r="G1476">
        <f>VALUE(SUBSTITUTE(Hafas[[#This Row],[Längengrad Bahnhof]],".",","))</f>
        <v>8.4889550000000007</v>
      </c>
    </row>
    <row r="1477" spans="1:7">
      <c r="A1477" s="4" t="s">
        <v>6899</v>
      </c>
      <c r="B1477">
        <v>8000078</v>
      </c>
      <c r="D1477" s="4" t="s">
        <v>6900</v>
      </c>
      <c r="E1477" s="4" t="s">
        <v>6901</v>
      </c>
      <c r="F1477">
        <f>VALUE(SUBSTITUTE(Hafas[[#This Row],[Breitengrad Bahnhof]],".",","))</f>
        <v>48.714025999999997</v>
      </c>
      <c r="G1477">
        <f>VALUE(SUBSTITUTE(Hafas[[#This Row],[Längengrad Bahnhof]],".",","))</f>
        <v>10.771443</v>
      </c>
    </row>
    <row r="1478" spans="1:7">
      <c r="A1478" s="4" t="s">
        <v>6902</v>
      </c>
      <c r="B1478">
        <v>8012321</v>
      </c>
      <c r="D1478" s="4" t="s">
        <v>6903</v>
      </c>
      <c r="E1478" s="4" t="s">
        <v>6904</v>
      </c>
      <c r="F1478">
        <f>VALUE(SUBSTITUTE(Hafas[[#This Row],[Breitengrad Bahnhof]],".",","))</f>
        <v>53.842931999999998</v>
      </c>
      <c r="G1478">
        <f>VALUE(SUBSTITUTE(Hafas[[#This Row],[Längengrad Bahnhof]],".",","))</f>
        <v>11.471342999999999</v>
      </c>
    </row>
    <row r="1479" spans="1:7">
      <c r="A1479" s="4" t="s">
        <v>6905</v>
      </c>
      <c r="B1479">
        <v>8071525</v>
      </c>
      <c r="D1479" s="4" t="s">
        <v>6906</v>
      </c>
      <c r="E1479" s="4" t="s">
        <v>6907</v>
      </c>
      <c r="F1479">
        <f>VALUE(SUBSTITUTE(Hafas[[#This Row],[Breitengrad Bahnhof]],".",","))</f>
        <v>53.841799999999999</v>
      </c>
      <c r="G1479">
        <f>VALUE(SUBSTITUTE(Hafas[[#This Row],[Längengrad Bahnhof]],".",","))</f>
        <v>11.459300000000001</v>
      </c>
    </row>
    <row r="1480" spans="1:7">
      <c r="A1480" s="4" t="s">
        <v>6908</v>
      </c>
      <c r="B1480">
        <v>8011405</v>
      </c>
      <c r="D1480" s="4" t="s">
        <v>6909</v>
      </c>
      <c r="E1480" s="4" t="s">
        <v>6910</v>
      </c>
      <c r="F1480">
        <f>VALUE(SUBSTITUTE(Hafas[[#This Row],[Breitengrad Bahnhof]],".",","))</f>
        <v>50.665790999999999</v>
      </c>
      <c r="G1480">
        <f>VALUE(SUBSTITUTE(Hafas[[#This Row],[Längengrad Bahnhof]],".",","))</f>
        <v>12.839869</v>
      </c>
    </row>
    <row r="1481" spans="1:7">
      <c r="A1481" s="4" t="s">
        <v>6911</v>
      </c>
      <c r="B1481">
        <v>8001499</v>
      </c>
      <c r="D1481" s="4" t="s">
        <v>6912</v>
      </c>
      <c r="E1481" s="4" t="s">
        <v>6913</v>
      </c>
      <c r="F1481">
        <f>VALUE(SUBSTITUTE(Hafas[[#This Row],[Breitengrad Bahnhof]],".",","))</f>
        <v>48.267048000000003</v>
      </c>
      <c r="G1481">
        <f>VALUE(SUBSTITUTE(Hafas[[#This Row],[Längengrad Bahnhof]],".",","))</f>
        <v>12.159686000000001</v>
      </c>
    </row>
    <row r="1482" spans="1:7">
      <c r="A1482" s="4" t="s">
        <v>6914</v>
      </c>
      <c r="B1482">
        <v>8001484</v>
      </c>
      <c r="D1482" s="4" t="s">
        <v>6915</v>
      </c>
      <c r="E1482" s="4" t="s">
        <v>6916</v>
      </c>
      <c r="F1482">
        <f>VALUE(SUBSTITUTE(Hafas[[#This Row],[Breitengrad Bahnhof]],".",","))</f>
        <v>50.282750999999998</v>
      </c>
      <c r="G1482">
        <f>VALUE(SUBSTITUTE(Hafas[[#This Row],[Längengrad Bahnhof]],".",","))</f>
        <v>10.997756000000001</v>
      </c>
    </row>
    <row r="1483" spans="1:7">
      <c r="A1483" s="4" t="s">
        <v>6917</v>
      </c>
      <c r="B1483">
        <v>8001502</v>
      </c>
      <c r="D1483" s="4" t="s">
        <v>6918</v>
      </c>
      <c r="E1483" s="4" t="s">
        <v>6919</v>
      </c>
      <c r="F1483">
        <f>VALUE(SUBSTITUTE(Hafas[[#This Row],[Breitengrad Bahnhof]],".",","))</f>
        <v>52.899138999999998</v>
      </c>
      <c r="G1483">
        <f>VALUE(SUBSTITUTE(Hafas[[#This Row],[Längengrad Bahnhof]],".",","))</f>
        <v>9.7713049999999999</v>
      </c>
    </row>
    <row r="1484" spans="1:7">
      <c r="A1484" s="4" t="s">
        <v>6920</v>
      </c>
      <c r="B1484">
        <v>8001503</v>
      </c>
      <c r="D1484" s="4" t="s">
        <v>6921</v>
      </c>
      <c r="E1484" s="4" t="s">
        <v>6922</v>
      </c>
      <c r="F1484">
        <f>VALUE(SUBSTITUTE(Hafas[[#This Row],[Breitengrad Bahnhof]],".",","))</f>
        <v>49.779376999999997</v>
      </c>
      <c r="G1484">
        <f>VALUE(SUBSTITUTE(Hafas[[#This Row],[Längengrad Bahnhof]],".",","))</f>
        <v>9.3821600000000007</v>
      </c>
    </row>
    <row r="1485" spans="1:7">
      <c r="A1485" s="4" t="s">
        <v>6923</v>
      </c>
      <c r="B1485">
        <v>8001504</v>
      </c>
      <c r="D1485" s="4" t="s">
        <v>6924</v>
      </c>
      <c r="E1485" s="4" t="s">
        <v>6925</v>
      </c>
      <c r="F1485">
        <f>VALUE(SUBSTITUTE(Hafas[[#This Row],[Breitengrad Bahnhof]],".",","))</f>
        <v>50.352702000000001</v>
      </c>
      <c r="G1485">
        <f>VALUE(SUBSTITUTE(Hafas[[#This Row],[Längengrad Bahnhof]],".",","))</f>
        <v>8.7905099999999994</v>
      </c>
    </row>
    <row r="1486" spans="1:7">
      <c r="A1486" s="4" t="s">
        <v>6926</v>
      </c>
      <c r="B1486">
        <v>8001506</v>
      </c>
      <c r="D1486" s="4" t="s">
        <v>6927</v>
      </c>
      <c r="E1486" s="4" t="s">
        <v>6928</v>
      </c>
      <c r="F1486">
        <f>VALUE(SUBSTITUTE(Hafas[[#This Row],[Breitengrad Bahnhof]],".",","))</f>
        <v>51.099494999999997</v>
      </c>
      <c r="G1486">
        <f>VALUE(SUBSTITUTE(Hafas[[#This Row],[Längengrad Bahnhof]],".",","))</f>
        <v>6.8148369999999998</v>
      </c>
    </row>
    <row r="1487" spans="1:7">
      <c r="A1487" s="4" t="s">
        <v>6929</v>
      </c>
      <c r="B1487">
        <v>8001507</v>
      </c>
      <c r="D1487" s="4" t="s">
        <v>6930</v>
      </c>
      <c r="E1487" s="4" t="s">
        <v>6931</v>
      </c>
      <c r="F1487">
        <f>VALUE(SUBSTITUTE(Hafas[[#This Row],[Breitengrad Bahnhof]],".",","))</f>
        <v>51.077044999999998</v>
      </c>
      <c r="G1487">
        <f>VALUE(SUBSTITUTE(Hafas[[#This Row],[Längengrad Bahnhof]],".",","))</f>
        <v>6.838171</v>
      </c>
    </row>
    <row r="1488" spans="1:7">
      <c r="A1488" s="4" t="s">
        <v>6932</v>
      </c>
      <c r="B1488">
        <v>8011406</v>
      </c>
      <c r="D1488" s="4" t="s">
        <v>6933</v>
      </c>
      <c r="E1488" s="4" t="s">
        <v>6934</v>
      </c>
      <c r="F1488">
        <f>VALUE(SUBSTITUTE(Hafas[[#This Row],[Breitengrad Bahnhof]],".",","))</f>
        <v>51.008612999999997</v>
      </c>
      <c r="G1488">
        <f>VALUE(SUBSTITUTE(Hafas[[#This Row],[Längengrad Bahnhof]],".",","))</f>
        <v>11.675499</v>
      </c>
    </row>
    <row r="1489" spans="1:7">
      <c r="A1489" s="4" t="s">
        <v>6935</v>
      </c>
      <c r="B1489">
        <v>8001512</v>
      </c>
      <c r="D1489" s="4" t="s">
        <v>6936</v>
      </c>
      <c r="E1489" s="4" t="s">
        <v>6937</v>
      </c>
      <c r="F1489">
        <f>VALUE(SUBSTITUTE(Hafas[[#This Row],[Breitengrad Bahnhof]],".",","))</f>
        <v>48.469634999999997</v>
      </c>
      <c r="G1489">
        <f>VALUE(SUBSTITUTE(Hafas[[#This Row],[Längengrad Bahnhof]],".",","))</f>
        <v>8.5032139999999998</v>
      </c>
    </row>
    <row r="1490" spans="1:7">
      <c r="A1490" s="4" t="s">
        <v>6938</v>
      </c>
      <c r="B1490">
        <v>8001510</v>
      </c>
      <c r="D1490" s="4" t="s">
        <v>6939</v>
      </c>
      <c r="E1490" s="4" t="s">
        <v>6940</v>
      </c>
      <c r="F1490">
        <f>VALUE(SUBSTITUTE(Hafas[[#This Row],[Breitengrad Bahnhof]],".",","))</f>
        <v>48.473300000000002</v>
      </c>
      <c r="G1490">
        <f>VALUE(SUBSTITUTE(Hafas[[#This Row],[Längengrad Bahnhof]],".",","))</f>
        <v>8.4829100000000004</v>
      </c>
    </row>
    <row r="1491" spans="1:7">
      <c r="A1491" s="4" t="s">
        <v>6941</v>
      </c>
      <c r="B1491">
        <v>8001486</v>
      </c>
      <c r="D1491" s="4" t="s">
        <v>6942</v>
      </c>
      <c r="E1491" s="4" t="s">
        <v>6943</v>
      </c>
      <c r="F1491">
        <f>VALUE(SUBSTITUTE(Hafas[[#This Row],[Breitengrad Bahnhof]],".",","))</f>
        <v>52.959021</v>
      </c>
      <c r="G1491">
        <f>VALUE(SUBSTITUTE(Hafas[[#This Row],[Längengrad Bahnhof]],".",","))</f>
        <v>7.3532789999999997</v>
      </c>
    </row>
    <row r="1492" spans="1:7">
      <c r="A1492" s="4" t="s">
        <v>6944</v>
      </c>
      <c r="B1492">
        <v>8011397</v>
      </c>
      <c r="D1492" s="4" t="s">
        <v>6945</v>
      </c>
      <c r="E1492" s="4" t="s">
        <v>6946</v>
      </c>
      <c r="F1492">
        <f>VALUE(SUBSTITUTE(Hafas[[#This Row],[Breitengrad Bahnhof]],".",","))</f>
        <v>50.735351000000001</v>
      </c>
      <c r="G1492">
        <f>VALUE(SUBSTITUTE(Hafas[[#This Row],[Längengrad Bahnhof]],".",","))</f>
        <v>10.798671000000001</v>
      </c>
    </row>
    <row r="1493" spans="1:7">
      <c r="A1493" s="4" t="s">
        <v>6947</v>
      </c>
      <c r="B1493">
        <v>8006709</v>
      </c>
      <c r="D1493" s="4" t="s">
        <v>6948</v>
      </c>
      <c r="E1493" s="4" t="s">
        <v>6949</v>
      </c>
      <c r="F1493">
        <f>VALUE(SUBSTITUTE(Hafas[[#This Row],[Breitengrad Bahnhof]],".",","))</f>
        <v>51.658273999999999</v>
      </c>
      <c r="G1493">
        <f>VALUE(SUBSTITUTE(Hafas[[#This Row],[Längengrad Bahnhof]],".",","))</f>
        <v>6.9705000000000004</v>
      </c>
    </row>
    <row r="1494" spans="1:7">
      <c r="A1494" s="4" t="s">
        <v>6950</v>
      </c>
      <c r="B1494">
        <v>8001514</v>
      </c>
      <c r="D1494" s="4" t="s">
        <v>6951</v>
      </c>
      <c r="E1494" s="4" t="s">
        <v>6952</v>
      </c>
      <c r="F1494">
        <f>VALUE(SUBSTITUTE(Hafas[[#This Row],[Breitengrad Bahnhof]],".",","))</f>
        <v>50.207614999999997</v>
      </c>
      <c r="G1494">
        <f>VALUE(SUBSTITUTE(Hafas[[#This Row],[Längengrad Bahnhof]],".",","))</f>
        <v>8.7512670000000004</v>
      </c>
    </row>
    <row r="1495" spans="1:7">
      <c r="A1495" s="4" t="s">
        <v>680</v>
      </c>
      <c r="B1495">
        <v>8000080</v>
      </c>
      <c r="D1495" s="4" t="s">
        <v>6953</v>
      </c>
      <c r="E1495" s="4" t="s">
        <v>6954</v>
      </c>
      <c r="F1495">
        <f>VALUE(SUBSTITUTE(Hafas[[#This Row],[Breitengrad Bahnhof]],".",","))</f>
        <v>51.517896</v>
      </c>
      <c r="G1495">
        <f>VALUE(SUBSTITUTE(Hafas[[#This Row],[Längengrad Bahnhof]],".",","))</f>
        <v>7.4592900000000002</v>
      </c>
    </row>
    <row r="1496" spans="1:7">
      <c r="A1496" s="4" t="s">
        <v>6955</v>
      </c>
      <c r="B1496">
        <v>8001517</v>
      </c>
      <c r="D1496" s="4" t="s">
        <v>6956</v>
      </c>
      <c r="E1496" s="4" t="s">
        <v>6957</v>
      </c>
      <c r="F1496">
        <f>VALUE(SUBSTITUTE(Hafas[[#This Row],[Breitengrad Bahnhof]],".",","))</f>
        <v>51.518768000000001</v>
      </c>
      <c r="G1496">
        <f>VALUE(SUBSTITUTE(Hafas[[#This Row],[Längengrad Bahnhof]],".",","))</f>
        <v>7.537458</v>
      </c>
    </row>
    <row r="1497" spans="1:7">
      <c r="A1497" s="4" t="s">
        <v>6958</v>
      </c>
      <c r="B1497">
        <v>8001518</v>
      </c>
      <c r="D1497" s="4" t="s">
        <v>6959</v>
      </c>
      <c r="E1497" s="4" t="s">
        <v>6960</v>
      </c>
      <c r="F1497">
        <f>VALUE(SUBSTITUTE(Hafas[[#This Row],[Breitengrad Bahnhof]],".",","))</f>
        <v>51.507156999999999</v>
      </c>
      <c r="G1497">
        <f>VALUE(SUBSTITUTE(Hafas[[#This Row],[Längengrad Bahnhof]],".",","))</f>
        <v>7.4517059999999997</v>
      </c>
    </row>
    <row r="1498" spans="1:7">
      <c r="A1498" s="4" t="s">
        <v>6961</v>
      </c>
      <c r="B1498">
        <v>8001522</v>
      </c>
      <c r="D1498" s="4" t="s">
        <v>6962</v>
      </c>
      <c r="E1498" s="4" t="s">
        <v>6963</v>
      </c>
      <c r="F1498">
        <f>VALUE(SUBSTITUTE(Hafas[[#This Row],[Breitengrad Bahnhof]],".",","))</f>
        <v>51.490727999999997</v>
      </c>
      <c r="G1498">
        <f>VALUE(SUBSTITUTE(Hafas[[#This Row],[Längengrad Bahnhof]],".",","))</f>
        <v>7.457573</v>
      </c>
    </row>
    <row r="1499" spans="1:7">
      <c r="A1499" s="4" t="s">
        <v>6964</v>
      </c>
      <c r="B1499">
        <v>8001520</v>
      </c>
      <c r="D1499" s="4" t="s">
        <v>6965</v>
      </c>
      <c r="E1499" s="4" t="s">
        <v>6966</v>
      </c>
      <c r="F1499">
        <f>VALUE(SUBSTITUTE(Hafas[[#This Row],[Breitengrad Bahnhof]],".",","))</f>
        <v>51.507828000000003</v>
      </c>
      <c r="G1499">
        <f>VALUE(SUBSTITUTE(Hafas[[#This Row],[Längengrad Bahnhof]],".",","))</f>
        <v>7.4687640000000002</v>
      </c>
    </row>
    <row r="1500" spans="1:7">
      <c r="A1500" s="4" t="s">
        <v>6967</v>
      </c>
      <c r="B1500">
        <v>8001521</v>
      </c>
      <c r="D1500" s="4" t="s">
        <v>6968</v>
      </c>
      <c r="E1500" s="4" t="s">
        <v>6969</v>
      </c>
      <c r="F1500">
        <f>VALUE(SUBSTITUTE(Hafas[[#This Row],[Breitengrad Bahnhof]],".",","))</f>
        <v>51.478192999999997</v>
      </c>
      <c r="G1500">
        <f>VALUE(SUBSTITUTE(Hafas[[#This Row],[Längengrad Bahnhof]],".",","))</f>
        <v>7.4619949999999999</v>
      </c>
    </row>
    <row r="1501" spans="1:7">
      <c r="A1501" s="4" t="s">
        <v>6970</v>
      </c>
      <c r="B1501">
        <v>8004419</v>
      </c>
      <c r="D1501" s="4" t="s">
        <v>6971</v>
      </c>
      <c r="E1501" s="4" t="s">
        <v>6972</v>
      </c>
      <c r="F1501">
        <f>VALUE(SUBSTITUTE(Hafas[[#This Row],[Breitengrad Bahnhof]],".",","))</f>
        <v>51.492739999999998</v>
      </c>
      <c r="G1501">
        <f>VALUE(SUBSTITUTE(Hafas[[#This Row],[Längengrad Bahnhof]],".",","))</f>
        <v>7.4177080000000002</v>
      </c>
    </row>
    <row r="1502" spans="1:7">
      <c r="A1502" s="4" t="s">
        <v>6973</v>
      </c>
      <c r="B1502">
        <v>8003946</v>
      </c>
      <c r="D1502" s="4" t="s">
        <v>6974</v>
      </c>
      <c r="E1502" s="4" t="s">
        <v>6975</v>
      </c>
      <c r="F1502">
        <f>VALUE(SUBSTITUTE(Hafas[[#This Row],[Breitengrad Bahnhof]],".",","))</f>
        <v>51.509652000000003</v>
      </c>
      <c r="G1502">
        <f>VALUE(SUBSTITUTE(Hafas[[#This Row],[Längengrad Bahnhof]],".",","))</f>
        <v>7.4389380000000003</v>
      </c>
    </row>
    <row r="1503" spans="1:7">
      <c r="A1503" s="4" t="s">
        <v>6976</v>
      </c>
      <c r="B1503">
        <v>8001523</v>
      </c>
      <c r="D1503" s="4" t="s">
        <v>6977</v>
      </c>
      <c r="E1503" s="4" t="s">
        <v>6978</v>
      </c>
      <c r="F1503">
        <f>VALUE(SUBSTITUTE(Hafas[[#This Row],[Breitengrad Bahnhof]],".",","))</f>
        <v>51.490150999999997</v>
      </c>
      <c r="G1503">
        <f>VALUE(SUBSTITUTE(Hafas[[#This Row],[Längengrad Bahnhof]],".",","))</f>
        <v>7.5531889999999997</v>
      </c>
    </row>
    <row r="1504" spans="1:7">
      <c r="A1504" s="4" t="s">
        <v>6979</v>
      </c>
      <c r="B1504">
        <v>8001524</v>
      </c>
      <c r="D1504" s="4" t="s">
        <v>6980</v>
      </c>
      <c r="E1504" s="4" t="s">
        <v>6981</v>
      </c>
      <c r="F1504">
        <f>VALUE(SUBSTITUTE(Hafas[[#This Row],[Breitengrad Bahnhof]],".",","))</f>
        <v>51.484437</v>
      </c>
      <c r="G1504">
        <f>VALUE(SUBSTITUTE(Hafas[[#This Row],[Längengrad Bahnhof]],".",","))</f>
        <v>7.549982</v>
      </c>
    </row>
    <row r="1505" spans="1:7">
      <c r="A1505" s="4" t="s">
        <v>6982</v>
      </c>
      <c r="B1505">
        <v>8001526</v>
      </c>
      <c r="D1505" s="4" t="s">
        <v>6983</v>
      </c>
      <c r="E1505" s="4" t="s">
        <v>6984</v>
      </c>
      <c r="F1505">
        <f>VALUE(SUBSTITUTE(Hafas[[#This Row],[Breitengrad Bahnhof]],".",","))</f>
        <v>51.526218999999998</v>
      </c>
      <c r="G1505">
        <f>VALUE(SUBSTITUTE(Hafas[[#This Row],[Längengrad Bahnhof]],".",","))</f>
        <v>7.5838390000000002</v>
      </c>
    </row>
    <row r="1506" spans="1:7">
      <c r="A1506" s="4" t="s">
        <v>6985</v>
      </c>
      <c r="B1506">
        <v>8001527</v>
      </c>
      <c r="D1506" s="4" t="s">
        <v>6986</v>
      </c>
      <c r="E1506" s="4" t="s">
        <v>6987</v>
      </c>
      <c r="F1506">
        <f>VALUE(SUBSTITUTE(Hafas[[#This Row],[Breitengrad Bahnhof]],".",","))</f>
        <v>51.476953999999999</v>
      </c>
      <c r="G1506">
        <f>VALUE(SUBSTITUTE(Hafas[[#This Row],[Längengrad Bahnhof]],".",","))</f>
        <v>7.431298</v>
      </c>
    </row>
    <row r="1507" spans="1:7">
      <c r="A1507" s="4" t="s">
        <v>728</v>
      </c>
      <c r="B1507">
        <v>8001528</v>
      </c>
      <c r="D1507" s="4" t="s">
        <v>6988</v>
      </c>
      <c r="E1507" s="4" t="s">
        <v>6989</v>
      </c>
      <c r="F1507">
        <f>VALUE(SUBSTITUTE(Hafas[[#This Row],[Breitengrad Bahnhof]],".",","))</f>
        <v>51.519036</v>
      </c>
      <c r="G1507">
        <f>VALUE(SUBSTITUTE(Hafas[[#This Row],[Längengrad Bahnhof]],".",","))</f>
        <v>7.327477</v>
      </c>
    </row>
    <row r="1508" spans="1:7">
      <c r="A1508" s="4" t="s">
        <v>6990</v>
      </c>
      <c r="B1508">
        <v>8001529</v>
      </c>
      <c r="D1508" s="4" t="s">
        <v>6991</v>
      </c>
      <c r="E1508" s="4" t="s">
        <v>6992</v>
      </c>
      <c r="F1508">
        <f>VALUE(SUBSTITUTE(Hafas[[#This Row],[Breitengrad Bahnhof]],".",","))</f>
        <v>51.520757000000003</v>
      </c>
      <c r="G1508">
        <f>VALUE(SUBSTITUTE(Hafas[[#This Row],[Längengrad Bahnhof]],".",","))</f>
        <v>7.5500829999999999</v>
      </c>
    </row>
    <row r="1509" spans="1:7">
      <c r="A1509" s="4" t="s">
        <v>6993</v>
      </c>
      <c r="B1509">
        <v>8001530</v>
      </c>
      <c r="D1509" s="4" t="s">
        <v>6994</v>
      </c>
      <c r="E1509" s="4" t="s">
        <v>6995</v>
      </c>
      <c r="F1509">
        <f>VALUE(SUBSTITUTE(Hafas[[#This Row],[Breitengrad Bahnhof]],".",","))</f>
        <v>51.567715999999997</v>
      </c>
      <c r="G1509">
        <f>VALUE(SUBSTITUTE(Hafas[[#This Row],[Längengrad Bahnhof]],".",","))</f>
        <v>7.5288219999999999</v>
      </c>
    </row>
    <row r="1510" spans="1:7">
      <c r="A1510" s="4" t="s">
        <v>6996</v>
      </c>
      <c r="B1510">
        <v>8000081</v>
      </c>
      <c r="D1510" s="4" t="s">
        <v>6997</v>
      </c>
      <c r="E1510" s="4" t="s">
        <v>6998</v>
      </c>
      <c r="F1510">
        <f>VALUE(SUBSTITUTE(Hafas[[#This Row],[Breitengrad Bahnhof]],".",","))</f>
        <v>51.509376000000003</v>
      </c>
      <c r="G1510">
        <f>VALUE(SUBSTITUTE(Hafas[[#This Row],[Längengrad Bahnhof]],".",","))</f>
        <v>7.4248640000000004</v>
      </c>
    </row>
    <row r="1511" spans="1:7">
      <c r="A1511" s="4" t="s">
        <v>6999</v>
      </c>
      <c r="B1511">
        <v>8004230</v>
      </c>
      <c r="D1511" s="4" t="s">
        <v>7000</v>
      </c>
      <c r="E1511" s="4" t="s">
        <v>7001</v>
      </c>
      <c r="F1511">
        <f>VALUE(SUBSTITUTE(Hafas[[#This Row],[Breitengrad Bahnhof]],".",","))</f>
        <v>51.500632000000003</v>
      </c>
      <c r="G1511">
        <f>VALUE(SUBSTITUTE(Hafas[[#This Row],[Längengrad Bahnhof]],".",","))</f>
        <v>7.4200169999999996</v>
      </c>
    </row>
    <row r="1512" spans="1:7">
      <c r="A1512" s="4" t="s">
        <v>7002</v>
      </c>
      <c r="B1512">
        <v>8001540</v>
      </c>
      <c r="D1512" s="4" t="s">
        <v>7003</v>
      </c>
      <c r="E1512" s="4" t="s">
        <v>7004</v>
      </c>
      <c r="F1512">
        <f>VALUE(SUBSTITUTE(Hafas[[#This Row],[Breitengrad Bahnhof]],".",","))</f>
        <v>51.498123999999997</v>
      </c>
      <c r="G1512">
        <f>VALUE(SUBSTITUTE(Hafas[[#This Row],[Längengrad Bahnhof]],".",","))</f>
        <v>7.3637280000000001</v>
      </c>
    </row>
    <row r="1513" spans="1:7">
      <c r="A1513" s="4" t="s">
        <v>7005</v>
      </c>
      <c r="B1513">
        <v>8000961</v>
      </c>
      <c r="D1513" s="4" t="s">
        <v>7006</v>
      </c>
      <c r="E1513" s="4" t="s">
        <v>7007</v>
      </c>
      <c r="F1513">
        <f>VALUE(SUBSTITUTE(Hafas[[#This Row],[Breitengrad Bahnhof]],".",","))</f>
        <v>51.487782000000003</v>
      </c>
      <c r="G1513">
        <f>VALUE(SUBSTITUTE(Hafas[[#This Row],[Längengrad Bahnhof]],".",","))</f>
        <v>7.5000289999999996</v>
      </c>
    </row>
    <row r="1514" spans="1:7">
      <c r="A1514" s="4" t="s">
        <v>7008</v>
      </c>
      <c r="B1514">
        <v>8001505</v>
      </c>
      <c r="D1514" s="4" t="s">
        <v>7009</v>
      </c>
      <c r="E1514" s="4" t="s">
        <v>7010</v>
      </c>
      <c r="F1514">
        <f>VALUE(SUBSTITUTE(Hafas[[#This Row],[Breitengrad Bahnhof]],".",","))</f>
        <v>51.532623000000001</v>
      </c>
      <c r="G1514">
        <f>VALUE(SUBSTITUTE(Hafas[[#This Row],[Längengrad Bahnhof]],".",","))</f>
        <v>7.4023529999999997</v>
      </c>
    </row>
    <row r="1515" spans="1:7">
      <c r="A1515" s="4" t="s">
        <v>7011</v>
      </c>
      <c r="B1515">
        <v>8001532</v>
      </c>
      <c r="D1515" s="4" t="s">
        <v>7012</v>
      </c>
      <c r="E1515" s="4" t="s">
        <v>7013</v>
      </c>
      <c r="F1515">
        <f>VALUE(SUBSTITUTE(Hafas[[#This Row],[Breitengrad Bahnhof]],".",","))</f>
        <v>51.533667000000001</v>
      </c>
      <c r="G1515">
        <f>VALUE(SUBSTITUTE(Hafas[[#This Row],[Längengrad Bahnhof]],".",","))</f>
        <v>7.415095</v>
      </c>
    </row>
    <row r="1516" spans="1:7">
      <c r="A1516" s="4" t="s">
        <v>7014</v>
      </c>
      <c r="B1516">
        <v>8001533</v>
      </c>
      <c r="D1516" s="4" t="s">
        <v>7015</v>
      </c>
      <c r="E1516" s="4" t="s">
        <v>7016</v>
      </c>
      <c r="F1516">
        <f>VALUE(SUBSTITUTE(Hafas[[#This Row],[Breitengrad Bahnhof]],".",","))</f>
        <v>51.547075</v>
      </c>
      <c r="G1516">
        <f>VALUE(SUBSTITUTE(Hafas[[#This Row],[Längengrad Bahnhof]],".",","))</f>
        <v>7.5101050000000003</v>
      </c>
    </row>
    <row r="1517" spans="1:7">
      <c r="A1517" s="4" t="s">
        <v>7017</v>
      </c>
      <c r="B1517">
        <v>8001534</v>
      </c>
      <c r="D1517" s="4" t="s">
        <v>7018</v>
      </c>
      <c r="E1517" s="4" t="s">
        <v>7019</v>
      </c>
      <c r="F1517">
        <f>VALUE(SUBSTITUTE(Hafas[[#This Row],[Breitengrad Bahnhof]],".",","))</f>
        <v>51.464241000000001</v>
      </c>
      <c r="G1517">
        <f>VALUE(SUBSTITUTE(Hafas[[#This Row],[Längengrad Bahnhof]],".",","))</f>
        <v>7.4577640000000001</v>
      </c>
    </row>
    <row r="1518" spans="1:7">
      <c r="A1518" s="4" t="s">
        <v>7020</v>
      </c>
      <c r="B1518">
        <v>8004269</v>
      </c>
      <c r="D1518" s="4" t="s">
        <v>7021</v>
      </c>
      <c r="E1518" s="4" t="s">
        <v>7022</v>
      </c>
      <c r="F1518">
        <f>VALUE(SUBSTITUTE(Hafas[[#This Row],[Breitengrad Bahnhof]],".",","))</f>
        <v>51.489466999999998</v>
      </c>
      <c r="G1518">
        <f>VALUE(SUBSTITUTE(Hafas[[#This Row],[Längengrad Bahnhof]],".",","))</f>
        <v>7.3653740000000001</v>
      </c>
    </row>
    <row r="1519" spans="1:7">
      <c r="A1519" s="4" t="s">
        <v>7023</v>
      </c>
      <c r="B1519">
        <v>8001535</v>
      </c>
      <c r="D1519" s="4" t="s">
        <v>7024</v>
      </c>
      <c r="E1519" s="4" t="s">
        <v>7025</v>
      </c>
      <c r="F1519">
        <f>VALUE(SUBSTITUTE(Hafas[[#This Row],[Breitengrad Bahnhof]],".",","))</f>
        <v>51.51343</v>
      </c>
      <c r="G1519">
        <f>VALUE(SUBSTITUTE(Hafas[[#This Row],[Längengrad Bahnhof]],".",","))</f>
        <v>7.5153699999999999</v>
      </c>
    </row>
    <row r="1520" spans="1:7">
      <c r="A1520" s="4" t="s">
        <v>7026</v>
      </c>
      <c r="B1520">
        <v>8003916</v>
      </c>
      <c r="D1520" s="4" t="s">
        <v>7027</v>
      </c>
      <c r="E1520" s="4" t="s">
        <v>7028</v>
      </c>
      <c r="F1520">
        <f>VALUE(SUBSTITUTE(Hafas[[#This Row],[Breitengrad Bahnhof]],".",","))</f>
        <v>51.509939000000003</v>
      </c>
      <c r="G1520">
        <f>VALUE(SUBSTITUTE(Hafas[[#This Row],[Längengrad Bahnhof]],".",","))</f>
        <v>7.5024090000000001</v>
      </c>
    </row>
    <row r="1521" spans="1:7">
      <c r="A1521" s="4" t="s">
        <v>7029</v>
      </c>
      <c r="B1521">
        <v>8001536</v>
      </c>
      <c r="D1521" s="4" t="s">
        <v>7030</v>
      </c>
      <c r="E1521" s="4" t="s">
        <v>7031</v>
      </c>
      <c r="F1521">
        <f>VALUE(SUBSTITUTE(Hafas[[#This Row],[Breitengrad Bahnhof]],".",","))</f>
        <v>51.458331999999999</v>
      </c>
      <c r="G1521">
        <f>VALUE(SUBSTITUTE(Hafas[[#This Row],[Längengrad Bahnhof]],".",","))</f>
        <v>7.4155290000000003</v>
      </c>
    </row>
    <row r="1522" spans="1:7">
      <c r="A1522" s="4" t="s">
        <v>7032</v>
      </c>
      <c r="B1522">
        <v>8001537</v>
      </c>
      <c r="D1522" s="4" t="s">
        <v>7033</v>
      </c>
      <c r="E1522" s="4" t="s">
        <v>7034</v>
      </c>
      <c r="F1522">
        <f>VALUE(SUBSTITUTE(Hafas[[#This Row],[Breitengrad Bahnhof]],".",","))</f>
        <v>51.556978999999998</v>
      </c>
      <c r="G1522">
        <f>VALUE(SUBSTITUTE(Hafas[[#This Row],[Längengrad Bahnhof]],".",","))</f>
        <v>7.5852909999999998</v>
      </c>
    </row>
    <row r="1523" spans="1:7">
      <c r="A1523" s="4" t="s">
        <v>7035</v>
      </c>
      <c r="B1523">
        <v>8001538</v>
      </c>
      <c r="D1523" s="4" t="s">
        <v>7036</v>
      </c>
      <c r="E1523" s="4" t="s">
        <v>7037</v>
      </c>
      <c r="F1523">
        <f>VALUE(SUBSTITUTE(Hafas[[#This Row],[Breitengrad Bahnhof]],".",","))</f>
        <v>51.451655000000002</v>
      </c>
      <c r="G1523">
        <f>VALUE(SUBSTITUTE(Hafas[[#This Row],[Längengrad Bahnhof]],".",","))</f>
        <v>7.447228</v>
      </c>
    </row>
    <row r="1524" spans="1:7">
      <c r="A1524" s="4" t="s">
        <v>7038</v>
      </c>
      <c r="B1524">
        <v>8001516</v>
      </c>
      <c r="D1524" s="4" t="s">
        <v>7039</v>
      </c>
      <c r="E1524" s="4" t="s">
        <v>7040</v>
      </c>
      <c r="F1524">
        <f>VALUE(SUBSTITUTE(Hafas[[#This Row],[Breitengrad Bahnhof]],".",","))</f>
        <v>51.500734999999999</v>
      </c>
      <c r="G1524">
        <f>VALUE(SUBSTITUTE(Hafas[[#This Row],[Längengrad Bahnhof]],".",","))</f>
        <v>7.3341770000000004</v>
      </c>
    </row>
    <row r="1525" spans="1:7">
      <c r="A1525" s="4" t="s">
        <v>7041</v>
      </c>
      <c r="B1525">
        <v>8001539</v>
      </c>
      <c r="D1525" s="4" t="s">
        <v>7042</v>
      </c>
      <c r="E1525" s="4" t="s">
        <v>7043</v>
      </c>
      <c r="F1525">
        <f>VALUE(SUBSTITUTE(Hafas[[#This Row],[Breitengrad Bahnhof]],".",","))</f>
        <v>51.508522999999997</v>
      </c>
      <c r="G1525">
        <f>VALUE(SUBSTITUTE(Hafas[[#This Row],[Längengrad Bahnhof]],".",","))</f>
        <v>7.3424009999999997</v>
      </c>
    </row>
    <row r="1526" spans="1:7">
      <c r="A1526" s="4" t="s">
        <v>7044</v>
      </c>
      <c r="B1526">
        <v>8001541</v>
      </c>
      <c r="D1526" s="4" t="s">
        <v>7045</v>
      </c>
      <c r="E1526" s="4" t="s">
        <v>7046</v>
      </c>
      <c r="F1526">
        <f>VALUE(SUBSTITUTE(Hafas[[#This Row],[Breitengrad Bahnhof]],".",","))</f>
        <v>51.514462000000002</v>
      </c>
      <c r="G1526">
        <f>VALUE(SUBSTITUTE(Hafas[[#This Row],[Längengrad Bahnhof]],".",","))</f>
        <v>7.3744079999999999</v>
      </c>
    </row>
    <row r="1527" spans="1:7">
      <c r="A1527" s="4" t="s">
        <v>7047</v>
      </c>
      <c r="B1527">
        <v>8001542</v>
      </c>
      <c r="D1527" s="4" t="s">
        <v>7048</v>
      </c>
      <c r="E1527" s="4" t="s">
        <v>7049</v>
      </c>
      <c r="F1527">
        <f>VALUE(SUBSTITUTE(Hafas[[#This Row],[Breitengrad Bahnhof]],".",","))</f>
        <v>51.507984</v>
      </c>
      <c r="G1527">
        <f>VALUE(SUBSTITUTE(Hafas[[#This Row],[Längengrad Bahnhof]],".",","))</f>
        <v>7.3874789999999999</v>
      </c>
    </row>
    <row r="1528" spans="1:7">
      <c r="A1528" s="4" t="s">
        <v>7050</v>
      </c>
      <c r="B1528">
        <v>8001543</v>
      </c>
      <c r="D1528" s="4" t="s">
        <v>7051</v>
      </c>
      <c r="E1528" s="4" t="s">
        <v>7052</v>
      </c>
      <c r="F1528">
        <f>VALUE(SUBSTITUTE(Hafas[[#This Row],[Breitengrad Bahnhof]],".",","))</f>
        <v>51.570345000000003</v>
      </c>
      <c r="G1528">
        <f>VALUE(SUBSTITUTE(Hafas[[#This Row],[Längengrad Bahnhof]],".",","))</f>
        <v>7.3743740000000004</v>
      </c>
    </row>
    <row r="1529" spans="1:7">
      <c r="A1529" s="4" t="s">
        <v>7053</v>
      </c>
      <c r="B1529">
        <v>8001519</v>
      </c>
      <c r="D1529" s="4" t="s">
        <v>7054</v>
      </c>
      <c r="E1529" s="4" t="s">
        <v>7055</v>
      </c>
      <c r="F1529">
        <f>VALUE(SUBSTITUTE(Hafas[[#This Row],[Breitengrad Bahnhof]],".",","))</f>
        <v>51.561495000000001</v>
      </c>
      <c r="G1529">
        <f>VALUE(SUBSTITUTE(Hafas[[#This Row],[Längengrad Bahnhof]],".",","))</f>
        <v>7.3777309999999998</v>
      </c>
    </row>
    <row r="1530" spans="1:7">
      <c r="A1530" s="4" t="s">
        <v>7056</v>
      </c>
      <c r="B1530">
        <v>8004288</v>
      </c>
      <c r="D1530" s="4" t="s">
        <v>7057</v>
      </c>
      <c r="E1530" s="4" t="s">
        <v>7058</v>
      </c>
      <c r="F1530">
        <f>VALUE(SUBSTITUTE(Hafas[[#This Row],[Breitengrad Bahnhof]],".",","))</f>
        <v>51.488396999999999</v>
      </c>
      <c r="G1530">
        <f>VALUE(SUBSTITUTE(Hafas[[#This Row],[Längengrad Bahnhof]],".",","))</f>
        <v>7.3838109999999997</v>
      </c>
    </row>
    <row r="1531" spans="1:7">
      <c r="A1531" s="4" t="s">
        <v>7059</v>
      </c>
      <c r="B1531">
        <v>8001544</v>
      </c>
      <c r="D1531" s="4" t="s">
        <v>7060</v>
      </c>
      <c r="E1531" s="4" t="s">
        <v>7061</v>
      </c>
      <c r="F1531">
        <f>VALUE(SUBSTITUTE(Hafas[[#This Row],[Breitengrad Bahnhof]],".",","))</f>
        <v>51.525728000000001</v>
      </c>
      <c r="G1531">
        <f>VALUE(SUBSTITUTE(Hafas[[#This Row],[Längengrad Bahnhof]],".",","))</f>
        <v>7.3952520000000002</v>
      </c>
    </row>
    <row r="1532" spans="1:7">
      <c r="A1532" s="4" t="s">
        <v>7062</v>
      </c>
      <c r="B1532">
        <v>8001515</v>
      </c>
      <c r="D1532" s="4" t="s">
        <v>7063</v>
      </c>
      <c r="E1532" s="4" t="s">
        <v>7064</v>
      </c>
      <c r="F1532">
        <f>VALUE(SUBSTITUTE(Hafas[[#This Row],[Breitengrad Bahnhof]],".",","))</f>
        <v>51.538373</v>
      </c>
      <c r="G1532">
        <f>VALUE(SUBSTITUTE(Hafas[[#This Row],[Längengrad Bahnhof]],".",","))</f>
        <v>7.5365640000000003</v>
      </c>
    </row>
    <row r="1533" spans="1:7">
      <c r="A1533" s="4" t="s">
        <v>7065</v>
      </c>
      <c r="B1533">
        <v>8001545</v>
      </c>
      <c r="D1533" s="4" t="s">
        <v>7066</v>
      </c>
      <c r="E1533" s="4" t="s">
        <v>7067</v>
      </c>
      <c r="F1533">
        <f>VALUE(SUBSTITUTE(Hafas[[#This Row],[Breitengrad Bahnhof]],".",","))</f>
        <v>51.495460000000001</v>
      </c>
      <c r="G1533">
        <f>VALUE(SUBSTITUTE(Hafas[[#This Row],[Längengrad Bahnhof]],".",","))</f>
        <v>7.5892049999999998</v>
      </c>
    </row>
    <row r="1534" spans="1:7">
      <c r="A1534" s="4" t="s">
        <v>7068</v>
      </c>
      <c r="B1534">
        <v>8001549</v>
      </c>
      <c r="D1534" s="4" t="s">
        <v>7069</v>
      </c>
      <c r="E1534" s="4" t="s">
        <v>7070</v>
      </c>
      <c r="F1534">
        <f>VALUE(SUBSTITUTE(Hafas[[#This Row],[Breitengrad Bahnhof]],".",","))</f>
        <v>51.496009999999998</v>
      </c>
      <c r="G1534">
        <f>VALUE(SUBSTITUTE(Hafas[[#This Row],[Längengrad Bahnhof]],".",","))</f>
        <v>7.3500839999999998</v>
      </c>
    </row>
    <row r="1535" spans="1:7">
      <c r="A1535" s="4" t="s">
        <v>7071</v>
      </c>
      <c r="B1535">
        <v>8001525</v>
      </c>
      <c r="D1535" s="4" t="s">
        <v>7072</v>
      </c>
      <c r="E1535" s="4" t="s">
        <v>7073</v>
      </c>
      <c r="F1535">
        <f>VALUE(SUBSTITUTE(Hafas[[#This Row],[Breitengrad Bahnhof]],".",","))</f>
        <v>51.548333999999997</v>
      </c>
      <c r="G1535">
        <f>VALUE(SUBSTITUTE(Hafas[[#This Row],[Längengrad Bahnhof]],".",","))</f>
        <v>7.3802130000000004</v>
      </c>
    </row>
    <row r="1536" spans="1:7">
      <c r="A1536" s="4" t="s">
        <v>7074</v>
      </c>
      <c r="B1536">
        <v>8001546</v>
      </c>
      <c r="D1536" s="4" t="s">
        <v>7075</v>
      </c>
      <c r="E1536" s="4" t="s">
        <v>7076</v>
      </c>
      <c r="F1536">
        <f>VALUE(SUBSTITUTE(Hafas[[#This Row],[Breitengrad Bahnhof]],".",","))</f>
        <v>51.533929999999998</v>
      </c>
      <c r="G1536">
        <f>VALUE(SUBSTITUTE(Hafas[[#This Row],[Längengrad Bahnhof]],".",","))</f>
        <v>7.6246600000000004</v>
      </c>
    </row>
    <row r="1537" spans="1:7">
      <c r="A1537" s="4" t="s">
        <v>7077</v>
      </c>
      <c r="B1537">
        <v>8003936</v>
      </c>
      <c r="D1537" s="4" t="s">
        <v>7078</v>
      </c>
      <c r="E1537" s="4" t="s">
        <v>7079</v>
      </c>
      <c r="F1537">
        <f>VALUE(SUBSTITUTE(Hafas[[#This Row],[Breitengrad Bahnhof]],".",","))</f>
        <v>51.529454999999999</v>
      </c>
      <c r="G1537">
        <f>VALUE(SUBSTITUTE(Hafas[[#This Row],[Längengrad Bahnhof]],".",","))</f>
        <v>7.6072150000000001</v>
      </c>
    </row>
    <row r="1538" spans="1:7">
      <c r="A1538" s="4" t="s">
        <v>7080</v>
      </c>
      <c r="B1538">
        <v>8001531</v>
      </c>
      <c r="D1538" s="4" t="s">
        <v>7081</v>
      </c>
      <c r="E1538" s="4" t="s">
        <v>7082</v>
      </c>
      <c r="F1538">
        <f>VALUE(SUBSTITUTE(Hafas[[#This Row],[Breitengrad Bahnhof]],".",","))</f>
        <v>51.519289999999998</v>
      </c>
      <c r="G1538">
        <f>VALUE(SUBSTITUTE(Hafas[[#This Row],[Längengrad Bahnhof]],".",","))</f>
        <v>7.4128629999999998</v>
      </c>
    </row>
    <row r="1539" spans="1:7">
      <c r="A1539" s="4" t="s">
        <v>7083</v>
      </c>
      <c r="B1539">
        <v>8001547</v>
      </c>
      <c r="D1539" s="4" t="s">
        <v>7084</v>
      </c>
      <c r="E1539" s="4" t="s">
        <v>7085</v>
      </c>
      <c r="F1539">
        <f>VALUE(SUBSTITUTE(Hafas[[#This Row],[Breitengrad Bahnhof]],".",","))</f>
        <v>53.688743000000002</v>
      </c>
      <c r="G1539">
        <f>VALUE(SUBSTITUTE(Hafas[[#This Row],[Längengrad Bahnhof]],".",","))</f>
        <v>8.5758010000000002</v>
      </c>
    </row>
    <row r="1540" spans="1:7">
      <c r="A1540" s="4" t="s">
        <v>7086</v>
      </c>
      <c r="B1540">
        <v>8001489</v>
      </c>
      <c r="D1540" s="4" t="s">
        <v>7087</v>
      </c>
      <c r="E1540" s="4" t="s">
        <v>7088</v>
      </c>
      <c r="F1540">
        <f>VALUE(SUBSTITUTE(Hafas[[#This Row],[Breitengrad Bahnhof]],".",","))</f>
        <v>52.846406999999999</v>
      </c>
      <c r="G1540">
        <f>VALUE(SUBSTITUTE(Hafas[[#This Row],[Längengrad Bahnhof]],".",","))</f>
        <v>9.2463339999999992</v>
      </c>
    </row>
    <row r="1541" spans="1:7">
      <c r="A1541" s="4" t="s">
        <v>7089</v>
      </c>
      <c r="B1541">
        <v>8011408</v>
      </c>
      <c r="D1541" s="4" t="s">
        <v>7090</v>
      </c>
      <c r="E1541" s="4" t="s">
        <v>7091</v>
      </c>
      <c r="F1541">
        <f>VALUE(SUBSTITUTE(Hafas[[#This Row],[Breitengrad Bahnhof]],".",","))</f>
        <v>53.121209</v>
      </c>
      <c r="G1541">
        <f>VALUE(SUBSTITUTE(Hafas[[#This Row],[Längengrad Bahnhof]],".",","))</f>
        <v>12.520886000000001</v>
      </c>
    </row>
    <row r="1542" spans="1:7">
      <c r="A1542" s="4" t="s">
        <v>7092</v>
      </c>
      <c r="B1542">
        <v>8001548</v>
      </c>
      <c r="D1542" s="4" t="s">
        <v>7093</v>
      </c>
      <c r="E1542" s="4" t="s">
        <v>7094</v>
      </c>
      <c r="F1542">
        <f>VALUE(SUBSTITUTE(Hafas[[#This Row],[Breitengrad Bahnhof]],".",","))</f>
        <v>49.547496000000002</v>
      </c>
      <c r="G1542">
        <f>VALUE(SUBSTITUTE(Hafas[[#This Row],[Längengrad Bahnhof]],".",","))</f>
        <v>10.522573</v>
      </c>
    </row>
    <row r="1543" spans="1:7">
      <c r="A1543" s="4" t="s">
        <v>7095</v>
      </c>
      <c r="B1543">
        <v>8029358</v>
      </c>
      <c r="D1543" s="4" t="s">
        <v>7096</v>
      </c>
      <c r="E1543" s="4" t="s">
        <v>7097</v>
      </c>
      <c r="F1543">
        <f>VALUE(SUBSTITUTE(Hafas[[#This Row],[Breitengrad Bahnhof]],".",","))</f>
        <v>48.228454999999997</v>
      </c>
      <c r="G1543">
        <f>VALUE(SUBSTITUTE(Hafas[[#This Row],[Längengrad Bahnhof]],".",","))</f>
        <v>8.7811190000000003</v>
      </c>
    </row>
    <row r="1544" spans="1:7">
      <c r="A1544" s="4" t="s">
        <v>7098</v>
      </c>
      <c r="B1544">
        <v>8079051</v>
      </c>
      <c r="D1544" s="4" t="s">
        <v>7099</v>
      </c>
      <c r="E1544" s="4" t="s">
        <v>7100</v>
      </c>
      <c r="F1544">
        <f>VALUE(SUBSTITUTE(Hafas[[#This Row],[Breitengrad Bahnhof]],".",","))</f>
        <v>47.857703000000001</v>
      </c>
      <c r="G1544">
        <f>VALUE(SUBSTITUTE(Hafas[[#This Row],[Längengrad Bahnhof]],".",","))</f>
        <v>7.691211</v>
      </c>
    </row>
    <row r="1545" spans="1:7">
      <c r="A1545" s="4" t="s">
        <v>7101</v>
      </c>
      <c r="B1545">
        <v>8011409</v>
      </c>
      <c r="D1545" s="4" t="s">
        <v>7102</v>
      </c>
      <c r="E1545" s="4" t="s">
        <v>7103</v>
      </c>
      <c r="F1545">
        <f>VALUE(SUBSTITUTE(Hafas[[#This Row],[Breitengrad Bahnhof]],".",","))</f>
        <v>51.915391</v>
      </c>
      <c r="G1545">
        <f>VALUE(SUBSTITUTE(Hafas[[#This Row],[Längengrad Bahnhof]],".",","))</f>
        <v>13.581250000000001</v>
      </c>
    </row>
    <row r="1546" spans="1:7">
      <c r="A1546" s="4" t="s">
        <v>7104</v>
      </c>
      <c r="B1546">
        <v>8017005</v>
      </c>
      <c r="D1546" s="4" t="s">
        <v>7105</v>
      </c>
      <c r="E1546" s="4" t="s">
        <v>7106</v>
      </c>
      <c r="F1546">
        <f>VALUE(SUBSTITUTE(Hafas[[#This Row],[Breitengrad Bahnhof]],".",","))</f>
        <v>51.663446999999998</v>
      </c>
      <c r="G1546">
        <f>VALUE(SUBSTITUTE(Hafas[[#This Row],[Längengrad Bahnhof]],".",","))</f>
        <v>11.124636000000001</v>
      </c>
    </row>
    <row r="1547" spans="1:7">
      <c r="A1547" s="4" t="s">
        <v>7107</v>
      </c>
      <c r="B1547">
        <v>8070216</v>
      </c>
      <c r="D1547" s="4" t="s">
        <v>7108</v>
      </c>
      <c r="E1547" s="4" t="s">
        <v>7109</v>
      </c>
      <c r="F1547">
        <f>VALUE(SUBSTITUTE(Hafas[[#This Row],[Breitengrad Bahnhof]],".",","))</f>
        <v>53.617182</v>
      </c>
      <c r="G1547">
        <f>VALUE(SUBSTITUTE(Hafas[[#This Row],[Längengrad Bahnhof]],".",","))</f>
        <v>8.7366589999999995</v>
      </c>
    </row>
    <row r="1548" spans="1:7">
      <c r="A1548" s="4" t="s">
        <v>7110</v>
      </c>
      <c r="B1548">
        <v>8081532</v>
      </c>
      <c r="D1548" s="4" t="s">
        <v>7111</v>
      </c>
      <c r="E1548" s="4" t="s">
        <v>7112</v>
      </c>
      <c r="F1548">
        <f>VALUE(SUBSTITUTE(Hafas[[#This Row],[Breitengrad Bahnhof]],".",","))</f>
        <v>54.630243999999998</v>
      </c>
      <c r="G1548">
        <f>VALUE(SUBSTITUTE(Hafas[[#This Row],[Längengrad Bahnhof]],".",","))</f>
        <v>13.233881</v>
      </c>
    </row>
    <row r="1549" spans="1:7">
      <c r="A1549" s="4" t="s">
        <v>7113</v>
      </c>
      <c r="B1549">
        <v>8011414</v>
      </c>
      <c r="D1549" s="4" t="s">
        <v>7114</v>
      </c>
      <c r="E1549" s="4" t="s">
        <v>7115</v>
      </c>
      <c r="F1549">
        <f>VALUE(SUBSTITUTE(Hafas[[#This Row],[Breitengrad Bahnhof]],".",","))</f>
        <v>51.655084000000002</v>
      </c>
      <c r="G1549">
        <f>VALUE(SUBSTITUTE(Hafas[[#This Row],[Längengrad Bahnhof]],".",","))</f>
        <v>14.223129999999999</v>
      </c>
    </row>
    <row r="1550" spans="1:7">
      <c r="A1550" s="4" t="s">
        <v>7116</v>
      </c>
      <c r="B1550">
        <v>8017006</v>
      </c>
      <c r="D1550" s="4" t="s">
        <v>7117</v>
      </c>
      <c r="E1550" s="4" t="s">
        <v>7118</v>
      </c>
      <c r="F1550">
        <f>VALUE(SUBSTITUTE(Hafas[[#This Row],[Breitengrad Bahnhof]],".",","))</f>
        <v>51.770116000000002</v>
      </c>
      <c r="G1550">
        <f>VALUE(SUBSTITUTE(Hafas[[#This Row],[Längengrad Bahnhof]],".",","))</f>
        <v>10.726766</v>
      </c>
    </row>
    <row r="1551" spans="1:7">
      <c r="A1551" s="4" t="s">
        <v>7119</v>
      </c>
      <c r="B1551">
        <v>8001236</v>
      </c>
      <c r="D1551" s="4" t="s">
        <v>7120</v>
      </c>
      <c r="E1551" s="4" t="s">
        <v>7121</v>
      </c>
      <c r="F1551">
        <f>VALUE(SUBSTITUTE(Hafas[[#This Row],[Breitengrad Bahnhof]],".",","))</f>
        <v>50.022477000000002</v>
      </c>
      <c r="G1551">
        <f>VALUE(SUBSTITUTE(Hafas[[#This Row],[Längengrad Bahnhof]],".",","))</f>
        <v>8.6611510000000003</v>
      </c>
    </row>
    <row r="1552" spans="1:7">
      <c r="A1552" s="4" t="s">
        <v>7122</v>
      </c>
      <c r="B1552">
        <v>8001554</v>
      </c>
      <c r="D1552" s="4" t="s">
        <v>7123</v>
      </c>
      <c r="E1552" s="4" t="s">
        <v>7124</v>
      </c>
      <c r="F1552">
        <f>VALUE(SUBSTITUTE(Hafas[[#This Row],[Breitengrad Bahnhof]],".",","))</f>
        <v>49.998468000000003</v>
      </c>
      <c r="G1552">
        <f>VALUE(SUBSTITUTE(Hafas[[#This Row],[Längengrad Bahnhof]],".",","))</f>
        <v>8.7086930000000002</v>
      </c>
    </row>
    <row r="1553" spans="1:7">
      <c r="A1553" s="4" t="s">
        <v>7125</v>
      </c>
      <c r="B1553">
        <v>8002315</v>
      </c>
      <c r="D1553" s="4" t="s">
        <v>7126</v>
      </c>
      <c r="E1553" s="4" t="s">
        <v>7127</v>
      </c>
      <c r="F1553">
        <f>VALUE(SUBSTITUTE(Hafas[[#This Row],[Breitengrad Bahnhof]],".",","))</f>
        <v>49.994025999999998</v>
      </c>
      <c r="G1553">
        <f>VALUE(SUBSTITUTE(Hafas[[#This Row],[Längengrad Bahnhof]],".",","))</f>
        <v>8.7326990000000002</v>
      </c>
    </row>
    <row r="1554" spans="1:7">
      <c r="A1554" s="4" t="s">
        <v>7128</v>
      </c>
      <c r="B1554">
        <v>8004653</v>
      </c>
      <c r="D1554" s="4" t="s">
        <v>7129</v>
      </c>
      <c r="E1554" s="4" t="s">
        <v>7130</v>
      </c>
      <c r="F1554">
        <f>VALUE(SUBSTITUTE(Hafas[[#This Row],[Breitengrad Bahnhof]],".",","))</f>
        <v>49.981850999999999</v>
      </c>
      <c r="G1554">
        <f>VALUE(SUBSTITUTE(Hafas[[#This Row],[Längengrad Bahnhof]],".",","))</f>
        <v>8.7496399999999994</v>
      </c>
    </row>
    <row r="1555" spans="1:7">
      <c r="A1555" s="4" t="s">
        <v>7131</v>
      </c>
      <c r="B1555">
        <v>8005636</v>
      </c>
      <c r="D1555" s="4" t="s">
        <v>7132</v>
      </c>
      <c r="E1555" s="4" t="s">
        <v>7133</v>
      </c>
      <c r="F1555">
        <f>VALUE(SUBSTITUTE(Hafas[[#This Row],[Breitengrad Bahnhof]],".",","))</f>
        <v>50.014837</v>
      </c>
      <c r="G1555">
        <f>VALUE(SUBSTITUTE(Hafas[[#This Row],[Längengrad Bahnhof]],".",","))</f>
        <v>8.6893060000000002</v>
      </c>
    </row>
    <row r="1556" spans="1:7">
      <c r="A1556" s="4" t="s">
        <v>7134</v>
      </c>
      <c r="B1556">
        <v>8079151</v>
      </c>
      <c r="D1556" s="4" t="s">
        <v>7135</v>
      </c>
      <c r="E1556" s="4" t="s">
        <v>7136</v>
      </c>
      <c r="F1556">
        <f>VALUE(SUBSTITUTE(Hafas[[#This Row],[Breitengrad Bahnhof]],".",","))</f>
        <v>50.007083999999999</v>
      </c>
      <c r="G1556">
        <f>VALUE(SUBSTITUTE(Hafas[[#This Row],[Längengrad Bahnhof]],".",","))</f>
        <v>8.7009220000000003</v>
      </c>
    </row>
    <row r="1557" spans="1:7">
      <c r="A1557" s="4" t="s">
        <v>7137</v>
      </c>
      <c r="B1557">
        <v>8004538</v>
      </c>
      <c r="D1557" s="4" t="s">
        <v>7138</v>
      </c>
      <c r="E1557" s="4" t="s">
        <v>7139</v>
      </c>
      <c r="F1557">
        <f>VALUE(SUBSTITUTE(Hafas[[#This Row],[Breitengrad Bahnhof]],".",","))</f>
        <v>50.449865000000003</v>
      </c>
      <c r="G1557">
        <f>VALUE(SUBSTITUTE(Hafas[[#This Row],[Längengrad Bahnhof]],".",","))</f>
        <v>7.9583839999999997</v>
      </c>
    </row>
    <row r="1558" spans="1:7">
      <c r="A1558" s="4" t="s">
        <v>7140</v>
      </c>
      <c r="B1558">
        <v>8011415</v>
      </c>
      <c r="D1558" s="4" t="s">
        <v>7141</v>
      </c>
      <c r="E1558" s="4" t="s">
        <v>7142</v>
      </c>
      <c r="F1558">
        <f>VALUE(SUBSTITUTE(Hafas[[#This Row],[Breitengrad Bahnhof]],".",","))</f>
        <v>52.143852000000003</v>
      </c>
      <c r="G1558">
        <f>VALUE(SUBSTITUTE(Hafas[[#This Row],[Längengrad Bahnhof]],".",","))</f>
        <v>11.341559</v>
      </c>
    </row>
    <row r="1559" spans="1:7">
      <c r="A1559" s="4" t="s">
        <v>7143</v>
      </c>
      <c r="B1559">
        <v>8001558</v>
      </c>
      <c r="D1559" s="4" t="s">
        <v>7144</v>
      </c>
      <c r="E1559" s="4" t="s">
        <v>7145</v>
      </c>
      <c r="F1559">
        <f>VALUE(SUBSTITUTE(Hafas[[#This Row],[Breitengrad Bahnhof]],".",","))</f>
        <v>51.799157999999998</v>
      </c>
      <c r="G1559">
        <f>VALUE(SUBSTITUTE(Hafas[[#This Row],[Längengrad Bahnhof]],".",","))</f>
        <v>7.7336090000000004</v>
      </c>
    </row>
    <row r="1560" spans="1:7">
      <c r="A1560" s="4" t="s">
        <v>7146</v>
      </c>
      <c r="B1560">
        <v>8011416</v>
      </c>
      <c r="D1560" s="4" t="s">
        <v>7147</v>
      </c>
      <c r="E1560" s="4" t="s">
        <v>7148</v>
      </c>
      <c r="F1560">
        <f>VALUE(SUBSTITUTE(Hafas[[#This Row],[Breitengrad Bahnhof]],".",","))</f>
        <v>51.072335000000002</v>
      </c>
      <c r="G1560">
        <f>VALUE(SUBSTITUTE(Hafas[[#This Row],[Längengrad Bahnhof]],".",","))</f>
        <v>13.746248</v>
      </c>
    </row>
    <row r="1561" spans="1:7">
      <c r="A1561" s="4" t="s">
        <v>7149</v>
      </c>
      <c r="B1561">
        <v>8011399</v>
      </c>
      <c r="D1561" s="4" t="s">
        <v>7150</v>
      </c>
      <c r="E1561" s="4" t="s">
        <v>7151</v>
      </c>
      <c r="F1561">
        <f>VALUE(SUBSTITUTE(Hafas[[#This Row],[Breitengrad Bahnhof]],".",","))</f>
        <v>51.124665</v>
      </c>
      <c r="G1561">
        <f>VALUE(SUBSTITUTE(Hafas[[#This Row],[Längengrad Bahnhof]],".",","))</f>
        <v>13.765993</v>
      </c>
    </row>
    <row r="1562" spans="1:7">
      <c r="A1562" s="4" t="s">
        <v>262</v>
      </c>
      <c r="B1562">
        <v>8011431</v>
      </c>
      <c r="D1562" s="4" t="s">
        <v>7152</v>
      </c>
      <c r="E1562" s="4" t="s">
        <v>7153</v>
      </c>
      <c r="F1562">
        <f>VALUE(SUBSTITUTE(Hafas[[#This Row],[Breitengrad Bahnhof]],".",","))</f>
        <v>51.047991000000003</v>
      </c>
      <c r="G1562">
        <f>VALUE(SUBSTITUTE(Hafas[[#This Row],[Längengrad Bahnhof]],".",","))</f>
        <v>13.719863999999999</v>
      </c>
    </row>
    <row r="1563" spans="1:7">
      <c r="A1563" s="4" t="s">
        <v>7154</v>
      </c>
      <c r="B1563">
        <v>8011417</v>
      </c>
      <c r="D1563" s="4" t="s">
        <v>7155</v>
      </c>
      <c r="E1563" s="4" t="s">
        <v>7156</v>
      </c>
      <c r="F1563">
        <f>VALUE(SUBSTITUTE(Hafas[[#This Row],[Breitengrad Bahnhof]],".",","))</f>
        <v>51.128298000000001</v>
      </c>
      <c r="G1563">
        <f>VALUE(SUBSTITUTE(Hafas[[#This Row],[Längengrad Bahnhof]],".",","))</f>
        <v>13.777737</v>
      </c>
    </row>
    <row r="1564" spans="1:7">
      <c r="A1564" s="4" t="s">
        <v>7157</v>
      </c>
      <c r="B1564">
        <v>8010085</v>
      </c>
      <c r="D1564" s="4" t="s">
        <v>7158</v>
      </c>
      <c r="E1564" s="4" t="s">
        <v>7159</v>
      </c>
      <c r="F1564">
        <f>VALUE(SUBSTITUTE(Hafas[[#This Row],[Breitengrad Bahnhof]],".",","))</f>
        <v>51.040562999999999</v>
      </c>
      <c r="G1564">
        <f>VALUE(SUBSTITUTE(Hafas[[#This Row],[Längengrad Bahnhof]],".",","))</f>
        <v>13.732035</v>
      </c>
    </row>
    <row r="1565" spans="1:7">
      <c r="A1565" s="4" t="s">
        <v>7160</v>
      </c>
      <c r="B1565">
        <v>8013449</v>
      </c>
      <c r="D1565" s="4" t="s">
        <v>7161</v>
      </c>
      <c r="E1565" s="4" t="s">
        <v>7162</v>
      </c>
      <c r="F1565">
        <f>VALUE(SUBSTITUTE(Hafas[[#This Row],[Breitengrad Bahnhof]],".",","))</f>
        <v>51.038682000000001</v>
      </c>
      <c r="G1565">
        <f>VALUE(SUBSTITUTE(Hafas[[#This Row],[Längengrad Bahnhof]],".",","))</f>
        <v>13.73394</v>
      </c>
    </row>
    <row r="1566" spans="1:7">
      <c r="A1566" s="4" t="s">
        <v>7163</v>
      </c>
      <c r="B1566">
        <v>8011418</v>
      </c>
      <c r="D1566" s="4" t="s">
        <v>7164</v>
      </c>
      <c r="E1566" s="4" t="s">
        <v>7165</v>
      </c>
      <c r="F1566">
        <f>VALUE(SUBSTITUTE(Hafas[[#This Row],[Breitengrad Bahnhof]],".",","))</f>
        <v>51.087456000000003</v>
      </c>
      <c r="G1566">
        <f>VALUE(SUBSTITUTE(Hafas[[#This Row],[Längengrad Bahnhof]],".",","))</f>
        <v>13.762772</v>
      </c>
    </row>
    <row r="1567" spans="1:7">
      <c r="A1567" s="4" t="s">
        <v>7166</v>
      </c>
      <c r="B1567">
        <v>8013444</v>
      </c>
      <c r="D1567" s="4" t="s">
        <v>7167</v>
      </c>
      <c r="E1567" s="4" t="s">
        <v>7168</v>
      </c>
      <c r="F1567">
        <f>VALUE(SUBSTITUTE(Hafas[[#This Row],[Breitengrad Bahnhof]],".",","))</f>
        <v>51.056168</v>
      </c>
      <c r="G1567">
        <f>VALUE(SUBSTITUTE(Hafas[[#This Row],[Längengrad Bahnhof]],".",","))</f>
        <v>13.724109</v>
      </c>
    </row>
    <row r="1568" spans="1:7">
      <c r="A1568" s="4" t="s">
        <v>7169</v>
      </c>
      <c r="B1568">
        <v>8011419</v>
      </c>
      <c r="D1568" s="4" t="s">
        <v>7170</v>
      </c>
      <c r="E1568" s="4" t="s">
        <v>7171</v>
      </c>
      <c r="F1568">
        <f>VALUE(SUBSTITUTE(Hafas[[#This Row],[Breitengrad Bahnhof]],".",","))</f>
        <v>51.062156999999999</v>
      </c>
      <c r="G1568">
        <f>VALUE(SUBSTITUTE(Hafas[[#This Row],[Längengrad Bahnhof]],".",","))</f>
        <v>13.683298000000001</v>
      </c>
    </row>
    <row r="1569" spans="1:7">
      <c r="A1569" s="4" t="s">
        <v>7172</v>
      </c>
      <c r="B1569">
        <v>8011420</v>
      </c>
      <c r="D1569" s="4" t="s">
        <v>7173</v>
      </c>
      <c r="E1569" s="4" t="s">
        <v>7174</v>
      </c>
      <c r="F1569">
        <f>VALUE(SUBSTITUTE(Hafas[[#This Row],[Breitengrad Bahnhof]],".",","))</f>
        <v>51.011614000000002</v>
      </c>
      <c r="G1569">
        <f>VALUE(SUBSTITUTE(Hafas[[#This Row],[Längengrad Bahnhof]],".",","))</f>
        <v>13.808477</v>
      </c>
    </row>
    <row r="1570" spans="1:7">
      <c r="A1570" s="4" t="s">
        <v>648</v>
      </c>
      <c r="B1570">
        <v>8013475</v>
      </c>
      <c r="D1570" s="4" t="s">
        <v>7175</v>
      </c>
      <c r="E1570" s="4" t="s">
        <v>7176</v>
      </c>
      <c r="F1570">
        <f>VALUE(SUBSTITUTE(Hafas[[#This Row],[Breitengrad Bahnhof]],".",","))</f>
        <v>51.056033999999997</v>
      </c>
      <c r="G1570">
        <f>VALUE(SUBSTITUTE(Hafas[[#This Row],[Längengrad Bahnhof]],".",","))</f>
        <v>13.708151000000001</v>
      </c>
    </row>
    <row r="1571" spans="1:7">
      <c r="A1571" s="4" t="s">
        <v>7177</v>
      </c>
      <c r="B1571">
        <v>8011421</v>
      </c>
      <c r="D1571" s="4" t="s">
        <v>7178</v>
      </c>
      <c r="E1571" s="4" t="s">
        <v>7179</v>
      </c>
      <c r="F1571">
        <f>VALUE(SUBSTITUTE(Hafas[[#This Row],[Breitengrad Bahnhof]],".",","))</f>
        <v>51.073084000000001</v>
      </c>
      <c r="G1571">
        <f>VALUE(SUBSTITUTE(Hafas[[#This Row],[Längengrad Bahnhof]],".",","))</f>
        <v>13.668919000000001</v>
      </c>
    </row>
    <row r="1572" spans="1:7">
      <c r="A1572" s="4" t="s">
        <v>7180</v>
      </c>
      <c r="B1572">
        <v>8010088</v>
      </c>
      <c r="D1572" s="4" t="s">
        <v>7181</v>
      </c>
      <c r="E1572" s="4" t="s">
        <v>7182</v>
      </c>
      <c r="F1572">
        <f>VALUE(SUBSTITUTE(Hafas[[#This Row],[Breitengrad Bahnhof]],".",","))</f>
        <v>51.114666999999997</v>
      </c>
      <c r="G1572">
        <f>VALUE(SUBSTITUTE(Hafas[[#This Row],[Längengrad Bahnhof]],".",","))</f>
        <v>13.789110000000001</v>
      </c>
    </row>
    <row r="1573" spans="1:7">
      <c r="A1573" s="4" t="s">
        <v>7183</v>
      </c>
      <c r="B1573">
        <v>8010089</v>
      </c>
      <c r="D1573" s="4" t="s">
        <v>7184</v>
      </c>
      <c r="E1573" s="4" t="s">
        <v>7185</v>
      </c>
      <c r="F1573">
        <f>VALUE(SUBSTITUTE(Hafas[[#This Row],[Breitengrad Bahnhof]],".",","))</f>
        <v>51.065899000000002</v>
      </c>
      <c r="G1573">
        <f>VALUE(SUBSTITUTE(Hafas[[#This Row],[Längengrad Bahnhof]],".",","))</f>
        <v>13.740701</v>
      </c>
    </row>
    <row r="1574" spans="1:7">
      <c r="A1574" s="4" t="s">
        <v>7186</v>
      </c>
      <c r="B1574">
        <v>8011422</v>
      </c>
      <c r="D1574" s="4" t="s">
        <v>7187</v>
      </c>
      <c r="E1574" s="4" t="s">
        <v>7188</v>
      </c>
      <c r="F1574">
        <f>VALUE(SUBSTITUTE(Hafas[[#This Row],[Breitengrad Bahnhof]],".",","))</f>
        <v>50.999654</v>
      </c>
      <c r="G1574">
        <f>VALUE(SUBSTITUTE(Hafas[[#This Row],[Längengrad Bahnhof]],".",","))</f>
        <v>13.828398999999999</v>
      </c>
    </row>
    <row r="1575" spans="1:7">
      <c r="A1575" s="4" t="s">
        <v>7189</v>
      </c>
      <c r="B1575">
        <v>8011423</v>
      </c>
      <c r="D1575" s="4" t="s">
        <v>7190</v>
      </c>
      <c r="E1575" s="4" t="s">
        <v>7191</v>
      </c>
      <c r="F1575">
        <f>VALUE(SUBSTITUTE(Hafas[[#This Row],[Breitengrad Bahnhof]],".",","))</f>
        <v>51.081859000000001</v>
      </c>
      <c r="G1575">
        <f>VALUE(SUBSTITUTE(Hafas[[#This Row],[Längengrad Bahnhof]],".",","))</f>
        <v>13.725527</v>
      </c>
    </row>
    <row r="1576" spans="1:7">
      <c r="A1576" s="4" t="s">
        <v>7192</v>
      </c>
      <c r="B1576">
        <v>8013476</v>
      </c>
      <c r="D1576" s="4" t="s">
        <v>7193</v>
      </c>
      <c r="E1576" s="4" t="s">
        <v>7194</v>
      </c>
      <c r="F1576">
        <f>VALUE(SUBSTITUTE(Hafas[[#This Row],[Breitengrad Bahnhof]],".",","))</f>
        <v>51.029629999999997</v>
      </c>
      <c r="G1576">
        <f>VALUE(SUBSTITUTE(Hafas[[#This Row],[Längengrad Bahnhof]],".",","))</f>
        <v>13.70317</v>
      </c>
    </row>
    <row r="1577" spans="1:7">
      <c r="A1577" s="4" t="s">
        <v>7195</v>
      </c>
      <c r="B1577">
        <v>8071995</v>
      </c>
      <c r="D1577" s="4" t="s">
        <v>7196</v>
      </c>
      <c r="E1577" s="4" t="s">
        <v>7197</v>
      </c>
      <c r="F1577">
        <f>VALUE(SUBSTITUTE(Hafas[[#This Row],[Breitengrad Bahnhof]],".",","))</f>
        <v>51.031841</v>
      </c>
      <c r="G1577">
        <f>VALUE(SUBSTITUTE(Hafas[[#This Row],[Längengrad Bahnhof]],".",","))</f>
        <v>13.701864</v>
      </c>
    </row>
    <row r="1578" spans="1:7">
      <c r="A1578" s="4" t="s">
        <v>7198</v>
      </c>
      <c r="B1578">
        <v>8011424</v>
      </c>
      <c r="D1578" s="4" t="s">
        <v>7199</v>
      </c>
      <c r="E1578" s="4" t="s">
        <v>7200</v>
      </c>
      <c r="F1578">
        <f>VALUE(SUBSTITUTE(Hafas[[#This Row],[Breitengrad Bahnhof]],".",","))</f>
        <v>51.021317000000003</v>
      </c>
      <c r="G1578">
        <f>VALUE(SUBSTITUTE(Hafas[[#This Row],[Längengrad Bahnhof]],".",","))</f>
        <v>13.790514</v>
      </c>
    </row>
    <row r="1579" spans="1:7">
      <c r="A1579" s="4" t="s">
        <v>7201</v>
      </c>
      <c r="B1579">
        <v>8011425</v>
      </c>
      <c r="D1579" s="4" t="s">
        <v>7202</v>
      </c>
      <c r="E1579" s="4" t="s">
        <v>7203</v>
      </c>
      <c r="F1579">
        <f>VALUE(SUBSTITUTE(Hafas[[#This Row],[Breitengrad Bahnhof]],".",","))</f>
        <v>51.080480000000001</v>
      </c>
      <c r="G1579">
        <f>VALUE(SUBSTITUTE(Hafas[[#This Row],[Längengrad Bahnhof]],".",","))</f>
        <v>13.651865000000001</v>
      </c>
    </row>
    <row r="1580" spans="1:7">
      <c r="A1580" s="4" t="s">
        <v>7204</v>
      </c>
      <c r="B1580">
        <v>8071087</v>
      </c>
      <c r="D1580" s="4" t="s">
        <v>7205</v>
      </c>
      <c r="E1580" s="4" t="s">
        <v>7206</v>
      </c>
      <c r="F1580">
        <f>VALUE(SUBSTITUTE(Hafas[[#This Row],[Breitengrad Bahnhof]],".",","))</f>
        <v>51.082681999999998</v>
      </c>
      <c r="G1580">
        <f>VALUE(SUBSTITUTE(Hafas[[#This Row],[Längengrad Bahnhof]],".",","))</f>
        <v>13.651997</v>
      </c>
    </row>
    <row r="1581" spans="1:7">
      <c r="A1581" s="4" t="s">
        <v>7207</v>
      </c>
      <c r="B1581">
        <v>8011426</v>
      </c>
      <c r="D1581" s="4" t="s">
        <v>7208</v>
      </c>
      <c r="E1581" s="4" t="s">
        <v>7209</v>
      </c>
      <c r="F1581">
        <f>VALUE(SUBSTITUTE(Hafas[[#This Row],[Breitengrad Bahnhof]],".",","))</f>
        <v>51.030676999999997</v>
      </c>
      <c r="G1581">
        <f>VALUE(SUBSTITUTE(Hafas[[#This Row],[Längengrad Bahnhof]],".",","))</f>
        <v>13.761861</v>
      </c>
    </row>
    <row r="1582" spans="1:7">
      <c r="A1582" s="4" t="s">
        <v>7210</v>
      </c>
      <c r="B1582">
        <v>8011427</v>
      </c>
      <c r="D1582" s="4" t="s">
        <v>7211</v>
      </c>
      <c r="E1582" s="4" t="s">
        <v>7212</v>
      </c>
      <c r="F1582">
        <f>VALUE(SUBSTITUTE(Hafas[[#This Row],[Breitengrad Bahnhof]],".",","))</f>
        <v>51.089965999999997</v>
      </c>
      <c r="G1582">
        <f>VALUE(SUBSTITUTE(Hafas[[#This Row],[Längengrad Bahnhof]],".",","))</f>
        <v>13.703878</v>
      </c>
    </row>
    <row r="1583" spans="1:7">
      <c r="A1583" s="4" t="s">
        <v>7213</v>
      </c>
      <c r="B1583">
        <v>8011428</v>
      </c>
      <c r="D1583" s="4" t="s">
        <v>7214</v>
      </c>
      <c r="E1583" s="4" t="s">
        <v>7215</v>
      </c>
      <c r="F1583">
        <f>VALUE(SUBSTITUTE(Hafas[[#This Row],[Breitengrad Bahnhof]],".",","))</f>
        <v>50.989652</v>
      </c>
      <c r="G1583">
        <f>VALUE(SUBSTITUTE(Hafas[[#This Row],[Längengrad Bahnhof]],".",","))</f>
        <v>13.84493</v>
      </c>
    </row>
    <row r="1584" spans="1:7">
      <c r="A1584" s="4" t="s">
        <v>7216</v>
      </c>
      <c r="B1584">
        <v>8013446</v>
      </c>
      <c r="D1584" s="4" t="s">
        <v>7217</v>
      </c>
      <c r="E1584" s="4" t="s">
        <v>7218</v>
      </c>
      <c r="F1584">
        <f>VALUE(SUBSTITUTE(Hafas[[#This Row],[Breitengrad Bahnhof]],".",","))</f>
        <v>50.992852999999997</v>
      </c>
      <c r="G1584">
        <f>VALUE(SUBSTITUTE(Hafas[[#This Row],[Längengrad Bahnhof]],".",","))</f>
        <v>13.851004</v>
      </c>
    </row>
    <row r="1585" spans="1:7">
      <c r="A1585" s="4" t="s">
        <v>7219</v>
      </c>
      <c r="B1585">
        <v>8079435</v>
      </c>
      <c r="D1585" s="4" t="s">
        <v>7220</v>
      </c>
      <c r="E1585" s="4" t="s">
        <v>7221</v>
      </c>
      <c r="F1585">
        <f>VALUE(SUBSTITUTE(Hafas[[#This Row],[Breitengrad Bahnhof]],".",","))</f>
        <v>54.626412000000002</v>
      </c>
      <c r="G1585">
        <f>VALUE(SUBSTITUTE(Hafas[[#This Row],[Längengrad Bahnhof]],".",","))</f>
        <v>13.369532</v>
      </c>
    </row>
    <row r="1586" spans="1:7">
      <c r="A1586" s="4" t="s">
        <v>7222</v>
      </c>
      <c r="B1586">
        <v>8001561</v>
      </c>
      <c r="D1586" s="4" t="s">
        <v>7223</v>
      </c>
      <c r="E1586" s="4" t="s">
        <v>7224</v>
      </c>
      <c r="F1586">
        <f>VALUE(SUBSTITUTE(Hafas[[#This Row],[Breitengrad Bahnhof]],".",","))</f>
        <v>53.018425000000001</v>
      </c>
      <c r="G1586">
        <f>VALUE(SUBSTITUTE(Hafas[[#This Row],[Längengrad Bahnhof]],".",","))</f>
        <v>8.8711029999999997</v>
      </c>
    </row>
    <row r="1587" spans="1:7">
      <c r="A1587" s="4" t="s">
        <v>7225</v>
      </c>
      <c r="B1587">
        <v>8011433</v>
      </c>
      <c r="D1587" s="4" t="s">
        <v>7226</v>
      </c>
      <c r="E1587" s="4" t="s">
        <v>7227</v>
      </c>
      <c r="F1587">
        <f>VALUE(SUBSTITUTE(Hafas[[#This Row],[Breitengrad Bahnhof]],".",","))</f>
        <v>51.721691999999997</v>
      </c>
      <c r="G1587">
        <f>VALUE(SUBSTITUTE(Hafas[[#This Row],[Längengrad Bahnhof]],".",","))</f>
        <v>11.515648000000001</v>
      </c>
    </row>
    <row r="1588" spans="1:7">
      <c r="A1588" s="4" t="s">
        <v>7228</v>
      </c>
      <c r="B1588">
        <v>8011438</v>
      </c>
      <c r="D1588" s="4" t="s">
        <v>7229</v>
      </c>
      <c r="E1588" s="4" t="s">
        <v>7230</v>
      </c>
      <c r="F1588">
        <f>VALUE(SUBSTITUTE(Hafas[[#This Row],[Breitengrad Bahnhof]],".",","))</f>
        <v>53.766134999999998</v>
      </c>
      <c r="G1588">
        <f>VALUE(SUBSTITUTE(Hafas[[#This Row],[Längengrad Bahnhof]],".",","))</f>
        <v>13.796021</v>
      </c>
    </row>
    <row r="1589" spans="1:7">
      <c r="A1589" s="4" t="s">
        <v>7231</v>
      </c>
      <c r="B1589">
        <v>8079719</v>
      </c>
      <c r="D1589" s="4" t="s">
        <v>7232</v>
      </c>
      <c r="E1589" s="4" t="s">
        <v>7233</v>
      </c>
      <c r="F1589">
        <f>VALUE(SUBSTITUTE(Hafas[[#This Row],[Breitengrad Bahnhof]],".",","))</f>
        <v>53.764935000000001</v>
      </c>
      <c r="G1589">
        <f>VALUE(SUBSTITUTE(Hafas[[#This Row],[Längengrad Bahnhof]],".",","))</f>
        <v>13.778180000000001</v>
      </c>
    </row>
    <row r="1590" spans="1:7">
      <c r="A1590" s="4" t="s">
        <v>7234</v>
      </c>
      <c r="B1590">
        <v>8001566</v>
      </c>
      <c r="D1590" s="4" t="s">
        <v>7235</v>
      </c>
      <c r="E1590" s="4" t="s">
        <v>7236</v>
      </c>
      <c r="F1590">
        <f>VALUE(SUBSTITUTE(Hafas[[#This Row],[Breitengrad Bahnhof]],".",","))</f>
        <v>50.984814999999998</v>
      </c>
      <c r="G1590">
        <f>VALUE(SUBSTITUTE(Hafas[[#This Row],[Längengrad Bahnhof]],".",","))</f>
        <v>7.1034959999999998</v>
      </c>
    </row>
    <row r="1591" spans="1:7">
      <c r="A1591" s="4" t="s">
        <v>7237</v>
      </c>
      <c r="B1591">
        <v>8001570</v>
      </c>
      <c r="D1591" s="4" t="s">
        <v>7238</v>
      </c>
      <c r="E1591" s="4" t="s">
        <v>7239</v>
      </c>
      <c r="F1591">
        <f>VALUE(SUBSTITUTE(Hafas[[#This Row],[Breitengrad Bahnhof]],".",","))</f>
        <v>49.277298999999999</v>
      </c>
      <c r="G1591">
        <f>VALUE(SUBSTITUTE(Hafas[[#This Row],[Längengrad Bahnhof]],".",","))</f>
        <v>7.0273510000000003</v>
      </c>
    </row>
    <row r="1592" spans="1:7">
      <c r="A1592" s="4" t="s">
        <v>7240</v>
      </c>
      <c r="B1592">
        <v>8005272</v>
      </c>
      <c r="D1592" s="4" t="s">
        <v>2585</v>
      </c>
      <c r="E1592" s="4" t="s">
        <v>2585</v>
      </c>
      <c r="F1592">
        <f>VALUE(SUBSTITUTE(Hafas[[#This Row],[Breitengrad Bahnhof]],".",","))</f>
        <v>999999</v>
      </c>
      <c r="G1592">
        <f>VALUE(SUBSTITUTE(Hafas[[#This Row],[Längengrad Bahnhof]],".",","))</f>
        <v>999999</v>
      </c>
    </row>
    <row r="1593" spans="1:7">
      <c r="A1593" s="4" t="s">
        <v>7241</v>
      </c>
      <c r="B1593">
        <v>8000086</v>
      </c>
      <c r="D1593" s="4" t="s">
        <v>7242</v>
      </c>
      <c r="E1593" s="4" t="s">
        <v>7243</v>
      </c>
      <c r="F1593">
        <f>VALUE(SUBSTITUTE(Hafas[[#This Row],[Breitengrad Bahnhof]],".",","))</f>
        <v>51.429785000000003</v>
      </c>
      <c r="G1593">
        <f>VALUE(SUBSTITUTE(Hafas[[#This Row],[Längengrad Bahnhof]],".",","))</f>
        <v>6.7759029999999996</v>
      </c>
    </row>
    <row r="1594" spans="1:7">
      <c r="A1594" s="4" t="s">
        <v>7244</v>
      </c>
      <c r="B1594">
        <v>8001600</v>
      </c>
      <c r="D1594" s="4" t="s">
        <v>7245</v>
      </c>
      <c r="E1594" s="4" t="s">
        <v>7246</v>
      </c>
      <c r="F1594">
        <f>VALUE(SUBSTITUTE(Hafas[[#This Row],[Breitengrad Bahnhof]],".",","))</f>
        <v>51.382919000000001</v>
      </c>
      <c r="G1594">
        <f>VALUE(SUBSTITUTE(Hafas[[#This Row],[Längengrad Bahnhof]],".",","))</f>
        <v>6.7754060000000003</v>
      </c>
    </row>
    <row r="1595" spans="1:7">
      <c r="A1595" s="4" t="s">
        <v>7247</v>
      </c>
      <c r="B1595">
        <v>8001602</v>
      </c>
      <c r="D1595" s="4" t="s">
        <v>7248</v>
      </c>
      <c r="E1595" s="4" t="s">
        <v>7249</v>
      </c>
      <c r="F1595">
        <f>VALUE(SUBSTITUTE(Hafas[[#This Row],[Breitengrad Bahnhof]],".",","))</f>
        <v>51.364773999999997</v>
      </c>
      <c r="G1595">
        <f>VALUE(SUBSTITUTE(Hafas[[#This Row],[Längengrad Bahnhof]],".",","))</f>
        <v>6.7774700000000001</v>
      </c>
    </row>
    <row r="1596" spans="1:7">
      <c r="A1596" s="4" t="s">
        <v>7250</v>
      </c>
      <c r="B1596">
        <v>8001605</v>
      </c>
      <c r="D1596" s="4" t="s">
        <v>7251</v>
      </c>
      <c r="E1596" s="4" t="s">
        <v>7252</v>
      </c>
      <c r="F1596">
        <f>VALUE(SUBSTITUTE(Hafas[[#This Row],[Breitengrad Bahnhof]],".",","))</f>
        <v>51.408999999999999</v>
      </c>
      <c r="G1596">
        <f>VALUE(SUBSTITUTE(Hafas[[#This Row],[Längengrad Bahnhof]],".",","))</f>
        <v>6.7534080000000003</v>
      </c>
    </row>
    <row r="1597" spans="1:7">
      <c r="A1597" s="4" t="s">
        <v>7253</v>
      </c>
      <c r="B1597">
        <v>8001607</v>
      </c>
      <c r="D1597" s="4" t="s">
        <v>7254</v>
      </c>
      <c r="E1597" s="4" t="s">
        <v>7255</v>
      </c>
      <c r="F1597">
        <f>VALUE(SUBSTITUTE(Hafas[[#This Row],[Breitengrad Bahnhof]],".",","))</f>
        <v>51.468854999999998</v>
      </c>
      <c r="G1597">
        <f>VALUE(SUBSTITUTE(Hafas[[#This Row],[Längengrad Bahnhof]],".",","))</f>
        <v>6.800789</v>
      </c>
    </row>
    <row r="1598" spans="1:7">
      <c r="A1598" s="4" t="s">
        <v>7256</v>
      </c>
      <c r="B1598">
        <v>8000367</v>
      </c>
      <c r="D1598" s="4" t="s">
        <v>7257</v>
      </c>
      <c r="E1598" s="4" t="s">
        <v>7258</v>
      </c>
      <c r="F1598">
        <f>VALUE(SUBSTITUTE(Hafas[[#This Row],[Breitengrad Bahnhof]],".",","))</f>
        <v>51.468831000000002</v>
      </c>
      <c r="G1598">
        <f>VALUE(SUBSTITUTE(Hafas[[#This Row],[Längengrad Bahnhof]],".",","))</f>
        <v>6.7801910000000003</v>
      </c>
    </row>
    <row r="1599" spans="1:7">
      <c r="A1599" s="4" t="s">
        <v>7259</v>
      </c>
      <c r="B1599">
        <v>8001608</v>
      </c>
      <c r="D1599" s="4" t="s">
        <v>7260</v>
      </c>
      <c r="E1599" s="4" t="s">
        <v>7261</v>
      </c>
      <c r="F1599">
        <f>VALUE(SUBSTITUTE(Hafas[[#This Row],[Breitengrad Bahnhof]],".",","))</f>
        <v>51.468792000000001</v>
      </c>
      <c r="G1599">
        <f>VALUE(SUBSTITUTE(Hafas[[#This Row],[Längengrad Bahnhof]],".",","))</f>
        <v>6.8212320000000002</v>
      </c>
    </row>
    <row r="1600" spans="1:7">
      <c r="A1600" s="4" t="s">
        <v>7262</v>
      </c>
      <c r="B1600">
        <v>8001609</v>
      </c>
      <c r="D1600" s="4" t="s">
        <v>7263</v>
      </c>
      <c r="E1600" s="4" t="s">
        <v>7264</v>
      </c>
      <c r="F1600">
        <f>VALUE(SUBSTITUTE(Hafas[[#This Row],[Breitengrad Bahnhof]],".",","))</f>
        <v>51.346834999999999</v>
      </c>
      <c r="G1600">
        <f>VALUE(SUBSTITUTE(Hafas[[#This Row],[Längengrad Bahnhof]],".",","))</f>
        <v>6.7799240000000003</v>
      </c>
    </row>
    <row r="1601" spans="1:7">
      <c r="A1601" s="4" t="s">
        <v>7265</v>
      </c>
      <c r="B1601">
        <v>8001611</v>
      </c>
      <c r="D1601" s="4" t="s">
        <v>7266</v>
      </c>
      <c r="E1601" s="4" t="s">
        <v>7267</v>
      </c>
      <c r="F1601">
        <f>VALUE(SUBSTITUTE(Hafas[[#This Row],[Breitengrad Bahnhof]],".",","))</f>
        <v>51.457279999999997</v>
      </c>
      <c r="G1601">
        <f>VALUE(SUBSTITUTE(Hafas[[#This Row],[Längengrad Bahnhof]],".",","))</f>
        <v>6.7360150000000001</v>
      </c>
    </row>
    <row r="1602" spans="1:7">
      <c r="A1602" s="4" t="s">
        <v>7268</v>
      </c>
      <c r="B1602">
        <v>8001596</v>
      </c>
      <c r="D1602" s="4" t="s">
        <v>7269</v>
      </c>
      <c r="E1602" s="4" t="s">
        <v>7270</v>
      </c>
      <c r="F1602">
        <f>VALUE(SUBSTITUTE(Hafas[[#This Row],[Breitengrad Bahnhof]],".",","))</f>
        <v>51.401781</v>
      </c>
      <c r="G1602">
        <f>VALUE(SUBSTITUTE(Hafas[[#This Row],[Längengrad Bahnhof]],".",","))</f>
        <v>6.7732060000000001</v>
      </c>
    </row>
    <row r="1603" spans="1:7">
      <c r="A1603" s="4" t="s">
        <v>7271</v>
      </c>
      <c r="B1603">
        <v>8001612</v>
      </c>
      <c r="D1603" s="4" t="s">
        <v>2585</v>
      </c>
      <c r="E1603" s="4" t="s">
        <v>2585</v>
      </c>
      <c r="F1603">
        <f>VALUE(SUBSTITUTE(Hafas[[#This Row],[Breitengrad Bahnhof]],".",","))</f>
        <v>999999</v>
      </c>
      <c r="G1603">
        <f>VALUE(SUBSTITUTE(Hafas[[#This Row],[Längengrad Bahnhof]],".",","))</f>
        <v>999999</v>
      </c>
    </row>
    <row r="1604" spans="1:7">
      <c r="A1604" s="4" t="s">
        <v>7272</v>
      </c>
      <c r="B1604">
        <v>8001571</v>
      </c>
      <c r="D1604" s="4" t="s">
        <v>7273</v>
      </c>
      <c r="E1604" s="4" t="s">
        <v>7274</v>
      </c>
      <c r="F1604">
        <f>VALUE(SUBSTITUTE(Hafas[[#This Row],[Breitengrad Bahnhof]],".",","))</f>
        <v>51.257148999999998</v>
      </c>
      <c r="G1604">
        <f>VALUE(SUBSTITUTE(Hafas[[#This Row],[Längengrad Bahnhof]],".",","))</f>
        <v>6.3379300000000001</v>
      </c>
    </row>
    <row r="1605" spans="1:7">
      <c r="A1605" s="4" t="s">
        <v>7275</v>
      </c>
      <c r="B1605">
        <v>8000083</v>
      </c>
      <c r="D1605" s="4" t="s">
        <v>7276</v>
      </c>
      <c r="E1605" s="4" t="s">
        <v>7277</v>
      </c>
      <c r="F1605">
        <f>VALUE(SUBSTITUTE(Hafas[[#This Row],[Breitengrad Bahnhof]],".",","))</f>
        <v>51.827675999999997</v>
      </c>
      <c r="G1605">
        <f>VALUE(SUBSTITUTE(Hafas[[#This Row],[Längengrad Bahnhof]],".",","))</f>
        <v>7.2957650000000003</v>
      </c>
    </row>
    <row r="1606" spans="1:7">
      <c r="A1606" s="4" t="s">
        <v>7278</v>
      </c>
      <c r="B1606">
        <v>8070358</v>
      </c>
      <c r="D1606" s="4" t="s">
        <v>7279</v>
      </c>
      <c r="E1606" s="4" t="s">
        <v>7280</v>
      </c>
      <c r="F1606">
        <f>VALUE(SUBSTITUTE(Hafas[[#This Row],[Breitengrad Bahnhof]],".",","))</f>
        <v>52.924916000000003</v>
      </c>
      <c r="G1606">
        <f>VALUE(SUBSTITUTE(Hafas[[#This Row],[Längengrad Bahnhof]],".",","))</f>
        <v>8.6275729999999999</v>
      </c>
    </row>
    <row r="1607" spans="1:7">
      <c r="A1607" s="4" t="s">
        <v>7281</v>
      </c>
      <c r="B1607">
        <v>8001614</v>
      </c>
      <c r="D1607" s="4" t="s">
        <v>7282</v>
      </c>
      <c r="E1607" s="4" t="s">
        <v>7283</v>
      </c>
      <c r="F1607">
        <f>VALUE(SUBSTITUTE(Hafas[[#This Row],[Breitengrad Bahnhof]],".",","))</f>
        <v>47.696452000000001</v>
      </c>
      <c r="G1607">
        <f>VALUE(SUBSTITUTE(Hafas[[#This Row],[Längengrad Bahnhof]],".",","))</f>
        <v>10.343797</v>
      </c>
    </row>
    <row r="1608" spans="1:7">
      <c r="A1608" s="4" t="s">
        <v>7284</v>
      </c>
      <c r="B1608">
        <v>8000084</v>
      </c>
      <c r="D1608" s="4" t="s">
        <v>7285</v>
      </c>
      <c r="E1608" s="4" t="s">
        <v>7286</v>
      </c>
      <c r="F1608">
        <f>VALUE(SUBSTITUTE(Hafas[[#This Row],[Breitengrad Bahnhof]],".",","))</f>
        <v>50.809517</v>
      </c>
      <c r="G1608">
        <f>VALUE(SUBSTITUTE(Hafas[[#This Row],[Längengrad Bahnhof]],".",","))</f>
        <v>6.4824510000000002</v>
      </c>
    </row>
    <row r="1609" spans="1:7">
      <c r="A1609" s="4" t="s">
        <v>7287</v>
      </c>
      <c r="B1609">
        <v>8007818</v>
      </c>
      <c r="D1609" s="4" t="s">
        <v>7288</v>
      </c>
      <c r="E1609" s="4" t="s">
        <v>7289</v>
      </c>
      <c r="F1609">
        <f>VALUE(SUBSTITUTE(Hafas[[#This Row],[Breitengrad Bahnhof]],".",","))</f>
        <v>50.796236999999998</v>
      </c>
      <c r="G1609">
        <f>VALUE(SUBSTITUTE(Hafas[[#This Row],[Längengrad Bahnhof]],".",","))</f>
        <v>6.474259</v>
      </c>
    </row>
    <row r="1610" spans="1:7">
      <c r="A1610" s="4" t="s">
        <v>7290</v>
      </c>
      <c r="B1610">
        <v>8007836</v>
      </c>
      <c r="D1610" s="4" t="s">
        <v>7291</v>
      </c>
      <c r="E1610" s="4" t="s">
        <v>7292</v>
      </c>
      <c r="F1610">
        <f>VALUE(SUBSTITUTE(Hafas[[#This Row],[Breitengrad Bahnhof]],".",","))</f>
        <v>50.833019999999998</v>
      </c>
      <c r="G1610">
        <f>VALUE(SUBSTITUTE(Hafas[[#This Row],[Längengrad Bahnhof]],".",","))</f>
        <v>6.47431</v>
      </c>
    </row>
    <row r="1611" spans="1:7">
      <c r="A1611" s="4" t="s">
        <v>7293</v>
      </c>
      <c r="B1611">
        <v>8007832</v>
      </c>
      <c r="D1611" s="4" t="s">
        <v>7294</v>
      </c>
      <c r="E1611" s="4" t="s">
        <v>7295</v>
      </c>
      <c r="F1611">
        <f>VALUE(SUBSTITUTE(Hafas[[#This Row],[Breitengrad Bahnhof]],".",","))</f>
        <v>50.770276000000003</v>
      </c>
      <c r="G1611">
        <f>VALUE(SUBSTITUTE(Hafas[[#This Row],[Längengrad Bahnhof]],".",","))</f>
        <v>6.4894930000000004</v>
      </c>
    </row>
    <row r="1612" spans="1:7">
      <c r="A1612" s="4" t="s">
        <v>7296</v>
      </c>
      <c r="B1612">
        <v>8007833</v>
      </c>
      <c r="D1612" s="4" t="s">
        <v>7297</v>
      </c>
      <c r="E1612" s="4" t="s">
        <v>7298</v>
      </c>
      <c r="F1612">
        <f>VALUE(SUBSTITUTE(Hafas[[#This Row],[Breitengrad Bahnhof]],".",","))</f>
        <v>50.783312000000002</v>
      </c>
      <c r="G1612">
        <f>VALUE(SUBSTITUTE(Hafas[[#This Row],[Längengrad Bahnhof]],".",","))</f>
        <v>6.4867520000000001</v>
      </c>
    </row>
    <row r="1613" spans="1:7">
      <c r="A1613" s="4" t="s">
        <v>7299</v>
      </c>
      <c r="B1613">
        <v>8007819</v>
      </c>
      <c r="D1613" s="4" t="s">
        <v>7300</v>
      </c>
      <c r="E1613" s="4" t="s">
        <v>7301</v>
      </c>
      <c r="F1613">
        <f>VALUE(SUBSTITUTE(Hafas[[#This Row],[Breitengrad Bahnhof]],".",","))</f>
        <v>50.774833000000001</v>
      </c>
      <c r="G1613">
        <f>VALUE(SUBSTITUTE(Hafas[[#This Row],[Längengrad Bahnhof]],".",","))</f>
        <v>6.4904700000000002</v>
      </c>
    </row>
    <row r="1614" spans="1:7">
      <c r="A1614" s="4" t="s">
        <v>7302</v>
      </c>
      <c r="B1614">
        <v>8001616</v>
      </c>
      <c r="D1614" s="4" t="s">
        <v>7303</v>
      </c>
      <c r="E1614" s="4" t="s">
        <v>7304</v>
      </c>
      <c r="F1614">
        <f>VALUE(SUBSTITUTE(Hafas[[#This Row],[Breitengrad Bahnhof]],".",","))</f>
        <v>48.928904000000003</v>
      </c>
      <c r="G1614">
        <f>VALUE(SUBSTITUTE(Hafas[[#This Row],[Längengrad Bahnhof]],".",","))</f>
        <v>8.2726310000000005</v>
      </c>
    </row>
    <row r="1615" spans="1:7">
      <c r="A1615" s="4" t="s">
        <v>7305</v>
      </c>
      <c r="B1615">
        <v>8070170</v>
      </c>
      <c r="D1615" s="4" t="s">
        <v>7306</v>
      </c>
      <c r="E1615" s="4" t="s">
        <v>7307</v>
      </c>
      <c r="F1615">
        <f>VALUE(SUBSTITUTE(Hafas[[#This Row],[Breitengrad Bahnhof]],".",","))</f>
        <v>48.937795999999999</v>
      </c>
      <c r="G1615">
        <f>VALUE(SUBSTITUTE(Hafas[[#This Row],[Längengrad Bahnhof]],".",","))</f>
        <v>8.2805809999999997</v>
      </c>
    </row>
    <row r="1616" spans="1:7">
      <c r="A1616" s="4" t="s">
        <v>7308</v>
      </c>
      <c r="B1616">
        <v>8001576</v>
      </c>
      <c r="D1616" s="4" t="s">
        <v>7309</v>
      </c>
      <c r="E1616" s="4" t="s">
        <v>7310</v>
      </c>
      <c r="F1616">
        <f>VALUE(SUBSTITUTE(Hafas[[#This Row],[Breitengrad Bahnhof]],".",","))</f>
        <v>49.023952000000001</v>
      </c>
      <c r="G1616">
        <f>VALUE(SUBSTITUTE(Hafas[[#This Row],[Längengrad Bahnhof]],".",","))</f>
        <v>8.6481809999999992</v>
      </c>
    </row>
    <row r="1617" spans="1:7">
      <c r="A1617" s="4" t="s">
        <v>7311</v>
      </c>
      <c r="B1617">
        <v>8071102</v>
      </c>
      <c r="D1617" s="4" t="s">
        <v>7312</v>
      </c>
      <c r="E1617" s="4" t="s">
        <v>7313</v>
      </c>
      <c r="F1617">
        <f>VALUE(SUBSTITUTE(Hafas[[#This Row],[Breitengrad Bahnhof]],".",","))</f>
        <v>48.906247</v>
      </c>
      <c r="G1617">
        <f>VALUE(SUBSTITUTE(Hafas[[#This Row],[Längengrad Bahnhof]],".",","))</f>
        <v>10.548728000000001</v>
      </c>
    </row>
    <row r="1618" spans="1:7">
      <c r="A1618" s="4" t="s">
        <v>7314</v>
      </c>
      <c r="B1618">
        <v>8001578</v>
      </c>
      <c r="D1618" s="4" t="s">
        <v>7315</v>
      </c>
      <c r="E1618" s="4" t="s">
        <v>7316</v>
      </c>
      <c r="F1618">
        <f>VALUE(SUBSTITUTE(Hafas[[#This Row],[Breitengrad Bahnhof]],".",","))</f>
        <v>47.993954000000002</v>
      </c>
      <c r="G1618">
        <f>VALUE(SUBSTITUTE(Hafas[[#This Row],[Längengrad Bahnhof]],".",","))</f>
        <v>11.736606999999999</v>
      </c>
    </row>
    <row r="1619" spans="1:7">
      <c r="A1619" s="4" t="s">
        <v>7317</v>
      </c>
      <c r="B1619">
        <v>8010091</v>
      </c>
      <c r="D1619" s="4" t="s">
        <v>7318</v>
      </c>
      <c r="E1619" s="4" t="s">
        <v>7319</v>
      </c>
      <c r="F1619">
        <f>VALUE(SUBSTITUTE(Hafas[[#This Row],[Breitengrad Bahnhof]],".",","))</f>
        <v>51.028137999999998</v>
      </c>
      <c r="G1619">
        <f>VALUE(SUBSTITUTE(Hafas[[#This Row],[Längengrad Bahnhof]],".",","))</f>
        <v>14.007379999999999</v>
      </c>
    </row>
    <row r="1620" spans="1:7">
      <c r="A1620" s="4" t="s">
        <v>7320</v>
      </c>
      <c r="B1620">
        <v>8011440</v>
      </c>
      <c r="D1620" s="4" t="s">
        <v>7321</v>
      </c>
      <c r="E1620" s="4" t="s">
        <v>7322</v>
      </c>
      <c r="F1620">
        <f>VALUE(SUBSTITUTE(Hafas[[#This Row],[Breitengrad Bahnhof]],".",","))</f>
        <v>52.762416000000002</v>
      </c>
      <c r="G1620">
        <f>VALUE(SUBSTITUTE(Hafas[[#This Row],[Längengrad Bahnhof]],".",","))</f>
        <v>11.80354</v>
      </c>
    </row>
    <row r="1621" spans="1:7">
      <c r="A1621" s="4" t="s">
        <v>7323</v>
      </c>
      <c r="B1621">
        <v>8000082</v>
      </c>
      <c r="D1621" s="4" t="s">
        <v>7324</v>
      </c>
      <c r="E1621" s="4" t="s">
        <v>7325</v>
      </c>
      <c r="F1621">
        <f>VALUE(SUBSTITUTE(Hafas[[#This Row],[Breitengrad Bahnhof]],".",","))</f>
        <v>51.292009</v>
      </c>
      <c r="G1621">
        <f>VALUE(SUBSTITUTE(Hafas[[#This Row],[Längengrad Bahnhof]],".",","))</f>
        <v>6.7868360000000001</v>
      </c>
    </row>
    <row r="1622" spans="1:7">
      <c r="A1622" s="4" t="s">
        <v>7326</v>
      </c>
      <c r="B1622">
        <v>8001580</v>
      </c>
      <c r="D1622" s="4" t="s">
        <v>7327</v>
      </c>
      <c r="E1622" s="4" t="s">
        <v>7328</v>
      </c>
      <c r="F1622">
        <f>VALUE(SUBSTITUTE(Hafas[[#This Row],[Breitengrad Bahnhof]],".",","))</f>
        <v>51.278517000000001</v>
      </c>
      <c r="G1622">
        <f>VALUE(SUBSTITUTE(Hafas[[#This Row],[Längengrad Bahnhof]],".",","))</f>
        <v>6.7669790000000001</v>
      </c>
    </row>
    <row r="1623" spans="1:7">
      <c r="A1623" s="4" t="s">
        <v>7329</v>
      </c>
      <c r="B1623">
        <v>8001579</v>
      </c>
      <c r="D1623" s="4" t="s">
        <v>7330</v>
      </c>
      <c r="E1623" s="4" t="s">
        <v>7331</v>
      </c>
      <c r="F1623">
        <f>VALUE(SUBSTITUTE(Hafas[[#This Row],[Breitengrad Bahnhof]],".",","))</f>
        <v>51.211975000000002</v>
      </c>
      <c r="G1623">
        <f>VALUE(SUBSTITUTE(Hafas[[#This Row],[Längengrad Bahnhof]],".",","))</f>
        <v>6.7890569999999997</v>
      </c>
    </row>
    <row r="1624" spans="1:7">
      <c r="A1624" s="4" t="s">
        <v>7332</v>
      </c>
      <c r="B1624">
        <v>8000085</v>
      </c>
      <c r="D1624" s="4" t="s">
        <v>7333</v>
      </c>
      <c r="E1624" s="4" t="s">
        <v>7334</v>
      </c>
      <c r="F1624">
        <f>VALUE(SUBSTITUTE(Hafas[[#This Row],[Breitengrad Bahnhof]],".",","))</f>
        <v>51.219962000000002</v>
      </c>
      <c r="G1624">
        <f>VALUE(SUBSTITUTE(Hafas[[#This Row],[Längengrad Bahnhof]],".",","))</f>
        <v>6.7943189999999998</v>
      </c>
    </row>
    <row r="1625" spans="1:7">
      <c r="A1625" s="4" t="s">
        <v>7335</v>
      </c>
      <c r="B1625">
        <v>8001603</v>
      </c>
      <c r="D1625" s="4" t="s">
        <v>7336</v>
      </c>
      <c r="E1625" s="4" t="s">
        <v>7337</v>
      </c>
      <c r="F1625">
        <f>VALUE(SUBSTITUTE(Hafas[[#This Row],[Breitengrad Bahnhof]],".",","))</f>
        <v>51.210208000000002</v>
      </c>
      <c r="G1625">
        <f>VALUE(SUBSTITUTE(Hafas[[#This Row],[Längengrad Bahnhof]],".",","))</f>
        <v>6.7604309999999996</v>
      </c>
    </row>
    <row r="1626" spans="1:7">
      <c r="A1626" s="4" t="s">
        <v>7338</v>
      </c>
      <c r="B1626">
        <v>8001581</v>
      </c>
      <c r="D1626" s="4" t="s">
        <v>7339</v>
      </c>
      <c r="E1626" s="4" t="s">
        <v>7340</v>
      </c>
      <c r="F1626">
        <f>VALUE(SUBSTITUTE(Hafas[[#This Row],[Breitengrad Bahnhof]],".",","))</f>
        <v>51.210138000000001</v>
      </c>
      <c r="G1626">
        <f>VALUE(SUBSTITUTE(Hafas[[#This Row],[Längengrad Bahnhof]],".",","))</f>
        <v>6.7919780000000003</v>
      </c>
    </row>
    <row r="1627" spans="1:7">
      <c r="A1627" s="4" t="s">
        <v>7341</v>
      </c>
      <c r="B1627">
        <v>8001582</v>
      </c>
      <c r="D1627" s="4" t="s">
        <v>7342</v>
      </c>
      <c r="E1627" s="4" t="s">
        <v>7343</v>
      </c>
      <c r="F1627">
        <f>VALUE(SUBSTITUTE(Hafas[[#This Row],[Breitengrad Bahnhof]],".",","))</f>
        <v>51.228447000000003</v>
      </c>
      <c r="G1627">
        <f>VALUE(SUBSTITUTE(Hafas[[#This Row],[Längengrad Bahnhof]],".",","))</f>
        <v>6.7981730000000002</v>
      </c>
    </row>
    <row r="1628" spans="1:7">
      <c r="A1628" s="4" t="s">
        <v>7344</v>
      </c>
      <c r="B1628">
        <v>8001584</v>
      </c>
      <c r="D1628" s="4" t="s">
        <v>7345</v>
      </c>
      <c r="E1628" s="4" t="s">
        <v>7346</v>
      </c>
      <c r="F1628">
        <f>VALUE(SUBSTITUTE(Hafas[[#This Row],[Breitengrad Bahnhof]],".",","))</f>
        <v>51.162292999999998</v>
      </c>
      <c r="G1628">
        <f>VALUE(SUBSTITUTE(Hafas[[#This Row],[Längengrad Bahnhof]],".",","))</f>
        <v>6.8789309999999997</v>
      </c>
    </row>
    <row r="1629" spans="1:7">
      <c r="A1629" s="4" t="s">
        <v>7347</v>
      </c>
      <c r="B1629">
        <v>8001585</v>
      </c>
      <c r="D1629" s="4" t="s">
        <v>7348</v>
      </c>
      <c r="E1629" s="4" t="s">
        <v>7349</v>
      </c>
      <c r="F1629">
        <f>VALUE(SUBSTITUTE(Hafas[[#This Row],[Breitengrad Bahnhof]],".",","))</f>
        <v>51.207993999999999</v>
      </c>
      <c r="G1629">
        <f>VALUE(SUBSTITUTE(Hafas[[#This Row],[Längengrad Bahnhof]],".",","))</f>
        <v>6.7755780000000003</v>
      </c>
    </row>
    <row r="1630" spans="1:7">
      <c r="A1630" s="4" t="s">
        <v>7350</v>
      </c>
      <c r="B1630">
        <v>8001586</v>
      </c>
      <c r="D1630" s="4" t="s">
        <v>7351</v>
      </c>
      <c r="E1630" s="4" t="s">
        <v>7352</v>
      </c>
      <c r="F1630">
        <f>VALUE(SUBSTITUTE(Hafas[[#This Row],[Breitengrad Bahnhof]],".",","))</f>
        <v>51.247624000000002</v>
      </c>
      <c r="G1630">
        <f>VALUE(SUBSTITUTE(Hafas[[#This Row],[Längengrad Bahnhof]],".",","))</f>
        <v>6.7945120000000001</v>
      </c>
    </row>
    <row r="1631" spans="1:7">
      <c r="A1631" s="4" t="s">
        <v>7353</v>
      </c>
      <c r="B1631">
        <v>8001587</v>
      </c>
      <c r="D1631" s="4" t="s">
        <v>7354</v>
      </c>
      <c r="E1631" s="4" t="s">
        <v>7355</v>
      </c>
      <c r="F1631">
        <f>VALUE(SUBSTITUTE(Hafas[[#This Row],[Breitengrad Bahnhof]],".",","))</f>
        <v>51.202669999999998</v>
      </c>
      <c r="G1631">
        <f>VALUE(SUBSTITUTE(Hafas[[#This Row],[Längengrad Bahnhof]],".",","))</f>
        <v>6.8519269999999999</v>
      </c>
    </row>
    <row r="1632" spans="1:7">
      <c r="A1632" s="4" t="s">
        <v>7356</v>
      </c>
      <c r="B1632">
        <v>8001308</v>
      </c>
      <c r="D1632" s="4" t="s">
        <v>7357</v>
      </c>
      <c r="E1632" s="4" t="s">
        <v>7358</v>
      </c>
      <c r="F1632">
        <f>VALUE(SUBSTITUTE(Hafas[[#This Row],[Breitengrad Bahnhof]],".",","))</f>
        <v>51.202058000000001</v>
      </c>
      <c r="G1632">
        <f>VALUE(SUBSTITUTE(Hafas[[#This Row],[Längengrad Bahnhof]],".",","))</f>
        <v>6.8386069999999997</v>
      </c>
    </row>
    <row r="1633" spans="1:7">
      <c r="A1633" s="4" t="s">
        <v>7359</v>
      </c>
      <c r="B1633">
        <v>8001588</v>
      </c>
      <c r="D1633" s="4" t="s">
        <v>7360</v>
      </c>
      <c r="E1633" s="4" t="s">
        <v>7361</v>
      </c>
      <c r="F1633">
        <f>VALUE(SUBSTITUTE(Hafas[[#This Row],[Breitengrad Bahnhof]],".",","))</f>
        <v>51.198072000000003</v>
      </c>
      <c r="G1633">
        <f>VALUE(SUBSTITUTE(Hafas[[#This Row],[Längengrad Bahnhof]],".",","))</f>
        <v>6.8361280000000004</v>
      </c>
    </row>
    <row r="1634" spans="1:7">
      <c r="A1634" s="4" t="s">
        <v>7362</v>
      </c>
      <c r="B1634">
        <v>8001598</v>
      </c>
      <c r="D1634" s="4" t="s">
        <v>7363</v>
      </c>
      <c r="E1634" s="4" t="s">
        <v>7364</v>
      </c>
      <c r="F1634">
        <f>VALUE(SUBSTITUTE(Hafas[[#This Row],[Breitengrad Bahnhof]],".",","))</f>
        <v>51.226241000000002</v>
      </c>
      <c r="G1634">
        <f>VALUE(SUBSTITUTE(Hafas[[#This Row],[Längengrad Bahnhof]],".",","))</f>
        <v>6.8102840000000002</v>
      </c>
    </row>
    <row r="1635" spans="1:7">
      <c r="A1635" s="4" t="s">
        <v>7365</v>
      </c>
      <c r="B1635">
        <v>8001589</v>
      </c>
      <c r="D1635" s="4" t="s">
        <v>7366</v>
      </c>
      <c r="E1635" s="4" t="s">
        <v>7367</v>
      </c>
      <c r="F1635">
        <f>VALUE(SUBSTITUTE(Hafas[[#This Row],[Breitengrad Bahnhof]],".",","))</f>
        <v>51.143625999999998</v>
      </c>
      <c r="G1635">
        <f>VALUE(SUBSTITUTE(Hafas[[#This Row],[Längengrad Bahnhof]],".",","))</f>
        <v>6.8976749999999996</v>
      </c>
    </row>
    <row r="1636" spans="1:7">
      <c r="A1636" s="4" t="s">
        <v>7368</v>
      </c>
      <c r="B1636">
        <v>8001590</v>
      </c>
      <c r="D1636" s="4" t="s">
        <v>7369</v>
      </c>
      <c r="E1636" s="4" t="s">
        <v>7370</v>
      </c>
      <c r="F1636">
        <f>VALUE(SUBSTITUTE(Hafas[[#This Row],[Breitengrad Bahnhof]],".",","))</f>
        <v>51.220360999999997</v>
      </c>
      <c r="G1636">
        <f>VALUE(SUBSTITUTE(Hafas[[#This Row],[Längengrad Bahnhof]],".",","))</f>
        <v>6.8639330000000003</v>
      </c>
    </row>
    <row r="1637" spans="1:7">
      <c r="A1637" s="4" t="s">
        <v>7371</v>
      </c>
      <c r="B1637">
        <v>8001597</v>
      </c>
      <c r="D1637" s="4" t="s">
        <v>7372</v>
      </c>
      <c r="E1637" s="4" t="s">
        <v>7373</v>
      </c>
      <c r="F1637">
        <f>VALUE(SUBSTITUTE(Hafas[[#This Row],[Breitengrad Bahnhof]],".",","))</f>
        <v>51.210769999999997</v>
      </c>
      <c r="G1637">
        <f>VALUE(SUBSTITUTE(Hafas[[#This Row],[Längengrad Bahnhof]],".",","))</f>
        <v>6.740335</v>
      </c>
    </row>
    <row r="1638" spans="1:7">
      <c r="A1638" s="4" t="s">
        <v>7374</v>
      </c>
      <c r="B1638">
        <v>8004920</v>
      </c>
      <c r="D1638" s="4" t="s">
        <v>7375</v>
      </c>
      <c r="E1638" s="4" t="s">
        <v>7376</v>
      </c>
      <c r="F1638">
        <f>VALUE(SUBSTITUTE(Hafas[[#This Row],[Breitengrad Bahnhof]],".",","))</f>
        <v>51.133035999999997</v>
      </c>
      <c r="G1638">
        <f>VALUE(SUBSTITUTE(Hafas[[#This Row],[Längengrad Bahnhof]],".",","))</f>
        <v>6.908277</v>
      </c>
    </row>
    <row r="1639" spans="1:7">
      <c r="A1639" s="4" t="s">
        <v>7377</v>
      </c>
      <c r="B1639">
        <v>8001591</v>
      </c>
      <c r="D1639" s="4" t="s">
        <v>7378</v>
      </c>
      <c r="E1639" s="4" t="s">
        <v>7379</v>
      </c>
      <c r="F1639">
        <f>VALUE(SUBSTITUTE(Hafas[[#This Row],[Breitengrad Bahnhof]],".",","))</f>
        <v>51.208047000000001</v>
      </c>
      <c r="G1639">
        <f>VALUE(SUBSTITUTE(Hafas[[#This Row],[Längengrad Bahnhof]],".",","))</f>
        <v>6.8086779999999996</v>
      </c>
    </row>
    <row r="1640" spans="1:7">
      <c r="A1640" s="4" t="s">
        <v>7380</v>
      </c>
      <c r="B1640">
        <v>8001592</v>
      </c>
      <c r="D1640" s="4" t="s">
        <v>7381</v>
      </c>
      <c r="E1640" s="4" t="s">
        <v>7382</v>
      </c>
      <c r="F1640">
        <f>VALUE(SUBSTITUTE(Hafas[[#This Row],[Breitengrad Bahnhof]],".",","))</f>
        <v>51.264124000000002</v>
      </c>
      <c r="G1640">
        <f>VALUE(SUBSTITUTE(Hafas[[#This Row],[Längengrad Bahnhof]],".",","))</f>
        <v>6.8210629999999997</v>
      </c>
    </row>
    <row r="1641" spans="1:7">
      <c r="A1641" s="4" t="s">
        <v>7383</v>
      </c>
      <c r="B1641">
        <v>8001593</v>
      </c>
      <c r="D1641" s="4" t="s">
        <v>7384</v>
      </c>
      <c r="E1641" s="4" t="s">
        <v>7385</v>
      </c>
      <c r="F1641">
        <f>VALUE(SUBSTITUTE(Hafas[[#This Row],[Breitengrad Bahnhof]],".",","))</f>
        <v>51.261136</v>
      </c>
      <c r="G1641">
        <f>VALUE(SUBSTITUTE(Hafas[[#This Row],[Längengrad Bahnhof]],".",","))</f>
        <v>6.8083980000000004</v>
      </c>
    </row>
    <row r="1642" spans="1:7">
      <c r="A1642" s="4" t="s">
        <v>7386</v>
      </c>
      <c r="B1642">
        <v>8001594</v>
      </c>
      <c r="D1642" s="4" t="s">
        <v>7387</v>
      </c>
      <c r="E1642" s="4" t="s">
        <v>7388</v>
      </c>
      <c r="F1642">
        <f>VALUE(SUBSTITUTE(Hafas[[#This Row],[Breitengrad Bahnhof]],".",","))</f>
        <v>51.180782000000001</v>
      </c>
      <c r="G1642">
        <f>VALUE(SUBSTITUTE(Hafas[[#This Row],[Längengrad Bahnhof]],".",","))</f>
        <v>6.8609530000000003</v>
      </c>
    </row>
    <row r="1643" spans="1:7">
      <c r="A1643" s="4" t="s">
        <v>7389</v>
      </c>
      <c r="B1643">
        <v>8001595</v>
      </c>
      <c r="D1643" s="4" t="s">
        <v>7390</v>
      </c>
      <c r="E1643" s="4" t="s">
        <v>7391</v>
      </c>
      <c r="F1643">
        <f>VALUE(SUBSTITUTE(Hafas[[#This Row],[Breitengrad Bahnhof]],".",","))</f>
        <v>51.276732000000003</v>
      </c>
      <c r="G1643">
        <f>VALUE(SUBSTITUTE(Hafas[[#This Row],[Längengrad Bahnhof]],".",","))</f>
        <v>6.7887829999999996</v>
      </c>
    </row>
    <row r="1644" spans="1:7">
      <c r="A1644" s="4" t="s">
        <v>7392</v>
      </c>
      <c r="B1644">
        <v>8001583</v>
      </c>
      <c r="D1644" s="4" t="s">
        <v>7393</v>
      </c>
      <c r="E1644" s="4" t="s">
        <v>7394</v>
      </c>
      <c r="F1644">
        <f>VALUE(SUBSTITUTE(Hafas[[#This Row],[Breitengrad Bahnhof]],".",","))</f>
        <v>51.236961999999998</v>
      </c>
      <c r="G1644">
        <f>VALUE(SUBSTITUTE(Hafas[[#This Row],[Längengrad Bahnhof]],".",","))</f>
        <v>6.7969239999999997</v>
      </c>
    </row>
    <row r="1645" spans="1:7">
      <c r="A1645" s="4" t="s">
        <v>7395</v>
      </c>
      <c r="B1645">
        <v>8001617</v>
      </c>
      <c r="D1645" s="4" t="s">
        <v>7396</v>
      </c>
      <c r="E1645" s="4" t="s">
        <v>7397</v>
      </c>
      <c r="F1645">
        <f>VALUE(SUBSTITUTE(Hafas[[#This Row],[Breitengrad Bahnhof]],".",","))</f>
        <v>48.452407999999998</v>
      </c>
      <c r="G1645">
        <f>VALUE(SUBSTITUTE(Hafas[[#This Row],[Längengrad Bahnhof]],".",","))</f>
        <v>9.0584439999999997</v>
      </c>
    </row>
    <row r="1646" spans="1:7">
      <c r="A1646" s="4" t="s">
        <v>7398</v>
      </c>
      <c r="B1646">
        <v>8001618</v>
      </c>
      <c r="D1646" s="4" t="s">
        <v>7399</v>
      </c>
      <c r="E1646" s="4" t="s">
        <v>7400</v>
      </c>
      <c r="F1646">
        <f>VALUE(SUBSTITUTE(Hafas[[#This Row],[Breitengrad Bahnhof]],".",","))</f>
        <v>50.564335</v>
      </c>
      <c r="G1646">
        <f>VALUE(SUBSTITUTE(Hafas[[#This Row],[Längengrad Bahnhof]],".",","))</f>
        <v>8.5985720000000008</v>
      </c>
    </row>
    <row r="1647" spans="1:7">
      <c r="A1647" s="4" t="s">
        <v>7401</v>
      </c>
      <c r="B1647">
        <v>8011442</v>
      </c>
      <c r="D1647" s="4" t="s">
        <v>7402</v>
      </c>
      <c r="E1647" s="4" t="s">
        <v>7403</v>
      </c>
      <c r="F1647">
        <f>VALUE(SUBSTITUTE(Hafas[[#This Row],[Breitengrad Bahnhof]],".",","))</f>
        <v>53.401940000000003</v>
      </c>
      <c r="G1647">
        <f>VALUE(SUBSTITUTE(Hafas[[#This Row],[Längengrad Bahnhof]],".",","))</f>
        <v>11.678565000000001</v>
      </c>
    </row>
    <row r="1648" spans="1:7">
      <c r="A1648" s="4" t="s">
        <v>7404</v>
      </c>
      <c r="B1648">
        <v>8085024</v>
      </c>
      <c r="D1648" s="4" t="s">
        <v>7405</v>
      </c>
      <c r="E1648" s="4" t="s">
        <v>7406</v>
      </c>
      <c r="F1648">
        <f>VALUE(SUBSTITUTE(Hafas[[#This Row],[Breitengrad Bahnhof]],".",","))</f>
        <v>51.285482999999999</v>
      </c>
      <c r="G1648">
        <f>VALUE(SUBSTITUTE(Hafas[[#This Row],[Längengrad Bahnhof]],".",","))</f>
        <v>10.738431</v>
      </c>
    </row>
    <row r="1649" spans="1:7">
      <c r="A1649" s="4" t="s">
        <v>7407</v>
      </c>
      <c r="B1649">
        <v>8001619</v>
      </c>
      <c r="D1649" s="4" t="s">
        <v>7408</v>
      </c>
      <c r="E1649" s="4" t="s">
        <v>7409</v>
      </c>
      <c r="F1649">
        <f>VALUE(SUBSTITUTE(Hafas[[#This Row],[Breitengrad Bahnhof]],".",","))</f>
        <v>49.982672000000001</v>
      </c>
      <c r="G1649">
        <f>VALUE(SUBSTITUTE(Hafas[[#This Row],[Längengrad Bahnhof]],".",","))</f>
        <v>10.669613999999999</v>
      </c>
    </row>
    <row r="1650" spans="1:7">
      <c r="A1650" s="4" t="s">
        <v>7410</v>
      </c>
      <c r="B1650">
        <v>8001620</v>
      </c>
      <c r="D1650" s="4" t="s">
        <v>7411</v>
      </c>
      <c r="E1650" s="4" t="s">
        <v>7412</v>
      </c>
      <c r="F1650">
        <f>VALUE(SUBSTITUTE(Hafas[[#This Row],[Breitengrad Bahnhof]],".",","))</f>
        <v>50.131304999999998</v>
      </c>
      <c r="G1650">
        <f>VALUE(SUBSTITUTE(Hafas[[#This Row],[Längengrad Bahnhof]],".",","))</f>
        <v>10.13804</v>
      </c>
    </row>
    <row r="1651" spans="1:7">
      <c r="A1651" s="4" t="s">
        <v>7413</v>
      </c>
      <c r="B1651">
        <v>8001621</v>
      </c>
      <c r="D1651" s="4" t="s">
        <v>7414</v>
      </c>
      <c r="E1651" s="4" t="s">
        <v>7415</v>
      </c>
      <c r="F1651">
        <f>VALUE(SUBSTITUTE(Hafas[[#This Row],[Breitengrad Bahnhof]],".",","))</f>
        <v>47.978686000000003</v>
      </c>
      <c r="G1651">
        <f>VALUE(SUBSTITUTE(Hafas[[#This Row],[Längengrad Bahnhof]],".",","))</f>
        <v>11.453607999999999</v>
      </c>
    </row>
    <row r="1652" spans="1:7">
      <c r="A1652" s="4" t="s">
        <v>7416</v>
      </c>
      <c r="B1652">
        <v>8001622</v>
      </c>
      <c r="D1652" s="4" t="s">
        <v>7417</v>
      </c>
      <c r="E1652" s="4" t="s">
        <v>7418</v>
      </c>
      <c r="F1652">
        <f>VALUE(SUBSTITUTE(Hafas[[#This Row],[Breitengrad Bahnhof]],".",","))</f>
        <v>47.814818000000002</v>
      </c>
      <c r="G1652">
        <f>VALUE(SUBSTITUTE(Hafas[[#This Row],[Längengrad Bahnhof]],".",","))</f>
        <v>10.618479000000001</v>
      </c>
    </row>
    <row r="1653" spans="1:7">
      <c r="A1653" s="4" t="s">
        <v>7419</v>
      </c>
      <c r="B1653">
        <v>8001623</v>
      </c>
      <c r="D1653" s="4" t="s">
        <v>7420</v>
      </c>
      <c r="E1653" s="4" t="s">
        <v>7421</v>
      </c>
      <c r="F1653">
        <f>VALUE(SUBSTITUTE(Hafas[[#This Row],[Breitengrad Bahnhof]],".",","))</f>
        <v>50.068731</v>
      </c>
      <c r="G1653">
        <f>VALUE(SUBSTITUTE(Hafas[[#This Row],[Längengrad Bahnhof]],".",","))</f>
        <v>10.954725</v>
      </c>
    </row>
    <row r="1654" spans="1:7">
      <c r="A1654" s="4" t="s">
        <v>7422</v>
      </c>
      <c r="B1654">
        <v>8000369</v>
      </c>
      <c r="D1654" s="4" t="s">
        <v>7423</v>
      </c>
      <c r="E1654" s="4" t="s">
        <v>7424</v>
      </c>
      <c r="F1654">
        <f>VALUE(SUBSTITUTE(Hafas[[#This Row],[Breitengrad Bahnhof]],".",","))</f>
        <v>49.465767999999997</v>
      </c>
      <c r="G1654">
        <f>VALUE(SUBSTITUTE(Hafas[[#This Row],[Längengrad Bahnhof]],".",","))</f>
        <v>8.9841519999999999</v>
      </c>
    </row>
    <row r="1655" spans="1:7">
      <c r="A1655" s="4" t="s">
        <v>7425</v>
      </c>
      <c r="B1655">
        <v>8001627</v>
      </c>
      <c r="D1655" s="4" t="s">
        <v>7426</v>
      </c>
      <c r="E1655" s="4" t="s">
        <v>7427</v>
      </c>
      <c r="F1655">
        <f>VALUE(SUBSTITUTE(Hafas[[#This Row],[Breitengrad Bahnhof]],".",","))</f>
        <v>49.776800999999999</v>
      </c>
      <c r="G1655">
        <f>VALUE(SUBSTITUTE(Hafas[[#This Row],[Längengrad Bahnhof]],".",","))</f>
        <v>11.186873</v>
      </c>
    </row>
    <row r="1656" spans="1:7">
      <c r="A1656" s="4" t="s">
        <v>7428</v>
      </c>
      <c r="B1656">
        <v>8001628</v>
      </c>
      <c r="D1656" s="4" t="s">
        <v>7429</v>
      </c>
      <c r="E1656" s="4" t="s">
        <v>7430</v>
      </c>
      <c r="F1656">
        <f>VALUE(SUBSTITUTE(Hafas[[#This Row],[Breitengrad Bahnhof]],".",","))</f>
        <v>48.756210000000003</v>
      </c>
      <c r="G1656">
        <f>VALUE(SUBSTITUTE(Hafas[[#This Row],[Längengrad Bahnhof]],".",","))</f>
        <v>10.71096</v>
      </c>
    </row>
    <row r="1657" spans="1:7">
      <c r="A1657" s="4" t="s">
        <v>7431</v>
      </c>
      <c r="B1657">
        <v>8001629</v>
      </c>
      <c r="D1657" s="4" t="s">
        <v>7432</v>
      </c>
      <c r="E1657" s="4" t="s">
        <v>7433</v>
      </c>
      <c r="F1657">
        <f>VALUE(SUBSTITUTE(Hafas[[#This Row],[Breitengrad Bahnhof]],".",","))</f>
        <v>50.094163000000002</v>
      </c>
      <c r="G1657">
        <f>VALUE(SUBSTITUTE(Hafas[[#This Row],[Längengrad Bahnhof]],".",","))</f>
        <v>10.796719</v>
      </c>
    </row>
    <row r="1658" spans="1:7">
      <c r="A1658" s="4" t="s">
        <v>7434</v>
      </c>
      <c r="B1658">
        <v>8070996</v>
      </c>
      <c r="D1658" s="4" t="s">
        <v>7435</v>
      </c>
      <c r="E1658" s="4" t="s">
        <v>7436</v>
      </c>
      <c r="F1658">
        <f>VALUE(SUBSTITUTE(Hafas[[#This Row],[Breitengrad Bahnhof]],".",","))</f>
        <v>50.095222</v>
      </c>
      <c r="G1658">
        <f>VALUE(SUBSTITUTE(Hafas[[#This Row],[Längengrad Bahnhof]],".",","))</f>
        <v>10.797511</v>
      </c>
    </row>
    <row r="1659" spans="1:7">
      <c r="A1659" s="4" t="s">
        <v>7437</v>
      </c>
      <c r="B1659">
        <v>8001632</v>
      </c>
      <c r="D1659" s="4" t="s">
        <v>7438</v>
      </c>
      <c r="E1659" s="4" t="s">
        <v>7439</v>
      </c>
      <c r="F1659">
        <f>VALUE(SUBSTITUTE(Hafas[[#This Row],[Breitengrad Bahnhof]],".",","))</f>
        <v>48.716119999999997</v>
      </c>
      <c r="G1659">
        <f>VALUE(SUBSTITUTE(Hafas[[#This Row],[Längengrad Bahnhof]],".",","))</f>
        <v>9.5265819999999994</v>
      </c>
    </row>
    <row r="1660" spans="1:7">
      <c r="A1660" s="4" t="s">
        <v>7440</v>
      </c>
      <c r="B1660">
        <v>8010092</v>
      </c>
      <c r="D1660" s="4" t="s">
        <v>7441</v>
      </c>
      <c r="E1660" s="4" t="s">
        <v>7442</v>
      </c>
      <c r="F1660">
        <f>VALUE(SUBSTITUTE(Hafas[[#This Row],[Breitengrad Bahnhof]],".",","))</f>
        <v>51.004378000000003</v>
      </c>
      <c r="G1660">
        <f>VALUE(SUBSTITUTE(Hafas[[#This Row],[Längengrad Bahnhof]],".",","))</f>
        <v>14.578802</v>
      </c>
    </row>
    <row r="1661" spans="1:7">
      <c r="A1661" s="4" t="s">
        <v>7443</v>
      </c>
      <c r="B1661">
        <v>8001634</v>
      </c>
      <c r="D1661" s="4" t="s">
        <v>7444</v>
      </c>
      <c r="E1661" s="4" t="s">
        <v>7445</v>
      </c>
      <c r="F1661">
        <f>VALUE(SUBSTITUTE(Hafas[[#This Row],[Breitengrad Bahnhof]],".",","))</f>
        <v>48.07497</v>
      </c>
      <c r="G1661">
        <f>VALUE(SUBSTITUTE(Hafas[[#This Row],[Längengrad Bahnhof]],".",","))</f>
        <v>11.970243</v>
      </c>
    </row>
    <row r="1662" spans="1:7">
      <c r="A1662" s="4" t="s">
        <v>7446</v>
      </c>
      <c r="B1662">
        <v>8011446</v>
      </c>
      <c r="D1662" s="4" t="s">
        <v>7447</v>
      </c>
      <c r="E1662" s="4" t="s">
        <v>7448</v>
      </c>
      <c r="F1662">
        <f>VALUE(SUBSTITUTE(Hafas[[#This Row],[Breitengrad Bahnhof]],".",","))</f>
        <v>50.651373</v>
      </c>
      <c r="G1662">
        <f>VALUE(SUBSTITUTE(Hafas[[#This Row],[Längengrad Bahnhof]],".",","))</f>
        <v>12.443215</v>
      </c>
    </row>
    <row r="1663" spans="1:7">
      <c r="A1663" s="4" t="s">
        <v>7449</v>
      </c>
      <c r="B1663">
        <v>8071753</v>
      </c>
      <c r="D1663" s="4" t="s">
        <v>7450</v>
      </c>
      <c r="E1663" s="4" t="s">
        <v>7451</v>
      </c>
      <c r="F1663">
        <f>VALUE(SUBSTITUTE(Hafas[[#This Row],[Breitengrad Bahnhof]],".",","))</f>
        <v>50.652303000000003</v>
      </c>
      <c r="G1663">
        <f>VALUE(SUBSTITUTE(Hafas[[#This Row],[Längengrad Bahnhof]],".",","))</f>
        <v>12.439170000000001</v>
      </c>
    </row>
    <row r="1664" spans="1:7">
      <c r="A1664" s="4" t="s">
        <v>7452</v>
      </c>
      <c r="B1664">
        <v>8001636</v>
      </c>
      <c r="D1664" s="4" t="s">
        <v>7453</v>
      </c>
      <c r="E1664" s="4" t="s">
        <v>7454</v>
      </c>
      <c r="F1664">
        <f>VALUE(SUBSTITUTE(Hafas[[#This Row],[Breitengrad Bahnhof]],".",","))</f>
        <v>50.224271000000002</v>
      </c>
      <c r="G1664">
        <f>VALUE(SUBSTITUTE(Hafas[[#This Row],[Längengrad Bahnhof]],".",","))</f>
        <v>11.064643</v>
      </c>
    </row>
    <row r="1665" spans="1:7">
      <c r="A1665" s="4" t="s">
        <v>7455</v>
      </c>
      <c r="B1665">
        <v>8010093</v>
      </c>
      <c r="D1665" s="4" t="s">
        <v>7456</v>
      </c>
      <c r="E1665" s="4" t="s">
        <v>7457</v>
      </c>
      <c r="F1665">
        <f>VALUE(SUBSTITUTE(Hafas[[#This Row],[Breitengrad Bahnhof]],".",","))</f>
        <v>52.834021</v>
      </c>
      <c r="G1665">
        <f>VALUE(SUBSTITUTE(Hafas[[#This Row],[Längengrad Bahnhof]],".",","))</f>
        <v>13.797062</v>
      </c>
    </row>
    <row r="1666" spans="1:7">
      <c r="A1666" s="4" t="s">
        <v>7458</v>
      </c>
      <c r="B1666">
        <v>8071488</v>
      </c>
      <c r="D1666" s="4" t="s">
        <v>7459</v>
      </c>
      <c r="E1666" s="4" t="s">
        <v>7460</v>
      </c>
      <c r="F1666">
        <f>VALUE(SUBSTITUTE(Hafas[[#This Row],[Breitengrad Bahnhof]],".",","))</f>
        <v>52.833880999999998</v>
      </c>
      <c r="G1666">
        <f>VALUE(SUBSTITUTE(Hafas[[#This Row],[Längengrad Bahnhof]],".",","))</f>
        <v>13.820508</v>
      </c>
    </row>
    <row r="1667" spans="1:7">
      <c r="A1667" s="4" t="s">
        <v>7461</v>
      </c>
      <c r="B1667">
        <v>8001638</v>
      </c>
      <c r="D1667" s="4" t="s">
        <v>7462</v>
      </c>
      <c r="E1667" s="4" t="s">
        <v>7463</v>
      </c>
      <c r="F1667">
        <f>VALUE(SUBSTITUTE(Hafas[[#This Row],[Breitengrad Bahnhof]],".",","))</f>
        <v>49.564003999999997</v>
      </c>
      <c r="G1667">
        <f>VALUE(SUBSTITUTE(Hafas[[#This Row],[Längengrad Bahnhof]],".",","))</f>
        <v>8.1082370000000008</v>
      </c>
    </row>
    <row r="1668" spans="1:7">
      <c r="A1668" s="4" t="s">
        <v>7464</v>
      </c>
      <c r="B1668">
        <v>8001640</v>
      </c>
      <c r="D1668" s="4" t="s">
        <v>7465</v>
      </c>
      <c r="E1668" s="4" t="s">
        <v>7466</v>
      </c>
      <c r="F1668">
        <f>VALUE(SUBSTITUTE(Hafas[[#This Row],[Breitengrad Bahnhof]],".",","))</f>
        <v>50.001534999999997</v>
      </c>
      <c r="G1668">
        <f>VALUE(SUBSTITUTE(Hafas[[#This Row],[Längengrad Bahnhof]],".",","))</f>
        <v>10.913845999999999</v>
      </c>
    </row>
    <row r="1669" spans="1:7">
      <c r="A1669" s="4" t="s">
        <v>7467</v>
      </c>
      <c r="B1669">
        <v>8071029</v>
      </c>
      <c r="D1669" s="4" t="s">
        <v>7468</v>
      </c>
      <c r="E1669" s="4" t="s">
        <v>7469</v>
      </c>
      <c r="F1669">
        <f>VALUE(SUBSTITUTE(Hafas[[#This Row],[Breitengrad Bahnhof]],".",","))</f>
        <v>50.008949000000001</v>
      </c>
      <c r="G1669">
        <f>VALUE(SUBSTITUTE(Hafas[[#This Row],[Längengrad Bahnhof]],".",","))</f>
        <v>10.905766</v>
      </c>
    </row>
    <row r="1670" spans="1:7">
      <c r="A1670" s="4" t="s">
        <v>7470</v>
      </c>
      <c r="B1670">
        <v>8089239</v>
      </c>
      <c r="D1670" s="4" t="s">
        <v>7471</v>
      </c>
      <c r="E1670" s="4" t="s">
        <v>7472</v>
      </c>
      <c r="F1670">
        <f>VALUE(SUBSTITUTE(Hafas[[#This Row],[Breitengrad Bahnhof]],".",","))</f>
        <v>49.950578</v>
      </c>
      <c r="G1670">
        <f>VALUE(SUBSTITUTE(Hafas[[#This Row],[Längengrad Bahnhof]],".",","))</f>
        <v>11.940283000000001</v>
      </c>
    </row>
    <row r="1671" spans="1:7">
      <c r="A1671" s="4" t="s">
        <v>7473</v>
      </c>
      <c r="B1671">
        <v>8001643</v>
      </c>
      <c r="D1671" s="4" t="s">
        <v>7474</v>
      </c>
      <c r="E1671" s="4" t="s">
        <v>7475</v>
      </c>
      <c r="F1671">
        <f>VALUE(SUBSTITUTE(Hafas[[#This Row],[Breitengrad Bahnhof]],".",","))</f>
        <v>47.960360000000001</v>
      </c>
      <c r="G1671">
        <f>VALUE(SUBSTITUTE(Hafas[[#This Row],[Längengrad Bahnhof]],".",","))</f>
        <v>7.7681800000000001</v>
      </c>
    </row>
    <row r="1672" spans="1:7">
      <c r="A1672" s="4" t="s">
        <v>7476</v>
      </c>
      <c r="B1672">
        <v>8001645</v>
      </c>
      <c r="D1672" s="4" t="s">
        <v>7477</v>
      </c>
      <c r="E1672" s="4" t="s">
        <v>7478</v>
      </c>
      <c r="F1672">
        <f>VALUE(SUBSTITUTE(Hafas[[#This Row],[Breitengrad Bahnhof]],".",","))</f>
        <v>53.017192000000001</v>
      </c>
      <c r="G1672">
        <f>VALUE(SUBSTITUTE(Hafas[[#This Row],[Längengrad Bahnhof]],".",","))</f>
        <v>10.41695</v>
      </c>
    </row>
    <row r="1673" spans="1:7">
      <c r="A1673" s="4" t="s">
        <v>7479</v>
      </c>
      <c r="B1673">
        <v>8001646</v>
      </c>
      <c r="D1673" s="4" t="s">
        <v>7480</v>
      </c>
      <c r="E1673" s="4" t="s">
        <v>7481</v>
      </c>
      <c r="F1673">
        <f>VALUE(SUBSTITUTE(Hafas[[#This Row],[Breitengrad Bahnhof]],".",","))</f>
        <v>53.337006000000002</v>
      </c>
      <c r="G1673">
        <f>VALUE(SUBSTITUTE(Hafas[[#This Row],[Längengrad Bahnhof]],".",","))</f>
        <v>10.537198</v>
      </c>
    </row>
    <row r="1674" spans="1:7">
      <c r="A1674" s="4" t="s">
        <v>7482</v>
      </c>
      <c r="B1674">
        <v>8001647</v>
      </c>
      <c r="D1674" s="4" t="s">
        <v>7483</v>
      </c>
      <c r="E1674" s="4" t="s">
        <v>7484</v>
      </c>
      <c r="F1674">
        <f>VALUE(SUBSTITUTE(Hafas[[#This Row],[Breitengrad Bahnhof]],".",","))</f>
        <v>48.302992000000003</v>
      </c>
      <c r="G1674">
        <f>VALUE(SUBSTITUTE(Hafas[[#This Row],[Längengrad Bahnhof]],".",","))</f>
        <v>11.616754</v>
      </c>
    </row>
    <row r="1675" spans="1:7">
      <c r="A1675" s="4" t="s">
        <v>7485</v>
      </c>
      <c r="B1675">
        <v>8001650</v>
      </c>
      <c r="D1675" s="4" t="s">
        <v>7486</v>
      </c>
      <c r="E1675" s="4" t="s">
        <v>7487</v>
      </c>
      <c r="F1675">
        <f>VALUE(SUBSTITUTE(Hafas[[#This Row],[Breitengrad Bahnhof]],".",","))</f>
        <v>48.692152</v>
      </c>
      <c r="G1675">
        <f>VALUE(SUBSTITUTE(Hafas[[#This Row],[Längengrad Bahnhof]],".",","))</f>
        <v>9.1691640000000003</v>
      </c>
    </row>
    <row r="1676" spans="1:7">
      <c r="A1676" s="4" t="s">
        <v>7488</v>
      </c>
      <c r="B1676">
        <v>8001648</v>
      </c>
      <c r="D1676" s="4" t="s">
        <v>7489</v>
      </c>
      <c r="E1676" s="4" t="s">
        <v>7490</v>
      </c>
      <c r="F1676">
        <f>VALUE(SUBSTITUTE(Hafas[[#This Row],[Breitengrad Bahnhof]],".",","))</f>
        <v>50.389806</v>
      </c>
      <c r="G1676">
        <f>VALUE(SUBSTITUTE(Hafas[[#This Row],[Längengrad Bahnhof]],".",","))</f>
        <v>8.8903529999999993</v>
      </c>
    </row>
    <row r="1677" spans="1:7">
      <c r="A1677" s="4" t="s">
        <v>7491</v>
      </c>
      <c r="B1677">
        <v>8011449</v>
      </c>
      <c r="D1677" s="4" t="s">
        <v>7492</v>
      </c>
      <c r="E1677" s="4" t="s">
        <v>7493</v>
      </c>
      <c r="F1677">
        <f>VALUE(SUBSTITUTE(Hafas[[#This Row],[Breitengrad Bahnhof]],".",","))</f>
        <v>51.066093000000002</v>
      </c>
      <c r="G1677">
        <f>VALUE(SUBSTITUTE(Hafas[[#This Row],[Längengrad Bahnhof]],".",","))</f>
        <v>10.682123000000001</v>
      </c>
    </row>
    <row r="1678" spans="1:7">
      <c r="A1678" s="4" t="s">
        <v>7494</v>
      </c>
      <c r="B1678">
        <v>8011450</v>
      </c>
      <c r="D1678" s="4" t="s">
        <v>7495</v>
      </c>
      <c r="E1678" s="4" t="s">
        <v>7496</v>
      </c>
      <c r="F1678">
        <f>VALUE(SUBSTITUTE(Hafas[[#This Row],[Breitengrad Bahnhof]],".",","))</f>
        <v>51.107837000000004</v>
      </c>
      <c r="G1678">
        <f>VALUE(SUBSTITUTE(Hafas[[#This Row],[Längengrad Bahnhof]],".",","))</f>
        <v>11.554550000000001</v>
      </c>
    </row>
    <row r="1679" spans="1:7">
      <c r="A1679" s="4" t="s">
        <v>7497</v>
      </c>
      <c r="B1679">
        <v>8001651</v>
      </c>
      <c r="D1679" s="4" t="s">
        <v>7498</v>
      </c>
      <c r="E1679" s="4" t="s">
        <v>7499</v>
      </c>
      <c r="F1679">
        <f>VALUE(SUBSTITUTE(Hafas[[#This Row],[Breitengrad Bahnhof]],".",","))</f>
        <v>49.152316999999996</v>
      </c>
      <c r="G1679">
        <f>VALUE(SUBSTITUTE(Hafas[[#This Row],[Längengrad Bahnhof]],".",","))</f>
        <v>9.9366450000000004</v>
      </c>
    </row>
    <row r="1680" spans="1:7">
      <c r="A1680" s="4" t="s">
        <v>7500</v>
      </c>
      <c r="B1680">
        <v>8070780</v>
      </c>
      <c r="D1680" s="4" t="s">
        <v>7501</v>
      </c>
      <c r="E1680" s="4" t="s">
        <v>7502</v>
      </c>
      <c r="F1680">
        <f>VALUE(SUBSTITUTE(Hafas[[#This Row],[Breitengrad Bahnhof]],".",","))</f>
        <v>53.369200999999997</v>
      </c>
      <c r="G1680">
        <f>VALUE(SUBSTITUTE(Hafas[[#This Row],[Längengrad Bahnhof]],".",","))</f>
        <v>9.9187890000000003</v>
      </c>
    </row>
    <row r="1681" spans="1:7">
      <c r="A1681" s="4" t="s">
        <v>378</v>
      </c>
      <c r="B1681">
        <v>8001654</v>
      </c>
      <c r="D1681" s="4" t="s">
        <v>7503</v>
      </c>
      <c r="E1681" s="4" t="s">
        <v>7504</v>
      </c>
      <c r="F1681">
        <f>VALUE(SUBSTITUTE(Hafas[[#This Row],[Breitengrad Bahnhof]],".",","))</f>
        <v>54.467599999999997</v>
      </c>
      <c r="G1681">
        <f>VALUE(SUBSTITUTE(Hafas[[#This Row],[Längengrad Bahnhof]],".",","))</f>
        <v>9.8351150000000001</v>
      </c>
    </row>
    <row r="1682" spans="1:7">
      <c r="A1682" s="4" t="s">
        <v>7505</v>
      </c>
      <c r="B1682">
        <v>8001655</v>
      </c>
      <c r="D1682" s="4" t="s">
        <v>7506</v>
      </c>
      <c r="E1682" s="4" t="s">
        <v>7507</v>
      </c>
      <c r="F1682">
        <f>VALUE(SUBSTITUTE(Hafas[[#This Row],[Breitengrad Bahnhof]],".",","))</f>
        <v>49.215471999999998</v>
      </c>
      <c r="G1682">
        <f>VALUE(SUBSTITUTE(Hafas[[#This Row],[Längengrad Bahnhof]],".",","))</f>
        <v>11.137947</v>
      </c>
    </row>
    <row r="1683" spans="1:7">
      <c r="A1683" s="4" t="s">
        <v>7508</v>
      </c>
      <c r="B1683">
        <v>8001659</v>
      </c>
      <c r="D1683" s="4" t="s">
        <v>7509</v>
      </c>
      <c r="E1683" s="4" t="s">
        <v>7510</v>
      </c>
      <c r="F1683">
        <f>VALUE(SUBSTITUTE(Hafas[[#This Row],[Breitengrad Bahnhof]],".",","))</f>
        <v>50.039492000000003</v>
      </c>
      <c r="G1683">
        <f>VALUE(SUBSTITUTE(Hafas[[#This Row],[Längengrad Bahnhof]],".",","))</f>
        <v>8.4567409999999992</v>
      </c>
    </row>
    <row r="1684" spans="1:7">
      <c r="A1684" s="4" t="s">
        <v>7511</v>
      </c>
      <c r="B1684">
        <v>8001660</v>
      </c>
      <c r="D1684" s="4" t="s">
        <v>7512</v>
      </c>
      <c r="E1684" s="4" t="s">
        <v>7513</v>
      </c>
      <c r="F1684">
        <f>VALUE(SUBSTITUTE(Hafas[[#This Row],[Breitengrad Bahnhof]],".",","))</f>
        <v>49.513024999999999</v>
      </c>
      <c r="G1684">
        <f>VALUE(SUBSTITUTE(Hafas[[#This Row],[Längengrad Bahnhof]],".",","))</f>
        <v>9.7431129999999992</v>
      </c>
    </row>
    <row r="1685" spans="1:7">
      <c r="A1685" s="4" t="s">
        <v>7514</v>
      </c>
      <c r="B1685">
        <v>8001663</v>
      </c>
      <c r="D1685" s="4" t="s">
        <v>7515</v>
      </c>
      <c r="E1685" s="4" t="s">
        <v>7516</v>
      </c>
      <c r="F1685">
        <f>VALUE(SUBSTITUTE(Hafas[[#This Row],[Breitengrad Bahnhof]],".",","))</f>
        <v>49.282052999999998</v>
      </c>
      <c r="G1685">
        <f>VALUE(SUBSTITUTE(Hafas[[#This Row],[Längengrad Bahnhof]],".",","))</f>
        <v>8.1406200000000002</v>
      </c>
    </row>
    <row r="1686" spans="1:7">
      <c r="A1686" s="4" t="s">
        <v>7517</v>
      </c>
      <c r="B1686">
        <v>8002374</v>
      </c>
      <c r="D1686" s="4" t="s">
        <v>7518</v>
      </c>
      <c r="E1686" s="4" t="s">
        <v>7519</v>
      </c>
      <c r="F1686">
        <f>VALUE(SUBSTITUTE(Hafas[[#This Row],[Breitengrad Bahnhof]],".",","))</f>
        <v>51.209944999999998</v>
      </c>
      <c r="G1686">
        <f>VALUE(SUBSTITUTE(Hafas[[#This Row],[Längengrad Bahnhof]],".",","))</f>
        <v>9.449033</v>
      </c>
    </row>
    <row r="1687" spans="1:7">
      <c r="A1687" s="4" t="s">
        <v>7520</v>
      </c>
      <c r="B1687">
        <v>8001665</v>
      </c>
      <c r="D1687" s="4" t="s">
        <v>7521</v>
      </c>
      <c r="E1687" s="4" t="s">
        <v>7522</v>
      </c>
      <c r="F1687">
        <f>VALUE(SUBSTITUTE(Hafas[[#This Row],[Breitengrad Bahnhof]],".",","))</f>
        <v>49.263736000000002</v>
      </c>
      <c r="G1687">
        <f>VALUE(SUBSTITUTE(Hafas[[#This Row],[Längengrad Bahnhof]],".",","))</f>
        <v>8.1390750000000001</v>
      </c>
    </row>
    <row r="1688" spans="1:7">
      <c r="A1688" s="4" t="s">
        <v>7523</v>
      </c>
      <c r="B1688">
        <v>8001666</v>
      </c>
      <c r="D1688" s="4" t="s">
        <v>7524</v>
      </c>
      <c r="E1688" s="4" t="s">
        <v>7525</v>
      </c>
      <c r="F1688">
        <f>VALUE(SUBSTITUTE(Hafas[[#This Row],[Breitengrad Bahnhof]],".",","))</f>
        <v>50.104697000000002</v>
      </c>
      <c r="G1688">
        <f>VALUE(SUBSTITUTE(Hafas[[#This Row],[Längengrad Bahnhof]],".",","))</f>
        <v>7.1395980000000003</v>
      </c>
    </row>
    <row r="1689" spans="1:7">
      <c r="A1689" s="4" t="s">
        <v>7526</v>
      </c>
      <c r="B1689">
        <v>8001668</v>
      </c>
      <c r="D1689" s="4" t="s">
        <v>7527</v>
      </c>
      <c r="E1689" s="4" t="s">
        <v>7528</v>
      </c>
      <c r="F1689">
        <f>VALUE(SUBSTITUTE(Hafas[[#This Row],[Breitengrad Bahnhof]],".",","))</f>
        <v>50.632362000000001</v>
      </c>
      <c r="G1689">
        <f>VALUE(SUBSTITUTE(Hafas[[#This Row],[Längengrad Bahnhof]],".",","))</f>
        <v>8.3230070000000005</v>
      </c>
    </row>
    <row r="1690" spans="1:7">
      <c r="A1690" s="4" t="s">
        <v>7529</v>
      </c>
      <c r="B1690">
        <v>8011451</v>
      </c>
      <c r="D1690" s="4" t="s">
        <v>7530</v>
      </c>
      <c r="E1690" s="4" t="s">
        <v>7531</v>
      </c>
      <c r="F1690">
        <f>VALUE(SUBSTITUTE(Hafas[[#This Row],[Breitengrad Bahnhof]],".",","))</f>
        <v>50.950015</v>
      </c>
      <c r="G1690">
        <f>VALUE(SUBSTITUTE(Hafas[[#This Row],[Längengrad Bahnhof]],".",","))</f>
        <v>13.583632</v>
      </c>
    </row>
    <row r="1691" spans="1:7">
      <c r="A1691" s="4" t="s">
        <v>7532</v>
      </c>
      <c r="B1691">
        <v>8001669</v>
      </c>
      <c r="D1691" s="4" t="s">
        <v>7533</v>
      </c>
      <c r="E1691" s="4" t="s">
        <v>7534</v>
      </c>
      <c r="F1691">
        <f>VALUE(SUBSTITUTE(Hafas[[#This Row],[Breitengrad Bahnhof]],".",","))</f>
        <v>48.058478999999998</v>
      </c>
      <c r="G1691">
        <f>VALUE(SUBSTITUTE(Hafas[[#This Row],[Längengrad Bahnhof]],".",","))</f>
        <v>12.163233999999999</v>
      </c>
    </row>
    <row r="1692" spans="1:7">
      <c r="A1692" s="4" t="s">
        <v>7535</v>
      </c>
      <c r="B1692">
        <v>8011453</v>
      </c>
      <c r="D1692" s="4" t="s">
        <v>7536</v>
      </c>
      <c r="E1692" s="4" t="s">
        <v>7537</v>
      </c>
      <c r="F1692">
        <f>VALUE(SUBSTITUTE(Hafas[[#This Row],[Breitengrad Bahnhof]],".",","))</f>
        <v>50.379874999999998</v>
      </c>
      <c r="G1692">
        <f>VALUE(SUBSTITUTE(Hafas[[#This Row],[Längengrad Bahnhof]],".",","))</f>
        <v>11.075849</v>
      </c>
    </row>
    <row r="1693" spans="1:7">
      <c r="A1693" s="4" t="s">
        <v>7538</v>
      </c>
      <c r="B1693">
        <v>8001670</v>
      </c>
      <c r="D1693" s="4" t="s">
        <v>7539</v>
      </c>
      <c r="E1693" s="4" t="s">
        <v>7540</v>
      </c>
      <c r="F1693">
        <f>VALUE(SUBSTITUTE(Hafas[[#This Row],[Breitengrad Bahnhof]],".",","))</f>
        <v>50.338191999999999</v>
      </c>
      <c r="G1693">
        <f>VALUE(SUBSTITUTE(Hafas[[#This Row],[Längengrad Bahnhof]],".",","))</f>
        <v>9.0074830000000006</v>
      </c>
    </row>
    <row r="1694" spans="1:7">
      <c r="A1694" s="4" t="s">
        <v>7541</v>
      </c>
      <c r="B1694">
        <v>8001671</v>
      </c>
      <c r="D1694" s="4" t="s">
        <v>7542</v>
      </c>
      <c r="E1694" s="4" t="s">
        <v>7543</v>
      </c>
      <c r="F1694">
        <f>VALUE(SUBSTITUTE(Hafas[[#This Row],[Breitengrad Bahnhof]],".",","))</f>
        <v>47.655619000000002</v>
      </c>
      <c r="G1694">
        <f>VALUE(SUBSTITUTE(Hafas[[#This Row],[Längengrad Bahnhof]],".",","))</f>
        <v>7.5639180000000001</v>
      </c>
    </row>
    <row r="1695" spans="1:7">
      <c r="A1695" s="4" t="s">
        <v>7544</v>
      </c>
      <c r="B1695">
        <v>8001672</v>
      </c>
      <c r="D1695" s="4" t="s">
        <v>7545</v>
      </c>
      <c r="E1695" s="4" t="s">
        <v>7546</v>
      </c>
      <c r="F1695">
        <f>VALUE(SUBSTITUTE(Hafas[[#This Row],[Breitengrad Bahnhof]],".",","))</f>
        <v>49.969113</v>
      </c>
      <c r="G1695">
        <f>VALUE(SUBSTITUTE(Hafas[[#This Row],[Längengrad Bahnhof]],".",","))</f>
        <v>8.653632</v>
      </c>
    </row>
    <row r="1696" spans="1:7">
      <c r="A1696" s="4" t="s">
        <v>7547</v>
      </c>
      <c r="B1696">
        <v>8001674</v>
      </c>
      <c r="D1696" s="4" t="s">
        <v>7548</v>
      </c>
      <c r="E1696" s="4" t="s">
        <v>7549</v>
      </c>
      <c r="F1696">
        <f>VALUE(SUBSTITUTE(Hafas[[#This Row],[Breitengrad Bahnhof]],".",","))</f>
        <v>49.464638000000001</v>
      </c>
      <c r="G1696">
        <f>VALUE(SUBSTITUTE(Hafas[[#This Row],[Längengrad Bahnhof]],".",","))</f>
        <v>10.887385</v>
      </c>
    </row>
    <row r="1697" spans="1:7">
      <c r="A1697" s="4" t="s">
        <v>7550</v>
      </c>
      <c r="B1697">
        <v>8001675</v>
      </c>
      <c r="D1697" s="4" t="s">
        <v>7551</v>
      </c>
      <c r="E1697" s="4" t="s">
        <v>7552</v>
      </c>
      <c r="F1697">
        <f>VALUE(SUBSTITUTE(Hafas[[#This Row],[Breitengrad Bahnhof]],".",","))</f>
        <v>52.278585</v>
      </c>
      <c r="G1697">
        <f>VALUE(SUBSTITUTE(Hafas[[#This Row],[Längengrad Bahnhof]],".",","))</f>
        <v>9.5144850000000005</v>
      </c>
    </row>
    <row r="1698" spans="1:7">
      <c r="A1698" s="4" t="s">
        <v>7553</v>
      </c>
      <c r="B1698">
        <v>8001677</v>
      </c>
      <c r="D1698" s="4" t="s">
        <v>7554</v>
      </c>
      <c r="E1698" s="4" t="s">
        <v>7555</v>
      </c>
      <c r="F1698">
        <f>VALUE(SUBSTITUTE(Hafas[[#This Row],[Breitengrad Bahnhof]],".",","))</f>
        <v>48.403956000000001</v>
      </c>
      <c r="G1698">
        <f>VALUE(SUBSTITUTE(Hafas[[#This Row],[Längengrad Bahnhof]],".",","))</f>
        <v>12.748669</v>
      </c>
    </row>
    <row r="1699" spans="1:7">
      <c r="A1699" s="4" t="s">
        <v>7556</v>
      </c>
      <c r="B1699">
        <v>8001676</v>
      </c>
      <c r="D1699" s="4" t="s">
        <v>7557</v>
      </c>
      <c r="E1699" s="4" t="s">
        <v>7558</v>
      </c>
      <c r="F1699">
        <f>VALUE(SUBSTITUTE(Hafas[[#This Row],[Breitengrad Bahnhof]],".",","))</f>
        <v>48.406215000000003</v>
      </c>
      <c r="G1699">
        <f>VALUE(SUBSTITUTE(Hafas[[#This Row],[Längengrad Bahnhof]],".",","))</f>
        <v>12.767068</v>
      </c>
    </row>
    <row r="1700" spans="1:7">
      <c r="A1700" s="4" t="s">
        <v>7559</v>
      </c>
      <c r="B1700">
        <v>8007173</v>
      </c>
      <c r="D1700" s="4" t="s">
        <v>7560</v>
      </c>
      <c r="E1700" s="4" t="s">
        <v>7561</v>
      </c>
      <c r="F1700">
        <f>VALUE(SUBSTITUTE(Hafas[[#This Row],[Breitengrad Bahnhof]],".",","))</f>
        <v>49.075671</v>
      </c>
      <c r="G1700">
        <f>VALUE(SUBSTITUTE(Hafas[[#This Row],[Längengrad Bahnhof]],".",","))</f>
        <v>8.3979409999999994</v>
      </c>
    </row>
    <row r="1701" spans="1:7">
      <c r="A1701" s="4" t="s">
        <v>7562</v>
      </c>
      <c r="B1701">
        <v>8011455</v>
      </c>
      <c r="D1701" s="4" t="s">
        <v>7563</v>
      </c>
      <c r="E1701" s="4" t="s">
        <v>7564</v>
      </c>
      <c r="F1701">
        <f>VALUE(SUBSTITUTE(Hafas[[#This Row],[Breitengrad Bahnhof]],".",","))</f>
        <v>51.975130999999998</v>
      </c>
      <c r="G1701">
        <f>VALUE(SUBSTITUTE(Hafas[[#This Row],[Längengrad Bahnhof]],".",","))</f>
        <v>11.695948</v>
      </c>
    </row>
    <row r="1702" spans="1:7">
      <c r="A1702" s="4" t="s">
        <v>7565</v>
      </c>
      <c r="B1702">
        <v>8011456</v>
      </c>
      <c r="D1702" s="4" t="s">
        <v>7566</v>
      </c>
      <c r="E1702" s="4" t="s">
        <v>7567</v>
      </c>
      <c r="F1702">
        <f>VALUE(SUBSTITUTE(Hafas[[#This Row],[Breitengrad Bahnhof]],".",","))</f>
        <v>53.681825000000003</v>
      </c>
      <c r="G1702">
        <f>VALUE(SUBSTITUTE(Hafas[[#This Row],[Längengrad Bahnhof]],".",","))</f>
        <v>14.073046</v>
      </c>
    </row>
    <row r="1703" spans="1:7">
      <c r="A1703" s="4" t="s">
        <v>7568</v>
      </c>
      <c r="B1703">
        <v>8070866</v>
      </c>
      <c r="D1703" s="4" t="s">
        <v>7569</v>
      </c>
      <c r="E1703" s="4" t="s">
        <v>7570</v>
      </c>
      <c r="F1703">
        <f>VALUE(SUBSTITUTE(Hafas[[#This Row],[Breitengrad Bahnhof]],".",","))</f>
        <v>47.693731</v>
      </c>
      <c r="G1703">
        <f>VALUE(SUBSTITUTE(Hafas[[#This Row],[Längengrad Bahnhof]],".",","))</f>
        <v>8.3966530000000006</v>
      </c>
    </row>
    <row r="1704" spans="1:7">
      <c r="A1704" s="4" t="s">
        <v>7571</v>
      </c>
      <c r="B1704">
        <v>8001678</v>
      </c>
      <c r="D1704" s="4" t="s">
        <v>7572</v>
      </c>
      <c r="E1704" s="4" t="s">
        <v>7573</v>
      </c>
      <c r="F1704">
        <f>VALUE(SUBSTITUTE(Hafas[[#This Row],[Breitengrad Bahnhof]],".",","))</f>
        <v>48.395761999999998</v>
      </c>
      <c r="G1704">
        <f>VALUE(SUBSTITUTE(Hafas[[#This Row],[Längengrad Bahnhof]],".",","))</f>
        <v>12.445956000000001</v>
      </c>
    </row>
    <row r="1705" spans="1:7">
      <c r="A1705" s="4" t="s">
        <v>7574</v>
      </c>
      <c r="B1705">
        <v>8001679</v>
      </c>
      <c r="D1705" s="4" t="s">
        <v>7575</v>
      </c>
      <c r="E1705" s="4" t="s">
        <v>7576</v>
      </c>
      <c r="F1705">
        <f>VALUE(SUBSTITUTE(Hafas[[#This Row],[Breitengrad Bahnhof]],".",","))</f>
        <v>48.836497000000001</v>
      </c>
      <c r="G1705">
        <f>VALUE(SUBSTITUTE(Hafas[[#This Row],[Längengrad Bahnhof]],".",","))</f>
        <v>12.182192000000001</v>
      </c>
    </row>
    <row r="1706" spans="1:7">
      <c r="A1706" s="4" t="s">
        <v>7577</v>
      </c>
      <c r="B1706">
        <v>8001680</v>
      </c>
      <c r="D1706" s="4" t="s">
        <v>7578</v>
      </c>
      <c r="E1706" s="4" t="s">
        <v>7579</v>
      </c>
      <c r="F1706">
        <f>VALUE(SUBSTITUTE(Hafas[[#This Row],[Breitengrad Bahnhof]],".",","))</f>
        <v>49.774484999999999</v>
      </c>
      <c r="G1706">
        <f>VALUE(SUBSTITUTE(Hafas[[#This Row],[Längengrad Bahnhof]],".",","))</f>
        <v>11.037113</v>
      </c>
    </row>
    <row r="1707" spans="1:7">
      <c r="A1707" s="4" t="s">
        <v>7580</v>
      </c>
      <c r="B1707">
        <v>8001682</v>
      </c>
      <c r="D1707" s="4" t="s">
        <v>7581</v>
      </c>
      <c r="E1707" s="4" t="s">
        <v>7582</v>
      </c>
      <c r="F1707">
        <f>VALUE(SUBSTITUTE(Hafas[[#This Row],[Breitengrad Bahnhof]],".",","))</f>
        <v>48.082348000000003</v>
      </c>
      <c r="G1707">
        <f>VALUE(SUBSTITUTE(Hafas[[#This Row],[Längengrad Bahnhof]],".",","))</f>
        <v>11.864291</v>
      </c>
    </row>
    <row r="1708" spans="1:7">
      <c r="A1708" s="4" t="s">
        <v>7583</v>
      </c>
      <c r="B1708">
        <v>8001683</v>
      </c>
      <c r="D1708" s="4" t="s">
        <v>7584</v>
      </c>
      <c r="E1708" s="4" t="s">
        <v>7585</v>
      </c>
      <c r="F1708">
        <f>VALUE(SUBSTITUTE(Hafas[[#This Row],[Breitengrad Bahnhof]],".",","))</f>
        <v>48.190863999999998</v>
      </c>
      <c r="G1708">
        <f>VALUE(SUBSTITUTE(Hafas[[#This Row],[Längengrad Bahnhof]],".",","))</f>
        <v>10.976504</v>
      </c>
    </row>
    <row r="1709" spans="1:7">
      <c r="A1709" s="4" t="s">
        <v>7586</v>
      </c>
      <c r="B1709">
        <v>8001684</v>
      </c>
      <c r="D1709" s="4" t="s">
        <v>7587</v>
      </c>
      <c r="E1709" s="4" t="s">
        <v>7588</v>
      </c>
      <c r="F1709">
        <f>VALUE(SUBSTITUTE(Hafas[[#This Row],[Breitengrad Bahnhof]],".",","))</f>
        <v>48.285677</v>
      </c>
      <c r="G1709">
        <f>VALUE(SUBSTITUTE(Hafas[[#This Row],[Längengrad Bahnhof]],".",","))</f>
        <v>9.7243399999999998</v>
      </c>
    </row>
    <row r="1710" spans="1:7">
      <c r="A1710" s="4" t="s">
        <v>7589</v>
      </c>
      <c r="B1710">
        <v>8001686</v>
      </c>
      <c r="D1710" s="4" t="s">
        <v>7590</v>
      </c>
      <c r="E1710" s="4" t="s">
        <v>7591</v>
      </c>
      <c r="F1710">
        <f>VALUE(SUBSTITUTE(Hafas[[#This Row],[Breitengrad Bahnhof]],".",","))</f>
        <v>51.981270000000002</v>
      </c>
      <c r="G1710">
        <f>VALUE(SUBSTITUTE(Hafas[[#This Row],[Längengrad Bahnhof]],".",","))</f>
        <v>8.7412430000000008</v>
      </c>
    </row>
    <row r="1711" spans="1:7">
      <c r="A1711" s="4" t="s">
        <v>7592</v>
      </c>
      <c r="B1711">
        <v>8001687</v>
      </c>
      <c r="D1711" s="4" t="s">
        <v>7593</v>
      </c>
      <c r="E1711" s="4" t="s">
        <v>7594</v>
      </c>
      <c r="F1711">
        <f>VALUE(SUBSTITUTE(Hafas[[#This Row],[Breitengrad Bahnhof]],".",","))</f>
        <v>52.523609</v>
      </c>
      <c r="G1711">
        <f>VALUE(SUBSTITUTE(Hafas[[#This Row],[Längengrad Bahnhof]],".",","))</f>
        <v>10.029596</v>
      </c>
    </row>
    <row r="1712" spans="1:7">
      <c r="A1712" s="4" t="s">
        <v>7595</v>
      </c>
      <c r="B1712">
        <v>8001689</v>
      </c>
      <c r="D1712" s="4" t="s">
        <v>7596</v>
      </c>
      <c r="E1712" s="4" t="s">
        <v>7597</v>
      </c>
      <c r="F1712">
        <f>VALUE(SUBSTITUTE(Hafas[[#This Row],[Breitengrad Bahnhof]],".",","))</f>
        <v>48.662681999999997</v>
      </c>
      <c r="G1712">
        <f>VALUE(SUBSTITUTE(Hafas[[#This Row],[Längengrad Bahnhof]],".",","))</f>
        <v>8.9442599999999999</v>
      </c>
    </row>
    <row r="1713" spans="1:7">
      <c r="A1713" s="4" t="s">
        <v>7598</v>
      </c>
      <c r="B1713">
        <v>8001690</v>
      </c>
      <c r="D1713" s="4" t="s">
        <v>7599</v>
      </c>
      <c r="E1713" s="4" t="s">
        <v>7600</v>
      </c>
      <c r="F1713">
        <f>VALUE(SUBSTITUTE(Hafas[[#This Row],[Breitengrad Bahnhof]],".",","))</f>
        <v>50.175719999999998</v>
      </c>
      <c r="G1713">
        <f>VALUE(SUBSTITUTE(Hafas[[#This Row],[Längengrad Bahnhof]],".",","))</f>
        <v>7.5713239999999997</v>
      </c>
    </row>
    <row r="1714" spans="1:7">
      <c r="A1714" s="4" t="s">
        <v>7601</v>
      </c>
      <c r="B1714">
        <v>8000370</v>
      </c>
      <c r="D1714" s="4" t="s">
        <v>7602</v>
      </c>
      <c r="E1714" s="4" t="s">
        <v>7603</v>
      </c>
      <c r="F1714">
        <f>VALUE(SUBSTITUTE(Hafas[[#This Row],[Breitengrad Bahnhof]],".",","))</f>
        <v>49.802028999999997</v>
      </c>
      <c r="G1714">
        <f>VALUE(SUBSTITUTE(Hafas[[#This Row],[Längengrad Bahnhof]],".",","))</f>
        <v>6.6858079999999998</v>
      </c>
    </row>
    <row r="1715" spans="1:7">
      <c r="A1715" s="4" t="s">
        <v>7604</v>
      </c>
      <c r="B1715">
        <v>8001688</v>
      </c>
      <c r="D1715" s="4" t="s">
        <v>7605</v>
      </c>
      <c r="E1715" s="4" t="s">
        <v>7606</v>
      </c>
      <c r="F1715">
        <f>VALUE(SUBSTITUTE(Hafas[[#This Row],[Breitengrad Bahnhof]],".",","))</f>
        <v>49.809348</v>
      </c>
      <c r="G1715">
        <f>VALUE(SUBSTITUTE(Hafas[[#This Row],[Längengrad Bahnhof]],".",","))</f>
        <v>6.6883239999999997</v>
      </c>
    </row>
    <row r="1716" spans="1:7">
      <c r="A1716" s="4" t="s">
        <v>7607</v>
      </c>
      <c r="B1716">
        <v>8001691</v>
      </c>
      <c r="D1716" s="4" t="s">
        <v>7608</v>
      </c>
      <c r="E1716" s="4" t="s">
        <v>7609</v>
      </c>
      <c r="F1716">
        <f>VALUE(SUBSTITUTE(Hafas[[#This Row],[Breitengrad Bahnhof]],".",","))</f>
        <v>51.379528000000001</v>
      </c>
      <c r="G1716">
        <f>VALUE(SUBSTITUTE(Hafas[[#This Row],[Längengrad Bahnhof]],".",","))</f>
        <v>9.1546190000000003</v>
      </c>
    </row>
    <row r="1717" spans="1:7">
      <c r="A1717" s="4" t="s">
        <v>7610</v>
      </c>
      <c r="B1717">
        <v>8071250</v>
      </c>
      <c r="D1717" s="4" t="s">
        <v>7611</v>
      </c>
      <c r="E1717" s="4" t="s">
        <v>7612</v>
      </c>
      <c r="F1717">
        <f>VALUE(SUBSTITUTE(Hafas[[#This Row],[Breitengrad Bahnhof]],".",","))</f>
        <v>51.380755000000001</v>
      </c>
      <c r="G1717">
        <f>VALUE(SUBSTITUTE(Hafas[[#This Row],[Längengrad Bahnhof]],".",","))</f>
        <v>9.1471630000000008</v>
      </c>
    </row>
    <row r="1718" spans="1:7">
      <c r="A1718" s="4" t="s">
        <v>7613</v>
      </c>
      <c r="B1718">
        <v>8001692</v>
      </c>
      <c r="D1718" s="4" t="s">
        <v>7614</v>
      </c>
      <c r="E1718" s="4" t="s">
        <v>7615</v>
      </c>
      <c r="F1718">
        <f>VALUE(SUBSTITUTE(Hafas[[#This Row],[Breitengrad Bahnhof]],".",","))</f>
        <v>51.662813</v>
      </c>
      <c r="G1718">
        <f>VALUE(SUBSTITUTE(Hafas[[#This Row],[Längengrad Bahnhof]],".",","))</f>
        <v>8.4492600000000007</v>
      </c>
    </row>
    <row r="1719" spans="1:7">
      <c r="A1719" s="4" t="s">
        <v>7616</v>
      </c>
      <c r="B1719">
        <v>8001694</v>
      </c>
      <c r="D1719" s="4" t="s">
        <v>7617</v>
      </c>
      <c r="E1719" s="4" t="s">
        <v>7618</v>
      </c>
      <c r="F1719">
        <f>VALUE(SUBSTITUTE(Hafas[[#This Row],[Breitengrad Bahnhof]],".",","))</f>
        <v>50.595066000000003</v>
      </c>
      <c r="G1719">
        <f>VALUE(SUBSTITUTE(Hafas[[#This Row],[Längengrad Bahnhof]],".",","))</f>
        <v>8.3838410000000003</v>
      </c>
    </row>
    <row r="1720" spans="1:7">
      <c r="A1720" s="4" t="s">
        <v>7619</v>
      </c>
      <c r="B1720">
        <v>8001693</v>
      </c>
      <c r="D1720" s="4" t="s">
        <v>7620</v>
      </c>
      <c r="E1720" s="4" t="s">
        <v>7621</v>
      </c>
      <c r="F1720">
        <f>VALUE(SUBSTITUTE(Hafas[[#This Row],[Breitengrad Bahnhof]],".",","))</f>
        <v>50.708779999999997</v>
      </c>
      <c r="G1720">
        <f>VALUE(SUBSTITUTE(Hafas[[#This Row],[Längengrad Bahnhof]],".",","))</f>
        <v>9.1018620000000006</v>
      </c>
    </row>
    <row r="1721" spans="1:7">
      <c r="A1721" s="4" t="s">
        <v>7622</v>
      </c>
      <c r="B1721">
        <v>8010094</v>
      </c>
      <c r="D1721" s="4" t="s">
        <v>7623</v>
      </c>
      <c r="E1721" s="4" t="s">
        <v>7624</v>
      </c>
      <c r="F1721">
        <f>VALUE(SUBSTITUTE(Hafas[[#This Row],[Breitengrad Bahnhof]],".",","))</f>
        <v>50.986452</v>
      </c>
      <c r="G1721">
        <f>VALUE(SUBSTITUTE(Hafas[[#This Row],[Längengrad Bahnhof]],".",","))</f>
        <v>14.646055</v>
      </c>
    </row>
    <row r="1722" spans="1:7">
      <c r="A1722" s="4" t="s">
        <v>7625</v>
      </c>
      <c r="B1722">
        <v>8011458</v>
      </c>
      <c r="D1722" s="4" t="s">
        <v>7626</v>
      </c>
      <c r="E1722" s="4" t="s">
        <v>7627</v>
      </c>
      <c r="F1722">
        <f>VALUE(SUBSTITUTE(Hafas[[#This Row],[Breitengrad Bahnhof]],".",","))</f>
        <v>50.545751000000003</v>
      </c>
      <c r="G1722">
        <f>VALUE(SUBSTITUTE(Hafas[[#This Row],[Längengrad Bahnhof]],".",","))</f>
        <v>12.340142</v>
      </c>
    </row>
    <row r="1723" spans="1:7">
      <c r="A1723" s="4" t="s">
        <v>7628</v>
      </c>
      <c r="B1723">
        <v>8001700</v>
      </c>
      <c r="D1723" s="4" t="s">
        <v>7629</v>
      </c>
      <c r="E1723" s="4" t="s">
        <v>7630</v>
      </c>
      <c r="F1723">
        <f>VALUE(SUBSTITUTE(Hafas[[#This Row],[Breitengrad Bahnhof]],".",","))</f>
        <v>50.973863999999999</v>
      </c>
      <c r="G1723">
        <f>VALUE(SUBSTITUTE(Hafas[[#This Row],[Längengrad Bahnhof]],".",","))</f>
        <v>7.9779340000000003</v>
      </c>
    </row>
    <row r="1724" spans="1:7">
      <c r="A1724" s="4" t="s">
        <v>7631</v>
      </c>
      <c r="B1724">
        <v>8001702</v>
      </c>
      <c r="D1724" s="4" t="s">
        <v>7632</v>
      </c>
      <c r="E1724" s="4" t="s">
        <v>7633</v>
      </c>
      <c r="F1724">
        <f>VALUE(SUBSTITUTE(Hafas[[#This Row],[Breitengrad Bahnhof]],".",","))</f>
        <v>48.179324000000001</v>
      </c>
      <c r="G1724">
        <f>VALUE(SUBSTITUTE(Hafas[[#This Row],[Längengrad Bahnhof]],".",","))</f>
        <v>11.328277</v>
      </c>
    </row>
    <row r="1725" spans="1:7">
      <c r="A1725" s="4" t="s">
        <v>7634</v>
      </c>
      <c r="B1725">
        <v>8000090</v>
      </c>
      <c r="D1725" s="4" t="s">
        <v>7635</v>
      </c>
      <c r="E1725" s="4" t="s">
        <v>7636</v>
      </c>
      <c r="F1725">
        <f>VALUE(SUBSTITUTE(Hafas[[#This Row],[Breitengrad Bahnhof]],".",","))</f>
        <v>51.374822999999999</v>
      </c>
      <c r="G1725">
        <f>VALUE(SUBSTITUTE(Hafas[[#This Row],[Längengrad Bahnhof]],".",","))</f>
        <v>9.9214819999999992</v>
      </c>
    </row>
    <row r="1726" spans="1:7">
      <c r="A1726" s="4" t="s">
        <v>7637</v>
      </c>
      <c r="B1726">
        <v>8001704</v>
      </c>
      <c r="D1726" s="4" t="s">
        <v>7638</v>
      </c>
      <c r="E1726" s="4" t="s">
        <v>7639</v>
      </c>
      <c r="F1726">
        <f>VALUE(SUBSTITUTE(Hafas[[#This Row],[Breitengrad Bahnhof]],".",","))</f>
        <v>50.494146000000001</v>
      </c>
      <c r="G1726">
        <f>VALUE(SUBSTITUTE(Hafas[[#This Row],[Längengrad Bahnhof]],".",","))</f>
        <v>9.6944389999999991</v>
      </c>
    </row>
    <row r="1727" spans="1:7">
      <c r="A1727" s="4" t="s">
        <v>7640</v>
      </c>
      <c r="B1727">
        <v>8001706</v>
      </c>
      <c r="D1727" s="4" t="s">
        <v>7641</v>
      </c>
      <c r="E1727" s="4" t="s">
        <v>7642</v>
      </c>
      <c r="F1727">
        <f>VALUE(SUBSTITUTE(Hafas[[#This Row],[Breitengrad Bahnhof]],".",","))</f>
        <v>51.059167000000002</v>
      </c>
      <c r="G1727">
        <f>VALUE(SUBSTITUTE(Hafas[[#This Row],[Längengrad Bahnhof]],".",","))</f>
        <v>7.8368710000000004</v>
      </c>
    </row>
    <row r="1728" spans="1:7">
      <c r="A1728" s="4" t="s">
        <v>7643</v>
      </c>
      <c r="B1728">
        <v>8001707</v>
      </c>
      <c r="D1728" s="4" t="s">
        <v>7644</v>
      </c>
      <c r="E1728" s="4" t="s">
        <v>7645</v>
      </c>
      <c r="F1728">
        <f>VALUE(SUBSTITUTE(Hafas[[#This Row],[Breitengrad Bahnhof]],".",","))</f>
        <v>49.432439000000002</v>
      </c>
      <c r="G1728">
        <f>VALUE(SUBSTITUTE(Hafas[[#This Row],[Längengrad Bahnhof]],".",","))</f>
        <v>9.2903169999999999</v>
      </c>
    </row>
    <row r="1729" spans="1:7">
      <c r="A1729" s="4" t="s">
        <v>7646</v>
      </c>
      <c r="B1729">
        <v>8001708</v>
      </c>
      <c r="D1729" s="4" t="s">
        <v>7647</v>
      </c>
      <c r="E1729" s="4" t="s">
        <v>7648</v>
      </c>
      <c r="F1729">
        <f>VALUE(SUBSTITUTE(Hafas[[#This Row],[Breitengrad Bahnhof]],".",","))</f>
        <v>48.869878999999997</v>
      </c>
      <c r="G1729">
        <f>VALUE(SUBSTITUTE(Hafas[[#This Row],[Längengrad Bahnhof]],".",","))</f>
        <v>11.163650000000001</v>
      </c>
    </row>
    <row r="1730" spans="1:7">
      <c r="A1730" s="4" t="s">
        <v>7649</v>
      </c>
      <c r="B1730">
        <v>8001709</v>
      </c>
      <c r="D1730" s="4" t="s">
        <v>7650</v>
      </c>
      <c r="E1730" s="4" t="s">
        <v>7651</v>
      </c>
      <c r="F1730">
        <f>VALUE(SUBSTITUTE(Hafas[[#This Row],[Breitengrad Bahnhof]],".",","))</f>
        <v>48.893295999999999</v>
      </c>
      <c r="G1730">
        <f>VALUE(SUBSTITUTE(Hafas[[#This Row],[Längengrad Bahnhof]],".",","))</f>
        <v>11.179601999999999</v>
      </c>
    </row>
    <row r="1731" spans="1:7">
      <c r="A1731" s="4" t="s">
        <v>7652</v>
      </c>
      <c r="B1731">
        <v>8011460</v>
      </c>
      <c r="D1731" s="4" t="s">
        <v>7653</v>
      </c>
      <c r="E1731" s="4" t="s">
        <v>7654</v>
      </c>
      <c r="F1731">
        <f>VALUE(SUBSTITUTE(Hafas[[#This Row],[Breitengrad Bahnhof]],".",","))</f>
        <v>52.674849999999999</v>
      </c>
      <c r="G1731">
        <f>VALUE(SUBSTITUTE(Hafas[[#This Row],[Längengrad Bahnhof]],".",","))</f>
        <v>11.854895000000001</v>
      </c>
    </row>
    <row r="1732" spans="1:7">
      <c r="A1732" s="4" t="s">
        <v>7655</v>
      </c>
      <c r="B1732">
        <v>8071243</v>
      </c>
      <c r="D1732" s="4" t="s">
        <v>7656</v>
      </c>
      <c r="E1732" s="4" t="s">
        <v>7657</v>
      </c>
      <c r="F1732">
        <f>VALUE(SUBSTITUTE(Hafas[[#This Row],[Breitengrad Bahnhof]],".",","))</f>
        <v>52.677081000000001</v>
      </c>
      <c r="G1732">
        <f>VALUE(SUBSTITUTE(Hafas[[#This Row],[Längengrad Bahnhof]],".",","))</f>
        <v>11.852415000000001</v>
      </c>
    </row>
    <row r="1733" spans="1:7">
      <c r="A1733" s="4" t="s">
        <v>7658</v>
      </c>
      <c r="B1733">
        <v>8007295</v>
      </c>
      <c r="D1733" s="4" t="s">
        <v>7659</v>
      </c>
      <c r="E1733" s="4" t="s">
        <v>7660</v>
      </c>
      <c r="F1733">
        <f>VALUE(SUBSTITUTE(Hafas[[#This Row],[Breitengrad Bahnhof]],".",","))</f>
        <v>48.092900999999998</v>
      </c>
      <c r="G1733">
        <f>VALUE(SUBSTITUTE(Hafas[[#This Row],[Längengrad Bahnhof]],".",","))</f>
        <v>7.7480209999999996</v>
      </c>
    </row>
    <row r="1734" spans="1:7">
      <c r="A1734" s="4" t="s">
        <v>167</v>
      </c>
      <c r="B1734">
        <v>8080340</v>
      </c>
      <c r="D1734" s="4" t="s">
        <v>169</v>
      </c>
      <c r="E1734" s="4" t="s">
        <v>170</v>
      </c>
      <c r="F1734">
        <f>VALUE(SUBSTITUTE(Hafas[[#This Row],[Breitengrad Bahnhof]],".",","))</f>
        <v>52.371352000000002</v>
      </c>
      <c r="G1734">
        <f>VALUE(SUBSTITUTE(Hafas[[#This Row],[Längengrad Bahnhof]],".",","))</f>
        <v>13.615398000000001</v>
      </c>
    </row>
    <row r="1735" spans="1:7">
      <c r="A1735" s="4" t="s">
        <v>7661</v>
      </c>
      <c r="B1735">
        <v>8011462</v>
      </c>
      <c r="D1735" s="4" t="s">
        <v>7662</v>
      </c>
      <c r="E1735" s="4" t="s">
        <v>7663</v>
      </c>
      <c r="F1735">
        <f>VALUE(SUBSTITUTE(Hafas[[#This Row],[Breitengrad Bahnhof]],".",","))</f>
        <v>51.946755000000003</v>
      </c>
      <c r="G1735">
        <f>VALUE(SUBSTITUTE(Hafas[[#This Row],[Längengrad Bahnhof]],".",","))</f>
        <v>11.676879</v>
      </c>
    </row>
    <row r="1736" spans="1:7">
      <c r="A1736" s="4" t="s">
        <v>7664</v>
      </c>
      <c r="B1736">
        <v>8010095</v>
      </c>
      <c r="D1736" s="4" t="s">
        <v>7665</v>
      </c>
      <c r="E1736" s="4" t="s">
        <v>7666</v>
      </c>
      <c r="F1736">
        <f>VALUE(SUBSTITUTE(Hafas[[#This Row],[Breitengrad Bahnhof]],".",","))</f>
        <v>51.451850999999998</v>
      </c>
      <c r="G1736">
        <f>VALUE(SUBSTITUTE(Hafas[[#This Row],[Längengrad Bahnhof]],".",","))</f>
        <v>12.637013</v>
      </c>
    </row>
    <row r="1737" spans="1:7">
      <c r="A1737" s="4" t="s">
        <v>7667</v>
      </c>
      <c r="B1737">
        <v>8010161</v>
      </c>
      <c r="D1737" s="4" t="s">
        <v>7668</v>
      </c>
      <c r="E1737" s="4" t="s">
        <v>7669</v>
      </c>
      <c r="F1737">
        <f>VALUE(SUBSTITUTE(Hafas[[#This Row],[Breitengrad Bahnhof]],".",","))</f>
        <v>51.463424000000003</v>
      </c>
      <c r="G1737">
        <f>VALUE(SUBSTITUTE(Hafas[[#This Row],[Längengrad Bahnhof]],".",","))</f>
        <v>12.667771999999999</v>
      </c>
    </row>
    <row r="1738" spans="1:7">
      <c r="A1738" s="4" t="s">
        <v>7670</v>
      </c>
      <c r="B1738">
        <v>8001712</v>
      </c>
      <c r="D1738" s="4" t="s">
        <v>7671</v>
      </c>
      <c r="E1738" s="4" t="s">
        <v>7672</v>
      </c>
      <c r="F1738">
        <f>VALUE(SUBSTITUTE(Hafas[[#This Row],[Breitengrad Bahnhof]],".",","))</f>
        <v>50.785561000000001</v>
      </c>
      <c r="G1738">
        <f>VALUE(SUBSTITUTE(Hafas[[#This Row],[Längengrad Bahnhof]],".",","))</f>
        <v>6.1543669999999997</v>
      </c>
    </row>
    <row r="1739" spans="1:7">
      <c r="A1739" s="4" t="s">
        <v>7673</v>
      </c>
      <c r="B1739">
        <v>8010096</v>
      </c>
      <c r="D1739" s="4" t="s">
        <v>7674</v>
      </c>
      <c r="E1739" s="4" t="s">
        <v>7675</v>
      </c>
      <c r="F1739">
        <f>VALUE(SUBSTITUTE(Hafas[[#This Row],[Breitengrad Bahnhof]],".",","))</f>
        <v>52.150236999999997</v>
      </c>
      <c r="G1739">
        <f>VALUE(SUBSTITUTE(Hafas[[#This Row],[Längengrad Bahnhof]],".",","))</f>
        <v>11.215214</v>
      </c>
    </row>
    <row r="1740" spans="1:7">
      <c r="A1740" s="4" t="s">
        <v>7676</v>
      </c>
      <c r="B1740">
        <v>8001713</v>
      </c>
      <c r="D1740" s="4" t="s">
        <v>7677</v>
      </c>
      <c r="E1740" s="4" t="s">
        <v>7678</v>
      </c>
      <c r="F1740">
        <f>VALUE(SUBSTITUTE(Hafas[[#This Row],[Breitengrad Bahnhof]],".",","))</f>
        <v>52.545214999999999</v>
      </c>
      <c r="G1740">
        <f>VALUE(SUBSTITUTE(Hafas[[#This Row],[Längengrad Bahnhof]],".",","))</f>
        <v>9.4281469999999992</v>
      </c>
    </row>
    <row r="1741" spans="1:7">
      <c r="A1741" s="4" t="s">
        <v>7679</v>
      </c>
      <c r="B1741">
        <v>8001715</v>
      </c>
      <c r="D1741" s="4" t="s">
        <v>7680</v>
      </c>
      <c r="E1741" s="4" t="s">
        <v>7681</v>
      </c>
      <c r="F1741">
        <f>VALUE(SUBSTITUTE(Hafas[[#This Row],[Breitengrad Bahnhof]],".",","))</f>
        <v>47.627948000000004</v>
      </c>
      <c r="G1741">
        <f>VALUE(SUBSTITUTE(Hafas[[#This Row],[Längengrad Bahnhof]],".",","))</f>
        <v>7.5956000000000001</v>
      </c>
    </row>
    <row r="1742" spans="1:7">
      <c r="A1742" s="4" t="s">
        <v>7682</v>
      </c>
      <c r="B1742">
        <v>8001719</v>
      </c>
      <c r="D1742" s="4" t="s">
        <v>7683</v>
      </c>
      <c r="E1742" s="4" t="s">
        <v>7684</v>
      </c>
      <c r="F1742">
        <f>VALUE(SUBSTITUTE(Hafas[[#This Row],[Breitengrad Bahnhof]],".",","))</f>
        <v>51.820099999999996</v>
      </c>
      <c r="G1742">
        <f>VALUE(SUBSTITUTE(Hafas[[#This Row],[Längengrad Bahnhof]],".",","))</f>
        <v>9.8597099999999998</v>
      </c>
    </row>
    <row r="1743" spans="1:7">
      <c r="A1743" s="4" t="s">
        <v>7685</v>
      </c>
      <c r="B1743">
        <v>8001717</v>
      </c>
      <c r="D1743" s="4" t="s">
        <v>7686</v>
      </c>
      <c r="E1743" s="4" t="s">
        <v>7687</v>
      </c>
      <c r="F1743">
        <f>VALUE(SUBSTITUTE(Hafas[[#This Row],[Breitengrad Bahnhof]],".",","))</f>
        <v>51.818531</v>
      </c>
      <c r="G1743">
        <f>VALUE(SUBSTITUTE(Hafas[[#This Row],[Längengrad Bahnhof]],".",","))</f>
        <v>9.8752929999999992</v>
      </c>
    </row>
    <row r="1744" spans="1:7">
      <c r="A1744" s="4" t="s">
        <v>7688</v>
      </c>
      <c r="B1744">
        <v>8001723</v>
      </c>
      <c r="D1744" s="4" t="s">
        <v>7689</v>
      </c>
      <c r="E1744" s="4" t="s">
        <v>7690</v>
      </c>
      <c r="F1744">
        <f>VALUE(SUBSTITUTE(Hafas[[#This Row],[Breitengrad Bahnhof]],".",","))</f>
        <v>51.814478000000001</v>
      </c>
      <c r="G1744">
        <f>VALUE(SUBSTITUTE(Hafas[[#This Row],[Längengrad Bahnhof]],".",","))</f>
        <v>9.8929100000000005</v>
      </c>
    </row>
    <row r="1745" spans="1:7">
      <c r="A1745" s="4" t="s">
        <v>7691</v>
      </c>
      <c r="B1745">
        <v>8005264</v>
      </c>
      <c r="D1745" s="4" t="s">
        <v>7692</v>
      </c>
      <c r="E1745" s="4" t="s">
        <v>7693</v>
      </c>
      <c r="F1745">
        <f>VALUE(SUBSTITUTE(Hafas[[#This Row],[Breitengrad Bahnhof]],".",","))</f>
        <v>51.798169000000001</v>
      </c>
      <c r="G1745">
        <f>VALUE(SUBSTITUTE(Hafas[[#This Row],[Längengrad Bahnhof]],".",","))</f>
        <v>9.9227749999999997</v>
      </c>
    </row>
    <row r="1746" spans="1:7">
      <c r="A1746" s="4" t="s">
        <v>7694</v>
      </c>
      <c r="B1746">
        <v>8001718</v>
      </c>
      <c r="D1746" s="4" t="s">
        <v>7695</v>
      </c>
      <c r="E1746" s="4" t="s">
        <v>7696</v>
      </c>
      <c r="F1746">
        <f>VALUE(SUBSTITUTE(Hafas[[#This Row],[Breitengrad Bahnhof]],".",","))</f>
        <v>54.129373000000001</v>
      </c>
      <c r="G1746">
        <f>VALUE(SUBSTITUTE(Hafas[[#This Row],[Längengrad Bahnhof]],".",","))</f>
        <v>9.9979230000000001</v>
      </c>
    </row>
    <row r="1747" spans="1:7">
      <c r="A1747" s="4" t="s">
        <v>7697</v>
      </c>
      <c r="B1747">
        <v>8000371</v>
      </c>
      <c r="D1747" s="4" t="s">
        <v>7698</v>
      </c>
      <c r="E1747" s="4" t="s">
        <v>7699</v>
      </c>
      <c r="F1747">
        <f>VALUE(SUBSTITUTE(Hafas[[#This Row],[Breitengrad Bahnhof]],".",","))</f>
        <v>49.266663000000001</v>
      </c>
      <c r="G1747">
        <f>VALUE(SUBSTITUTE(Hafas[[#This Row],[Längengrad Bahnhof]],".",","))</f>
        <v>7.3219159999999999</v>
      </c>
    </row>
    <row r="1748" spans="1:7">
      <c r="A1748" s="4" t="s">
        <v>7700</v>
      </c>
      <c r="B1748">
        <v>8011466</v>
      </c>
      <c r="D1748" s="4" t="s">
        <v>7701</v>
      </c>
      <c r="E1748" s="4" t="s">
        <v>7702</v>
      </c>
      <c r="F1748">
        <f>VALUE(SUBSTITUTE(Hafas[[#This Row],[Breitengrad Bahnhof]],".",","))</f>
        <v>50.772796</v>
      </c>
      <c r="G1748">
        <f>VALUE(SUBSTITUTE(Hafas[[#This Row],[Längengrad Bahnhof]],".",","))</f>
        <v>12.973212</v>
      </c>
    </row>
    <row r="1749" spans="1:7">
      <c r="A1749" s="4" t="s">
        <v>7703</v>
      </c>
      <c r="B1749">
        <v>8071828</v>
      </c>
      <c r="D1749" s="4" t="s">
        <v>7704</v>
      </c>
      <c r="E1749" s="4" t="s">
        <v>7705</v>
      </c>
      <c r="F1749">
        <f>VALUE(SUBSTITUTE(Hafas[[#This Row],[Breitengrad Bahnhof]],".",","))</f>
        <v>50.767709000000004</v>
      </c>
      <c r="G1749">
        <f>VALUE(SUBSTITUTE(Hafas[[#This Row],[Längengrad Bahnhof]],".",","))</f>
        <v>12.974147</v>
      </c>
    </row>
    <row r="1750" spans="1:7">
      <c r="A1750" s="4" t="s">
        <v>7706</v>
      </c>
      <c r="B1750">
        <v>8071781</v>
      </c>
      <c r="D1750" s="4" t="s">
        <v>7707</v>
      </c>
      <c r="E1750" s="4" t="s">
        <v>7708</v>
      </c>
      <c r="F1750">
        <f>VALUE(SUBSTITUTE(Hafas[[#This Row],[Breitengrad Bahnhof]],".",","))</f>
        <v>50.765008999999999</v>
      </c>
      <c r="G1750">
        <f>VALUE(SUBSTITUTE(Hafas[[#This Row],[Längengrad Bahnhof]],".",","))</f>
        <v>12.975884000000001</v>
      </c>
    </row>
    <row r="1751" spans="1:7">
      <c r="A1751" s="4" t="s">
        <v>7709</v>
      </c>
      <c r="B1751">
        <v>8011464</v>
      </c>
      <c r="D1751" s="4" t="s">
        <v>7710</v>
      </c>
      <c r="E1751" s="4" t="s">
        <v>7711</v>
      </c>
      <c r="F1751">
        <f>VALUE(SUBSTITUTE(Hafas[[#This Row],[Breitengrad Bahnhof]],".",","))</f>
        <v>50.780448</v>
      </c>
      <c r="G1751">
        <f>VALUE(SUBSTITUTE(Hafas[[#This Row],[Längengrad Bahnhof]],".",","))</f>
        <v>12.971785000000001</v>
      </c>
    </row>
    <row r="1752" spans="1:7">
      <c r="A1752" s="4" t="s">
        <v>7712</v>
      </c>
      <c r="B1752">
        <v>8001720</v>
      </c>
      <c r="D1752" s="4" t="s">
        <v>7713</v>
      </c>
      <c r="E1752" s="4" t="s">
        <v>7714</v>
      </c>
      <c r="F1752">
        <f>VALUE(SUBSTITUTE(Hafas[[#This Row],[Breitengrad Bahnhof]],".",","))</f>
        <v>49.431001999999999</v>
      </c>
      <c r="G1752">
        <f>VALUE(SUBSTITUTE(Hafas[[#This Row],[Längengrad Bahnhof]],".",","))</f>
        <v>7.6622269999999997</v>
      </c>
    </row>
    <row r="1753" spans="1:7">
      <c r="A1753" s="4" t="s">
        <v>7715</v>
      </c>
      <c r="B1753">
        <v>8001724</v>
      </c>
      <c r="D1753" s="4" t="s">
        <v>7716</v>
      </c>
      <c r="E1753" s="4" t="s">
        <v>7717</v>
      </c>
      <c r="F1753">
        <f>VALUE(SUBSTITUTE(Hafas[[#This Row],[Breitengrad Bahnhof]],".",","))</f>
        <v>50.737743000000002</v>
      </c>
      <c r="G1753">
        <f>VALUE(SUBSTITUTE(Hafas[[#This Row],[Längengrad Bahnhof]],".",","))</f>
        <v>8.4160489999999992</v>
      </c>
    </row>
    <row r="1754" spans="1:7">
      <c r="A1754" s="4" t="s">
        <v>7718</v>
      </c>
      <c r="B1754">
        <v>8010097</v>
      </c>
      <c r="D1754" s="4" t="s">
        <v>7719</v>
      </c>
      <c r="E1754" s="4" t="s">
        <v>7720</v>
      </c>
      <c r="F1754">
        <f>VALUE(SUBSTITUTE(Hafas[[#This Row],[Breitengrad Bahnhof]],".",","))</f>
        <v>50.976922000000002</v>
      </c>
      <c r="G1754">
        <f>VALUE(SUBSTITUTE(Hafas[[#This Row],[Längengrad Bahnhof]],".",","))</f>
        <v>10.331986000000001</v>
      </c>
    </row>
    <row r="1755" spans="1:7">
      <c r="A1755" s="4" t="s">
        <v>7721</v>
      </c>
      <c r="B1755">
        <v>8010105</v>
      </c>
      <c r="D1755" s="4" t="s">
        <v>7722</v>
      </c>
      <c r="E1755" s="4" t="s">
        <v>7723</v>
      </c>
      <c r="F1755">
        <f>VALUE(SUBSTITUTE(Hafas[[#This Row],[Breitengrad Bahnhof]],".",","))</f>
        <v>50.979334000000001</v>
      </c>
      <c r="G1755">
        <f>VALUE(SUBSTITUTE(Hafas[[#This Row],[Längengrad Bahnhof]],".",","))</f>
        <v>10.283491</v>
      </c>
    </row>
    <row r="1756" spans="1:7">
      <c r="A1756" s="4" t="s">
        <v>7724</v>
      </c>
      <c r="B1756">
        <v>8011468</v>
      </c>
      <c r="D1756" s="4" t="s">
        <v>7725</v>
      </c>
      <c r="E1756" s="4" t="s">
        <v>7726</v>
      </c>
      <c r="F1756">
        <f>VALUE(SUBSTITUTE(Hafas[[#This Row],[Breitengrad Bahnhof]],".",","))</f>
        <v>50.978901999999998</v>
      </c>
      <c r="G1756">
        <f>VALUE(SUBSTITUTE(Hafas[[#This Row],[Längengrad Bahnhof]],".",","))</f>
        <v>10.304740000000001</v>
      </c>
    </row>
    <row r="1757" spans="1:7">
      <c r="A1757" s="4" t="s">
        <v>7727</v>
      </c>
      <c r="B1757">
        <v>8071127</v>
      </c>
      <c r="D1757" s="4" t="s">
        <v>7728</v>
      </c>
      <c r="E1757" s="4" t="s">
        <v>7729</v>
      </c>
      <c r="F1757">
        <f>VALUE(SUBSTITUTE(Hafas[[#This Row],[Breitengrad Bahnhof]],".",","))</f>
        <v>50.979726999999997</v>
      </c>
      <c r="G1757">
        <f>VALUE(SUBSTITUTE(Hafas[[#This Row],[Längengrad Bahnhof]],".",","))</f>
        <v>10.30292</v>
      </c>
    </row>
    <row r="1758" spans="1:7">
      <c r="A1758" s="4" t="s">
        <v>7730</v>
      </c>
      <c r="B1758">
        <v>8001725</v>
      </c>
      <c r="D1758" s="4" t="s">
        <v>7731</v>
      </c>
      <c r="E1758" s="4" t="s">
        <v>7732</v>
      </c>
      <c r="F1758">
        <f>VALUE(SUBSTITUTE(Hafas[[#This Row],[Breitengrad Bahnhof]],".",","))</f>
        <v>47.796272999999999</v>
      </c>
      <c r="G1758">
        <f>VALUE(SUBSTITUTE(Hafas[[#This Row],[Längengrad Bahnhof]],".",","))</f>
        <v>12.638301</v>
      </c>
    </row>
    <row r="1759" spans="1:7">
      <c r="A1759" s="4" t="s">
        <v>7733</v>
      </c>
      <c r="B1759">
        <v>8001728</v>
      </c>
      <c r="D1759" s="4" t="s">
        <v>7734</v>
      </c>
      <c r="E1759" s="4" t="s">
        <v>7735</v>
      </c>
      <c r="F1759">
        <f>VALUE(SUBSTITUTE(Hafas[[#This Row],[Breitengrad Bahnhof]],".",","))</f>
        <v>49.554482999999998</v>
      </c>
      <c r="G1759">
        <f>VALUE(SUBSTITUTE(Hafas[[#This Row],[Längengrad Bahnhof]],".",","))</f>
        <v>8.0705819999999999</v>
      </c>
    </row>
    <row r="1760" spans="1:7">
      <c r="A1760" s="4" t="s">
        <v>7736</v>
      </c>
      <c r="B1760">
        <v>8070856</v>
      </c>
      <c r="D1760" s="4" t="s">
        <v>7737</v>
      </c>
      <c r="E1760" s="4" t="s">
        <v>7738</v>
      </c>
      <c r="F1760">
        <f>VALUE(SUBSTITUTE(Hafas[[#This Row],[Breitengrad Bahnhof]],".",","))</f>
        <v>49.869411999999997</v>
      </c>
      <c r="G1760">
        <f>VALUE(SUBSTITUTE(Hafas[[#This Row],[Längengrad Bahnhof]],".",","))</f>
        <v>10.153426</v>
      </c>
    </row>
    <row r="1761" spans="1:7">
      <c r="A1761" s="4" t="s">
        <v>7739</v>
      </c>
      <c r="B1761">
        <v>8011471</v>
      </c>
      <c r="D1761" s="4" t="s">
        <v>7740</v>
      </c>
      <c r="E1761" s="4" t="s">
        <v>7741</v>
      </c>
      <c r="F1761">
        <f>VALUE(SUBSTITUTE(Hafas[[#This Row],[Breitengrad Bahnhof]],".",","))</f>
        <v>52.147979999999997</v>
      </c>
      <c r="G1761">
        <f>VALUE(SUBSTITUTE(Hafas[[#This Row],[Längengrad Bahnhof]],".",","))</f>
        <v>14.658435000000001</v>
      </c>
    </row>
    <row r="1762" spans="1:7">
      <c r="A1762" s="4" t="s">
        <v>7742</v>
      </c>
      <c r="B1762">
        <v>8001729</v>
      </c>
      <c r="D1762" s="4" t="s">
        <v>7743</v>
      </c>
      <c r="E1762" s="4" t="s">
        <v>7744</v>
      </c>
      <c r="F1762">
        <f>VALUE(SUBSTITUTE(Hafas[[#This Row],[Breitengrad Bahnhof]],".",","))</f>
        <v>50.847299</v>
      </c>
      <c r="G1762">
        <f>VALUE(SUBSTITUTE(Hafas[[#This Row],[Längengrad Bahnhof]],".",","))</f>
        <v>7.9870710000000003</v>
      </c>
    </row>
    <row r="1763" spans="1:7">
      <c r="A1763" s="4" t="s">
        <v>7745</v>
      </c>
      <c r="B1763">
        <v>8011472</v>
      </c>
      <c r="D1763" s="4" t="s">
        <v>7746</v>
      </c>
      <c r="E1763" s="4" t="s">
        <v>7747</v>
      </c>
      <c r="F1763">
        <f>VALUE(SUBSTITUTE(Hafas[[#This Row],[Breitengrad Bahnhof]],".",","))</f>
        <v>50.417794999999998</v>
      </c>
      <c r="G1763">
        <f>VALUE(SUBSTITUTE(Hafas[[#This Row],[Längengrad Bahnhof]],".",","))</f>
        <v>10.904636999999999</v>
      </c>
    </row>
    <row r="1764" spans="1:7">
      <c r="A1764" s="4" t="s">
        <v>7748</v>
      </c>
      <c r="B1764">
        <v>8017007</v>
      </c>
      <c r="D1764" s="4" t="s">
        <v>7749</v>
      </c>
      <c r="E1764" s="4" t="s">
        <v>7750</v>
      </c>
      <c r="F1764">
        <f>VALUE(SUBSTITUTE(Hafas[[#This Row],[Breitengrad Bahnhof]],".",","))</f>
        <v>51.620407999999998</v>
      </c>
      <c r="G1764">
        <f>VALUE(SUBSTITUTE(Hafas[[#This Row],[Längengrad Bahnhof]],".",","))</f>
        <v>10.812956</v>
      </c>
    </row>
    <row r="1765" spans="1:7">
      <c r="A1765" s="4" t="s">
        <v>1007</v>
      </c>
      <c r="B1765">
        <v>8001731</v>
      </c>
      <c r="D1765" s="4" t="s">
        <v>7751</v>
      </c>
      <c r="E1765" s="4" t="s">
        <v>7752</v>
      </c>
      <c r="F1765">
        <f>VALUE(SUBSTITUTE(Hafas[[#This Row],[Breitengrad Bahnhof]],".",","))</f>
        <v>48.696593999999997</v>
      </c>
      <c r="G1765">
        <f>VALUE(SUBSTITUTE(Hafas[[#This Row],[Längengrad Bahnhof]],".",","))</f>
        <v>9.7048120000000004</v>
      </c>
    </row>
    <row r="1766" spans="1:7">
      <c r="A1766" s="4" t="s">
        <v>540</v>
      </c>
      <c r="B1766">
        <v>8001732</v>
      </c>
      <c r="D1766" s="4" t="s">
        <v>7753</v>
      </c>
      <c r="E1766" s="4" t="s">
        <v>7754</v>
      </c>
      <c r="F1766">
        <f>VALUE(SUBSTITUTE(Hafas[[#This Row],[Breitengrad Bahnhof]],".",","))</f>
        <v>49.516578000000003</v>
      </c>
      <c r="G1766">
        <f>VALUE(SUBSTITUTE(Hafas[[#This Row],[Längengrad Bahnhof]],".",","))</f>
        <v>7.983562</v>
      </c>
    </row>
    <row r="1767" spans="1:7">
      <c r="A1767" s="4" t="s">
        <v>7755</v>
      </c>
      <c r="B1767">
        <v>8001734</v>
      </c>
      <c r="D1767" s="4" t="s">
        <v>7756</v>
      </c>
      <c r="E1767" s="4" t="s">
        <v>7757</v>
      </c>
      <c r="F1767">
        <f>VALUE(SUBSTITUTE(Hafas[[#This Row],[Breitengrad Bahnhof]],".",","))</f>
        <v>48.815978999999999</v>
      </c>
      <c r="G1767">
        <f>VALUE(SUBSTITUTE(Hafas[[#This Row],[Längengrad Bahnhof]],".",","))</f>
        <v>11.319259000000001</v>
      </c>
    </row>
    <row r="1768" spans="1:7">
      <c r="A1768" s="4" t="s">
        <v>7758</v>
      </c>
      <c r="B1768">
        <v>8001736</v>
      </c>
      <c r="D1768" s="4" t="s">
        <v>7759</v>
      </c>
      <c r="E1768" s="4" t="s">
        <v>7760</v>
      </c>
      <c r="F1768">
        <f>VALUE(SUBSTITUTE(Hafas[[#This Row],[Breitengrad Bahnhof]],".",","))</f>
        <v>50.773618999999997</v>
      </c>
      <c r="G1768">
        <f>VALUE(SUBSTITUTE(Hafas[[#This Row],[Längengrad Bahnhof]],".",","))</f>
        <v>7.4473260000000003</v>
      </c>
    </row>
    <row r="1769" spans="1:7">
      <c r="A1769" s="4" t="s">
        <v>7761</v>
      </c>
      <c r="B1769">
        <v>8017008</v>
      </c>
      <c r="D1769" s="4" t="s">
        <v>7762</v>
      </c>
      <c r="E1769" s="4" t="s">
        <v>7763</v>
      </c>
      <c r="F1769">
        <f>VALUE(SUBSTITUTE(Hafas[[#This Row],[Breitengrad Bahnhof]],".",","))</f>
        <v>51.74597</v>
      </c>
      <c r="G1769">
        <f>VALUE(SUBSTITUTE(Hafas[[#This Row],[Längengrad Bahnhof]],".",","))</f>
        <v>10.690129000000001</v>
      </c>
    </row>
    <row r="1770" spans="1:7">
      <c r="A1770" s="4" t="s">
        <v>7764</v>
      </c>
      <c r="B1770">
        <v>8001742</v>
      </c>
      <c r="D1770" s="4" t="s">
        <v>7765</v>
      </c>
      <c r="E1770" s="4" t="s">
        <v>7766</v>
      </c>
      <c r="F1770">
        <f>VALUE(SUBSTITUTE(Hafas[[#This Row],[Breitengrad Bahnhof]],".",","))</f>
        <v>50.140479999999997</v>
      </c>
      <c r="G1770">
        <f>VALUE(SUBSTITUTE(Hafas[[#This Row],[Längengrad Bahnhof]],".",","))</f>
        <v>9.9691089999999996</v>
      </c>
    </row>
    <row r="1771" spans="1:7">
      <c r="A1771" s="4" t="s">
        <v>7767</v>
      </c>
      <c r="B1771">
        <v>8011476</v>
      </c>
      <c r="D1771" s="4" t="s">
        <v>7768</v>
      </c>
      <c r="E1771" s="4" t="s">
        <v>7769</v>
      </c>
      <c r="F1771">
        <f>VALUE(SUBSTITUTE(Hafas[[#This Row],[Breitengrad Bahnhof]],".",","))</f>
        <v>50.706054000000002</v>
      </c>
      <c r="G1771">
        <f>VALUE(SUBSTITUTE(Hafas[[#This Row],[Längengrad Bahnhof]],".",","))</f>
        <v>10.849905</v>
      </c>
    </row>
    <row r="1772" spans="1:7">
      <c r="A1772" s="4" t="s">
        <v>7770</v>
      </c>
      <c r="B1772">
        <v>8011477</v>
      </c>
      <c r="D1772" s="4" t="s">
        <v>7771</v>
      </c>
      <c r="E1772" s="4" t="s">
        <v>7772</v>
      </c>
      <c r="F1772">
        <f>VALUE(SUBSTITUTE(Hafas[[#This Row],[Breitengrad Bahnhof]],".",","))</f>
        <v>50.488002999999999</v>
      </c>
      <c r="G1772">
        <f>VALUE(SUBSTITUTE(Hafas[[#This Row],[Längengrad Bahnhof]],".",","))</f>
        <v>12.384382</v>
      </c>
    </row>
    <row r="1773" spans="1:7">
      <c r="A1773" s="4" t="s">
        <v>7773</v>
      </c>
      <c r="B1773">
        <v>8070984</v>
      </c>
      <c r="D1773" s="4" t="s">
        <v>7774</v>
      </c>
      <c r="E1773" s="4" t="s">
        <v>7775</v>
      </c>
      <c r="F1773">
        <f>VALUE(SUBSTITUTE(Hafas[[#This Row],[Breitengrad Bahnhof]],".",","))</f>
        <v>50.486435</v>
      </c>
      <c r="G1773">
        <f>VALUE(SUBSTITUTE(Hafas[[#This Row],[Längengrad Bahnhof]],".",","))</f>
        <v>12.391821</v>
      </c>
    </row>
    <row r="1774" spans="1:7">
      <c r="A1774" s="4" t="s">
        <v>7776</v>
      </c>
      <c r="B1774">
        <v>8001746</v>
      </c>
      <c r="D1774" s="4" t="s">
        <v>7777</v>
      </c>
      <c r="E1774" s="4" t="s">
        <v>7778</v>
      </c>
      <c r="F1774">
        <f>VALUE(SUBSTITUTE(Hafas[[#This Row],[Breitengrad Bahnhof]],".",","))</f>
        <v>48.955288000000003</v>
      </c>
      <c r="G1774">
        <f>VALUE(SUBSTITUTE(Hafas[[#This Row],[Längengrad Bahnhof]],".",","))</f>
        <v>9.1237440000000003</v>
      </c>
    </row>
    <row r="1775" spans="1:7">
      <c r="A1775" s="4" t="s">
        <v>7779</v>
      </c>
      <c r="B1775">
        <v>8007050</v>
      </c>
      <c r="D1775" s="4" t="s">
        <v>7780</v>
      </c>
      <c r="E1775" s="4" t="s">
        <v>7781</v>
      </c>
      <c r="F1775">
        <f>VALUE(SUBSTITUTE(Hafas[[#This Row],[Breitengrad Bahnhof]],".",","))</f>
        <v>53.750143999999999</v>
      </c>
      <c r="G1775">
        <f>VALUE(SUBSTITUTE(Hafas[[#This Row],[Längengrad Bahnhof]],".",","))</f>
        <v>9.9233740000000008</v>
      </c>
    </row>
    <row r="1776" spans="1:7">
      <c r="A1776" s="4" t="s">
        <v>7782</v>
      </c>
      <c r="B1776">
        <v>8001747</v>
      </c>
      <c r="D1776" s="4" t="s">
        <v>7783</v>
      </c>
      <c r="E1776" s="4" t="s">
        <v>7784</v>
      </c>
      <c r="F1776">
        <f>VALUE(SUBSTITUTE(Hafas[[#This Row],[Breitengrad Bahnhof]],".",","))</f>
        <v>49.149951999999999</v>
      </c>
      <c r="G1776">
        <f>VALUE(SUBSTITUTE(Hafas[[#This Row],[Längengrad Bahnhof]],".",","))</f>
        <v>9.3160349999999994</v>
      </c>
    </row>
    <row r="1777" spans="1:7">
      <c r="A1777" s="4" t="s">
        <v>7785</v>
      </c>
      <c r="B1777">
        <v>8001749</v>
      </c>
      <c r="D1777" s="4" t="s">
        <v>7786</v>
      </c>
      <c r="E1777" s="4" t="s">
        <v>7787</v>
      </c>
      <c r="F1777">
        <f>VALUE(SUBSTITUTE(Hafas[[#This Row],[Breitengrad Bahnhof]],".",","))</f>
        <v>49.066228000000002</v>
      </c>
      <c r="G1777">
        <f>VALUE(SUBSTITUTE(Hafas[[#This Row],[Längengrad Bahnhof]],".",","))</f>
        <v>10.959693</v>
      </c>
    </row>
    <row r="1778" spans="1:7">
      <c r="A1778" s="4" t="s">
        <v>7788</v>
      </c>
      <c r="B1778">
        <v>8011480</v>
      </c>
      <c r="D1778" s="4" t="s">
        <v>7789</v>
      </c>
      <c r="E1778" s="4" t="s">
        <v>7790</v>
      </c>
      <c r="F1778">
        <f>VALUE(SUBSTITUTE(Hafas[[#This Row],[Breitengrad Bahnhof]],".",","))</f>
        <v>51.579804000000003</v>
      </c>
      <c r="G1778">
        <f>VALUE(SUBSTITUTE(Hafas[[#This Row],[Längengrad Bahnhof]],".",","))</f>
        <v>10.669444</v>
      </c>
    </row>
    <row r="1779" spans="1:7">
      <c r="A1779" s="4" t="s">
        <v>7791</v>
      </c>
      <c r="B1779">
        <v>8001751</v>
      </c>
      <c r="D1779" s="4" t="s">
        <v>7792</v>
      </c>
      <c r="E1779" s="4" t="s">
        <v>7793</v>
      </c>
      <c r="F1779">
        <f>VALUE(SUBSTITUTE(Hafas[[#This Row],[Breitengrad Bahnhof]],".",","))</f>
        <v>48.964120999999999</v>
      </c>
      <c r="G1779">
        <f>VALUE(SUBSTITUTE(Hafas[[#This Row],[Längengrad Bahnhof]],".",","))</f>
        <v>10.129681</v>
      </c>
    </row>
    <row r="1780" spans="1:7">
      <c r="A1780" s="4" t="s">
        <v>7794</v>
      </c>
      <c r="B1780">
        <v>8001752</v>
      </c>
      <c r="D1780" s="4" t="s">
        <v>7795</v>
      </c>
      <c r="E1780" s="4" t="s">
        <v>7796</v>
      </c>
      <c r="F1780">
        <f>VALUE(SUBSTITUTE(Hafas[[#This Row],[Breitengrad Bahnhof]],".",","))</f>
        <v>48.342140000000001</v>
      </c>
      <c r="G1780">
        <f>VALUE(SUBSTITUTE(Hafas[[#This Row],[Längengrad Bahnhof]],".",","))</f>
        <v>10.338371</v>
      </c>
    </row>
    <row r="1781" spans="1:7">
      <c r="A1781" s="4" t="s">
        <v>7797</v>
      </c>
      <c r="B1781">
        <v>8011481</v>
      </c>
      <c r="D1781" s="4" t="s">
        <v>7798</v>
      </c>
      <c r="E1781" s="4" t="s">
        <v>7799</v>
      </c>
      <c r="F1781">
        <f>VALUE(SUBSTITUTE(Hafas[[#This Row],[Breitengrad Bahnhof]],".",","))</f>
        <v>54.210202000000002</v>
      </c>
      <c r="G1781">
        <f>VALUE(SUBSTITUTE(Hafas[[#This Row],[Längengrad Bahnhof]],".",","))</f>
        <v>13.074014</v>
      </c>
    </row>
    <row r="1782" spans="1:7">
      <c r="A1782" s="4" t="s">
        <v>7800</v>
      </c>
      <c r="B1782">
        <v>8079721</v>
      </c>
      <c r="D1782" s="4" t="s">
        <v>7801</v>
      </c>
      <c r="E1782" s="4" t="s">
        <v>7802</v>
      </c>
      <c r="F1782">
        <f>VALUE(SUBSTITUTE(Hafas[[#This Row],[Breitengrad Bahnhof]],".",","))</f>
        <v>54.216988000000001</v>
      </c>
      <c r="G1782">
        <f>VALUE(SUBSTITUTE(Hafas[[#This Row],[Längengrad Bahnhof]],".",","))</f>
        <v>13.067639</v>
      </c>
    </row>
    <row r="1783" spans="1:7">
      <c r="A1783" s="4" t="s">
        <v>627</v>
      </c>
      <c r="B1783">
        <v>8000092</v>
      </c>
      <c r="D1783" s="4" t="s">
        <v>629</v>
      </c>
      <c r="E1783" s="4" t="s">
        <v>630</v>
      </c>
      <c r="F1783">
        <f>VALUE(SUBSTITUTE(Hafas[[#This Row],[Breitengrad Bahnhof]],".",","))</f>
        <v>53.754024999999999</v>
      </c>
      <c r="G1783">
        <f>VALUE(SUBSTITUTE(Hafas[[#This Row],[Längengrad Bahnhof]],".",","))</f>
        <v>9.6594080000000009</v>
      </c>
    </row>
    <row r="1784" spans="1:7">
      <c r="A1784" s="4" t="s">
        <v>7803</v>
      </c>
      <c r="B1784">
        <v>8001754</v>
      </c>
      <c r="D1784" s="4" t="s">
        <v>7804</v>
      </c>
      <c r="E1784" s="4" t="s">
        <v>7805</v>
      </c>
      <c r="F1784">
        <f>VALUE(SUBSTITUTE(Hafas[[#This Row],[Breitengrad Bahnhof]],".",","))</f>
        <v>49.473094000000003</v>
      </c>
      <c r="G1784">
        <f>VALUE(SUBSTITUTE(Hafas[[#This Row],[Längengrad Bahnhof]],".",","))</f>
        <v>9.8734269999999995</v>
      </c>
    </row>
    <row r="1785" spans="1:7">
      <c r="A1785" s="4" t="s">
        <v>7806</v>
      </c>
      <c r="B1785">
        <v>8001760</v>
      </c>
      <c r="D1785" s="4" t="s">
        <v>7807</v>
      </c>
      <c r="E1785" s="4" t="s">
        <v>7808</v>
      </c>
      <c r="F1785">
        <f>VALUE(SUBSTITUTE(Hafas[[#This Row],[Breitengrad Bahnhof]],".",","))</f>
        <v>53.234102999999998</v>
      </c>
      <c r="G1785">
        <f>VALUE(SUBSTITUTE(Hafas[[#This Row],[Längengrad Bahnhof]],".",","))</f>
        <v>8.4640260000000005</v>
      </c>
    </row>
    <row r="1786" spans="1:7">
      <c r="A1786" s="4" t="s">
        <v>7809</v>
      </c>
      <c r="B1786">
        <v>8011482</v>
      </c>
      <c r="D1786" s="4" t="s">
        <v>7810</v>
      </c>
      <c r="E1786" s="4" t="s">
        <v>7811</v>
      </c>
      <c r="F1786">
        <f>VALUE(SUBSTITUTE(Hafas[[#This Row],[Breitengrad Bahnhof]],".",","))</f>
        <v>52.204050000000002</v>
      </c>
      <c r="G1786">
        <f>VALUE(SUBSTITUTE(Hafas[[#This Row],[Längengrad Bahnhof]],".",","))</f>
        <v>12.954910999999999</v>
      </c>
    </row>
    <row r="1787" spans="1:7">
      <c r="A1787" s="4" t="s">
        <v>7812</v>
      </c>
      <c r="B1787">
        <v>8011484</v>
      </c>
      <c r="D1787" s="4" t="s">
        <v>7813</v>
      </c>
      <c r="E1787" s="4" t="s">
        <v>7814</v>
      </c>
      <c r="F1787">
        <f>VALUE(SUBSTITUTE(Hafas[[#This Row],[Breitengrad Bahnhof]],".",","))</f>
        <v>51.790799999999997</v>
      </c>
      <c r="G1787">
        <f>VALUE(SUBSTITUTE(Hafas[[#This Row],[Längengrad Bahnhof]],".",","))</f>
        <v>12.059072</v>
      </c>
    </row>
    <row r="1788" spans="1:7">
      <c r="A1788" s="4" t="s">
        <v>7815</v>
      </c>
      <c r="B1788">
        <v>8080370</v>
      </c>
      <c r="D1788" s="4" t="s">
        <v>7816</v>
      </c>
      <c r="E1788" s="4" t="s">
        <v>7817</v>
      </c>
      <c r="F1788">
        <f>VALUE(SUBSTITUTE(Hafas[[#This Row],[Breitengrad Bahnhof]],".",","))</f>
        <v>52.547490000000003</v>
      </c>
      <c r="G1788">
        <f>VALUE(SUBSTITUTE(Hafas[[#This Row],[Längengrad Bahnhof]],".",","))</f>
        <v>13.000114</v>
      </c>
    </row>
    <row r="1789" spans="1:7">
      <c r="A1789" s="4" t="s">
        <v>7818</v>
      </c>
      <c r="B1789">
        <v>8011486</v>
      </c>
      <c r="D1789" s="4" t="s">
        <v>7819</v>
      </c>
      <c r="E1789" s="4" t="s">
        <v>7820</v>
      </c>
      <c r="F1789">
        <f>VALUE(SUBSTITUTE(Hafas[[#This Row],[Breitengrad Bahnhof]],".",","))</f>
        <v>51.832331000000003</v>
      </c>
      <c r="G1789">
        <f>VALUE(SUBSTITUTE(Hafas[[#This Row],[Längengrad Bahnhof]],".",","))</f>
        <v>12.827705</v>
      </c>
    </row>
    <row r="1790" spans="1:7">
      <c r="A1790" s="4" t="s">
        <v>7821</v>
      </c>
      <c r="B1790">
        <v>8011487</v>
      </c>
      <c r="D1790" s="4" t="s">
        <v>7822</v>
      </c>
      <c r="E1790" s="4" t="s">
        <v>7823</v>
      </c>
      <c r="F1790">
        <f>VALUE(SUBSTITUTE(Hafas[[#This Row],[Breitengrad Bahnhof]],".",","))</f>
        <v>50.613546999999997</v>
      </c>
      <c r="G1790">
        <f>VALUE(SUBSTITUTE(Hafas[[#This Row],[Längengrad Bahnhof]],".",","))</f>
        <v>12.167486999999999</v>
      </c>
    </row>
    <row r="1791" spans="1:7">
      <c r="A1791" s="4" t="s">
        <v>7824</v>
      </c>
      <c r="B1791">
        <v>8070942</v>
      </c>
      <c r="D1791" s="4" t="s">
        <v>7825</v>
      </c>
      <c r="E1791" s="4" t="s">
        <v>7826</v>
      </c>
      <c r="F1791">
        <f>VALUE(SUBSTITUTE(Hafas[[#This Row],[Breitengrad Bahnhof]],".",","))</f>
        <v>50.605310000000003</v>
      </c>
      <c r="G1791">
        <f>VALUE(SUBSTITUTE(Hafas[[#This Row],[Längengrad Bahnhof]],".",","))</f>
        <v>12.156549</v>
      </c>
    </row>
    <row r="1792" spans="1:7">
      <c r="A1792" s="4" t="s">
        <v>7827</v>
      </c>
      <c r="B1792">
        <v>8011488</v>
      </c>
      <c r="D1792" s="4" t="s">
        <v>7828</v>
      </c>
      <c r="E1792" s="4" t="s">
        <v>7829</v>
      </c>
      <c r="F1792">
        <f>VALUE(SUBSTITUTE(Hafas[[#This Row],[Breitengrad Bahnhof]],".",","))</f>
        <v>50.605024</v>
      </c>
      <c r="G1792">
        <f>VALUE(SUBSTITUTE(Hafas[[#This Row],[Längengrad Bahnhof]],".",","))</f>
        <v>12.159798</v>
      </c>
    </row>
    <row r="1793" spans="1:7">
      <c r="A1793" s="4" t="s">
        <v>7830</v>
      </c>
      <c r="B1793">
        <v>8010099</v>
      </c>
      <c r="D1793" s="4" t="s">
        <v>7831</v>
      </c>
      <c r="E1793" s="4" t="s">
        <v>7832</v>
      </c>
      <c r="F1793">
        <f>VALUE(SUBSTITUTE(Hafas[[#This Row],[Breitengrad Bahnhof]],".",","))</f>
        <v>51.459676999999999</v>
      </c>
      <c r="G1793">
        <f>VALUE(SUBSTITUTE(Hafas[[#This Row],[Längengrad Bahnhof]],".",","))</f>
        <v>13.516427999999999</v>
      </c>
    </row>
    <row r="1794" spans="1:7">
      <c r="A1794" s="4" t="s">
        <v>7833</v>
      </c>
      <c r="B1794">
        <v>8010100</v>
      </c>
      <c r="D1794" s="4" t="s">
        <v>7834</v>
      </c>
      <c r="E1794" s="4" t="s">
        <v>7835</v>
      </c>
      <c r="F1794">
        <f>VALUE(SUBSTITUTE(Hafas[[#This Row],[Breitengrad Bahnhof]],".",","))</f>
        <v>51.472226999999997</v>
      </c>
      <c r="G1794">
        <f>VALUE(SUBSTITUTE(Hafas[[#This Row],[Längengrad Bahnhof]],".",","))</f>
        <v>13.519271</v>
      </c>
    </row>
    <row r="1795" spans="1:7">
      <c r="A1795" s="4" t="s">
        <v>7836</v>
      </c>
      <c r="B1795">
        <v>8001762</v>
      </c>
      <c r="D1795" s="4" t="s">
        <v>7837</v>
      </c>
      <c r="E1795" s="4" t="s">
        <v>7838</v>
      </c>
      <c r="F1795">
        <f>VALUE(SUBSTITUTE(Hafas[[#This Row],[Breitengrad Bahnhof]],".",","))</f>
        <v>49.552069000000003</v>
      </c>
      <c r="G1795">
        <f>VALUE(SUBSTITUTE(Hafas[[#This Row],[Längengrad Bahnhof]],".",","))</f>
        <v>10.996370000000001</v>
      </c>
    </row>
    <row r="1796" spans="1:7">
      <c r="A1796" s="4" t="s">
        <v>7839</v>
      </c>
      <c r="B1796">
        <v>8001763</v>
      </c>
      <c r="D1796" s="4" t="s">
        <v>7840</v>
      </c>
      <c r="E1796" s="4" t="s">
        <v>7841</v>
      </c>
      <c r="F1796">
        <f>VALUE(SUBSTITUTE(Hafas[[#This Row],[Breitengrad Bahnhof]],".",","))</f>
        <v>50.027562000000003</v>
      </c>
      <c r="G1796">
        <f>VALUE(SUBSTITUTE(Hafas[[#This Row],[Längengrad Bahnhof]],".",","))</f>
        <v>8.1215299999999999</v>
      </c>
    </row>
    <row r="1797" spans="1:7">
      <c r="A1797" s="4" t="s">
        <v>7842</v>
      </c>
      <c r="B1797">
        <v>8075970</v>
      </c>
      <c r="D1797" s="4" t="s">
        <v>2585</v>
      </c>
      <c r="E1797" s="4" t="s">
        <v>2585</v>
      </c>
      <c r="F1797">
        <f>VALUE(SUBSTITUTE(Hafas[[#This Row],[Breitengrad Bahnhof]],".",","))</f>
        <v>999999</v>
      </c>
      <c r="G1797">
        <f>VALUE(SUBSTITUTE(Hafas[[#This Row],[Längengrad Bahnhof]],".",","))</f>
        <v>999999</v>
      </c>
    </row>
    <row r="1798" spans="1:7">
      <c r="A1798" s="4" t="s">
        <v>7843</v>
      </c>
      <c r="B1798">
        <v>8011489</v>
      </c>
      <c r="D1798" s="4" t="s">
        <v>7844</v>
      </c>
      <c r="E1798" s="4" t="s">
        <v>7845</v>
      </c>
      <c r="F1798">
        <f>VALUE(SUBSTITUTE(Hafas[[#This Row],[Breitengrad Bahnhof]],".",","))</f>
        <v>51.043182999999999</v>
      </c>
      <c r="G1798">
        <f>VALUE(SUBSTITUTE(Hafas[[#This Row],[Längengrad Bahnhof]],".",","))</f>
        <v>10.946788</v>
      </c>
    </row>
    <row r="1799" spans="1:7">
      <c r="A1799" s="4" t="s">
        <v>7846</v>
      </c>
      <c r="B1799">
        <v>8001764</v>
      </c>
      <c r="D1799" s="4" t="s">
        <v>7847</v>
      </c>
      <c r="E1799" s="4" t="s">
        <v>7848</v>
      </c>
      <c r="F1799">
        <f>VALUE(SUBSTITUTE(Hafas[[#This Row],[Breitengrad Bahnhof]],".",","))</f>
        <v>50.414293999999998</v>
      </c>
      <c r="G1799">
        <f>VALUE(SUBSTITUTE(Hafas[[#This Row],[Längengrad Bahnhof]],".",","))</f>
        <v>8.0384580000000003</v>
      </c>
    </row>
    <row r="1800" spans="1:7">
      <c r="A1800" s="4" t="s">
        <v>7849</v>
      </c>
      <c r="B1800">
        <v>8071536</v>
      </c>
      <c r="D1800" s="4" t="s">
        <v>7850</v>
      </c>
      <c r="E1800" s="4" t="s">
        <v>7851</v>
      </c>
      <c r="F1800">
        <f>VALUE(SUBSTITUTE(Hafas[[#This Row],[Breitengrad Bahnhof]],".",","))</f>
        <v>50.412728000000001</v>
      </c>
      <c r="G1800">
        <f>VALUE(SUBSTITUTE(Hafas[[#This Row],[Längengrad Bahnhof]],".",","))</f>
        <v>8.0360279999999999</v>
      </c>
    </row>
    <row r="1801" spans="1:7">
      <c r="A1801" s="4" t="s">
        <v>7852</v>
      </c>
      <c r="B1801">
        <v>8001765</v>
      </c>
      <c r="D1801" s="4" t="s">
        <v>7853</v>
      </c>
      <c r="E1801" s="4" t="s">
        <v>7854</v>
      </c>
      <c r="F1801">
        <f>VALUE(SUBSTITUTE(Hafas[[#This Row],[Breitengrad Bahnhof]],".",","))</f>
        <v>50.408709000000002</v>
      </c>
      <c r="G1801">
        <f>VALUE(SUBSTITUTE(Hafas[[#This Row],[Längengrad Bahnhof]],".",","))</f>
        <v>8.0322230000000001</v>
      </c>
    </row>
    <row r="1802" spans="1:7">
      <c r="A1802" s="4" t="s">
        <v>7855</v>
      </c>
      <c r="B1802">
        <v>8001766</v>
      </c>
      <c r="D1802" s="4" t="s">
        <v>7856</v>
      </c>
      <c r="E1802" s="4" t="s">
        <v>7857</v>
      </c>
      <c r="F1802">
        <f>VALUE(SUBSTITUTE(Hafas[[#This Row],[Breitengrad Bahnhof]],".",","))</f>
        <v>48.171194</v>
      </c>
      <c r="G1802">
        <f>VALUE(SUBSTITUTE(Hafas[[#This Row],[Längengrad Bahnhof]],".",","))</f>
        <v>8.0708909999999996</v>
      </c>
    </row>
    <row r="1803" spans="1:7">
      <c r="A1803" s="4" t="s">
        <v>7858</v>
      </c>
      <c r="B1803">
        <v>8000093</v>
      </c>
      <c r="D1803" s="4" t="s">
        <v>7859</v>
      </c>
      <c r="E1803" s="4" t="s">
        <v>7860</v>
      </c>
      <c r="F1803">
        <f>VALUE(SUBSTITUTE(Hafas[[#This Row],[Breitengrad Bahnhof]],".",","))</f>
        <v>52.120147000000003</v>
      </c>
      <c r="G1803">
        <f>VALUE(SUBSTITUTE(Hafas[[#This Row],[Längengrad Bahnhof]],".",","))</f>
        <v>9.7468939999999993</v>
      </c>
    </row>
    <row r="1804" spans="1:7">
      <c r="A1804" s="4" t="s">
        <v>7861</v>
      </c>
      <c r="B1804">
        <v>8001767</v>
      </c>
      <c r="D1804" s="4" t="s">
        <v>7862</v>
      </c>
      <c r="E1804" s="4" t="s">
        <v>7863</v>
      </c>
      <c r="F1804">
        <f>VALUE(SUBSTITUTE(Hafas[[#This Row],[Breitengrad Bahnhof]],".",","))</f>
        <v>53.344468999999997</v>
      </c>
      <c r="G1804">
        <f>VALUE(SUBSTITUTE(Hafas[[#This Row],[Längengrad Bahnhof]],".",","))</f>
        <v>7.1861790000000001</v>
      </c>
    </row>
    <row r="1805" spans="1:7">
      <c r="A1805" s="4" t="s">
        <v>7864</v>
      </c>
      <c r="B1805">
        <v>8001768</v>
      </c>
      <c r="D1805" s="4" t="s">
        <v>7865</v>
      </c>
      <c r="E1805" s="4" t="s">
        <v>7866</v>
      </c>
      <c r="F1805">
        <f>VALUE(SUBSTITUTE(Hafas[[#This Row],[Breitengrad Bahnhof]],".",","))</f>
        <v>53.369036000000001</v>
      </c>
      <c r="G1805">
        <f>VALUE(SUBSTITUTE(Hafas[[#This Row],[Längengrad Bahnhof]],".",","))</f>
        <v>7.195176</v>
      </c>
    </row>
    <row r="1806" spans="1:7">
      <c r="A1806" s="4" t="s">
        <v>7867</v>
      </c>
      <c r="B1806">
        <v>8001770</v>
      </c>
      <c r="D1806" s="4" t="s">
        <v>7868</v>
      </c>
      <c r="E1806" s="4" t="s">
        <v>7869</v>
      </c>
      <c r="F1806">
        <f>VALUE(SUBSTITUTE(Hafas[[#This Row],[Breitengrad Bahnhof]],".",","))</f>
        <v>50.157673000000003</v>
      </c>
      <c r="G1806">
        <f>VALUE(SUBSTITUTE(Hafas[[#This Row],[Längengrad Bahnhof]],".",","))</f>
        <v>7.5604940000000003</v>
      </c>
    </row>
    <row r="1807" spans="1:7">
      <c r="A1807" s="4" t="s">
        <v>7870</v>
      </c>
      <c r="B1807">
        <v>8001771</v>
      </c>
      <c r="D1807" s="4" t="s">
        <v>7871</v>
      </c>
      <c r="E1807" s="4" t="s">
        <v>7872</v>
      </c>
      <c r="F1807">
        <f>VALUE(SUBSTITUTE(Hafas[[#This Row],[Breitengrad Bahnhof]],".",","))</f>
        <v>48.119453999999998</v>
      </c>
      <c r="G1807">
        <f>VALUE(SUBSTITUTE(Hafas[[#This Row],[Längengrad Bahnhof]],".",","))</f>
        <v>7.8475109999999999</v>
      </c>
    </row>
    <row r="1808" spans="1:7">
      <c r="A1808" s="4" t="s">
        <v>7873</v>
      </c>
      <c r="B1808">
        <v>8001773</v>
      </c>
      <c r="D1808" s="4" t="s">
        <v>7874</v>
      </c>
      <c r="E1808" s="4" t="s">
        <v>7875</v>
      </c>
      <c r="F1808">
        <f>VALUE(SUBSTITUTE(Hafas[[#This Row],[Breitengrad Bahnhof]],".",","))</f>
        <v>51.834175000000002</v>
      </c>
      <c r="G1808">
        <f>VALUE(SUBSTITUTE(Hafas[[#This Row],[Längengrad Bahnhof]],".",","))</f>
        <v>6.2564799999999998</v>
      </c>
    </row>
    <row r="1809" spans="1:7">
      <c r="A1809" s="4" t="s">
        <v>7876</v>
      </c>
      <c r="B1809">
        <v>8001774</v>
      </c>
      <c r="D1809" s="4" t="s">
        <v>2585</v>
      </c>
      <c r="E1809" s="4" t="s">
        <v>2585</v>
      </c>
      <c r="F1809">
        <f>VALUE(SUBSTITUTE(Hafas[[#This Row],[Breitengrad Bahnhof]],".",","))</f>
        <v>999999</v>
      </c>
      <c r="G1809">
        <f>VALUE(SUBSTITUTE(Hafas[[#This Row],[Längengrad Bahnhof]],".",","))</f>
        <v>999999</v>
      </c>
    </row>
    <row r="1810" spans="1:7">
      <c r="A1810" s="4" t="s">
        <v>7877</v>
      </c>
      <c r="B1810">
        <v>8001776</v>
      </c>
      <c r="D1810" s="4" t="s">
        <v>7878</v>
      </c>
      <c r="E1810" s="4" t="s">
        <v>7879</v>
      </c>
      <c r="F1810">
        <f>VALUE(SUBSTITUTE(Hafas[[#This Row],[Breitengrad Bahnhof]],".",","))</f>
        <v>51.874299999999998</v>
      </c>
      <c r="G1810">
        <f>VALUE(SUBSTITUTE(Hafas[[#This Row],[Längengrad Bahnhof]],".",","))</f>
        <v>6.1541699999999997</v>
      </c>
    </row>
    <row r="1811" spans="1:7">
      <c r="A1811" s="4" t="s">
        <v>7880</v>
      </c>
      <c r="B1811">
        <v>8001775</v>
      </c>
      <c r="D1811" s="4" t="s">
        <v>7881</v>
      </c>
      <c r="E1811" s="4" t="s">
        <v>7882</v>
      </c>
      <c r="F1811">
        <f>VALUE(SUBSTITUTE(Hafas[[#This Row],[Breitengrad Bahnhof]],".",","))</f>
        <v>52.162365000000001</v>
      </c>
      <c r="G1811">
        <f>VALUE(SUBSTITUTE(Hafas[[#This Row],[Längengrad Bahnhof]],".",","))</f>
        <v>9.8662010000000002</v>
      </c>
    </row>
    <row r="1812" spans="1:7">
      <c r="A1812" s="4" t="s">
        <v>7883</v>
      </c>
      <c r="B1812">
        <v>8001777</v>
      </c>
      <c r="D1812" s="4" t="s">
        <v>7884</v>
      </c>
      <c r="E1812" s="4" t="s">
        <v>7885</v>
      </c>
      <c r="F1812">
        <f>VALUE(SUBSTITUTE(Hafas[[#This Row],[Breitengrad Bahnhof]],".",","))</f>
        <v>52.046413000000001</v>
      </c>
      <c r="G1812">
        <f>VALUE(SUBSTITUTE(Hafas[[#This Row],[Längengrad Bahnhof]],".",","))</f>
        <v>9.3828560000000003</v>
      </c>
    </row>
    <row r="1813" spans="1:7">
      <c r="A1813" s="4" t="s">
        <v>7886</v>
      </c>
      <c r="B1813">
        <v>8001781</v>
      </c>
      <c r="D1813" s="4" t="s">
        <v>7887</v>
      </c>
      <c r="E1813" s="4" t="s">
        <v>7888</v>
      </c>
      <c r="F1813">
        <f>VALUE(SUBSTITUTE(Hafas[[#This Row],[Breitengrad Bahnhof]],".",","))</f>
        <v>52.340156999999998</v>
      </c>
      <c r="G1813">
        <f>VALUE(SUBSTITUTE(Hafas[[#This Row],[Längengrad Bahnhof]],".",","))</f>
        <v>9.6689819999999997</v>
      </c>
    </row>
    <row r="1814" spans="1:7">
      <c r="A1814" s="4" t="s">
        <v>7889</v>
      </c>
      <c r="B1814">
        <v>8001780</v>
      </c>
      <c r="D1814" s="4" t="s">
        <v>7890</v>
      </c>
      <c r="E1814" s="4" t="s">
        <v>7891</v>
      </c>
      <c r="F1814">
        <f>VALUE(SUBSTITUTE(Hafas[[#This Row],[Breitengrad Bahnhof]],".",","))</f>
        <v>51.798473999999999</v>
      </c>
      <c r="G1814">
        <f>VALUE(SUBSTITUTE(Hafas[[#This Row],[Längengrad Bahnhof]],".",","))</f>
        <v>6.4167120000000004</v>
      </c>
    </row>
    <row r="1815" spans="1:7">
      <c r="A1815" s="4" t="s">
        <v>7892</v>
      </c>
      <c r="B1815">
        <v>8001782</v>
      </c>
      <c r="D1815" s="4" t="s">
        <v>7893</v>
      </c>
      <c r="E1815" s="4" t="s">
        <v>7894</v>
      </c>
      <c r="F1815">
        <f>VALUE(SUBSTITUTE(Hafas[[#This Row],[Breitengrad Bahnhof]],".",","))</f>
        <v>52.176749999999998</v>
      </c>
      <c r="G1815">
        <f>VALUE(SUBSTITUTE(Hafas[[#This Row],[Längengrad Bahnhof]],".",","))</f>
        <v>7.5315279999999998</v>
      </c>
    </row>
    <row r="1816" spans="1:7">
      <c r="A1816" s="4" t="s">
        <v>7895</v>
      </c>
      <c r="B1816">
        <v>8001783</v>
      </c>
      <c r="D1816" s="4" t="s">
        <v>7896</v>
      </c>
      <c r="E1816" s="4" t="s">
        <v>7897</v>
      </c>
      <c r="F1816">
        <f>VALUE(SUBSTITUTE(Hafas[[#This Row],[Breitengrad Bahnhof]],".",","))</f>
        <v>49.555030000000002</v>
      </c>
      <c r="G1816">
        <f>VALUE(SUBSTITUTE(Hafas[[#This Row],[Längengrad Bahnhof]],".",","))</f>
        <v>10.710412</v>
      </c>
    </row>
    <row r="1817" spans="1:7">
      <c r="A1817" s="4" t="s">
        <v>7898</v>
      </c>
      <c r="B1817">
        <v>8001785</v>
      </c>
      <c r="D1817" s="4" t="s">
        <v>7899</v>
      </c>
      <c r="E1817" s="4" t="s">
        <v>7900</v>
      </c>
      <c r="F1817">
        <f>VALUE(SUBSTITUTE(Hafas[[#This Row],[Breitengrad Bahnhof]],".",","))</f>
        <v>48.813153</v>
      </c>
      <c r="G1817">
        <f>VALUE(SUBSTITUTE(Hafas[[#This Row],[Längengrad Bahnhof]],".",","))</f>
        <v>9.3702279999999991</v>
      </c>
    </row>
    <row r="1818" spans="1:7">
      <c r="A1818" s="4" t="s">
        <v>7901</v>
      </c>
      <c r="B1818">
        <v>8007285</v>
      </c>
      <c r="D1818" s="4" t="s">
        <v>7902</v>
      </c>
      <c r="E1818" s="4" t="s">
        <v>7903</v>
      </c>
      <c r="F1818">
        <f>VALUE(SUBSTITUTE(Hafas[[#This Row],[Breitengrad Bahnhof]],".",","))</f>
        <v>48.14425</v>
      </c>
      <c r="G1818">
        <f>VALUE(SUBSTITUTE(Hafas[[#This Row],[Längengrad Bahnhof]],".",","))</f>
        <v>7.701918</v>
      </c>
    </row>
    <row r="1819" spans="1:7">
      <c r="A1819" s="4" t="s">
        <v>7904</v>
      </c>
      <c r="B1819">
        <v>8029356</v>
      </c>
      <c r="D1819" s="4" t="s">
        <v>7905</v>
      </c>
      <c r="E1819" s="4" t="s">
        <v>7906</v>
      </c>
      <c r="F1819">
        <f>VALUE(SUBSTITUTE(Hafas[[#This Row],[Breitengrad Bahnhof]],".",","))</f>
        <v>48.257384000000002</v>
      </c>
      <c r="G1819">
        <f>VALUE(SUBSTITUTE(Hafas[[#This Row],[Längengrad Bahnhof]],".",","))</f>
        <v>8.8368800000000007</v>
      </c>
    </row>
    <row r="1820" spans="1:7">
      <c r="A1820" s="4" t="s">
        <v>7907</v>
      </c>
      <c r="B1820">
        <v>8070368</v>
      </c>
      <c r="D1820" s="4" t="s">
        <v>7908</v>
      </c>
      <c r="E1820" s="4" t="s">
        <v>7909</v>
      </c>
      <c r="F1820">
        <f>VALUE(SUBSTITUTE(Hafas[[#This Row],[Breitengrad Bahnhof]],".",","))</f>
        <v>50.424945000000001</v>
      </c>
      <c r="G1820">
        <f>VALUE(SUBSTITUTE(Hafas[[#This Row],[Längengrad Bahnhof]],".",","))</f>
        <v>7.1568529999999999</v>
      </c>
    </row>
    <row r="1821" spans="1:7">
      <c r="A1821" s="4" t="s">
        <v>7910</v>
      </c>
      <c r="B1821">
        <v>8071882</v>
      </c>
      <c r="D1821" s="4" t="s">
        <v>7911</v>
      </c>
      <c r="E1821" s="4" t="s">
        <v>7912</v>
      </c>
      <c r="F1821">
        <f>VALUE(SUBSTITUTE(Hafas[[#This Row],[Breitengrad Bahnhof]],".",","))</f>
        <v>51.348778000000003</v>
      </c>
      <c r="G1821">
        <f>VALUE(SUBSTITUTE(Hafas[[#This Row],[Längengrad Bahnhof]],".",","))</f>
        <v>12.479233000000001</v>
      </c>
    </row>
    <row r="1822" spans="1:7">
      <c r="A1822" s="4" t="s">
        <v>7913</v>
      </c>
      <c r="B1822">
        <v>8001789</v>
      </c>
      <c r="D1822" s="4" t="s">
        <v>7914</v>
      </c>
      <c r="E1822" s="4" t="s">
        <v>7915</v>
      </c>
      <c r="F1822">
        <f>VALUE(SUBSTITUTE(Hafas[[#This Row],[Breitengrad Bahnhof]],".",","))</f>
        <v>50.986719000000001</v>
      </c>
      <c r="G1822">
        <f>VALUE(SUBSTITUTE(Hafas[[#This Row],[Längengrad Bahnhof]],".",","))</f>
        <v>7.4076810000000002</v>
      </c>
    </row>
    <row r="1823" spans="1:7">
      <c r="A1823" s="4" t="s">
        <v>7916</v>
      </c>
      <c r="B1823">
        <v>8001790</v>
      </c>
      <c r="D1823" s="4" t="s">
        <v>7917</v>
      </c>
      <c r="E1823" s="4" t="s">
        <v>7918</v>
      </c>
      <c r="F1823">
        <f>VALUE(SUBSTITUTE(Hafas[[#This Row],[Breitengrad Bahnhof]],".",","))</f>
        <v>47.856347</v>
      </c>
      <c r="G1823">
        <f>VALUE(SUBSTITUTE(Hafas[[#This Row],[Längengrad Bahnhof]],".",","))</f>
        <v>8.772786</v>
      </c>
    </row>
    <row r="1824" spans="1:7">
      <c r="A1824" s="4" t="s">
        <v>7919</v>
      </c>
      <c r="B1824">
        <v>8000094</v>
      </c>
      <c r="D1824" s="4" t="s">
        <v>7920</v>
      </c>
      <c r="E1824" s="4" t="s">
        <v>7921</v>
      </c>
      <c r="F1824">
        <f>VALUE(SUBSTITUTE(Hafas[[#This Row],[Breitengrad Bahnhof]],".",","))</f>
        <v>50.425980000000003</v>
      </c>
      <c r="G1824">
        <f>VALUE(SUBSTITUTE(Hafas[[#This Row],[Längengrad Bahnhof]],".",","))</f>
        <v>7.5468270000000004</v>
      </c>
    </row>
    <row r="1825" spans="1:7">
      <c r="A1825" s="4" t="s">
        <v>7922</v>
      </c>
      <c r="B1825">
        <v>8001792</v>
      </c>
      <c r="D1825" s="4" t="s">
        <v>7923</v>
      </c>
      <c r="E1825" s="4" t="s">
        <v>7924</v>
      </c>
      <c r="F1825">
        <f>VALUE(SUBSTITUTE(Hafas[[#This Row],[Breitengrad Bahnhof]],".",","))</f>
        <v>48.473917999999998</v>
      </c>
      <c r="G1825">
        <f>VALUE(SUBSTITUTE(Hafas[[#This Row],[Längengrad Bahnhof]],".",","))</f>
        <v>13.358696</v>
      </c>
    </row>
    <row r="1826" spans="1:7">
      <c r="A1826" s="4" t="s">
        <v>7925</v>
      </c>
      <c r="B1826">
        <v>8070456</v>
      </c>
      <c r="D1826" s="4" t="s">
        <v>7926</v>
      </c>
      <c r="E1826" s="4" t="s">
        <v>7927</v>
      </c>
      <c r="F1826">
        <f>VALUE(SUBSTITUTE(Hafas[[#This Row],[Breitengrad Bahnhof]],".",","))</f>
        <v>48.392271000000001</v>
      </c>
      <c r="G1826">
        <f>VALUE(SUBSTITUTE(Hafas[[#This Row],[Längengrad Bahnhof]],".",","))</f>
        <v>9.2924190000000007</v>
      </c>
    </row>
    <row r="1827" spans="1:7">
      <c r="A1827" s="4" t="s">
        <v>7928</v>
      </c>
      <c r="B1827">
        <v>8003335</v>
      </c>
      <c r="D1827" s="4" t="s">
        <v>7929</v>
      </c>
      <c r="E1827" s="4" t="s">
        <v>7930</v>
      </c>
      <c r="F1827">
        <f>VALUE(SUBSTITUTE(Hafas[[#This Row],[Breitengrad Bahnhof]],".",","))</f>
        <v>48.383724999999998</v>
      </c>
      <c r="G1827">
        <f>VALUE(SUBSTITUTE(Hafas[[#This Row],[Längengrad Bahnhof]],".",","))</f>
        <v>9.2839700000000001</v>
      </c>
    </row>
    <row r="1828" spans="1:7">
      <c r="A1828" s="4" t="s">
        <v>7931</v>
      </c>
      <c r="B1828">
        <v>8001794</v>
      </c>
      <c r="D1828" s="4" t="s">
        <v>7932</v>
      </c>
      <c r="E1828" s="4" t="s">
        <v>7933</v>
      </c>
      <c r="F1828">
        <f>VALUE(SUBSTITUTE(Hafas[[#This Row],[Breitengrad Bahnhof]],".",","))</f>
        <v>48.297119000000002</v>
      </c>
      <c r="G1828">
        <f>VALUE(SUBSTITUTE(Hafas[[#This Row],[Längengrad Bahnhof]],".",","))</f>
        <v>8.8752189999999995</v>
      </c>
    </row>
    <row r="1829" spans="1:7">
      <c r="A1829" s="4" t="s">
        <v>7934</v>
      </c>
      <c r="B1829">
        <v>8000372</v>
      </c>
      <c r="D1829" s="4" t="s">
        <v>7935</v>
      </c>
      <c r="E1829" s="4" t="s">
        <v>7936</v>
      </c>
      <c r="F1829">
        <f>VALUE(SUBSTITUTE(Hafas[[#This Row],[Breitengrad Bahnhof]],".",","))</f>
        <v>49.489933000000001</v>
      </c>
      <c r="G1829">
        <f>VALUE(SUBSTITUTE(Hafas[[#This Row],[Längengrad Bahnhof]],".",","))</f>
        <v>7.8995009999999999</v>
      </c>
    </row>
    <row r="1830" spans="1:7">
      <c r="A1830" s="4" t="s">
        <v>7937</v>
      </c>
      <c r="B1830">
        <v>8001795</v>
      </c>
      <c r="D1830" s="4" t="s">
        <v>7938</v>
      </c>
      <c r="E1830" s="4" t="s">
        <v>7939</v>
      </c>
      <c r="F1830">
        <f>VALUE(SUBSTITUTE(Hafas[[#This Row],[Breitengrad Bahnhof]],".",","))</f>
        <v>51.304777999999999</v>
      </c>
      <c r="G1830">
        <f>VALUE(SUBSTITUTE(Hafas[[#This Row],[Längengrad Bahnhof]],".",","))</f>
        <v>7.3435329999999999</v>
      </c>
    </row>
    <row r="1831" spans="1:7">
      <c r="A1831" s="4" t="s">
        <v>7940</v>
      </c>
      <c r="B1831">
        <v>8001799</v>
      </c>
      <c r="D1831" s="4" t="s">
        <v>7941</v>
      </c>
      <c r="E1831" s="4" t="s">
        <v>7942</v>
      </c>
      <c r="F1831">
        <f>VALUE(SUBSTITUTE(Hafas[[#This Row],[Breitengrad Bahnhof]],".",","))</f>
        <v>49.302874000000003</v>
      </c>
      <c r="G1831">
        <f>VALUE(SUBSTITUTE(Hafas[[#This Row],[Längengrad Bahnhof]],".",","))</f>
        <v>6.7760150000000001</v>
      </c>
    </row>
    <row r="1832" spans="1:7">
      <c r="A1832" s="4" t="s">
        <v>7943</v>
      </c>
      <c r="B1832">
        <v>8001801</v>
      </c>
      <c r="D1832" s="4" t="s">
        <v>7944</v>
      </c>
      <c r="E1832" s="4" t="s">
        <v>7945</v>
      </c>
      <c r="F1832">
        <f>VALUE(SUBSTITUTE(Hafas[[#This Row],[Breitengrad Bahnhof]],".",","))</f>
        <v>50.616413000000001</v>
      </c>
      <c r="G1832">
        <f>VALUE(SUBSTITUTE(Hafas[[#This Row],[Längengrad Bahnhof]],".",","))</f>
        <v>7.8823530000000002</v>
      </c>
    </row>
    <row r="1833" spans="1:7">
      <c r="A1833" s="4" t="s">
        <v>7946</v>
      </c>
      <c r="B1833">
        <v>8001802</v>
      </c>
      <c r="D1833" s="4" t="s">
        <v>7947</v>
      </c>
      <c r="E1833" s="4" t="s">
        <v>7948</v>
      </c>
      <c r="F1833">
        <f>VALUE(SUBSTITUTE(Hafas[[#This Row],[Breitengrad Bahnhof]],".",","))</f>
        <v>48.552290999999997</v>
      </c>
      <c r="G1833">
        <f>VALUE(SUBSTITUTE(Hafas[[#This Row],[Längengrad Bahnhof]],".",","))</f>
        <v>8.9630069999999993</v>
      </c>
    </row>
    <row r="1834" spans="1:7">
      <c r="A1834" s="4" t="s">
        <v>7949</v>
      </c>
      <c r="B1834">
        <v>8001803</v>
      </c>
      <c r="D1834" s="4" t="s">
        <v>7950</v>
      </c>
      <c r="E1834" s="4" t="s">
        <v>7951</v>
      </c>
      <c r="F1834">
        <f>VALUE(SUBSTITUTE(Hafas[[#This Row],[Breitengrad Bahnhof]],".",","))</f>
        <v>48.933883000000002</v>
      </c>
      <c r="G1834">
        <f>VALUE(SUBSTITUTE(Hafas[[#This Row],[Längengrad Bahnhof]],".",","))</f>
        <v>8.799804</v>
      </c>
    </row>
    <row r="1835" spans="1:7">
      <c r="A1835" s="4" t="s">
        <v>7952</v>
      </c>
      <c r="B1835">
        <v>8001806</v>
      </c>
      <c r="D1835" s="4" t="s">
        <v>7953</v>
      </c>
      <c r="E1835" s="4" t="s">
        <v>7954</v>
      </c>
      <c r="F1835">
        <f>VALUE(SUBSTITUTE(Hafas[[#This Row],[Breitengrad Bahnhof]],".",","))</f>
        <v>47.564141999999997</v>
      </c>
      <c r="G1835">
        <f>VALUE(SUBSTITUTE(Hafas[[#This Row],[Längengrad Bahnhof]],".",","))</f>
        <v>9.6654289999999996</v>
      </c>
    </row>
    <row r="1836" spans="1:7">
      <c r="A1836" s="4" t="s">
        <v>7955</v>
      </c>
      <c r="B1836">
        <v>8001808</v>
      </c>
      <c r="D1836" s="4" t="s">
        <v>7956</v>
      </c>
      <c r="E1836" s="4" t="s">
        <v>7957</v>
      </c>
      <c r="F1836">
        <f>VALUE(SUBSTITUTE(Hafas[[#This Row],[Breitengrad Bahnhof]],".",","))</f>
        <v>52.183461999999999</v>
      </c>
      <c r="G1836">
        <f>VALUE(SUBSTITUTE(Hafas[[#This Row],[Längengrad Bahnhof]],".",","))</f>
        <v>7.030087</v>
      </c>
    </row>
    <row r="1837" spans="1:7">
      <c r="A1837" s="4" t="s">
        <v>7958</v>
      </c>
      <c r="B1837">
        <v>8070369</v>
      </c>
      <c r="D1837" s="4" t="s">
        <v>7959</v>
      </c>
      <c r="E1837" s="4" t="s">
        <v>7960</v>
      </c>
      <c r="F1837">
        <f>VALUE(SUBSTITUTE(Hafas[[#This Row],[Breitengrad Bahnhof]],".",","))</f>
        <v>47.822318000000003</v>
      </c>
      <c r="G1837">
        <f>VALUE(SUBSTITUTE(Hafas[[#This Row],[Längengrad Bahnhof]],".",","))</f>
        <v>8.5534300000000005</v>
      </c>
    </row>
    <row r="1838" spans="1:7">
      <c r="A1838" s="4" t="s">
        <v>7961</v>
      </c>
      <c r="B1838">
        <v>8001812</v>
      </c>
      <c r="D1838" s="4" t="s">
        <v>7962</v>
      </c>
      <c r="E1838" s="4" t="s">
        <v>7963</v>
      </c>
      <c r="F1838">
        <f>VALUE(SUBSTITUTE(Hafas[[#This Row],[Breitengrad Bahnhof]],".",","))</f>
        <v>49.408656999999998</v>
      </c>
      <c r="G1838">
        <f>VALUE(SUBSTITUTE(Hafas[[#This Row],[Längengrad Bahnhof]],".",","))</f>
        <v>6.9671890000000003</v>
      </c>
    </row>
    <row r="1839" spans="1:7">
      <c r="A1839" s="4" t="s">
        <v>7964</v>
      </c>
      <c r="B1839">
        <v>8001813</v>
      </c>
      <c r="D1839" s="4" t="s">
        <v>7965</v>
      </c>
      <c r="E1839" s="4" t="s">
        <v>7966</v>
      </c>
      <c r="F1839">
        <f>VALUE(SUBSTITUTE(Hafas[[#This Row],[Breitengrad Bahnhof]],".",","))</f>
        <v>49.700063</v>
      </c>
      <c r="G1839">
        <f>VALUE(SUBSTITUTE(Hafas[[#This Row],[Längengrad Bahnhof]],".",","))</f>
        <v>8.1628819999999997</v>
      </c>
    </row>
    <row r="1840" spans="1:7">
      <c r="A1840" s="4" t="s">
        <v>7967</v>
      </c>
      <c r="B1840">
        <v>8001814</v>
      </c>
      <c r="D1840" s="4" t="s">
        <v>7968</v>
      </c>
      <c r="E1840" s="4" t="s">
        <v>7969</v>
      </c>
      <c r="F1840">
        <f>VALUE(SUBSTITUTE(Hafas[[#This Row],[Breitengrad Bahnhof]],".",","))</f>
        <v>49.945368000000002</v>
      </c>
      <c r="G1840">
        <f>VALUE(SUBSTITUTE(Hafas[[#This Row],[Längengrad Bahnhof]],".",","))</f>
        <v>8.8423599999999993</v>
      </c>
    </row>
    <row r="1841" spans="1:7">
      <c r="A1841" s="4" t="s">
        <v>7970</v>
      </c>
      <c r="B1841">
        <v>8000373</v>
      </c>
      <c r="D1841" s="4" t="s">
        <v>7971</v>
      </c>
      <c r="E1841" s="4" t="s">
        <v>7972</v>
      </c>
      <c r="F1841">
        <f>VALUE(SUBSTITUTE(Hafas[[#This Row],[Breitengrad Bahnhof]],".",","))</f>
        <v>49.136001</v>
      </c>
      <c r="G1841">
        <f>VALUE(SUBSTITUTE(Hafas[[#This Row],[Längengrad Bahnhof]],".",","))</f>
        <v>8.9146629999999991</v>
      </c>
    </row>
    <row r="1842" spans="1:7">
      <c r="A1842" s="4" t="s">
        <v>7973</v>
      </c>
      <c r="B1842">
        <v>8079077</v>
      </c>
      <c r="D1842" s="4" t="s">
        <v>7974</v>
      </c>
      <c r="E1842" s="4" t="s">
        <v>7975</v>
      </c>
      <c r="F1842">
        <f>VALUE(SUBSTITUTE(Hafas[[#This Row],[Breitengrad Bahnhof]],".",","))</f>
        <v>49.132618000000001</v>
      </c>
      <c r="G1842">
        <f>VALUE(SUBSTITUTE(Hafas[[#This Row],[Längengrad Bahnhof]],".",","))</f>
        <v>8.9045559999999995</v>
      </c>
    </row>
    <row r="1843" spans="1:7">
      <c r="A1843" s="4" t="s">
        <v>7976</v>
      </c>
      <c r="B1843">
        <v>8001815</v>
      </c>
      <c r="D1843" s="4" t="s">
        <v>7977</v>
      </c>
      <c r="E1843" s="4" t="s">
        <v>7978</v>
      </c>
      <c r="F1843">
        <f>VALUE(SUBSTITUTE(Hafas[[#This Row],[Breitengrad Bahnhof]],".",","))</f>
        <v>50.139833000000003</v>
      </c>
      <c r="G1843">
        <f>VALUE(SUBSTITUTE(Hafas[[#This Row],[Längengrad Bahnhof]],".",","))</f>
        <v>8.3876430000000006</v>
      </c>
    </row>
    <row r="1844" spans="1:7">
      <c r="A1844" s="4" t="s">
        <v>7979</v>
      </c>
      <c r="B1844">
        <v>8001816</v>
      </c>
      <c r="D1844" s="4" t="s">
        <v>7980</v>
      </c>
      <c r="E1844" s="4" t="s">
        <v>7981</v>
      </c>
      <c r="F1844">
        <f>VALUE(SUBSTITUTE(Hafas[[#This Row],[Breitengrad Bahnhof]],".",","))</f>
        <v>50.141151999999998</v>
      </c>
      <c r="G1844">
        <f>VALUE(SUBSTITUTE(Hafas[[#This Row],[Längengrad Bahnhof]],".",","))</f>
        <v>8.3643529999999995</v>
      </c>
    </row>
    <row r="1845" spans="1:7">
      <c r="A1845" s="4" t="s">
        <v>7982</v>
      </c>
      <c r="B1845">
        <v>8001817</v>
      </c>
      <c r="D1845" s="4" t="s">
        <v>7983</v>
      </c>
      <c r="E1845" s="4" t="s">
        <v>7984</v>
      </c>
      <c r="F1845">
        <f>VALUE(SUBSTITUTE(Hafas[[#This Row],[Breitengrad Bahnhof]],".",","))</f>
        <v>49.656711999999999</v>
      </c>
      <c r="G1845">
        <f>VALUE(SUBSTITUTE(Hafas[[#This Row],[Längengrad Bahnhof]],".",","))</f>
        <v>8.989827</v>
      </c>
    </row>
    <row r="1846" spans="1:7">
      <c r="A1846" s="4" t="s">
        <v>7985</v>
      </c>
      <c r="B1846">
        <v>8001811</v>
      </c>
      <c r="D1846" s="4" t="s">
        <v>7986</v>
      </c>
      <c r="E1846" s="4" t="s">
        <v>7987</v>
      </c>
      <c r="F1846">
        <f>VALUE(SUBSTITUTE(Hafas[[#This Row],[Breitengrad Bahnhof]],".",","))</f>
        <v>49.669584</v>
      </c>
      <c r="G1846">
        <f>VALUE(SUBSTITUTE(Hafas[[#This Row],[Längengrad Bahnhof]],".",","))</f>
        <v>8.9899629999999995</v>
      </c>
    </row>
    <row r="1847" spans="1:7">
      <c r="A1847" s="4" t="s">
        <v>7988</v>
      </c>
      <c r="B1847">
        <v>8001818</v>
      </c>
      <c r="D1847" s="4" t="s">
        <v>7989</v>
      </c>
      <c r="E1847" s="4" t="s">
        <v>7990</v>
      </c>
      <c r="F1847">
        <f>VALUE(SUBSTITUTE(Hafas[[#This Row],[Breitengrad Bahnhof]],".",","))</f>
        <v>50.023268999999999</v>
      </c>
      <c r="G1847">
        <f>VALUE(SUBSTITUTE(Hafas[[#This Row],[Längengrad Bahnhof]],".",","))</f>
        <v>8.0946459999999991</v>
      </c>
    </row>
    <row r="1848" spans="1:7">
      <c r="A1848" s="4" t="s">
        <v>7991</v>
      </c>
      <c r="B1848">
        <v>8001820</v>
      </c>
      <c r="D1848" s="4" t="s">
        <v>7992</v>
      </c>
      <c r="E1848" s="4" t="s">
        <v>7993</v>
      </c>
      <c r="F1848">
        <f>VALUE(SUBSTITUTE(Hafas[[#This Row],[Breitengrad Bahnhof]],".",","))</f>
        <v>48.325901000000002</v>
      </c>
      <c r="G1848">
        <f>VALUE(SUBSTITUTE(Hafas[[#This Row],[Längengrad Bahnhof]],".",","))</f>
        <v>9.8949529999999992</v>
      </c>
    </row>
    <row r="1849" spans="1:7">
      <c r="A1849" s="4" t="s">
        <v>7994</v>
      </c>
      <c r="B1849">
        <v>8070370</v>
      </c>
      <c r="D1849" s="4" t="s">
        <v>7995</v>
      </c>
      <c r="E1849" s="4" t="s">
        <v>7996</v>
      </c>
      <c r="F1849">
        <f>VALUE(SUBSTITUTE(Hafas[[#This Row],[Breitengrad Bahnhof]],".",","))</f>
        <v>53.272748999999997</v>
      </c>
      <c r="G1849">
        <f>VALUE(SUBSTITUTE(Hafas[[#This Row],[Längengrad Bahnhof]],".",","))</f>
        <v>10.476233000000001</v>
      </c>
    </row>
    <row r="1850" spans="1:7">
      <c r="A1850" s="4" t="s">
        <v>7997</v>
      </c>
      <c r="B1850">
        <v>8070643</v>
      </c>
      <c r="D1850" s="4" t="s">
        <v>7998</v>
      </c>
      <c r="E1850" s="4" t="s">
        <v>7999</v>
      </c>
      <c r="F1850">
        <f>VALUE(SUBSTITUTE(Hafas[[#This Row],[Breitengrad Bahnhof]],".",","))</f>
        <v>53.263202999999997</v>
      </c>
      <c r="G1850">
        <f>VALUE(SUBSTITUTE(Hafas[[#This Row],[Längengrad Bahnhof]],".",","))</f>
        <v>10.463638</v>
      </c>
    </row>
    <row r="1851" spans="1:7">
      <c r="A1851" s="4" t="s">
        <v>8000</v>
      </c>
      <c r="B1851">
        <v>8011496</v>
      </c>
      <c r="D1851" s="4" t="s">
        <v>8001</v>
      </c>
      <c r="E1851" s="4" t="s">
        <v>8002</v>
      </c>
      <c r="F1851">
        <f>VALUE(SUBSTITUTE(Hafas[[#This Row],[Breitengrad Bahnhof]],".",","))</f>
        <v>51.468798999999997</v>
      </c>
      <c r="G1851">
        <f>VALUE(SUBSTITUTE(Hafas[[#This Row],[Längengrad Bahnhof]],".",","))</f>
        <v>11.636965</v>
      </c>
    </row>
    <row r="1852" spans="1:7">
      <c r="A1852" s="4" t="s">
        <v>8003</v>
      </c>
      <c r="B1852">
        <v>8001825</v>
      </c>
      <c r="D1852" s="4" t="s">
        <v>8004</v>
      </c>
      <c r="E1852" s="4" t="s">
        <v>8005</v>
      </c>
      <c r="F1852">
        <f>VALUE(SUBSTITUTE(Hafas[[#This Row],[Breitengrad Bahnhof]],".",","))</f>
        <v>48.303460000000001</v>
      </c>
      <c r="G1852">
        <f>VALUE(SUBSTITUTE(Hafas[[#This Row],[Längengrad Bahnhof]],".",","))</f>
        <v>11.912063</v>
      </c>
    </row>
    <row r="1853" spans="1:7">
      <c r="A1853" s="4" t="s">
        <v>8006</v>
      </c>
      <c r="B1853">
        <v>8001827</v>
      </c>
      <c r="D1853" s="4" t="s">
        <v>8007</v>
      </c>
      <c r="E1853" s="4" t="s">
        <v>8008</v>
      </c>
      <c r="F1853">
        <f>VALUE(SUBSTITUTE(Hafas[[#This Row],[Breitengrad Bahnhof]],".",","))</f>
        <v>48.948228999999998</v>
      </c>
      <c r="G1853">
        <f>VALUE(SUBSTITUTE(Hafas[[#This Row],[Längengrad Bahnhof]],".",","))</f>
        <v>9.2994050000000001</v>
      </c>
    </row>
    <row r="1854" spans="1:7">
      <c r="A1854" s="4" t="s">
        <v>8009</v>
      </c>
      <c r="B1854">
        <v>8080061</v>
      </c>
      <c r="D1854" s="4" t="s">
        <v>8010</v>
      </c>
      <c r="E1854" s="4" t="s">
        <v>8011</v>
      </c>
      <c r="F1854">
        <f>VALUE(SUBSTITUTE(Hafas[[#This Row],[Breitengrad Bahnhof]],".",","))</f>
        <v>50.820706999999999</v>
      </c>
      <c r="G1854">
        <f>VALUE(SUBSTITUTE(Hafas[[#This Row],[Längengrad Bahnhof]],".",","))</f>
        <v>13.084498999999999</v>
      </c>
    </row>
    <row r="1855" spans="1:7">
      <c r="A1855" s="4" t="s">
        <v>8012</v>
      </c>
      <c r="B1855">
        <v>8011497</v>
      </c>
      <c r="D1855" s="4" t="s">
        <v>8013</v>
      </c>
      <c r="E1855" s="4" t="s">
        <v>8014</v>
      </c>
      <c r="F1855">
        <f>VALUE(SUBSTITUTE(Hafas[[#This Row],[Breitengrad Bahnhof]],".",","))</f>
        <v>50.821150000000003</v>
      </c>
      <c r="G1855">
        <f>VALUE(SUBSTITUTE(Hafas[[#This Row],[Längengrad Bahnhof]],".",","))</f>
        <v>13.08394</v>
      </c>
    </row>
    <row r="1856" spans="1:7">
      <c r="A1856" s="4" t="s">
        <v>8015</v>
      </c>
      <c r="B1856">
        <v>8001829</v>
      </c>
      <c r="D1856" s="4" t="s">
        <v>8016</v>
      </c>
      <c r="E1856" s="4" t="s">
        <v>8017</v>
      </c>
      <c r="F1856">
        <f>VALUE(SUBSTITUTE(Hafas[[#This Row],[Breitengrad Bahnhof]],".",","))</f>
        <v>48.333744000000003</v>
      </c>
      <c r="G1856">
        <f>VALUE(SUBSTITUTE(Hafas[[#This Row],[Längengrad Bahnhof]],".",","))</f>
        <v>11.303305</v>
      </c>
    </row>
    <row r="1857" spans="1:7">
      <c r="A1857" s="4" t="s">
        <v>8018</v>
      </c>
      <c r="B1857">
        <v>8003671</v>
      </c>
      <c r="D1857" s="4" t="s">
        <v>8019</v>
      </c>
      <c r="E1857" s="4" t="s">
        <v>8020</v>
      </c>
      <c r="F1857">
        <f>VALUE(SUBSTITUTE(Hafas[[#This Row],[Breitengrad Bahnhof]],".",","))</f>
        <v>50.807093000000002</v>
      </c>
      <c r="G1857">
        <f>VALUE(SUBSTITUTE(Hafas[[#This Row],[Längengrad Bahnhof]],".",","))</f>
        <v>6.8329550000000001</v>
      </c>
    </row>
    <row r="1858" spans="1:7">
      <c r="A1858" s="4" t="s">
        <v>8021</v>
      </c>
      <c r="B1858">
        <v>8010101</v>
      </c>
      <c r="D1858" s="4" t="s">
        <v>8022</v>
      </c>
      <c r="E1858" s="4" t="s">
        <v>8023</v>
      </c>
      <c r="F1858">
        <f>VALUE(SUBSTITUTE(Hafas[[#This Row],[Breitengrad Bahnhof]],".",","))</f>
        <v>50.972355999999998</v>
      </c>
      <c r="G1858">
        <f>VALUE(SUBSTITUTE(Hafas[[#This Row],[Längengrad Bahnhof]],".",","))</f>
        <v>11.037993</v>
      </c>
    </row>
    <row r="1859" spans="1:7">
      <c r="A1859" s="4" t="s">
        <v>8024</v>
      </c>
      <c r="B1859">
        <v>8071357</v>
      </c>
      <c r="D1859" s="4" t="s">
        <v>2585</v>
      </c>
      <c r="E1859" s="4" t="s">
        <v>2585</v>
      </c>
      <c r="F1859">
        <f>VALUE(SUBSTITUTE(Hafas[[#This Row],[Breitengrad Bahnhof]],".",","))</f>
        <v>999999</v>
      </c>
      <c r="G1859">
        <f>VALUE(SUBSTITUTE(Hafas[[#This Row],[Längengrad Bahnhof]],".",","))</f>
        <v>999999</v>
      </c>
    </row>
    <row r="1860" spans="1:7">
      <c r="A1860" s="4" t="s">
        <v>8025</v>
      </c>
      <c r="B1860">
        <v>8010102</v>
      </c>
      <c r="D1860" s="4" t="s">
        <v>8026</v>
      </c>
      <c r="E1860" s="4" t="s">
        <v>8027</v>
      </c>
      <c r="F1860">
        <f>VALUE(SUBSTITUTE(Hafas[[#This Row],[Breitengrad Bahnhof]],".",","))</f>
        <v>51.003357000000001</v>
      </c>
      <c r="G1860">
        <f>VALUE(SUBSTITUTE(Hafas[[#This Row],[Längengrad Bahnhof]],".",","))</f>
        <v>11.029277</v>
      </c>
    </row>
    <row r="1861" spans="1:7">
      <c r="A1861" s="4" t="s">
        <v>8028</v>
      </c>
      <c r="B1861">
        <v>8011500</v>
      </c>
      <c r="D1861" s="4" t="s">
        <v>8029</v>
      </c>
      <c r="E1861" s="4" t="s">
        <v>8030</v>
      </c>
      <c r="F1861">
        <f>VALUE(SUBSTITUTE(Hafas[[#This Row],[Breitengrad Bahnhof]],".",","))</f>
        <v>51.014541999999999</v>
      </c>
      <c r="G1861">
        <f>VALUE(SUBSTITUTE(Hafas[[#This Row],[Längengrad Bahnhof]],".",","))</f>
        <v>11.04377</v>
      </c>
    </row>
    <row r="1862" spans="1:7">
      <c r="A1862" s="4" t="s">
        <v>8031</v>
      </c>
      <c r="B1862">
        <v>8071035</v>
      </c>
      <c r="D1862" s="4" t="s">
        <v>8032</v>
      </c>
      <c r="E1862" s="4" t="s">
        <v>8033</v>
      </c>
      <c r="F1862">
        <f>VALUE(SUBSTITUTE(Hafas[[#This Row],[Breitengrad Bahnhof]],".",","))</f>
        <v>51.010052000000002</v>
      </c>
      <c r="G1862">
        <f>VALUE(SUBSTITUTE(Hafas[[#This Row],[Längengrad Bahnhof]],".",","))</f>
        <v>11.033404000000001</v>
      </c>
    </row>
    <row r="1863" spans="1:7">
      <c r="A1863" s="4" t="s">
        <v>8034</v>
      </c>
      <c r="B1863">
        <v>8011502</v>
      </c>
      <c r="D1863" s="4" t="s">
        <v>8035</v>
      </c>
      <c r="E1863" s="4" t="s">
        <v>8036</v>
      </c>
      <c r="F1863">
        <f>VALUE(SUBSTITUTE(Hafas[[#This Row],[Breitengrad Bahnhof]],".",","))</f>
        <v>50.933768000000001</v>
      </c>
      <c r="G1863">
        <f>VALUE(SUBSTITUTE(Hafas[[#This Row],[Längengrad Bahnhof]],".",","))</f>
        <v>10.988439</v>
      </c>
    </row>
    <row r="1864" spans="1:7">
      <c r="A1864" s="4" t="s">
        <v>8037</v>
      </c>
      <c r="B1864">
        <v>8011503</v>
      </c>
      <c r="D1864" s="4" t="s">
        <v>8038</v>
      </c>
      <c r="E1864" s="4" t="s">
        <v>8039</v>
      </c>
      <c r="F1864">
        <f>VALUE(SUBSTITUTE(Hafas[[#This Row],[Breitengrad Bahnhof]],".",","))</f>
        <v>51.022129</v>
      </c>
      <c r="G1864">
        <f>VALUE(SUBSTITUTE(Hafas[[#This Row],[Längengrad Bahnhof]],".",","))</f>
        <v>11.000277000000001</v>
      </c>
    </row>
    <row r="1865" spans="1:7">
      <c r="A1865" s="4" t="s">
        <v>8040</v>
      </c>
      <c r="B1865">
        <v>8001833</v>
      </c>
      <c r="D1865" s="4" t="s">
        <v>8041</v>
      </c>
      <c r="E1865" s="4" t="s">
        <v>8042</v>
      </c>
      <c r="F1865">
        <f>VALUE(SUBSTITUTE(Hafas[[#This Row],[Breitengrad Bahnhof]],".",","))</f>
        <v>48.489533999999999</v>
      </c>
      <c r="G1865">
        <f>VALUE(SUBSTITUTE(Hafas[[#This Row],[Längengrad Bahnhof]],".",","))</f>
        <v>8.8098569999999992</v>
      </c>
    </row>
    <row r="1866" spans="1:7">
      <c r="A1866" s="4" t="s">
        <v>8043</v>
      </c>
      <c r="B1866">
        <v>8001835</v>
      </c>
      <c r="D1866" s="4" t="s">
        <v>8044</v>
      </c>
      <c r="E1866" s="4" t="s">
        <v>8045</v>
      </c>
      <c r="F1866">
        <f>VALUE(SUBSTITUTE(Hafas[[#This Row],[Breitengrad Bahnhof]],".",","))</f>
        <v>48.693868000000002</v>
      </c>
      <c r="G1866">
        <f>VALUE(SUBSTITUTE(Hafas[[#This Row],[Längengrad Bahnhof]],".",","))</f>
        <v>12.201874</v>
      </c>
    </row>
    <row r="1867" spans="1:7">
      <c r="A1867" s="4" t="s">
        <v>8046</v>
      </c>
      <c r="B1867">
        <v>8001838</v>
      </c>
      <c r="D1867" s="4" t="s">
        <v>8047</v>
      </c>
      <c r="E1867" s="4" t="s">
        <v>8048</v>
      </c>
      <c r="F1867">
        <f>VALUE(SUBSTITUTE(Hafas[[#This Row],[Breitengrad Bahnhof]],".",","))</f>
        <v>47.628402000000001</v>
      </c>
      <c r="G1867">
        <f>VALUE(SUBSTITUTE(Hafas[[#This Row],[Längengrad Bahnhof]],".",","))</f>
        <v>9.5266719999999996</v>
      </c>
    </row>
    <row r="1868" spans="1:7">
      <c r="A1868" s="4" t="s">
        <v>8049</v>
      </c>
      <c r="B1868">
        <v>8001839</v>
      </c>
      <c r="D1868" s="4" t="s">
        <v>8050</v>
      </c>
      <c r="E1868" s="4" t="s">
        <v>8051</v>
      </c>
      <c r="F1868">
        <f>VALUE(SUBSTITUTE(Hafas[[#This Row],[Breitengrad Bahnhof]],".",","))</f>
        <v>51.076597</v>
      </c>
      <c r="G1868">
        <f>VALUE(SUBSTITUTE(Hafas[[#This Row],[Längengrad Bahnhof]],".",","))</f>
        <v>6.3216340000000004</v>
      </c>
    </row>
    <row r="1869" spans="1:7">
      <c r="A1869" s="4" t="s">
        <v>8052</v>
      </c>
      <c r="B1869">
        <v>8001840</v>
      </c>
      <c r="D1869" s="4" t="s">
        <v>8053</v>
      </c>
      <c r="E1869" s="4" t="s">
        <v>8054</v>
      </c>
      <c r="F1869">
        <f>VALUE(SUBSTITUTE(Hafas[[#This Row],[Breitengrad Bahnhof]],".",","))</f>
        <v>50.186624000000002</v>
      </c>
      <c r="G1869">
        <f>VALUE(SUBSTITUTE(Hafas[[#This Row],[Längengrad Bahnhof]],".",","))</f>
        <v>12.141494</v>
      </c>
    </row>
    <row r="1870" spans="1:7">
      <c r="A1870" s="4" t="s">
        <v>8055</v>
      </c>
      <c r="B1870">
        <v>8013477</v>
      </c>
      <c r="D1870" s="4" t="s">
        <v>8056</v>
      </c>
      <c r="E1870" s="4" t="s">
        <v>8057</v>
      </c>
      <c r="F1870">
        <f>VALUE(SUBSTITUTE(Hafas[[#This Row],[Breitengrad Bahnhof]],".",","))</f>
        <v>52.427560999999997</v>
      </c>
      <c r="G1870">
        <f>VALUE(SUBSTITUTE(Hafas[[#This Row],[Längengrad Bahnhof]],".",","))</f>
        <v>13.752243999999999</v>
      </c>
    </row>
    <row r="1871" spans="1:7">
      <c r="A1871" s="4" t="s">
        <v>8058</v>
      </c>
      <c r="B1871">
        <v>8089181</v>
      </c>
      <c r="D1871" s="4" t="s">
        <v>8059</v>
      </c>
      <c r="E1871" s="4" t="s">
        <v>8060</v>
      </c>
      <c r="F1871">
        <f>VALUE(SUBSTITUTE(Hafas[[#This Row],[Breitengrad Bahnhof]],".",","))</f>
        <v>52.428851000000002</v>
      </c>
      <c r="G1871">
        <f>VALUE(SUBSTITUTE(Hafas[[#This Row],[Längengrad Bahnhof]],".",","))</f>
        <v>13.751758000000001</v>
      </c>
    </row>
    <row r="1872" spans="1:7">
      <c r="A1872" s="4" t="s">
        <v>8061</v>
      </c>
      <c r="B1872">
        <v>8001841</v>
      </c>
      <c r="D1872" s="4" t="s">
        <v>8062</v>
      </c>
      <c r="E1872" s="4" t="s">
        <v>8063</v>
      </c>
      <c r="F1872">
        <f>VALUE(SUBSTITUTE(Hafas[[#This Row],[Breitengrad Bahnhof]],".",","))</f>
        <v>51.220458000000001</v>
      </c>
      <c r="G1872">
        <f>VALUE(SUBSTITUTE(Hafas[[#This Row],[Längengrad Bahnhof]],".",","))</f>
        <v>6.902412</v>
      </c>
    </row>
    <row r="1873" spans="1:7">
      <c r="A1873" s="4" t="s">
        <v>8064</v>
      </c>
      <c r="B1873">
        <v>8001842</v>
      </c>
      <c r="D1873" s="4" t="s">
        <v>8065</v>
      </c>
      <c r="E1873" s="4" t="s">
        <v>8066</v>
      </c>
      <c r="F1873">
        <f>VALUE(SUBSTITUTE(Hafas[[#This Row],[Breitengrad Bahnhof]],".",","))</f>
        <v>51.229278000000001</v>
      </c>
      <c r="G1873">
        <f>VALUE(SUBSTITUTE(Hafas[[#This Row],[Längengrad Bahnhof]],".",","))</f>
        <v>6.9106399999999999</v>
      </c>
    </row>
    <row r="1874" spans="1:7">
      <c r="A1874" s="4" t="s">
        <v>8067</v>
      </c>
      <c r="B1874">
        <v>8071231</v>
      </c>
      <c r="D1874" s="4" t="s">
        <v>8068</v>
      </c>
      <c r="E1874" s="4" t="s">
        <v>8069</v>
      </c>
      <c r="F1874">
        <f>VALUE(SUBSTITUTE(Hafas[[#This Row],[Breitengrad Bahnhof]],".",","))</f>
        <v>51.224424999999997</v>
      </c>
      <c r="G1874">
        <f>VALUE(SUBSTITUTE(Hafas[[#This Row],[Längengrad Bahnhof]],".",","))</f>
        <v>6.9097670000000004</v>
      </c>
    </row>
    <row r="1875" spans="1:7">
      <c r="A1875" s="4" t="s">
        <v>8070</v>
      </c>
      <c r="B1875">
        <v>8011505</v>
      </c>
      <c r="D1875" s="4" t="s">
        <v>8071</v>
      </c>
      <c r="E1875" s="4" t="s">
        <v>8072</v>
      </c>
      <c r="F1875">
        <f>VALUE(SUBSTITUTE(Hafas[[#This Row],[Breitengrad Bahnhof]],".",","))</f>
        <v>50.519815000000001</v>
      </c>
      <c r="G1875">
        <f>VALUE(SUBSTITUTE(Hafas[[#This Row],[Längengrad Bahnhof]],".",","))</f>
        <v>12.78694</v>
      </c>
    </row>
    <row r="1876" spans="1:7">
      <c r="A1876" s="4" t="s">
        <v>8073</v>
      </c>
      <c r="B1876">
        <v>8011506</v>
      </c>
      <c r="D1876" s="4" t="s">
        <v>8074</v>
      </c>
      <c r="E1876" s="4" t="s">
        <v>8075</v>
      </c>
      <c r="F1876">
        <f>VALUE(SUBSTITUTE(Hafas[[#This Row],[Breitengrad Bahnhof]],".",","))</f>
        <v>50.470905999999999</v>
      </c>
      <c r="G1876">
        <f>VALUE(SUBSTITUTE(Hafas[[#This Row],[Längengrad Bahnhof]],".",","))</f>
        <v>12.720499</v>
      </c>
    </row>
    <row r="1877" spans="1:7">
      <c r="A1877" s="4" t="s">
        <v>8076</v>
      </c>
      <c r="B1877">
        <v>8001844</v>
      </c>
      <c r="D1877" s="4" t="s">
        <v>8077</v>
      </c>
      <c r="E1877" s="4" t="s">
        <v>8078</v>
      </c>
      <c r="F1877">
        <f>VALUE(SUBSTITUTE(Hafas[[#This Row],[Breitengrad Bahnhof]],".",","))</f>
        <v>49.595829999999999</v>
      </c>
      <c r="G1877">
        <f>VALUE(SUBSTITUTE(Hafas[[#This Row],[Längengrad Bahnhof]],".",","))</f>
        <v>11.001638</v>
      </c>
    </row>
    <row r="1878" spans="1:7">
      <c r="A1878" s="4" t="s">
        <v>8079</v>
      </c>
      <c r="B1878">
        <v>8001846</v>
      </c>
      <c r="D1878" s="4" t="s">
        <v>8080</v>
      </c>
      <c r="E1878" s="4" t="s">
        <v>8081</v>
      </c>
      <c r="F1878">
        <f>VALUE(SUBSTITUTE(Hafas[[#This Row],[Breitengrad Bahnhof]],".",","))</f>
        <v>49.579293</v>
      </c>
      <c r="G1878">
        <f>VALUE(SUBSTITUTE(Hafas[[#This Row],[Längengrad Bahnhof]],".",","))</f>
        <v>10.99939</v>
      </c>
    </row>
    <row r="1879" spans="1:7">
      <c r="A1879" s="4" t="s">
        <v>8082</v>
      </c>
      <c r="B1879">
        <v>8001845</v>
      </c>
      <c r="D1879" s="4" t="s">
        <v>8083</v>
      </c>
      <c r="E1879" s="4" t="s">
        <v>8084</v>
      </c>
      <c r="F1879">
        <f>VALUE(SUBSTITUTE(Hafas[[#This Row],[Breitengrad Bahnhof]],".",","))</f>
        <v>49.569918999999999</v>
      </c>
      <c r="G1879">
        <f>VALUE(SUBSTITUTE(Hafas[[#This Row],[Längengrad Bahnhof]],".",","))</f>
        <v>10.997142999999999</v>
      </c>
    </row>
    <row r="1880" spans="1:7">
      <c r="A1880" s="4" t="s">
        <v>8085</v>
      </c>
      <c r="B1880">
        <v>8011507</v>
      </c>
      <c r="D1880" s="4" t="s">
        <v>8086</v>
      </c>
      <c r="E1880" s="4" t="s">
        <v>8087</v>
      </c>
      <c r="F1880">
        <f>VALUE(SUBSTITUTE(Hafas[[#This Row],[Breitengrad Bahnhof]],".",","))</f>
        <v>51.008629999999997</v>
      </c>
      <c r="G1880">
        <f>VALUE(SUBSTITUTE(Hafas[[#This Row],[Längengrad Bahnhof]],".",","))</f>
        <v>12.943035</v>
      </c>
    </row>
    <row r="1881" spans="1:7">
      <c r="A1881" s="4" t="s">
        <v>8088</v>
      </c>
      <c r="B1881">
        <v>8001848</v>
      </c>
      <c r="D1881" s="4" t="s">
        <v>8089</v>
      </c>
      <c r="E1881" s="4" t="s">
        <v>8090</v>
      </c>
      <c r="F1881">
        <f>VALUE(SUBSTITUTE(Hafas[[#This Row],[Breitengrad Bahnhof]],".",","))</f>
        <v>49.803632999999998</v>
      </c>
      <c r="G1881">
        <f>VALUE(SUBSTITUTE(Hafas[[#This Row],[Längengrad Bahnhof]],".",","))</f>
        <v>9.1544360000000005</v>
      </c>
    </row>
    <row r="1882" spans="1:7">
      <c r="A1882" s="4" t="s">
        <v>8091</v>
      </c>
      <c r="B1882">
        <v>8001851</v>
      </c>
      <c r="D1882" s="4" t="s">
        <v>8092</v>
      </c>
      <c r="E1882" s="4" t="s">
        <v>8093</v>
      </c>
      <c r="F1882">
        <f>VALUE(SUBSTITUTE(Hafas[[#This Row],[Breitengrad Bahnhof]],".",","))</f>
        <v>50.991233999999999</v>
      </c>
      <c r="G1882">
        <f>VALUE(SUBSTITUTE(Hafas[[#This Row],[Längengrad Bahnhof]],".",","))</f>
        <v>8.2553169999999998</v>
      </c>
    </row>
    <row r="1883" spans="1:7">
      <c r="A1883" s="4" t="s">
        <v>8094</v>
      </c>
      <c r="B1883">
        <v>8001853</v>
      </c>
      <c r="D1883" s="4" t="s">
        <v>8095</v>
      </c>
      <c r="E1883" s="4" t="s">
        <v>8096</v>
      </c>
      <c r="F1883">
        <f>VALUE(SUBSTITUTE(Hafas[[#This Row],[Breitengrad Bahnhof]],".",","))</f>
        <v>48.733308999999998</v>
      </c>
      <c r="G1883">
        <f>VALUE(SUBSTITUTE(Hafas[[#This Row],[Längengrad Bahnhof]],".",","))</f>
        <v>11.573292</v>
      </c>
    </row>
    <row r="1884" spans="1:7">
      <c r="A1884" s="4" t="s">
        <v>8097</v>
      </c>
      <c r="B1884">
        <v>8001854</v>
      </c>
      <c r="D1884" s="4" t="s">
        <v>8098</v>
      </c>
      <c r="E1884" s="4" t="s">
        <v>8099</v>
      </c>
      <c r="F1884">
        <f>VALUE(SUBSTITUTE(Hafas[[#This Row],[Breitengrad Bahnhof]],".",","))</f>
        <v>50.979590000000002</v>
      </c>
      <c r="G1884">
        <f>VALUE(SUBSTITUTE(Hafas[[#This Row],[Längengrad Bahnhof]],".",","))</f>
        <v>8.7318549999999995</v>
      </c>
    </row>
    <row r="1885" spans="1:7">
      <c r="A1885" s="4" t="s">
        <v>8100</v>
      </c>
      <c r="B1885">
        <v>8011512</v>
      </c>
      <c r="D1885" s="4" t="s">
        <v>8101</v>
      </c>
      <c r="E1885" s="4" t="s">
        <v>8102</v>
      </c>
      <c r="F1885">
        <f>VALUE(SUBSTITUTE(Hafas[[#This Row],[Breitengrad Bahnhof]],".",","))</f>
        <v>50.496510999999998</v>
      </c>
      <c r="G1885">
        <f>VALUE(SUBSTITUTE(Hafas[[#This Row],[Längengrad Bahnhof]],".",","))</f>
        <v>11.164312000000001</v>
      </c>
    </row>
    <row r="1886" spans="1:7">
      <c r="A1886" s="4" t="s">
        <v>8103</v>
      </c>
      <c r="B1886">
        <v>8001858</v>
      </c>
      <c r="D1886" s="4" t="s">
        <v>8104</v>
      </c>
      <c r="E1886" s="4" t="s">
        <v>8105</v>
      </c>
      <c r="F1886">
        <f>VALUE(SUBSTITUTE(Hafas[[#This Row],[Breitengrad Bahnhof]],".",","))</f>
        <v>50.582064000000003</v>
      </c>
      <c r="G1886">
        <f>VALUE(SUBSTITUTE(Hafas[[#This Row],[Längengrad Bahnhof]],".",","))</f>
        <v>7.2415940000000001</v>
      </c>
    </row>
    <row r="1887" spans="1:7">
      <c r="A1887" s="4" t="s">
        <v>8106</v>
      </c>
      <c r="B1887">
        <v>8001860</v>
      </c>
      <c r="D1887" s="4" t="s">
        <v>8107</v>
      </c>
      <c r="E1887" s="4" t="s">
        <v>8108</v>
      </c>
      <c r="F1887">
        <f>VALUE(SUBSTITUTE(Hafas[[#This Row],[Breitengrad Bahnhof]],".",","))</f>
        <v>49.488326000000001</v>
      </c>
      <c r="G1887">
        <f>VALUE(SUBSTITUTE(Hafas[[#This Row],[Längengrad Bahnhof]],".",","))</f>
        <v>8.2106969999999997</v>
      </c>
    </row>
    <row r="1888" spans="1:7">
      <c r="A1888" s="4" t="s">
        <v>8109</v>
      </c>
      <c r="B1888">
        <v>8001861</v>
      </c>
      <c r="D1888" s="4" t="s">
        <v>8110</v>
      </c>
      <c r="E1888" s="4" t="s">
        <v>8111</v>
      </c>
      <c r="F1888">
        <f>VALUE(SUBSTITUTE(Hafas[[#This Row],[Breitengrad Bahnhof]],".",","))</f>
        <v>48.930656999999997</v>
      </c>
      <c r="G1888">
        <f>VALUE(SUBSTITUTE(Hafas[[#This Row],[Längengrad Bahnhof]],".",","))</f>
        <v>8.63856</v>
      </c>
    </row>
    <row r="1889" spans="1:7">
      <c r="A1889" s="4" t="s">
        <v>8112</v>
      </c>
      <c r="B1889">
        <v>8079090</v>
      </c>
      <c r="D1889" s="4" t="s">
        <v>8113</v>
      </c>
      <c r="E1889" s="4" t="s">
        <v>8114</v>
      </c>
      <c r="F1889">
        <f>VALUE(SUBSTITUTE(Hafas[[#This Row],[Breitengrad Bahnhof]],".",","))</f>
        <v>48.931432999999998</v>
      </c>
      <c r="G1889">
        <f>VALUE(SUBSTITUTE(Hafas[[#This Row],[Längengrad Bahnhof]],".",","))</f>
        <v>8.6339410000000001</v>
      </c>
    </row>
    <row r="1890" spans="1:7">
      <c r="A1890" s="4" t="s">
        <v>8115</v>
      </c>
      <c r="B1890">
        <v>8001864</v>
      </c>
      <c r="D1890" s="4" t="s">
        <v>8116</v>
      </c>
      <c r="E1890" s="4" t="s">
        <v>8117</v>
      </c>
      <c r="F1890">
        <f>VALUE(SUBSTITUTE(Hafas[[#This Row],[Breitengrad Bahnhof]],".",","))</f>
        <v>49.950868</v>
      </c>
      <c r="G1890">
        <f>VALUE(SUBSTITUTE(Hafas[[#This Row],[Längengrad Bahnhof]],".",","))</f>
        <v>8.6509929999999997</v>
      </c>
    </row>
    <row r="1891" spans="1:7">
      <c r="A1891" s="4" t="s">
        <v>8118</v>
      </c>
      <c r="B1891">
        <v>8001865</v>
      </c>
      <c r="D1891" s="4" t="s">
        <v>8119</v>
      </c>
      <c r="E1891" s="4" t="s">
        <v>8120</v>
      </c>
      <c r="F1891">
        <f>VALUE(SUBSTITUTE(Hafas[[#This Row],[Breitengrad Bahnhof]],".",","))</f>
        <v>47.659540999999997</v>
      </c>
      <c r="G1891">
        <f>VALUE(SUBSTITUTE(Hafas[[#This Row],[Längengrad Bahnhof]],".",","))</f>
        <v>8.430123</v>
      </c>
    </row>
    <row r="1892" spans="1:7">
      <c r="A1892" s="4" t="s">
        <v>8121</v>
      </c>
      <c r="B1892">
        <v>8029357</v>
      </c>
      <c r="D1892" s="4" t="s">
        <v>8122</v>
      </c>
      <c r="E1892" s="4" t="s">
        <v>8123</v>
      </c>
      <c r="F1892">
        <f>VALUE(SUBSTITUTE(Hafas[[#This Row],[Breitengrad Bahnhof]],".",","))</f>
        <v>48.255409</v>
      </c>
      <c r="G1892">
        <f>VALUE(SUBSTITUTE(Hafas[[#This Row],[Längengrad Bahnhof]],".",","))</f>
        <v>8.815709</v>
      </c>
    </row>
    <row r="1893" spans="1:7">
      <c r="A1893" s="4" t="s">
        <v>8124</v>
      </c>
      <c r="B1893">
        <v>8001870</v>
      </c>
      <c r="D1893" s="4" t="s">
        <v>8125</v>
      </c>
      <c r="E1893" s="4" t="s">
        <v>8126</v>
      </c>
      <c r="F1893">
        <f>VALUE(SUBSTITUTE(Hafas[[#This Row],[Breitengrad Bahnhof]],".",","))</f>
        <v>50.143617999999996</v>
      </c>
      <c r="G1893">
        <f>VALUE(SUBSTITUTE(Hafas[[#This Row],[Längengrad Bahnhof]],".",","))</f>
        <v>8.5609710000000003</v>
      </c>
    </row>
    <row r="1894" spans="1:7">
      <c r="A1894" s="4" t="s">
        <v>8127</v>
      </c>
      <c r="B1894">
        <v>8001871</v>
      </c>
      <c r="D1894" s="4" t="s">
        <v>8128</v>
      </c>
      <c r="E1894" s="4" t="s">
        <v>8129</v>
      </c>
      <c r="F1894">
        <f>VALUE(SUBSTITUTE(Hafas[[#This Row],[Breitengrad Bahnhof]],".",","))</f>
        <v>50.133563000000002</v>
      </c>
      <c r="G1894">
        <f>VALUE(SUBSTITUTE(Hafas[[#This Row],[Längengrad Bahnhof]],".",","))</f>
        <v>8.5784870000000009</v>
      </c>
    </row>
    <row r="1895" spans="1:7">
      <c r="A1895" s="4" t="s">
        <v>8130</v>
      </c>
      <c r="B1895">
        <v>8001872</v>
      </c>
      <c r="D1895" s="4" t="s">
        <v>8131</v>
      </c>
      <c r="E1895" s="4" t="s">
        <v>8132</v>
      </c>
      <c r="F1895">
        <f>VALUE(SUBSTITUTE(Hafas[[#This Row],[Breitengrad Bahnhof]],".",","))</f>
        <v>52.741280000000003</v>
      </c>
      <c r="G1895">
        <f>VALUE(SUBSTITUTE(Hafas[[#This Row],[Längengrad Bahnhof]],".",","))</f>
        <v>10.230843999999999</v>
      </c>
    </row>
    <row r="1896" spans="1:7">
      <c r="A1896" s="4" t="s">
        <v>8133</v>
      </c>
      <c r="B1896">
        <v>8007443</v>
      </c>
      <c r="D1896" s="4" t="s">
        <v>8134</v>
      </c>
      <c r="E1896" s="4" t="s">
        <v>8135</v>
      </c>
      <c r="F1896">
        <f>VALUE(SUBSTITUTE(Hafas[[#This Row],[Breitengrad Bahnhof]],".",","))</f>
        <v>49.323982000000001</v>
      </c>
      <c r="G1896">
        <f>VALUE(SUBSTITUTE(Hafas[[#This Row],[Längengrad Bahnhof]],".",","))</f>
        <v>8.8677960000000002</v>
      </c>
    </row>
    <row r="1897" spans="1:7">
      <c r="A1897" s="4" t="s">
        <v>8136</v>
      </c>
      <c r="B1897">
        <v>8071141</v>
      </c>
      <c r="D1897" s="4" t="s">
        <v>8137</v>
      </c>
      <c r="E1897" s="4" t="s">
        <v>8138</v>
      </c>
      <c r="F1897">
        <f>VALUE(SUBSTITUTE(Hafas[[#This Row],[Breitengrad Bahnhof]],".",","))</f>
        <v>49.320113999999997</v>
      </c>
      <c r="G1897">
        <f>VALUE(SUBSTITUTE(Hafas[[#This Row],[Längengrad Bahnhof]],".",","))</f>
        <v>8.8678620000000006</v>
      </c>
    </row>
    <row r="1898" spans="1:7">
      <c r="A1898" s="4" t="s">
        <v>8139</v>
      </c>
      <c r="B1898">
        <v>8001874</v>
      </c>
      <c r="D1898" s="4" t="s">
        <v>8140</v>
      </c>
      <c r="E1898" s="4" t="s">
        <v>8141</v>
      </c>
      <c r="F1898">
        <f>VALUE(SUBSTITUTE(Hafas[[#This Row],[Breitengrad Bahnhof]],".",","))</f>
        <v>49.143785000000001</v>
      </c>
      <c r="G1898">
        <f>VALUE(SUBSTITUTE(Hafas[[#This Row],[Längengrad Bahnhof]],".",","))</f>
        <v>9.4027349999999998</v>
      </c>
    </row>
    <row r="1899" spans="1:7">
      <c r="A1899" s="4" t="s">
        <v>8142</v>
      </c>
      <c r="B1899">
        <v>8001875</v>
      </c>
      <c r="D1899" s="4" t="s">
        <v>8143</v>
      </c>
      <c r="E1899" s="4" t="s">
        <v>8144</v>
      </c>
      <c r="F1899">
        <f>VALUE(SUBSTITUTE(Hafas[[#This Row],[Breitengrad Bahnhof]],".",","))</f>
        <v>49.575384999999997</v>
      </c>
      <c r="G1899">
        <f>VALUE(SUBSTITUTE(Hafas[[#This Row],[Längengrad Bahnhof]],".",","))</f>
        <v>11.198618</v>
      </c>
    </row>
    <row r="1900" spans="1:7">
      <c r="A1900" s="4" t="s">
        <v>8145</v>
      </c>
      <c r="B1900">
        <v>8001877</v>
      </c>
      <c r="D1900" s="4" t="s">
        <v>8146</v>
      </c>
      <c r="E1900" s="4" t="s">
        <v>8147</v>
      </c>
      <c r="F1900">
        <f>VALUE(SUBSTITUTE(Hafas[[#This Row],[Breitengrad Bahnhof]],".",","))</f>
        <v>49.482233999999998</v>
      </c>
      <c r="G1900">
        <f>VALUE(SUBSTITUTE(Hafas[[#This Row],[Längengrad Bahnhof]],".",","))</f>
        <v>10.671635999999999</v>
      </c>
    </row>
    <row r="1901" spans="1:7">
      <c r="A1901" s="4" t="s">
        <v>8148</v>
      </c>
      <c r="B1901">
        <v>8001880</v>
      </c>
      <c r="D1901" s="4" t="s">
        <v>8149</v>
      </c>
      <c r="E1901" s="4" t="s">
        <v>8150</v>
      </c>
      <c r="F1901">
        <f>VALUE(SUBSTITUTE(Hafas[[#This Row],[Breitengrad Bahnhof]],".",","))</f>
        <v>47.601745000000001</v>
      </c>
      <c r="G1901">
        <f>VALUE(SUBSTITUTE(Hafas[[#This Row],[Längengrad Bahnhof]],".",","))</f>
        <v>11.187944999999999</v>
      </c>
    </row>
    <row r="1902" spans="1:7">
      <c r="A1902" s="4" t="s">
        <v>8151</v>
      </c>
      <c r="B1902">
        <v>715570</v>
      </c>
      <c r="D1902" s="4" t="s">
        <v>8152</v>
      </c>
      <c r="E1902" s="4" t="s">
        <v>8153</v>
      </c>
      <c r="F1902">
        <f>VALUE(SUBSTITUTE(Hafas[[#This Row],[Breitengrad Bahnhof]],".",","))</f>
        <v>51.234681000000002</v>
      </c>
      <c r="G1902">
        <f>VALUE(SUBSTITUTE(Hafas[[#This Row],[Längengrad Bahnhof]],".",","))</f>
        <v>9.6738020000000002</v>
      </c>
    </row>
    <row r="1903" spans="1:7">
      <c r="A1903" s="4" t="s">
        <v>8154</v>
      </c>
      <c r="B1903">
        <v>713362</v>
      </c>
      <c r="D1903" s="4" t="s">
        <v>8155</v>
      </c>
      <c r="E1903" s="4" t="s">
        <v>8156</v>
      </c>
      <c r="F1903">
        <f>VALUE(SUBSTITUTE(Hafas[[#This Row],[Breitengrad Bahnhof]],".",","))</f>
        <v>51.226714999999999</v>
      </c>
      <c r="G1903">
        <f>VALUE(SUBSTITUTE(Hafas[[#This Row],[Längengrad Bahnhof]],".",","))</f>
        <v>9.6717379999999995</v>
      </c>
    </row>
    <row r="1904" spans="1:7">
      <c r="A1904" s="4" t="s">
        <v>8157</v>
      </c>
      <c r="B1904">
        <v>8070857</v>
      </c>
      <c r="D1904" s="4" t="s">
        <v>8158</v>
      </c>
      <c r="E1904" s="4" t="s">
        <v>8159</v>
      </c>
      <c r="F1904">
        <f>VALUE(SUBSTITUTE(Hafas[[#This Row],[Breitengrad Bahnhof]],".",","))</f>
        <v>49.86674</v>
      </c>
      <c r="G1904">
        <f>VALUE(SUBSTITUTE(Hafas[[#This Row],[Längengrad Bahnhof]],".",","))</f>
        <v>10.165791</v>
      </c>
    </row>
    <row r="1905" spans="1:7">
      <c r="A1905" s="4" t="s">
        <v>8160</v>
      </c>
      <c r="B1905">
        <v>8001883</v>
      </c>
      <c r="D1905" s="4" t="s">
        <v>8161</v>
      </c>
      <c r="E1905" s="4" t="s">
        <v>8162</v>
      </c>
      <c r="F1905">
        <f>VALUE(SUBSTITUTE(Hafas[[#This Row],[Breitengrad Bahnhof]],".",","))</f>
        <v>50.393484000000001</v>
      </c>
      <c r="G1905">
        <f>VALUE(SUBSTITUTE(Hafas[[#This Row],[Längengrad Bahnhof]],".",","))</f>
        <v>8.1044289999999997</v>
      </c>
    </row>
    <row r="1906" spans="1:7">
      <c r="A1906" s="4" t="s">
        <v>8163</v>
      </c>
      <c r="B1906">
        <v>8001884</v>
      </c>
      <c r="D1906" s="4" t="s">
        <v>8164</v>
      </c>
      <c r="E1906" s="4" t="s">
        <v>8165</v>
      </c>
      <c r="F1906">
        <f>VALUE(SUBSTITUTE(Hafas[[#This Row],[Breitengrad Bahnhof]],".",","))</f>
        <v>51.191754000000003</v>
      </c>
      <c r="G1906">
        <f>VALUE(SUBSTITUTE(Hafas[[#This Row],[Längengrad Bahnhof]],".",","))</f>
        <v>10.042586</v>
      </c>
    </row>
    <row r="1907" spans="1:7">
      <c r="A1907" s="4" t="s">
        <v>8166</v>
      </c>
      <c r="B1907">
        <v>8001895</v>
      </c>
      <c r="D1907" s="4" t="s">
        <v>8167</v>
      </c>
      <c r="E1907" s="4" t="s">
        <v>8168</v>
      </c>
      <c r="F1907">
        <f>VALUE(SUBSTITUTE(Hafas[[#This Row],[Breitengrad Bahnhof]],".",","))</f>
        <v>51.196291000000002</v>
      </c>
      <c r="G1907">
        <f>VALUE(SUBSTITUTE(Hafas[[#This Row],[Längengrad Bahnhof]],".",","))</f>
        <v>10.008073</v>
      </c>
    </row>
    <row r="1908" spans="1:7">
      <c r="A1908" s="4" t="s">
        <v>8169</v>
      </c>
      <c r="B1908">
        <v>8071220</v>
      </c>
      <c r="D1908" s="4" t="s">
        <v>8170</v>
      </c>
      <c r="E1908" s="4" t="s">
        <v>8171</v>
      </c>
      <c r="F1908">
        <f>VALUE(SUBSTITUTE(Hafas[[#This Row],[Breitengrad Bahnhof]],".",","))</f>
        <v>51.197659999999999</v>
      </c>
      <c r="G1908">
        <f>VALUE(SUBSTITUTE(Hafas[[#This Row],[Längengrad Bahnhof]],".",","))</f>
        <v>10.01031</v>
      </c>
    </row>
    <row r="1909" spans="1:7">
      <c r="A1909" s="4" t="s">
        <v>8172</v>
      </c>
      <c r="B1909">
        <v>8001886</v>
      </c>
      <c r="D1909" s="4" t="s">
        <v>8173</v>
      </c>
      <c r="E1909" s="4" t="s">
        <v>8174</v>
      </c>
      <c r="F1909">
        <f>VALUE(SUBSTITUTE(Hafas[[#This Row],[Breitengrad Bahnhof]],".",","))</f>
        <v>50.813532000000002</v>
      </c>
      <c r="G1909">
        <f>VALUE(SUBSTITUTE(Hafas[[#This Row],[Längengrad Bahnhof]],".",","))</f>
        <v>6.2519369999999999</v>
      </c>
    </row>
    <row r="1910" spans="1:7">
      <c r="A1910" s="4" t="s">
        <v>8175</v>
      </c>
      <c r="B1910">
        <v>8001888</v>
      </c>
      <c r="D1910" s="4" t="s">
        <v>8176</v>
      </c>
      <c r="E1910" s="4" t="s">
        <v>8177</v>
      </c>
      <c r="F1910">
        <f>VALUE(SUBSTITUTE(Hafas[[#This Row],[Breitengrad Bahnhof]],".",","))</f>
        <v>50.814759000000002</v>
      </c>
      <c r="G1910">
        <f>VALUE(SUBSTITUTE(Hafas[[#This Row],[Längengrad Bahnhof]],".",","))</f>
        <v>6.2632029999999999</v>
      </c>
    </row>
    <row r="1911" spans="1:7">
      <c r="A1911" s="4" t="s">
        <v>8178</v>
      </c>
      <c r="B1911">
        <v>8001889</v>
      </c>
      <c r="D1911" s="4" t="s">
        <v>8179</v>
      </c>
      <c r="E1911" s="4" t="s">
        <v>8180</v>
      </c>
      <c r="F1911">
        <f>VALUE(SUBSTITUTE(Hafas[[#This Row],[Breitengrad Bahnhof]],".",","))</f>
        <v>50.812826999999999</v>
      </c>
      <c r="G1911">
        <f>VALUE(SUBSTITUTE(Hafas[[#This Row],[Längengrad Bahnhof]],".",","))</f>
        <v>6.2938460000000003</v>
      </c>
    </row>
    <row r="1912" spans="1:7">
      <c r="A1912" s="4" t="s">
        <v>8181</v>
      </c>
      <c r="B1912">
        <v>8001917</v>
      </c>
      <c r="D1912" s="4" t="s">
        <v>8182</v>
      </c>
      <c r="E1912" s="4" t="s">
        <v>8183</v>
      </c>
      <c r="F1912">
        <f>VALUE(SUBSTITUTE(Hafas[[#This Row],[Breitengrad Bahnhof]],".",","))</f>
        <v>50.834826</v>
      </c>
      <c r="G1912">
        <f>VALUE(SUBSTITUTE(Hafas[[#This Row],[Längengrad Bahnhof]],".",","))</f>
        <v>6.2016429999999998</v>
      </c>
    </row>
    <row r="1913" spans="1:7">
      <c r="A1913" s="4" t="s">
        <v>8184</v>
      </c>
      <c r="B1913">
        <v>8001893</v>
      </c>
      <c r="D1913" s="4" t="s">
        <v>8185</v>
      </c>
      <c r="E1913" s="4" t="s">
        <v>8186</v>
      </c>
      <c r="F1913">
        <f>VALUE(SUBSTITUTE(Hafas[[#This Row],[Breitengrad Bahnhof]],".",","))</f>
        <v>50.824173999999999</v>
      </c>
      <c r="G1913">
        <f>VALUE(SUBSTITUTE(Hafas[[#This Row],[Längengrad Bahnhof]],".",","))</f>
        <v>6.3203180000000003</v>
      </c>
    </row>
    <row r="1914" spans="1:7">
      <c r="A1914" s="4" t="s">
        <v>8187</v>
      </c>
      <c r="B1914">
        <v>8001887</v>
      </c>
      <c r="D1914" s="4" t="s">
        <v>8188</v>
      </c>
      <c r="E1914" s="4" t="s">
        <v>8189</v>
      </c>
      <c r="F1914">
        <f>VALUE(SUBSTITUTE(Hafas[[#This Row],[Breitengrad Bahnhof]],".",","))</f>
        <v>50.817712</v>
      </c>
      <c r="G1914">
        <f>VALUE(SUBSTITUTE(Hafas[[#This Row],[Längengrad Bahnhof]],".",","))</f>
        <v>6.2517209999999999</v>
      </c>
    </row>
    <row r="1915" spans="1:7">
      <c r="A1915" s="4" t="s">
        <v>8190</v>
      </c>
      <c r="B1915">
        <v>8000460</v>
      </c>
      <c r="D1915" s="4" t="s">
        <v>2585</v>
      </c>
      <c r="E1915" s="4" t="s">
        <v>2585</v>
      </c>
      <c r="F1915">
        <f>VALUE(SUBSTITUTE(Hafas[[#This Row],[Breitengrad Bahnhof]],".",","))</f>
        <v>999999</v>
      </c>
      <c r="G1915">
        <f>VALUE(SUBSTITUTE(Hafas[[#This Row],[Längengrad Bahnhof]],".",","))</f>
        <v>999999</v>
      </c>
    </row>
    <row r="1916" spans="1:7">
      <c r="A1916" s="4" t="s">
        <v>8191</v>
      </c>
      <c r="B1916">
        <v>8000458</v>
      </c>
      <c r="D1916" s="4" t="s">
        <v>8192</v>
      </c>
      <c r="E1916" s="4" t="s">
        <v>8193</v>
      </c>
      <c r="F1916">
        <f>VALUE(SUBSTITUTE(Hafas[[#This Row],[Breitengrad Bahnhof]],".",","))</f>
        <v>53.646600999999997</v>
      </c>
      <c r="G1916">
        <f>VALUE(SUBSTITUTE(Hafas[[#This Row],[Längengrad Bahnhof]],".",","))</f>
        <v>7.608676</v>
      </c>
    </row>
    <row r="1917" spans="1:7">
      <c r="A1917" s="4" t="s">
        <v>8194</v>
      </c>
      <c r="B1917">
        <v>8001890</v>
      </c>
      <c r="D1917" s="4" t="s">
        <v>8195</v>
      </c>
      <c r="E1917" s="4" t="s">
        <v>8196</v>
      </c>
      <c r="F1917">
        <f>VALUE(SUBSTITUTE(Hafas[[#This Row],[Breitengrad Bahnhof]],".",","))</f>
        <v>53.636214000000002</v>
      </c>
      <c r="G1917">
        <f>VALUE(SUBSTITUTE(Hafas[[#This Row],[Längengrad Bahnhof]],".",","))</f>
        <v>7.6162109999999998</v>
      </c>
    </row>
    <row r="1918" spans="1:7">
      <c r="A1918" s="4" t="s">
        <v>8197</v>
      </c>
      <c r="B1918">
        <v>8001894</v>
      </c>
      <c r="D1918" s="4" t="s">
        <v>8198</v>
      </c>
      <c r="E1918" s="4" t="s">
        <v>8199</v>
      </c>
      <c r="F1918">
        <f>VALUE(SUBSTITUTE(Hafas[[#This Row],[Breitengrad Bahnhof]],".",","))</f>
        <v>52.378687999999997</v>
      </c>
      <c r="G1918">
        <f>VALUE(SUBSTITUTE(Hafas[[#This Row],[Längengrad Bahnhof]],".",","))</f>
        <v>8.6133579999999998</v>
      </c>
    </row>
    <row r="1919" spans="1:7">
      <c r="A1919" s="4" t="s">
        <v>8200</v>
      </c>
      <c r="B1919">
        <v>8004060</v>
      </c>
      <c r="D1919" s="4" t="s">
        <v>8201</v>
      </c>
      <c r="E1919" s="4" t="s">
        <v>8202</v>
      </c>
      <c r="F1919">
        <f>VALUE(SUBSTITUTE(Hafas[[#This Row],[Breitengrad Bahnhof]],".",","))</f>
        <v>51.390673999999997</v>
      </c>
      <c r="G1919">
        <f>VALUE(SUBSTITUTE(Hafas[[#This Row],[Längengrad Bahnhof]],".",","))</f>
        <v>9.4559549999999994</v>
      </c>
    </row>
    <row r="1920" spans="1:7">
      <c r="A1920" s="4" t="s">
        <v>8203</v>
      </c>
      <c r="B1920">
        <v>8000098</v>
      </c>
      <c r="D1920" s="4" t="s">
        <v>8204</v>
      </c>
      <c r="E1920" s="4" t="s">
        <v>8205</v>
      </c>
      <c r="F1920">
        <f>VALUE(SUBSTITUTE(Hafas[[#This Row],[Breitengrad Bahnhof]],".",","))</f>
        <v>51.451355</v>
      </c>
      <c r="G1920">
        <f>VALUE(SUBSTITUTE(Hafas[[#This Row],[Längengrad Bahnhof]],".",","))</f>
        <v>7.0147930000000001</v>
      </c>
    </row>
    <row r="1921" spans="1:7">
      <c r="A1921" s="4" t="s">
        <v>8206</v>
      </c>
      <c r="B1921">
        <v>8001896</v>
      </c>
      <c r="D1921" s="4" t="s">
        <v>8207</v>
      </c>
      <c r="E1921" s="4" t="s">
        <v>8208</v>
      </c>
      <c r="F1921">
        <f>VALUE(SUBSTITUTE(Hafas[[#This Row],[Breitengrad Bahnhof]],".",","))</f>
        <v>51.422853000000003</v>
      </c>
      <c r="G1921">
        <f>VALUE(SUBSTITUTE(Hafas[[#This Row],[Längengrad Bahnhof]],".",","))</f>
        <v>7.0232960000000002</v>
      </c>
    </row>
    <row r="1922" spans="1:7">
      <c r="A1922" s="4" t="s">
        <v>8209</v>
      </c>
      <c r="B1922">
        <v>8001897</v>
      </c>
      <c r="D1922" s="4" t="s">
        <v>8210</v>
      </c>
      <c r="E1922" s="4" t="s">
        <v>8211</v>
      </c>
      <c r="F1922">
        <f>VALUE(SUBSTITUTE(Hafas[[#This Row],[Breitengrad Bahnhof]],".",","))</f>
        <v>51.439295000000001</v>
      </c>
      <c r="G1922">
        <f>VALUE(SUBSTITUTE(Hafas[[#This Row],[Längengrad Bahnhof]],".",","))</f>
        <v>7.0230980000000001</v>
      </c>
    </row>
    <row r="1923" spans="1:7">
      <c r="A1923" s="4" t="s">
        <v>8212</v>
      </c>
      <c r="B1923">
        <v>8001898</v>
      </c>
      <c r="D1923" s="4" t="s">
        <v>8213</v>
      </c>
      <c r="E1923" s="4" t="s">
        <v>8214</v>
      </c>
      <c r="F1923">
        <f>VALUE(SUBSTITUTE(Hafas[[#This Row],[Breitengrad Bahnhof]],".",","))</f>
        <v>51.454497000000003</v>
      </c>
      <c r="G1923">
        <f>VALUE(SUBSTITUTE(Hafas[[#This Row],[Längengrad Bahnhof]],".",","))</f>
        <v>6.9797979999999997</v>
      </c>
    </row>
    <row r="1924" spans="1:7">
      <c r="A1924" s="4" t="s">
        <v>8215</v>
      </c>
      <c r="B1924">
        <v>8001899</v>
      </c>
      <c r="D1924" s="4" t="s">
        <v>8216</v>
      </c>
      <c r="E1924" s="4" t="s">
        <v>8217</v>
      </c>
      <c r="F1924">
        <f>VALUE(SUBSTITUTE(Hafas[[#This Row],[Breitengrad Bahnhof]],".",","))</f>
        <v>52.723882000000003</v>
      </c>
      <c r="G1924">
        <f>VALUE(SUBSTITUTE(Hafas[[#This Row],[Längengrad Bahnhof]],".",","))</f>
        <v>7.9454370000000001</v>
      </c>
    </row>
    <row r="1925" spans="1:7">
      <c r="A1925" s="4" t="s">
        <v>8218</v>
      </c>
      <c r="B1925">
        <v>8001900</v>
      </c>
      <c r="D1925" s="4" t="s">
        <v>8219</v>
      </c>
      <c r="E1925" s="4" t="s">
        <v>8220</v>
      </c>
      <c r="F1925">
        <f>VALUE(SUBSTITUTE(Hafas[[#This Row],[Breitengrad Bahnhof]],".",","))</f>
        <v>51.484369999999998</v>
      </c>
      <c r="G1925">
        <f>VALUE(SUBSTITUTE(Hafas[[#This Row],[Längengrad Bahnhof]],".",","))</f>
        <v>7.0072520000000003</v>
      </c>
    </row>
    <row r="1926" spans="1:7">
      <c r="A1926" s="4" t="s">
        <v>8221</v>
      </c>
      <c r="B1926">
        <v>8001901</v>
      </c>
      <c r="D1926" s="4" t="s">
        <v>8222</v>
      </c>
      <c r="E1926" s="4" t="s">
        <v>8223</v>
      </c>
      <c r="F1926">
        <f>VALUE(SUBSTITUTE(Hafas[[#This Row],[Breitengrad Bahnhof]],".",","))</f>
        <v>51.480395999999999</v>
      </c>
      <c r="G1926">
        <f>VALUE(SUBSTITUTE(Hafas[[#This Row],[Längengrad Bahnhof]],".",","))</f>
        <v>6.9771109999999998</v>
      </c>
    </row>
    <row r="1927" spans="1:7">
      <c r="A1927" s="4" t="s">
        <v>8224</v>
      </c>
      <c r="B1927">
        <v>8001902</v>
      </c>
      <c r="D1927" s="4" t="s">
        <v>8225</v>
      </c>
      <c r="E1927" s="4" t="s">
        <v>8226</v>
      </c>
      <c r="F1927">
        <f>VALUE(SUBSTITUTE(Hafas[[#This Row],[Breitengrad Bahnhof]],".",","))</f>
        <v>51.473103000000002</v>
      </c>
      <c r="G1927">
        <f>VALUE(SUBSTITUTE(Hafas[[#This Row],[Längengrad Bahnhof]],".",","))</f>
        <v>6.948461</v>
      </c>
    </row>
    <row r="1928" spans="1:7">
      <c r="A1928" s="4" t="s">
        <v>8227</v>
      </c>
      <c r="B1928">
        <v>8005031</v>
      </c>
      <c r="D1928" s="4" t="s">
        <v>8228</v>
      </c>
      <c r="E1928" s="4" t="s">
        <v>8229</v>
      </c>
      <c r="F1928">
        <f>VALUE(SUBSTITUTE(Hafas[[#This Row],[Breitengrad Bahnhof]],".",","))</f>
        <v>51.461672999999998</v>
      </c>
      <c r="G1928">
        <f>VALUE(SUBSTITUTE(Hafas[[#This Row],[Längengrad Bahnhof]],".",","))</f>
        <v>6.9539220000000004</v>
      </c>
    </row>
    <row r="1929" spans="1:7">
      <c r="A1929" s="4" t="s">
        <v>8230</v>
      </c>
      <c r="B1929">
        <v>8001903</v>
      </c>
      <c r="D1929" s="4" t="s">
        <v>8231</v>
      </c>
      <c r="E1929" s="4" t="s">
        <v>8232</v>
      </c>
      <c r="F1929">
        <f>VALUE(SUBSTITUTE(Hafas[[#This Row],[Breitengrad Bahnhof]],".",","))</f>
        <v>51.487923000000002</v>
      </c>
      <c r="G1929">
        <f>VALUE(SUBSTITUTE(Hafas[[#This Row],[Längengrad Bahnhof]],".",","))</f>
        <v>6.922269</v>
      </c>
    </row>
    <row r="1930" spans="1:7">
      <c r="A1930" s="4" t="s">
        <v>8233</v>
      </c>
      <c r="B1930">
        <v>8001904</v>
      </c>
      <c r="D1930" s="4" t="s">
        <v>8234</v>
      </c>
      <c r="E1930" s="4" t="s">
        <v>8235</v>
      </c>
      <c r="F1930">
        <f>VALUE(SUBSTITUTE(Hafas[[#This Row],[Breitengrad Bahnhof]],".",","))</f>
        <v>51.487603999999997</v>
      </c>
      <c r="G1930">
        <f>VALUE(SUBSTITUTE(Hafas[[#This Row],[Längengrad Bahnhof]],".",","))</f>
        <v>6.9272109999999998</v>
      </c>
    </row>
    <row r="1931" spans="1:7">
      <c r="A1931" s="4" t="s">
        <v>8236</v>
      </c>
      <c r="B1931">
        <v>8001905</v>
      </c>
      <c r="D1931" s="4" t="s">
        <v>8237</v>
      </c>
      <c r="E1931" s="4" t="s">
        <v>8238</v>
      </c>
      <c r="F1931">
        <f>VALUE(SUBSTITUTE(Hafas[[#This Row],[Breitengrad Bahnhof]],".",","))</f>
        <v>51.441814000000001</v>
      </c>
      <c r="G1931">
        <f>VALUE(SUBSTITUTE(Hafas[[#This Row],[Längengrad Bahnhof]],".",","))</f>
        <v>7.1096909999999998</v>
      </c>
    </row>
    <row r="1932" spans="1:7">
      <c r="A1932" s="4" t="s">
        <v>8239</v>
      </c>
      <c r="B1932">
        <v>8001906</v>
      </c>
      <c r="D1932" s="4" t="s">
        <v>8240</v>
      </c>
      <c r="E1932" s="4" t="s">
        <v>8241</v>
      </c>
      <c r="F1932">
        <f>VALUE(SUBSTITUTE(Hafas[[#This Row],[Breitengrad Bahnhof]],".",","))</f>
        <v>51.455112999999997</v>
      </c>
      <c r="G1932">
        <f>VALUE(SUBSTITUTE(Hafas[[#This Row],[Längengrad Bahnhof]],".",","))</f>
        <v>6.9652849999999997</v>
      </c>
    </row>
    <row r="1933" spans="1:7">
      <c r="A1933" s="4" t="s">
        <v>8242</v>
      </c>
      <c r="B1933">
        <v>8001907</v>
      </c>
      <c r="D1933" s="4" t="s">
        <v>8243</v>
      </c>
      <c r="E1933" s="4" t="s">
        <v>8244</v>
      </c>
      <c r="F1933">
        <f>VALUE(SUBSTITUTE(Hafas[[#This Row],[Breitengrad Bahnhof]],".",","))</f>
        <v>51.483035999999998</v>
      </c>
      <c r="G1933">
        <f>VALUE(SUBSTITUTE(Hafas[[#This Row],[Längengrad Bahnhof]],".",","))</f>
        <v>6.9433090000000002</v>
      </c>
    </row>
    <row r="1934" spans="1:7">
      <c r="A1934" s="4" t="s">
        <v>8245</v>
      </c>
      <c r="B1934">
        <v>8006514</v>
      </c>
      <c r="D1934" s="4" t="s">
        <v>8246</v>
      </c>
      <c r="E1934" s="4" t="s">
        <v>8247</v>
      </c>
      <c r="F1934">
        <f>VALUE(SUBSTITUTE(Hafas[[#This Row],[Breitengrad Bahnhof]],".",","))</f>
        <v>51.417710999999997</v>
      </c>
      <c r="G1934">
        <f>VALUE(SUBSTITUTE(Hafas[[#This Row],[Längengrad Bahnhof]],".",","))</f>
        <v>7.0726490000000002</v>
      </c>
    </row>
    <row r="1935" spans="1:7">
      <c r="A1935" s="4" t="s">
        <v>8248</v>
      </c>
      <c r="B1935">
        <v>8006194</v>
      </c>
      <c r="D1935" s="4" t="s">
        <v>8249</v>
      </c>
      <c r="E1935" s="4" t="s">
        <v>8250</v>
      </c>
      <c r="F1935">
        <f>VALUE(SUBSTITUTE(Hafas[[#This Row],[Breitengrad Bahnhof]],".",","))</f>
        <v>51.431213999999997</v>
      </c>
      <c r="G1935">
        <f>VALUE(SUBSTITUTE(Hafas[[#This Row],[Längengrad Bahnhof]],".",","))</f>
        <v>7.102741</v>
      </c>
    </row>
    <row r="1936" spans="1:7">
      <c r="A1936" s="4" t="s">
        <v>753</v>
      </c>
      <c r="B1936">
        <v>8001908</v>
      </c>
      <c r="D1936" s="4" t="s">
        <v>8251</v>
      </c>
      <c r="E1936" s="4" t="s">
        <v>8252</v>
      </c>
      <c r="F1936">
        <f>VALUE(SUBSTITUTE(Hafas[[#This Row],[Breitengrad Bahnhof]],".",","))</f>
        <v>51.404516999999998</v>
      </c>
      <c r="G1936">
        <f>VALUE(SUBSTITUTE(Hafas[[#This Row],[Längengrad Bahnhof]],".",","))</f>
        <v>7.0088210000000002</v>
      </c>
    </row>
    <row r="1937" spans="1:7">
      <c r="A1937" s="4" t="s">
        <v>8253</v>
      </c>
      <c r="B1937">
        <v>8001910</v>
      </c>
      <c r="D1937" s="4" t="s">
        <v>8254</v>
      </c>
      <c r="E1937" s="4" t="s">
        <v>8255</v>
      </c>
      <c r="F1937">
        <f>VALUE(SUBSTITUTE(Hafas[[#This Row],[Breitengrad Bahnhof]],".",","))</f>
        <v>51.469430000000003</v>
      </c>
      <c r="G1937">
        <f>VALUE(SUBSTITUTE(Hafas[[#This Row],[Längengrad Bahnhof]],".",","))</f>
        <v>7.080476</v>
      </c>
    </row>
    <row r="1938" spans="1:7">
      <c r="A1938" s="4" t="s">
        <v>8256</v>
      </c>
      <c r="B1938">
        <v>8001911</v>
      </c>
      <c r="D1938" s="4" t="s">
        <v>8257</v>
      </c>
      <c r="E1938" s="4" t="s">
        <v>8258</v>
      </c>
      <c r="F1938">
        <f>VALUE(SUBSTITUTE(Hafas[[#This Row],[Breitengrad Bahnhof]],".",","))</f>
        <v>51.458055000000002</v>
      </c>
      <c r="G1938">
        <f>VALUE(SUBSTITUTE(Hafas[[#This Row],[Längengrad Bahnhof]],".",","))</f>
        <v>7.0746549999999999</v>
      </c>
    </row>
    <row r="1939" spans="1:7">
      <c r="A1939" s="4" t="s">
        <v>8259</v>
      </c>
      <c r="B1939">
        <v>8001912</v>
      </c>
      <c r="D1939" s="4" t="s">
        <v>8260</v>
      </c>
      <c r="E1939" s="4" t="s">
        <v>8261</v>
      </c>
      <c r="F1939">
        <f>VALUE(SUBSTITUTE(Hafas[[#This Row],[Breitengrad Bahnhof]],".",","))</f>
        <v>51.390945000000002</v>
      </c>
      <c r="G1939">
        <f>VALUE(SUBSTITUTE(Hafas[[#This Row],[Längengrad Bahnhof]],".",","))</f>
        <v>7.080247</v>
      </c>
    </row>
    <row r="1940" spans="1:7">
      <c r="A1940" s="4" t="s">
        <v>8262</v>
      </c>
      <c r="B1940">
        <v>8000099</v>
      </c>
      <c r="D1940" s="4" t="s">
        <v>8263</v>
      </c>
      <c r="E1940" s="4" t="s">
        <v>8264</v>
      </c>
      <c r="F1940">
        <f>VALUE(SUBSTITUTE(Hafas[[#This Row],[Breitengrad Bahnhof]],".",","))</f>
        <v>51.450684000000003</v>
      </c>
      <c r="G1940">
        <f>VALUE(SUBSTITUTE(Hafas[[#This Row],[Längengrad Bahnhof]],".",","))</f>
        <v>7.0755520000000001</v>
      </c>
    </row>
    <row r="1941" spans="1:7">
      <c r="A1941" s="4" t="s">
        <v>8265</v>
      </c>
      <c r="B1941">
        <v>8001913</v>
      </c>
      <c r="D1941" s="4" t="s">
        <v>8266</v>
      </c>
      <c r="E1941" s="4" t="s">
        <v>8267</v>
      </c>
      <c r="F1941">
        <f>VALUE(SUBSTITUTE(Hafas[[#This Row],[Breitengrad Bahnhof]],".",","))</f>
        <v>51.444201</v>
      </c>
      <c r="G1941">
        <f>VALUE(SUBSTITUTE(Hafas[[#This Row],[Längengrad Bahnhof]],".",","))</f>
        <v>7.0885610000000003</v>
      </c>
    </row>
    <row r="1942" spans="1:7">
      <c r="A1942" s="4" t="s">
        <v>8268</v>
      </c>
      <c r="B1942">
        <v>8001914</v>
      </c>
      <c r="D1942" s="4" t="s">
        <v>8269</v>
      </c>
      <c r="E1942" s="4" t="s">
        <v>8270</v>
      </c>
      <c r="F1942">
        <f>VALUE(SUBSTITUTE(Hafas[[#This Row],[Breitengrad Bahnhof]],".",","))</f>
        <v>51.428541000000003</v>
      </c>
      <c r="G1942">
        <f>VALUE(SUBSTITUTE(Hafas[[#This Row],[Längengrad Bahnhof]],".",","))</f>
        <v>7.0687160000000002</v>
      </c>
    </row>
    <row r="1943" spans="1:7">
      <c r="A1943" s="4" t="s">
        <v>8271</v>
      </c>
      <c r="B1943">
        <v>8001915</v>
      </c>
      <c r="D1943" s="4" t="s">
        <v>8272</v>
      </c>
      <c r="E1943" s="4" t="s">
        <v>8273</v>
      </c>
      <c r="F1943">
        <f>VALUE(SUBSTITUTE(Hafas[[#This Row],[Breitengrad Bahnhof]],".",","))</f>
        <v>51.386828000000001</v>
      </c>
      <c r="G1943">
        <f>VALUE(SUBSTITUTE(Hafas[[#This Row],[Längengrad Bahnhof]],".",","))</f>
        <v>6.9978449999999999</v>
      </c>
    </row>
    <row r="1944" spans="1:7">
      <c r="A1944" s="4" t="s">
        <v>734</v>
      </c>
      <c r="B1944">
        <v>8001909</v>
      </c>
      <c r="D1944" s="4" t="s">
        <v>8274</v>
      </c>
      <c r="E1944" s="4" t="s">
        <v>8275</v>
      </c>
      <c r="F1944">
        <f>VALUE(SUBSTITUTE(Hafas[[#This Row],[Breitengrad Bahnhof]],".",","))</f>
        <v>51.493608999999999</v>
      </c>
      <c r="G1944">
        <f>VALUE(SUBSTITUTE(Hafas[[#This Row],[Längengrad Bahnhof]],".",","))</f>
        <v>7.0467440000000003</v>
      </c>
    </row>
    <row r="1945" spans="1:7">
      <c r="A1945" s="4" t="s">
        <v>8276</v>
      </c>
      <c r="B1945">
        <v>8001919</v>
      </c>
      <c r="D1945" s="4" t="s">
        <v>8277</v>
      </c>
      <c r="E1945" s="4" t="s">
        <v>8278</v>
      </c>
      <c r="F1945">
        <f>VALUE(SUBSTITUTE(Hafas[[#This Row],[Breitengrad Bahnhof]],".",","))</f>
        <v>49.943100999999999</v>
      </c>
      <c r="G1945">
        <f>VALUE(SUBSTITUTE(Hafas[[#This Row],[Längengrad Bahnhof]],".",","))</f>
        <v>10.085224999999999</v>
      </c>
    </row>
    <row r="1946" spans="1:7">
      <c r="A1946" s="4" t="s">
        <v>8279</v>
      </c>
      <c r="B1946">
        <v>8001920</v>
      </c>
      <c r="D1946" s="4" t="s">
        <v>8280</v>
      </c>
      <c r="E1946" s="4" t="s">
        <v>8281</v>
      </c>
      <c r="F1946">
        <f>VALUE(SUBSTITUTE(Hafas[[#This Row],[Breitengrad Bahnhof]],".",","))</f>
        <v>48.738545000000002</v>
      </c>
      <c r="G1946">
        <f>VALUE(SUBSTITUTE(Hafas[[#This Row],[Längengrad Bahnhof]],".",","))</f>
        <v>9.3005220000000008</v>
      </c>
    </row>
    <row r="1947" spans="1:7">
      <c r="A1947" s="4" t="s">
        <v>8282</v>
      </c>
      <c r="B1947">
        <v>8001921</v>
      </c>
      <c r="D1947" s="4" t="s">
        <v>8283</v>
      </c>
      <c r="E1947" s="4" t="s">
        <v>8284</v>
      </c>
      <c r="F1947">
        <f>VALUE(SUBSTITUTE(Hafas[[#This Row],[Breitengrad Bahnhof]],".",","))</f>
        <v>48.747083000000003</v>
      </c>
      <c r="G1947">
        <f>VALUE(SUBSTITUTE(Hafas[[#This Row],[Längengrad Bahnhof]],".",","))</f>
        <v>9.2758299999999991</v>
      </c>
    </row>
    <row r="1948" spans="1:7">
      <c r="A1948" s="4" t="s">
        <v>8285</v>
      </c>
      <c r="B1948">
        <v>8006642</v>
      </c>
      <c r="D1948" s="4" t="s">
        <v>8286</v>
      </c>
      <c r="E1948" s="4" t="s">
        <v>8287</v>
      </c>
      <c r="F1948">
        <f>VALUE(SUBSTITUTE(Hafas[[#This Row],[Breitengrad Bahnhof]],".",","))</f>
        <v>48.724328</v>
      </c>
      <c r="G1948">
        <f>VALUE(SUBSTITUTE(Hafas[[#This Row],[Längengrad Bahnhof]],".",","))</f>
        <v>9.3593890000000002</v>
      </c>
    </row>
    <row r="1949" spans="1:7">
      <c r="A1949" s="4" t="s">
        <v>8288</v>
      </c>
      <c r="B1949">
        <v>8001996</v>
      </c>
      <c r="D1949" s="4" t="s">
        <v>8289</v>
      </c>
      <c r="E1949" s="4" t="s">
        <v>8290</v>
      </c>
      <c r="F1949">
        <f>VALUE(SUBSTITUTE(Hafas[[#This Row],[Breitengrad Bahnhof]],".",","))</f>
        <v>48.212195999999999</v>
      </c>
      <c r="G1949">
        <f>VALUE(SUBSTITUTE(Hafas[[#This Row],[Längengrad Bahnhof]],".",","))</f>
        <v>11.317322000000001</v>
      </c>
    </row>
    <row r="1950" spans="1:7">
      <c r="A1950" s="4" t="s">
        <v>8291</v>
      </c>
      <c r="B1950">
        <v>8001924</v>
      </c>
      <c r="D1950" s="4" t="s">
        <v>8292</v>
      </c>
      <c r="E1950" s="4" t="s">
        <v>8293</v>
      </c>
      <c r="F1950">
        <f>VALUE(SUBSTITUTE(Hafas[[#This Row],[Breitengrad Bahnhof]],".",","))</f>
        <v>52.999203000000001</v>
      </c>
      <c r="G1950">
        <f>VALUE(SUBSTITUTE(Hafas[[#This Row],[Längengrad Bahnhof]],".",","))</f>
        <v>9.1237449999999995</v>
      </c>
    </row>
    <row r="1951" spans="1:7">
      <c r="A1951" s="4" t="s">
        <v>8294</v>
      </c>
      <c r="B1951">
        <v>8011519</v>
      </c>
      <c r="D1951" s="4" t="s">
        <v>8295</v>
      </c>
      <c r="E1951" s="4" t="s">
        <v>8296</v>
      </c>
      <c r="F1951">
        <f>VALUE(SUBSTITUTE(Hafas[[#This Row],[Breitengrad Bahnhof]],".",","))</f>
        <v>50.874563000000002</v>
      </c>
      <c r="G1951">
        <f>VALUE(SUBSTITUTE(Hafas[[#This Row],[Längengrad Bahnhof]],".",","))</f>
        <v>10.232251</v>
      </c>
    </row>
    <row r="1952" spans="1:7">
      <c r="A1952" s="4" t="s">
        <v>8297</v>
      </c>
      <c r="B1952">
        <v>8001925</v>
      </c>
      <c r="D1952" s="4" t="s">
        <v>8298</v>
      </c>
      <c r="E1952" s="4" t="s">
        <v>8299</v>
      </c>
      <c r="F1952">
        <f>VALUE(SUBSTITUTE(Hafas[[#This Row],[Breitengrad Bahnhof]],".",","))</f>
        <v>49.030608999999998</v>
      </c>
      <c r="G1952">
        <f>VALUE(SUBSTITUTE(Hafas[[#This Row],[Längengrad Bahnhof]],".",","))</f>
        <v>11.978031</v>
      </c>
    </row>
    <row r="1953" spans="1:7">
      <c r="A1953" s="4" t="s">
        <v>8300</v>
      </c>
      <c r="B1953">
        <v>8007007</v>
      </c>
      <c r="D1953" s="4" t="s">
        <v>8301</v>
      </c>
      <c r="E1953" s="4" t="s">
        <v>8302</v>
      </c>
      <c r="F1953">
        <f>VALUE(SUBSTITUTE(Hafas[[#This Row],[Breitengrad Bahnhof]],".",","))</f>
        <v>48.938617000000001</v>
      </c>
      <c r="G1953">
        <f>VALUE(SUBSTITUTE(Hafas[[#This Row],[Längengrad Bahnhof]],".",","))</f>
        <v>8.4091059999999995</v>
      </c>
    </row>
    <row r="1954" spans="1:7">
      <c r="A1954" s="4" t="s">
        <v>8303</v>
      </c>
      <c r="B1954">
        <v>8001926</v>
      </c>
      <c r="D1954" s="4" t="s">
        <v>8304</v>
      </c>
      <c r="E1954" s="4" t="s">
        <v>8305</v>
      </c>
      <c r="F1954">
        <f>VALUE(SUBSTITUTE(Hafas[[#This Row],[Breitengrad Bahnhof]],".",","))</f>
        <v>48.947181999999998</v>
      </c>
      <c r="G1954">
        <f>VALUE(SUBSTITUTE(Hafas[[#This Row],[Längengrad Bahnhof]],".",","))</f>
        <v>8.3878780000000006</v>
      </c>
    </row>
    <row r="1955" spans="1:7">
      <c r="A1955" s="4" t="s">
        <v>8306</v>
      </c>
      <c r="B1955">
        <v>8001928</v>
      </c>
      <c r="D1955" s="4" t="s">
        <v>8307</v>
      </c>
      <c r="E1955" s="4" t="s">
        <v>8308</v>
      </c>
      <c r="F1955">
        <f>VALUE(SUBSTITUTE(Hafas[[#This Row],[Breitengrad Bahnhof]],".",","))</f>
        <v>50.781323</v>
      </c>
      <c r="G1955">
        <f>VALUE(SUBSTITUTE(Hafas[[#This Row],[Längengrad Bahnhof]],".",","))</f>
        <v>7.6886590000000004</v>
      </c>
    </row>
    <row r="1956" spans="1:7">
      <c r="A1956" s="4" t="s">
        <v>8309</v>
      </c>
      <c r="B1956">
        <v>8001929</v>
      </c>
      <c r="D1956" s="4" t="s">
        <v>8310</v>
      </c>
      <c r="E1956" s="4" t="s">
        <v>8311</v>
      </c>
      <c r="F1956">
        <f>VALUE(SUBSTITUTE(Hafas[[#This Row],[Breitengrad Bahnhof]],".",","))</f>
        <v>49.525525000000002</v>
      </c>
      <c r="G1956">
        <f>VALUE(SUBSTITUTE(Hafas[[#This Row],[Längengrad Bahnhof]],".",","))</f>
        <v>11.586408</v>
      </c>
    </row>
    <row r="1957" spans="1:7">
      <c r="A1957" s="4" t="s">
        <v>8312</v>
      </c>
      <c r="B1957">
        <v>8007334</v>
      </c>
      <c r="D1957" s="4" t="s">
        <v>8313</v>
      </c>
      <c r="E1957" s="4" t="s">
        <v>8314</v>
      </c>
      <c r="F1957">
        <f>VALUE(SUBSTITUTE(Hafas[[#This Row],[Breitengrad Bahnhof]],".",","))</f>
        <v>47.866770000000002</v>
      </c>
      <c r="G1957">
        <f>VALUE(SUBSTITUTE(Hafas[[#This Row],[Längengrad Bahnhof]],".",","))</f>
        <v>7.7488890000000001</v>
      </c>
    </row>
    <row r="1958" spans="1:7">
      <c r="A1958" s="4" t="s">
        <v>8315</v>
      </c>
      <c r="B1958">
        <v>8001932</v>
      </c>
      <c r="D1958" s="4" t="s">
        <v>8316</v>
      </c>
      <c r="E1958" s="4" t="s">
        <v>8317</v>
      </c>
      <c r="F1958">
        <f>VALUE(SUBSTITUTE(Hafas[[#This Row],[Breitengrad Bahnhof]],".",","))</f>
        <v>49.628816999999998</v>
      </c>
      <c r="G1958">
        <f>VALUE(SUBSTITUTE(Hafas[[#This Row],[Längengrad Bahnhof]],".",","))</f>
        <v>12.098291</v>
      </c>
    </row>
    <row r="1959" spans="1:7">
      <c r="A1959" s="4" t="s">
        <v>8318</v>
      </c>
      <c r="B1959">
        <v>8007008</v>
      </c>
      <c r="D1959" s="4" t="s">
        <v>8319</v>
      </c>
      <c r="E1959" s="4" t="s">
        <v>8320</v>
      </c>
      <c r="F1959">
        <f>VALUE(SUBSTITUTE(Hafas[[#This Row],[Breitengrad Bahnhof]],".",","))</f>
        <v>48.914209</v>
      </c>
      <c r="G1959">
        <f>VALUE(SUBSTITUTE(Hafas[[#This Row],[Längengrad Bahnhof]],".",","))</f>
        <v>8.4576229999999999</v>
      </c>
    </row>
    <row r="1960" spans="1:7">
      <c r="A1960" s="4" t="s">
        <v>8321</v>
      </c>
      <c r="B1960">
        <v>8011520</v>
      </c>
      <c r="D1960" s="4" t="s">
        <v>8322</v>
      </c>
      <c r="E1960" s="4" t="s">
        <v>8323</v>
      </c>
      <c r="F1960">
        <f>VALUE(SUBSTITUTE(Hafas[[#This Row],[Breitengrad Bahnhof]],".",","))</f>
        <v>51.258077</v>
      </c>
      <c r="G1960">
        <f>VALUE(SUBSTITUTE(Hafas[[#This Row],[Längengrad Bahnhof]],".",","))</f>
        <v>11.181127999999999</v>
      </c>
    </row>
    <row r="1961" spans="1:7">
      <c r="A1961" s="4" t="s">
        <v>8324</v>
      </c>
      <c r="B1961">
        <v>8001933</v>
      </c>
      <c r="D1961" s="4" t="s">
        <v>8325</v>
      </c>
      <c r="E1961" s="4" t="s">
        <v>8326</v>
      </c>
      <c r="F1961">
        <f>VALUE(SUBSTITUTE(Hafas[[#This Row],[Breitengrad Bahnhof]],".",","))</f>
        <v>49.501731999999997</v>
      </c>
      <c r="G1961">
        <f>VALUE(SUBSTITUTE(Hafas[[#This Row],[Längengrad Bahnhof]],".",","))</f>
        <v>9.5380149999999997</v>
      </c>
    </row>
    <row r="1962" spans="1:7">
      <c r="A1962" s="4" t="s">
        <v>8327</v>
      </c>
      <c r="B1962">
        <v>8001935</v>
      </c>
      <c r="D1962" s="4" t="s">
        <v>8328</v>
      </c>
      <c r="E1962" s="4" t="s">
        <v>8329</v>
      </c>
      <c r="F1962">
        <f>VALUE(SUBSTITUTE(Hafas[[#This Row],[Breitengrad Bahnhof]],".",","))</f>
        <v>50.149535</v>
      </c>
      <c r="G1962">
        <f>VALUE(SUBSTITUTE(Hafas[[#This Row],[Längengrad Bahnhof]],".",","))</f>
        <v>10.027633</v>
      </c>
    </row>
    <row r="1963" spans="1:7">
      <c r="A1963" s="4" t="s">
        <v>8330</v>
      </c>
      <c r="B1963">
        <v>8000100</v>
      </c>
      <c r="D1963" s="4" t="s">
        <v>8331</v>
      </c>
      <c r="E1963" s="4" t="s">
        <v>8332</v>
      </c>
      <c r="F1963">
        <f>VALUE(SUBSTITUTE(Hafas[[#This Row],[Breitengrad Bahnhof]],".",","))</f>
        <v>50.657760000000003</v>
      </c>
      <c r="G1963">
        <f>VALUE(SUBSTITUTE(Hafas[[#This Row],[Längengrad Bahnhof]],".",","))</f>
        <v>6.7921930000000001</v>
      </c>
    </row>
    <row r="1964" spans="1:7">
      <c r="A1964" s="4" t="s">
        <v>8333</v>
      </c>
      <c r="B1964">
        <v>8006673</v>
      </c>
      <c r="D1964" s="4" t="s">
        <v>8334</v>
      </c>
      <c r="E1964" s="4" t="s">
        <v>8335</v>
      </c>
      <c r="F1964">
        <f>VALUE(SUBSTITUTE(Hafas[[#This Row],[Breitengrad Bahnhof]],".",","))</f>
        <v>50.657133000000002</v>
      </c>
      <c r="G1964">
        <f>VALUE(SUBSTITUTE(Hafas[[#This Row],[Längengrad Bahnhof]],".",","))</f>
        <v>6.8132400000000004</v>
      </c>
    </row>
    <row r="1965" spans="1:7">
      <c r="A1965" s="4" t="s">
        <v>8336</v>
      </c>
      <c r="B1965">
        <v>8002402</v>
      </c>
      <c r="D1965" s="4" t="s">
        <v>8337</v>
      </c>
      <c r="E1965" s="4" t="s">
        <v>8338</v>
      </c>
      <c r="F1965">
        <f>VALUE(SUBSTITUTE(Hafas[[#This Row],[Breitengrad Bahnhof]],".",","))</f>
        <v>50.686746999999997</v>
      </c>
      <c r="G1965">
        <f>VALUE(SUBSTITUTE(Hafas[[#This Row],[Längengrad Bahnhof]],".",","))</f>
        <v>6.8161880000000004</v>
      </c>
    </row>
    <row r="1966" spans="1:7">
      <c r="A1966" s="4" t="s">
        <v>8339</v>
      </c>
      <c r="B1966">
        <v>8003440</v>
      </c>
      <c r="D1966" s="4" t="s">
        <v>8340</v>
      </c>
      <c r="E1966" s="4" t="s">
        <v>8341</v>
      </c>
      <c r="F1966">
        <f>VALUE(SUBSTITUTE(Hafas[[#This Row],[Breitengrad Bahnhof]],".",","))</f>
        <v>50.613053999999998</v>
      </c>
      <c r="G1966">
        <f>VALUE(SUBSTITUTE(Hafas[[#This Row],[Längengrad Bahnhof]],".",","))</f>
        <v>6.796055</v>
      </c>
    </row>
    <row r="1967" spans="1:7">
      <c r="A1967" s="4" t="s">
        <v>8342</v>
      </c>
      <c r="B1967">
        <v>8003462</v>
      </c>
      <c r="D1967" s="4" t="s">
        <v>8343</v>
      </c>
      <c r="E1967" s="4" t="s">
        <v>8344</v>
      </c>
      <c r="F1967">
        <f>VALUE(SUBSTITUTE(Hafas[[#This Row],[Breitengrad Bahnhof]],".",","))</f>
        <v>50.655602000000002</v>
      </c>
      <c r="G1967">
        <f>VALUE(SUBSTITUTE(Hafas[[#This Row],[Längengrad Bahnhof]],".",","))</f>
        <v>6.8344779999999998</v>
      </c>
    </row>
    <row r="1968" spans="1:7">
      <c r="A1968" s="4" t="s">
        <v>8345</v>
      </c>
      <c r="B1968">
        <v>8005748</v>
      </c>
      <c r="D1968" s="4" t="s">
        <v>8346</v>
      </c>
      <c r="E1968" s="4" t="s">
        <v>8347</v>
      </c>
      <c r="F1968">
        <f>VALUE(SUBSTITUTE(Hafas[[#This Row],[Breitengrad Bahnhof]],".",","))</f>
        <v>50.634199000000002</v>
      </c>
      <c r="G1968">
        <f>VALUE(SUBSTITUTE(Hafas[[#This Row],[Längengrad Bahnhof]],".",","))</f>
        <v>6.8110619999999997</v>
      </c>
    </row>
    <row r="1969" spans="1:7">
      <c r="A1969" s="4" t="s">
        <v>8348</v>
      </c>
      <c r="B1969">
        <v>8001941</v>
      </c>
      <c r="D1969" s="4" t="s">
        <v>8349</v>
      </c>
      <c r="E1969" s="4" t="s">
        <v>8350</v>
      </c>
      <c r="F1969">
        <f>VALUE(SUBSTITUTE(Hafas[[#This Row],[Breitengrad Bahnhof]],".",","))</f>
        <v>54.135342999999999</v>
      </c>
      <c r="G1969">
        <f>VALUE(SUBSTITUTE(Hafas[[#This Row],[Längengrad Bahnhof]],".",","))</f>
        <v>10.610123</v>
      </c>
    </row>
    <row r="1970" spans="1:7">
      <c r="A1970" s="4" t="s">
        <v>8351</v>
      </c>
      <c r="B1970">
        <v>8000101</v>
      </c>
      <c r="D1970" s="4" t="s">
        <v>8352</v>
      </c>
      <c r="E1970" s="4" t="s">
        <v>8353</v>
      </c>
      <c r="F1970">
        <f>VALUE(SUBSTITUTE(Hafas[[#This Row],[Breitengrad Bahnhof]],".",","))</f>
        <v>48.479951999999997</v>
      </c>
      <c r="G1970">
        <f>VALUE(SUBSTITUTE(Hafas[[#This Row],[Längengrad Bahnhof]],".",","))</f>
        <v>8.7822359999999993</v>
      </c>
    </row>
    <row r="1971" spans="1:7">
      <c r="A1971" s="4" t="s">
        <v>8354</v>
      </c>
      <c r="B1971">
        <v>8001944</v>
      </c>
      <c r="D1971" s="4" t="s">
        <v>8355</v>
      </c>
      <c r="E1971" s="4" t="s">
        <v>8356</v>
      </c>
      <c r="F1971">
        <f>VALUE(SUBSTITUTE(Hafas[[#This Row],[Breitengrad Bahnhof]],".",","))</f>
        <v>48.484699999999997</v>
      </c>
      <c r="G1971">
        <f>VALUE(SUBSTITUTE(Hafas[[#This Row],[Längengrad Bahnhof]],".",","))</f>
        <v>8.7530999999999999</v>
      </c>
    </row>
    <row r="1972" spans="1:7">
      <c r="A1972" s="4" t="s">
        <v>8357</v>
      </c>
      <c r="B1972">
        <v>8001942</v>
      </c>
      <c r="D1972" s="4" t="s">
        <v>8358</v>
      </c>
      <c r="E1972" s="4" t="s">
        <v>8359</v>
      </c>
      <c r="F1972">
        <f>VALUE(SUBSTITUTE(Hafas[[#This Row],[Breitengrad Bahnhof]],".",","))</f>
        <v>48.909846000000002</v>
      </c>
      <c r="G1972">
        <f>VALUE(SUBSTITUTE(Hafas[[#This Row],[Längengrad Bahnhof]],".",","))</f>
        <v>8.7437719999999999</v>
      </c>
    </row>
    <row r="1973" spans="1:7">
      <c r="A1973" s="4" t="s">
        <v>8360</v>
      </c>
      <c r="B1973">
        <v>8001946</v>
      </c>
      <c r="D1973" s="4" t="s">
        <v>8361</v>
      </c>
      <c r="E1973" s="4" t="s">
        <v>8362</v>
      </c>
      <c r="F1973">
        <f>VALUE(SUBSTITUTE(Hafas[[#This Row],[Breitengrad Bahnhof]],".",","))</f>
        <v>48.446288000000003</v>
      </c>
      <c r="G1973">
        <f>VALUE(SUBSTITUTE(Hafas[[#This Row],[Längengrad Bahnhof]],".",","))</f>
        <v>8.7831010000000003</v>
      </c>
    </row>
    <row r="1974" spans="1:7">
      <c r="A1974" s="4" t="s">
        <v>8363</v>
      </c>
      <c r="B1974">
        <v>8001949</v>
      </c>
      <c r="D1974" s="4" t="s">
        <v>8364</v>
      </c>
      <c r="E1974" s="4" t="s">
        <v>8365</v>
      </c>
      <c r="F1974">
        <f>VALUE(SUBSTITUTE(Hafas[[#This Row],[Breitengrad Bahnhof]],".",","))</f>
        <v>52.783369</v>
      </c>
      <c r="G1974">
        <f>VALUE(SUBSTITUTE(Hafas[[#This Row],[Längengrad Bahnhof]],".",","))</f>
        <v>9.2313899999999993</v>
      </c>
    </row>
    <row r="1975" spans="1:7">
      <c r="A1975" s="4" t="s">
        <v>8366</v>
      </c>
      <c r="B1975">
        <v>8001950</v>
      </c>
      <c r="D1975" s="4" t="s">
        <v>8367</v>
      </c>
      <c r="E1975" s="4" t="s">
        <v>8368</v>
      </c>
      <c r="F1975">
        <f>VALUE(SUBSTITUTE(Hafas[[#This Row],[Breitengrad Bahnhof]],".",","))</f>
        <v>50.361781000000001</v>
      </c>
      <c r="G1975">
        <f>VALUE(SUBSTITUTE(Hafas[[#This Row],[Längengrad Bahnhof]],".",","))</f>
        <v>7.9925660000000001</v>
      </c>
    </row>
    <row r="1976" spans="1:7">
      <c r="A1976" s="4" t="s">
        <v>8369</v>
      </c>
      <c r="B1976">
        <v>8011524</v>
      </c>
      <c r="D1976" s="4" t="s">
        <v>8370</v>
      </c>
      <c r="E1976" s="4" t="s">
        <v>8371</v>
      </c>
      <c r="F1976">
        <f>VALUE(SUBSTITUTE(Hafas[[#This Row],[Breitengrad Bahnhof]],".",","))</f>
        <v>50.650123999999998</v>
      </c>
      <c r="G1976">
        <f>VALUE(SUBSTITUTE(Hafas[[#This Row],[Längengrad Bahnhof]],".",","))</f>
        <v>12.619721999999999</v>
      </c>
    </row>
    <row r="1977" spans="1:7">
      <c r="A1977" s="4" t="s">
        <v>8372</v>
      </c>
      <c r="B1977">
        <v>8001953</v>
      </c>
      <c r="D1977" s="4" t="s">
        <v>8373</v>
      </c>
      <c r="E1977" s="4" t="s">
        <v>8374</v>
      </c>
      <c r="F1977">
        <f>VALUE(SUBSTITUTE(Hafas[[#This Row],[Breitengrad Bahnhof]],".",","))</f>
        <v>53.943961999999999</v>
      </c>
      <c r="G1977">
        <f>VALUE(SUBSTITUTE(Hafas[[#This Row],[Längengrad Bahnhof]],".",","))</f>
        <v>10.253159</v>
      </c>
    </row>
    <row r="1978" spans="1:7">
      <c r="A1978" s="4" t="s">
        <v>8375</v>
      </c>
      <c r="B1978">
        <v>8001954</v>
      </c>
      <c r="D1978" s="4" t="s">
        <v>8376</v>
      </c>
      <c r="E1978" s="4" t="s">
        <v>8377</v>
      </c>
      <c r="F1978">
        <f>VALUE(SUBSTITUTE(Hafas[[#This Row],[Breitengrad Bahnhof]],".",","))</f>
        <v>47.661560000000001</v>
      </c>
      <c r="G1978">
        <f>VALUE(SUBSTITUTE(Hafas[[#This Row],[Längengrad Bahnhof]],".",","))</f>
        <v>7.8394250000000003</v>
      </c>
    </row>
    <row r="1979" spans="1:7">
      <c r="A1979" s="4" t="s">
        <v>8378</v>
      </c>
      <c r="B1979">
        <v>8011528</v>
      </c>
      <c r="D1979" s="4" t="s">
        <v>8379</v>
      </c>
      <c r="E1979" s="4" t="s">
        <v>8380</v>
      </c>
      <c r="F1979">
        <f>VALUE(SUBSTITUTE(Hafas[[#This Row],[Breitengrad Bahnhof]],".",","))</f>
        <v>50.854685000000003</v>
      </c>
      <c r="G1979">
        <f>VALUE(SUBSTITUTE(Hafas[[#This Row],[Längengrad Bahnhof]],".",","))</f>
        <v>13.118402</v>
      </c>
    </row>
    <row r="1980" spans="1:7">
      <c r="A1980" s="4" t="s">
        <v>8381</v>
      </c>
      <c r="B1980">
        <v>8011529</v>
      </c>
      <c r="D1980" s="4" t="s">
        <v>8382</v>
      </c>
      <c r="E1980" s="4" t="s">
        <v>8383</v>
      </c>
      <c r="F1980">
        <f>VALUE(SUBSTITUTE(Hafas[[#This Row],[Breitengrad Bahnhof]],".",","))</f>
        <v>50.849350000000001</v>
      </c>
      <c r="G1980">
        <f>VALUE(SUBSTITUTE(Hafas[[#This Row],[Längengrad Bahnhof]],".",","))</f>
        <v>13.110263</v>
      </c>
    </row>
    <row r="1981" spans="1:7">
      <c r="A1981" s="4" t="s">
        <v>8384</v>
      </c>
      <c r="B1981">
        <v>8010103</v>
      </c>
      <c r="D1981" s="4" t="s">
        <v>8385</v>
      </c>
      <c r="E1981" s="4" t="s">
        <v>8386</v>
      </c>
      <c r="F1981">
        <f>VALUE(SUBSTITUTE(Hafas[[#This Row],[Breitengrad Bahnhof]],".",","))</f>
        <v>51.583620000000003</v>
      </c>
      <c r="G1981">
        <f>VALUE(SUBSTITUTE(Hafas[[#This Row],[Längengrad Bahnhof]],".",","))</f>
        <v>13.247685000000001</v>
      </c>
    </row>
    <row r="1982" spans="1:7">
      <c r="A1982" s="4" t="s">
        <v>8387</v>
      </c>
      <c r="B1982">
        <v>8011531</v>
      </c>
      <c r="D1982" s="4" t="s">
        <v>8388</v>
      </c>
      <c r="E1982" s="4" t="s">
        <v>8389</v>
      </c>
      <c r="F1982">
        <f>VALUE(SUBSTITUTE(Hafas[[#This Row],[Breitengrad Bahnhof]],".",","))</f>
        <v>52.808176000000003</v>
      </c>
      <c r="G1982">
        <f>VALUE(SUBSTITUTE(Hafas[[#This Row],[Längengrad Bahnhof]],".",","))</f>
        <v>13.959985</v>
      </c>
    </row>
    <row r="1983" spans="1:7">
      <c r="A1983" s="4" t="s">
        <v>8390</v>
      </c>
      <c r="B1983">
        <v>8081086</v>
      </c>
      <c r="D1983" s="4" t="s">
        <v>8391</v>
      </c>
      <c r="E1983" s="4" t="s">
        <v>8392</v>
      </c>
      <c r="F1983">
        <f>VALUE(SUBSTITUTE(Hafas[[#This Row],[Breitengrad Bahnhof]],".",","))</f>
        <v>52.805114000000003</v>
      </c>
      <c r="G1983">
        <f>VALUE(SUBSTITUTE(Hafas[[#This Row],[Längengrad Bahnhof]],".",","))</f>
        <v>13.958220000000001</v>
      </c>
    </row>
    <row r="1984" spans="1:7">
      <c r="A1984" s="4" t="s">
        <v>8393</v>
      </c>
      <c r="B1984">
        <v>8017346</v>
      </c>
      <c r="D1984" s="4" t="s">
        <v>8394</v>
      </c>
      <c r="E1984" s="4" t="s">
        <v>8395</v>
      </c>
      <c r="F1984">
        <f>VALUE(SUBSTITUTE(Hafas[[#This Row],[Breitengrad Bahnhof]],".",","))</f>
        <v>53.213765000000002</v>
      </c>
      <c r="G1984">
        <f>VALUE(SUBSTITUTE(Hafas[[#This Row],[Längengrad Bahnhof]],".",","))</f>
        <v>12.212612999999999</v>
      </c>
    </row>
    <row r="1985" spans="1:7">
      <c r="A1985" s="4" t="s">
        <v>8396</v>
      </c>
      <c r="B1985">
        <v>8013479</v>
      </c>
      <c r="D1985" s="4" t="s">
        <v>8397</v>
      </c>
      <c r="E1985" s="4" t="s">
        <v>8398</v>
      </c>
      <c r="F1985">
        <f>VALUE(SUBSTITUTE(Hafas[[#This Row],[Breitengrad Bahnhof]],".",","))</f>
        <v>52.559772000000002</v>
      </c>
      <c r="G1985">
        <f>VALUE(SUBSTITUTE(Hafas[[#This Row],[Längengrad Bahnhof]],".",","))</f>
        <v>13.089636</v>
      </c>
    </row>
    <row r="1986" spans="1:7">
      <c r="A1986" s="4" t="s">
        <v>8399</v>
      </c>
      <c r="B1986">
        <v>8010106</v>
      </c>
      <c r="D1986" s="4" t="s">
        <v>8400</v>
      </c>
      <c r="E1986" s="4" t="s">
        <v>8401</v>
      </c>
      <c r="F1986">
        <f>VALUE(SUBSTITUTE(Hafas[[#This Row],[Breitengrad Bahnhof]],".",","))</f>
        <v>50.479056</v>
      </c>
      <c r="G1986">
        <f>VALUE(SUBSTITUTE(Hafas[[#This Row],[Längengrad Bahnhof]],".",","))</f>
        <v>12.361094</v>
      </c>
    </row>
    <row r="1987" spans="1:7">
      <c r="A1987" s="4" t="s">
        <v>8402</v>
      </c>
      <c r="B1987">
        <v>8001957</v>
      </c>
      <c r="D1987" s="4" t="s">
        <v>8403</v>
      </c>
      <c r="E1987" s="4" t="s">
        <v>8404</v>
      </c>
      <c r="F1987">
        <f>VALUE(SUBSTITUTE(Hafas[[#This Row],[Breitengrad Bahnhof]],".",","))</f>
        <v>52.423496</v>
      </c>
      <c r="G1987">
        <f>VALUE(SUBSTITUTE(Hafas[[#This Row],[Längengrad Bahnhof]],".",","))</f>
        <v>10.717325000000001</v>
      </c>
    </row>
    <row r="1988" spans="1:7">
      <c r="A1988" s="4" t="s">
        <v>8405</v>
      </c>
      <c r="B1988">
        <v>8011533</v>
      </c>
      <c r="D1988" s="4" t="s">
        <v>8406</v>
      </c>
      <c r="E1988" s="4" t="s">
        <v>8407</v>
      </c>
      <c r="F1988">
        <f>VALUE(SUBSTITUTE(Hafas[[#This Row],[Breitengrad Bahnhof]],".",","))</f>
        <v>52.406725000000002</v>
      </c>
      <c r="G1988">
        <f>VALUE(SUBSTITUTE(Hafas[[#This Row],[Längengrad Bahnhof]],".",","))</f>
        <v>13.824926</v>
      </c>
    </row>
    <row r="1989" spans="1:7">
      <c r="A1989" s="4" t="s">
        <v>8408</v>
      </c>
      <c r="B1989">
        <v>8079310</v>
      </c>
      <c r="D1989" s="4" t="s">
        <v>8409</v>
      </c>
      <c r="E1989" s="4" t="s">
        <v>8410</v>
      </c>
      <c r="F1989">
        <f>VALUE(SUBSTITUTE(Hafas[[#This Row],[Breitengrad Bahnhof]],".",","))</f>
        <v>52.392173999999997</v>
      </c>
      <c r="G1989">
        <f>VALUE(SUBSTITUTE(Hafas[[#This Row],[Längengrad Bahnhof]],".",","))</f>
        <v>13.796232</v>
      </c>
    </row>
    <row r="1990" spans="1:7">
      <c r="A1990" s="4" t="s">
        <v>8411</v>
      </c>
      <c r="B1990">
        <v>8001961</v>
      </c>
      <c r="D1990" s="4" t="s">
        <v>8412</v>
      </c>
      <c r="E1990" s="4" t="s">
        <v>8413</v>
      </c>
      <c r="F1990">
        <f>VALUE(SUBSTITUTE(Hafas[[#This Row],[Breitengrad Bahnhof]],".",","))</f>
        <v>47.530970000000003</v>
      </c>
      <c r="G1990">
        <f>VALUE(SUBSTITUTE(Hafas[[#This Row],[Längengrad Bahnhof]],".",","))</f>
        <v>11.11486</v>
      </c>
    </row>
    <row r="1991" spans="1:7">
      <c r="A1991" s="4" t="s">
        <v>8414</v>
      </c>
      <c r="B1991">
        <v>8001963</v>
      </c>
      <c r="D1991" s="4" t="s">
        <v>8415</v>
      </c>
      <c r="E1991" s="4" t="s">
        <v>8416</v>
      </c>
      <c r="F1991">
        <f>VALUE(SUBSTITUTE(Hafas[[#This Row],[Breitengrad Bahnhof]],".",","))</f>
        <v>48.079712999999998</v>
      </c>
      <c r="G1991">
        <f>VALUE(SUBSTITUTE(Hafas[[#This Row],[Längengrad Bahnhof]],".",","))</f>
        <v>11.609378</v>
      </c>
    </row>
    <row r="1992" spans="1:7">
      <c r="A1992" s="4" t="s">
        <v>8417</v>
      </c>
      <c r="B1992">
        <v>8001964</v>
      </c>
      <c r="D1992" s="4" t="s">
        <v>8418</v>
      </c>
      <c r="E1992" s="4" t="s">
        <v>8419</v>
      </c>
      <c r="F1992">
        <f>VALUE(SUBSTITUTE(Hafas[[#This Row],[Breitengrad Bahnhof]],".",","))</f>
        <v>49.786932</v>
      </c>
      <c r="G1992">
        <f>VALUE(SUBSTITUTE(Hafas[[#This Row],[Längengrad Bahnhof]],".",","))</f>
        <v>9.4376139999999999</v>
      </c>
    </row>
    <row r="1993" spans="1:7">
      <c r="A1993" s="4" t="s">
        <v>8420</v>
      </c>
      <c r="B1993">
        <v>8001965</v>
      </c>
      <c r="D1993" s="4" t="s">
        <v>8421</v>
      </c>
      <c r="E1993" s="4" t="s">
        <v>8422</v>
      </c>
      <c r="F1993">
        <f>VALUE(SUBSTITUTE(Hafas[[#This Row],[Breitengrad Bahnhof]],".",","))</f>
        <v>48.710807000000003</v>
      </c>
      <c r="G1993">
        <f>VALUE(SUBSTITUTE(Hafas[[#This Row],[Längengrad Bahnhof]],".",","))</f>
        <v>9.616047</v>
      </c>
    </row>
    <row r="1994" spans="1:7">
      <c r="A1994" s="4" t="s">
        <v>8423</v>
      </c>
      <c r="B1994">
        <v>8001967</v>
      </c>
      <c r="D1994" s="4" t="s">
        <v>8424</v>
      </c>
      <c r="E1994" s="4" t="s">
        <v>8425</v>
      </c>
      <c r="F1994">
        <f>VALUE(SUBSTITUTE(Hafas[[#This Row],[Breitengrad Bahnhof]],".",","))</f>
        <v>48.909208999999997</v>
      </c>
      <c r="G1994">
        <f>VALUE(SUBSTITUTE(Hafas[[#This Row],[Längengrad Bahnhof]],".",","))</f>
        <v>9.1802329999999994</v>
      </c>
    </row>
    <row r="1995" spans="1:7">
      <c r="A1995" s="4" t="s">
        <v>8426</v>
      </c>
      <c r="B1995">
        <v>8001274</v>
      </c>
      <c r="D1995" s="4" t="s">
        <v>8427</v>
      </c>
      <c r="E1995" s="4" t="s">
        <v>8428</v>
      </c>
      <c r="F1995">
        <f>VALUE(SUBSTITUTE(Hafas[[#This Row],[Breitengrad Bahnhof]],".",","))</f>
        <v>54.443590999999998</v>
      </c>
      <c r="G1995">
        <f>VALUE(SUBSTITUTE(Hafas[[#This Row],[Längengrad Bahnhof]],".",","))</f>
        <v>11.188980000000001</v>
      </c>
    </row>
    <row r="1996" spans="1:7">
      <c r="A1996" s="4" t="s">
        <v>8429</v>
      </c>
      <c r="B1996">
        <v>8084061</v>
      </c>
      <c r="D1996" s="4" t="s">
        <v>8430</v>
      </c>
      <c r="E1996" s="4" t="s">
        <v>8431</v>
      </c>
      <c r="F1996">
        <f>VALUE(SUBSTITUTE(Hafas[[#This Row],[Breitengrad Bahnhof]],".",","))</f>
        <v>52.815989000000002</v>
      </c>
      <c r="G1996">
        <f>VALUE(SUBSTITUTE(Hafas[[#This Row],[Längengrad Bahnhof]],".",","))</f>
        <v>12.765162</v>
      </c>
    </row>
    <row r="1997" spans="1:7">
      <c r="A1997" s="4" t="s">
        <v>8432</v>
      </c>
      <c r="B1997">
        <v>8084063</v>
      </c>
      <c r="D1997" s="4" t="s">
        <v>8433</v>
      </c>
      <c r="E1997" s="4" t="s">
        <v>8434</v>
      </c>
      <c r="F1997">
        <f>VALUE(SUBSTITUTE(Hafas[[#This Row],[Breitengrad Bahnhof]],".",","))</f>
        <v>52.807357000000003</v>
      </c>
      <c r="G1997">
        <f>VALUE(SUBSTITUTE(Hafas[[#This Row],[Längengrad Bahnhof]],".",","))</f>
        <v>12.782461</v>
      </c>
    </row>
    <row r="1998" spans="1:7">
      <c r="A1998" s="4" t="s">
        <v>8435</v>
      </c>
      <c r="B1998">
        <v>8084064</v>
      </c>
      <c r="D1998" s="4" t="s">
        <v>8436</v>
      </c>
      <c r="E1998" s="4" t="s">
        <v>8437</v>
      </c>
      <c r="F1998">
        <f>VALUE(SUBSTITUTE(Hafas[[#This Row],[Breitengrad Bahnhof]],".",","))</f>
        <v>52.811518999999997</v>
      </c>
      <c r="G1998">
        <f>VALUE(SUBSTITUTE(Hafas[[#This Row],[Längengrad Bahnhof]],".",","))</f>
        <v>12.771808999999999</v>
      </c>
    </row>
    <row r="1999" spans="1:7">
      <c r="A1999" s="4" t="s">
        <v>8438</v>
      </c>
      <c r="B1999">
        <v>8084065</v>
      </c>
      <c r="D1999" s="4" t="s">
        <v>8439</v>
      </c>
      <c r="E1999" s="4" t="s">
        <v>8440</v>
      </c>
      <c r="F1999">
        <f>VALUE(SUBSTITUTE(Hafas[[#This Row],[Breitengrad Bahnhof]],".",","))</f>
        <v>52.815412000000002</v>
      </c>
      <c r="G1999">
        <f>VALUE(SUBSTITUTE(Hafas[[#This Row],[Längengrad Bahnhof]],".",","))</f>
        <v>12.76694</v>
      </c>
    </row>
    <row r="2000" spans="1:7">
      <c r="A2000" s="4" t="s">
        <v>8441</v>
      </c>
      <c r="B2000">
        <v>8001969</v>
      </c>
      <c r="D2000" s="4" t="s">
        <v>8442</v>
      </c>
      <c r="E2000" s="4" t="s">
        <v>8443</v>
      </c>
      <c r="F2000">
        <f>VALUE(SUBSTITUTE(Hafas[[#This Row],[Breitengrad Bahnhof]],".",","))</f>
        <v>50.364324000000003</v>
      </c>
      <c r="G2000">
        <f>VALUE(SUBSTITUTE(Hafas[[#This Row],[Längengrad Bahnhof]],".",","))</f>
        <v>11.934034</v>
      </c>
    </row>
    <row r="2001" spans="1:7">
      <c r="A2001" s="4" t="s">
        <v>8444</v>
      </c>
      <c r="B2001">
        <v>8001970</v>
      </c>
      <c r="D2001" s="4" t="s">
        <v>8445</v>
      </c>
      <c r="E2001" s="4" t="s">
        <v>8446</v>
      </c>
      <c r="F2001">
        <f>VALUE(SUBSTITUTE(Hafas[[#This Row],[Breitengrad Bahnhof]],".",","))</f>
        <v>47.946938000000003</v>
      </c>
      <c r="G2001">
        <f>VALUE(SUBSTITUTE(Hafas[[#This Row],[Längengrad Bahnhof]],".",","))</f>
        <v>11.290224</v>
      </c>
    </row>
    <row r="2002" spans="1:7">
      <c r="A2002" s="4" t="s">
        <v>8447</v>
      </c>
      <c r="B2002">
        <v>8011534</v>
      </c>
      <c r="D2002" s="4" t="s">
        <v>8448</v>
      </c>
      <c r="E2002" s="4" t="s">
        <v>8449</v>
      </c>
      <c r="F2002">
        <f>VALUE(SUBSTITUTE(Hafas[[#This Row],[Breitengrad Bahnhof]],".",","))</f>
        <v>53.330753999999999</v>
      </c>
      <c r="G2002">
        <f>VALUE(SUBSTITUTE(Hafas[[#This Row],[Längengrad Bahnhof]],".",","))</f>
        <v>13.431271000000001</v>
      </c>
    </row>
    <row r="2003" spans="1:7">
      <c r="A2003" s="4" t="s">
        <v>8450</v>
      </c>
      <c r="B2003">
        <v>8001971</v>
      </c>
      <c r="D2003" s="4" t="s">
        <v>8451</v>
      </c>
      <c r="E2003" s="4" t="s">
        <v>8452</v>
      </c>
      <c r="F2003">
        <f>VALUE(SUBSTITUTE(Hafas[[#This Row],[Breitengrad Bahnhof]],".",","))</f>
        <v>47.871443999999997</v>
      </c>
      <c r="G2003">
        <f>VALUE(SUBSTITUTE(Hafas[[#This Row],[Längengrad Bahnhof]],".",","))</f>
        <v>8.0982939999999992</v>
      </c>
    </row>
    <row r="2004" spans="1:7">
      <c r="A2004" s="4" t="s">
        <v>8453</v>
      </c>
      <c r="B2004">
        <v>8001977</v>
      </c>
      <c r="D2004" s="4" t="s">
        <v>8454</v>
      </c>
      <c r="E2004" s="4" t="s">
        <v>8455</v>
      </c>
      <c r="F2004">
        <f>VALUE(SUBSTITUTE(Hafas[[#This Row],[Breitengrad Bahnhof]],".",","))</f>
        <v>54.309846999999998</v>
      </c>
      <c r="G2004">
        <f>VALUE(SUBSTITUTE(Hafas[[#This Row],[Längengrad Bahnhof]],".",","))</f>
        <v>9.9470179999999999</v>
      </c>
    </row>
    <row r="2005" spans="1:7">
      <c r="A2005" s="4" t="s">
        <v>8456</v>
      </c>
      <c r="B2005">
        <v>8001972</v>
      </c>
      <c r="D2005" s="4" t="s">
        <v>8457</v>
      </c>
      <c r="E2005" s="4" t="s">
        <v>8458</v>
      </c>
      <c r="F2005">
        <f>VALUE(SUBSTITUTE(Hafas[[#This Row],[Breitengrad Bahnhof]],".",","))</f>
        <v>51.614953</v>
      </c>
      <c r="G2005">
        <f>VALUE(SUBSTITUTE(Hafas[[#This Row],[Längengrad Bahnhof]],".",","))</f>
        <v>6.9732159999999999</v>
      </c>
    </row>
    <row r="2006" spans="1:7">
      <c r="A2006" s="4" t="s">
        <v>8459</v>
      </c>
      <c r="B2006">
        <v>8001973</v>
      </c>
      <c r="D2006" s="4" t="s">
        <v>8460</v>
      </c>
      <c r="E2006" s="4" t="s">
        <v>8461</v>
      </c>
      <c r="F2006">
        <f>VALUE(SUBSTITUTE(Hafas[[#This Row],[Breitengrad Bahnhof]],".",","))</f>
        <v>48.151845999999999</v>
      </c>
      <c r="G2006">
        <f>VALUE(SUBSTITUTE(Hafas[[#This Row],[Längengrad Bahnhof]],".",","))</f>
        <v>11.732103</v>
      </c>
    </row>
    <row r="2007" spans="1:7">
      <c r="A2007" s="4" t="s">
        <v>8462</v>
      </c>
      <c r="B2007">
        <v>8001966</v>
      </c>
      <c r="D2007" s="4" t="s">
        <v>8463</v>
      </c>
      <c r="E2007" s="4" t="s">
        <v>8464</v>
      </c>
      <c r="F2007">
        <f>VALUE(SUBSTITUTE(Hafas[[#This Row],[Breitengrad Bahnhof]],".",","))</f>
        <v>47.895336</v>
      </c>
      <c r="G2007">
        <f>VALUE(SUBSTITUTE(Hafas[[#This Row],[Längengrad Bahnhof]],".",","))</f>
        <v>11.852244000000001</v>
      </c>
    </row>
    <row r="2008" spans="1:7">
      <c r="A2008" s="4" t="s">
        <v>8465</v>
      </c>
      <c r="B2008">
        <v>8001974</v>
      </c>
      <c r="D2008" s="4" t="s">
        <v>8466</v>
      </c>
      <c r="E2008" s="4" t="s">
        <v>8467</v>
      </c>
      <c r="F2008">
        <f>VALUE(SUBSTITUTE(Hafas[[#This Row],[Breitengrad Bahnhof]],".",","))</f>
        <v>48.820298000000001</v>
      </c>
      <c r="G2008">
        <f>VALUE(SUBSTITUTE(Hafas[[#This Row],[Längengrad Bahnhof]],".",","))</f>
        <v>9.2705990000000007</v>
      </c>
    </row>
    <row r="2009" spans="1:7">
      <c r="A2009" s="4" t="s">
        <v>8468</v>
      </c>
      <c r="B2009">
        <v>8000520</v>
      </c>
      <c r="D2009" s="4" t="s">
        <v>8469</v>
      </c>
      <c r="E2009" s="4" t="s">
        <v>8470</v>
      </c>
      <c r="F2009">
        <f>VALUE(SUBSTITUTE(Hafas[[#This Row],[Breitengrad Bahnhof]],".",","))</f>
        <v>51.165227000000002</v>
      </c>
      <c r="G2009">
        <f>VALUE(SUBSTITUTE(Hafas[[#This Row],[Längengrad Bahnhof]],".",","))</f>
        <v>9.4454619999999991</v>
      </c>
    </row>
    <row r="2010" spans="1:7">
      <c r="A2010" s="4" t="s">
        <v>8471</v>
      </c>
      <c r="B2010">
        <v>8002236</v>
      </c>
      <c r="D2010" s="4" t="s">
        <v>8472</v>
      </c>
      <c r="E2010" s="4" t="s">
        <v>8473</v>
      </c>
      <c r="F2010">
        <f>VALUE(SUBSTITUTE(Hafas[[#This Row],[Breitengrad Bahnhof]],".",","))</f>
        <v>51.131121999999998</v>
      </c>
      <c r="G2010">
        <f>VALUE(SUBSTITUTE(Hafas[[#This Row],[Längengrad Bahnhof]],".",","))</f>
        <v>9.4356299999999997</v>
      </c>
    </row>
    <row r="2011" spans="1:7">
      <c r="A2011" s="4" t="s">
        <v>8474</v>
      </c>
      <c r="B2011">
        <v>8006546</v>
      </c>
      <c r="D2011" s="4" t="s">
        <v>8475</v>
      </c>
      <c r="E2011" s="4" t="s">
        <v>8476</v>
      </c>
      <c r="F2011">
        <f>VALUE(SUBSTITUTE(Hafas[[#This Row],[Breitengrad Bahnhof]],".",","))</f>
        <v>51.186551999999999</v>
      </c>
      <c r="G2011">
        <f>VALUE(SUBSTITUTE(Hafas[[#This Row],[Längengrad Bahnhof]],".",","))</f>
        <v>9.4500600000000006</v>
      </c>
    </row>
    <row r="2012" spans="1:7">
      <c r="A2012" s="4" t="s">
        <v>8477</v>
      </c>
      <c r="B2012">
        <v>8013480</v>
      </c>
      <c r="D2012" s="4" t="s">
        <v>8478</v>
      </c>
      <c r="E2012" s="4" t="s">
        <v>8479</v>
      </c>
      <c r="F2012">
        <f>VALUE(SUBSTITUTE(Hafas[[#This Row],[Breitengrad Bahnhof]],".",","))</f>
        <v>52.303553000000001</v>
      </c>
      <c r="G2012">
        <f>VALUE(SUBSTITUTE(Hafas[[#This Row],[Längengrad Bahnhof]],".",","))</f>
        <v>12.964073000000001</v>
      </c>
    </row>
    <row r="2013" spans="1:7">
      <c r="A2013" s="4" t="s">
        <v>8480</v>
      </c>
      <c r="B2013">
        <v>8011536</v>
      </c>
      <c r="D2013" s="4" t="s">
        <v>8481</v>
      </c>
      <c r="E2013" s="4" t="s">
        <v>8482</v>
      </c>
      <c r="F2013">
        <f>VALUE(SUBSTITUTE(Hafas[[#This Row],[Breitengrad Bahnhof]],".",","))</f>
        <v>53.660086999999997</v>
      </c>
      <c r="G2013">
        <f>VALUE(SUBSTITUTE(Hafas[[#This Row],[Längengrad Bahnhof]],".",","))</f>
        <v>13.881913000000001</v>
      </c>
    </row>
    <row r="2014" spans="1:7">
      <c r="A2014" s="4" t="s">
        <v>8483</v>
      </c>
      <c r="B2014">
        <v>8011537</v>
      </c>
      <c r="D2014" s="4" t="s">
        <v>8484</v>
      </c>
      <c r="E2014" s="4" t="s">
        <v>8485</v>
      </c>
      <c r="F2014">
        <f>VALUE(SUBSTITUTE(Hafas[[#This Row],[Breitengrad Bahnhof]],".",","))</f>
        <v>51.642997999999999</v>
      </c>
      <c r="G2014">
        <f>VALUE(SUBSTITUTE(Hafas[[#This Row],[Längengrad Bahnhof]],".",","))</f>
        <v>13.173589</v>
      </c>
    </row>
    <row r="2015" spans="1:7">
      <c r="A2015" s="4" t="s">
        <v>8486</v>
      </c>
      <c r="B2015">
        <v>8071888</v>
      </c>
      <c r="D2015" s="4" t="s">
        <v>8487</v>
      </c>
      <c r="E2015" s="4" t="s">
        <v>8488</v>
      </c>
      <c r="F2015">
        <f>VALUE(SUBSTITUTE(Hafas[[#This Row],[Breitengrad Bahnhof]],".",","))</f>
        <v>51.643242000000001</v>
      </c>
      <c r="G2015">
        <f>VALUE(SUBSTITUTE(Hafas[[#This Row],[Längengrad Bahnhof]],".",","))</f>
        <v>13.178445999999999</v>
      </c>
    </row>
    <row r="2016" spans="1:7">
      <c r="A2016" s="4" t="s">
        <v>8489</v>
      </c>
      <c r="B2016">
        <v>8001976</v>
      </c>
      <c r="D2016" s="4" t="s">
        <v>8490</v>
      </c>
      <c r="E2016" s="4" t="s">
        <v>8491</v>
      </c>
      <c r="F2016">
        <f>VALUE(SUBSTITUTE(Hafas[[#This Row],[Breitengrad Bahnhof]],".",","))</f>
        <v>50.959453000000003</v>
      </c>
      <c r="G2016">
        <f>VALUE(SUBSTITUTE(Hafas[[#This Row],[Längengrad Bahnhof]],".",","))</f>
        <v>8.0092269999999992</v>
      </c>
    </row>
    <row r="2017" spans="1:7">
      <c r="A2017" s="4" t="s">
        <v>8492</v>
      </c>
      <c r="B2017">
        <v>8001978</v>
      </c>
      <c r="D2017" s="4" t="s">
        <v>8493</v>
      </c>
      <c r="E2017" s="4" t="s">
        <v>8494</v>
      </c>
      <c r="F2017">
        <f>VALUE(SUBSTITUTE(Hafas[[#This Row],[Breitengrad Bahnhof]],".",","))</f>
        <v>49.381946999999997</v>
      </c>
      <c r="G2017">
        <f>VALUE(SUBSTITUTE(Hafas[[#This Row],[Längengrad Bahnhof]],".",","))</f>
        <v>11.204207</v>
      </c>
    </row>
    <row r="2018" spans="1:7">
      <c r="A2018" s="4" t="s">
        <v>8495</v>
      </c>
      <c r="B2018">
        <v>8001988</v>
      </c>
      <c r="D2018" s="4" t="s">
        <v>8496</v>
      </c>
      <c r="E2018" s="4" t="s">
        <v>8497</v>
      </c>
      <c r="F2018">
        <f>VALUE(SUBSTITUTE(Hafas[[#This Row],[Breitengrad Bahnhof]],".",","))</f>
        <v>49.376032000000002</v>
      </c>
      <c r="G2018">
        <f>VALUE(SUBSTITUTE(Hafas[[#This Row],[Längengrad Bahnhof]],".",","))</f>
        <v>11.220502</v>
      </c>
    </row>
    <row r="2019" spans="1:7">
      <c r="A2019" s="4" t="s">
        <v>8498</v>
      </c>
      <c r="B2019">
        <v>8002520</v>
      </c>
      <c r="D2019" s="4" t="s">
        <v>8499</v>
      </c>
      <c r="E2019" s="4" t="s">
        <v>8500</v>
      </c>
      <c r="F2019">
        <f>VALUE(SUBSTITUTE(Hafas[[#This Row],[Breitengrad Bahnhof]],".",","))</f>
        <v>49.387912999999998</v>
      </c>
      <c r="G2019">
        <f>VALUE(SUBSTITUTE(Hafas[[#This Row],[Längengrad Bahnhof]],".",","))</f>
        <v>11.260901</v>
      </c>
    </row>
    <row r="2020" spans="1:7">
      <c r="A2020" s="4" t="s">
        <v>8501</v>
      </c>
      <c r="B2020">
        <v>8001980</v>
      </c>
      <c r="D2020" s="4" t="s">
        <v>8502</v>
      </c>
      <c r="E2020" s="4" t="s">
        <v>8503</v>
      </c>
      <c r="F2020">
        <f>VALUE(SUBSTITUTE(Hafas[[#This Row],[Breitengrad Bahnhof]],".",","))</f>
        <v>50.940797000000003</v>
      </c>
      <c r="G2020">
        <f>VALUE(SUBSTITUTE(Hafas[[#This Row],[Längengrad Bahnhof]],".",","))</f>
        <v>8.3293370000000007</v>
      </c>
    </row>
    <row r="2021" spans="1:7">
      <c r="A2021" s="4" t="s">
        <v>8504</v>
      </c>
      <c r="B2021">
        <v>8001982</v>
      </c>
      <c r="D2021" s="4" t="s">
        <v>8505</v>
      </c>
      <c r="E2021" s="4" t="s">
        <v>8506</v>
      </c>
      <c r="F2021">
        <f>VALUE(SUBSTITUTE(Hafas[[#This Row],[Breitengrad Bahnhof]],".",","))</f>
        <v>48.987346000000002</v>
      </c>
      <c r="G2021">
        <f>VALUE(SUBSTITUTE(Hafas[[#This Row],[Längengrad Bahnhof]],".",","))</f>
        <v>9.7007630000000002</v>
      </c>
    </row>
    <row r="2022" spans="1:7">
      <c r="A2022" s="4" t="s">
        <v>8507</v>
      </c>
      <c r="B2022">
        <v>8001984</v>
      </c>
      <c r="D2022" s="4" t="s">
        <v>8508</v>
      </c>
      <c r="E2022" s="4" t="s">
        <v>8509</v>
      </c>
      <c r="F2022">
        <f>VALUE(SUBSTITUTE(Hafas[[#This Row],[Breitengrad Bahnhof]],".",","))</f>
        <v>48.676493000000001</v>
      </c>
      <c r="G2022">
        <f>VALUE(SUBSTITUTE(Hafas[[#This Row],[Längengrad Bahnhof]],".",","))</f>
        <v>9.2177089999999993</v>
      </c>
    </row>
    <row r="2023" spans="1:7">
      <c r="A2023" s="4" t="s">
        <v>8510</v>
      </c>
      <c r="B2023">
        <v>8001983</v>
      </c>
      <c r="D2023" s="4" t="s">
        <v>8511</v>
      </c>
      <c r="E2023" s="4" t="s">
        <v>8512</v>
      </c>
      <c r="F2023">
        <f>VALUE(SUBSTITUTE(Hafas[[#This Row],[Breitengrad Bahnhof]],".",","))</f>
        <v>50.239009000000003</v>
      </c>
      <c r="G2023">
        <f>VALUE(SUBSTITUTE(Hafas[[#This Row],[Längengrad Bahnhof]],".",","))</f>
        <v>7.5833930000000001</v>
      </c>
    </row>
    <row r="2024" spans="1:7">
      <c r="A2024" s="4" t="s">
        <v>8513</v>
      </c>
      <c r="B2024">
        <v>8011540</v>
      </c>
      <c r="D2024" s="4" t="s">
        <v>8514</v>
      </c>
      <c r="E2024" s="4" t="s">
        <v>8515</v>
      </c>
      <c r="F2024">
        <f>VALUE(SUBSTITUTE(Hafas[[#This Row],[Breitengrad Bahnhof]],".",","))</f>
        <v>52.249419000000003</v>
      </c>
      <c r="G2024">
        <f>VALUE(SUBSTITUTE(Hafas[[#This Row],[Längengrad Bahnhof]],".",","))</f>
        <v>14.569595</v>
      </c>
    </row>
    <row r="2025" spans="1:7">
      <c r="A2025" s="4" t="s">
        <v>8516</v>
      </c>
      <c r="B2025">
        <v>8011541</v>
      </c>
      <c r="D2025" s="4" t="s">
        <v>8517</v>
      </c>
      <c r="E2025" s="4" t="s">
        <v>8518</v>
      </c>
      <c r="F2025">
        <f>VALUE(SUBSTITUTE(Hafas[[#This Row],[Breitengrad Bahnhof]],".",","))</f>
        <v>52.569662999999998</v>
      </c>
      <c r="G2025">
        <f>VALUE(SUBSTITUTE(Hafas[[#This Row],[Längengrad Bahnhof]],".",","))</f>
        <v>13.051254999999999</v>
      </c>
    </row>
    <row r="2026" spans="1:7">
      <c r="A2026" s="4" t="s">
        <v>8519</v>
      </c>
      <c r="B2026">
        <v>8000102</v>
      </c>
      <c r="D2026" s="4" t="s">
        <v>8520</v>
      </c>
      <c r="E2026" s="4" t="s">
        <v>8521</v>
      </c>
      <c r="F2026">
        <f>VALUE(SUBSTITUTE(Hafas[[#This Row],[Breitengrad Bahnhof]],".",","))</f>
        <v>51.173048000000001</v>
      </c>
      <c r="G2026">
        <f>VALUE(SUBSTITUTE(Hafas[[#This Row],[Längengrad Bahnhof]],".",","))</f>
        <v>7.9645630000000001</v>
      </c>
    </row>
    <row r="2027" spans="1:7">
      <c r="A2027" s="4" t="s">
        <v>8522</v>
      </c>
      <c r="B2027">
        <v>8001985</v>
      </c>
      <c r="D2027" s="4" t="s">
        <v>8523</v>
      </c>
      <c r="E2027" s="4" t="s">
        <v>8524</v>
      </c>
      <c r="F2027">
        <f>VALUE(SUBSTITUTE(Hafas[[#This Row],[Breitengrad Bahnhof]],".",","))</f>
        <v>48.389992999999997</v>
      </c>
      <c r="G2027">
        <f>VALUE(SUBSTITUTE(Hafas[[#This Row],[Längengrad Bahnhof]],".",","))</f>
        <v>10.026228</v>
      </c>
    </row>
    <row r="2028" spans="1:7">
      <c r="A2028" s="4" t="s">
        <v>8525</v>
      </c>
      <c r="B2028">
        <v>8007889</v>
      </c>
      <c r="D2028" s="4" t="s">
        <v>8526</v>
      </c>
      <c r="E2028" s="4" t="s">
        <v>8527</v>
      </c>
      <c r="F2028">
        <f>VALUE(SUBSTITUTE(Hafas[[#This Row],[Breitengrad Bahnhof]],".",","))</f>
        <v>47.752887000000001</v>
      </c>
      <c r="G2028">
        <f>VALUE(SUBSTITUTE(Hafas[[#This Row],[Längengrad Bahnhof]],".",","))</f>
        <v>11.728178</v>
      </c>
    </row>
    <row r="2029" spans="1:7">
      <c r="A2029" s="4" t="s">
        <v>8528</v>
      </c>
      <c r="B2029">
        <v>8011542</v>
      </c>
      <c r="D2029" s="4" t="s">
        <v>8529</v>
      </c>
      <c r="E2029" s="4" t="s">
        <v>8530</v>
      </c>
      <c r="F2029">
        <f>VALUE(SUBSTITUTE(Hafas[[#This Row],[Breitengrad Bahnhof]],".",","))</f>
        <v>51.637000999999998</v>
      </c>
      <c r="G2029">
        <f>VALUE(SUBSTITUTE(Hafas[[#This Row],[Längengrad Bahnhof]],".",","))</f>
        <v>13.710388</v>
      </c>
    </row>
    <row r="2030" spans="1:7">
      <c r="A2030" s="4" t="s">
        <v>8531</v>
      </c>
      <c r="B2030">
        <v>8001986</v>
      </c>
      <c r="D2030" s="4" t="s">
        <v>8532</v>
      </c>
      <c r="E2030" s="4" t="s">
        <v>8533</v>
      </c>
      <c r="F2030">
        <f>VALUE(SUBSTITUTE(Hafas[[#This Row],[Breitengrad Bahnhof]],".",","))</f>
        <v>48.292023</v>
      </c>
      <c r="G2030">
        <f>VALUE(SUBSTITUTE(Hafas[[#This Row],[Längengrad Bahnhof]],".",","))</f>
        <v>10.653900999999999</v>
      </c>
    </row>
    <row r="2031" spans="1:7">
      <c r="A2031" s="4" t="s">
        <v>8534</v>
      </c>
      <c r="B2031">
        <v>8001989</v>
      </c>
      <c r="D2031" s="4" t="s">
        <v>8535</v>
      </c>
      <c r="E2031" s="4" t="s">
        <v>8536</v>
      </c>
      <c r="F2031">
        <f>VALUE(SUBSTITUTE(Hafas[[#This Row],[Breitengrad Bahnhof]],".",","))</f>
        <v>49.413339999999998</v>
      </c>
      <c r="G2031">
        <f>VALUE(SUBSTITUTE(Hafas[[#This Row],[Längengrad Bahnhof]],".",","))</f>
        <v>11.17407</v>
      </c>
    </row>
    <row r="2032" spans="1:7">
      <c r="A2032" s="4" t="s">
        <v>8537</v>
      </c>
      <c r="B2032">
        <v>8001992</v>
      </c>
      <c r="D2032" s="4" t="s">
        <v>8538</v>
      </c>
      <c r="E2032" s="4" t="s">
        <v>8539</v>
      </c>
      <c r="F2032">
        <f>VALUE(SUBSTITUTE(Hafas[[#This Row],[Breitengrad Bahnhof]],".",","))</f>
        <v>47.705654000000003</v>
      </c>
      <c r="G2032">
        <f>VALUE(SUBSTITUTE(Hafas[[#This Row],[Längengrad Bahnhof]],".",","))</f>
        <v>11.933540000000001</v>
      </c>
    </row>
    <row r="2033" spans="1:7">
      <c r="A2033" s="4" t="s">
        <v>8540</v>
      </c>
      <c r="B2033">
        <v>8001990</v>
      </c>
      <c r="D2033" s="4" t="s">
        <v>8541</v>
      </c>
      <c r="E2033" s="4" t="s">
        <v>8542</v>
      </c>
      <c r="F2033">
        <f>VALUE(SUBSTITUTE(Hafas[[#This Row],[Breitengrad Bahnhof]],".",","))</f>
        <v>49.304743999999999</v>
      </c>
      <c r="G2033">
        <f>VALUE(SUBSTITUTE(Hafas[[#This Row],[Längengrad Bahnhof]],".",","))</f>
        <v>7.0311320000000004</v>
      </c>
    </row>
    <row r="2034" spans="1:7">
      <c r="A2034" s="4" t="s">
        <v>8543</v>
      </c>
      <c r="B2034">
        <v>8001991</v>
      </c>
      <c r="D2034" s="4" t="s">
        <v>8544</v>
      </c>
      <c r="E2034" s="4" t="s">
        <v>8545</v>
      </c>
      <c r="F2034">
        <f>VALUE(SUBSTITUTE(Hafas[[#This Row],[Breitengrad Bahnhof]],".",","))</f>
        <v>49.738900999999998</v>
      </c>
      <c r="G2034">
        <f>VALUE(SUBSTITUTE(Hafas[[#This Row],[Längengrad Bahnhof]],".",","))</f>
        <v>7.4046709999999996</v>
      </c>
    </row>
    <row r="2035" spans="1:7">
      <c r="A2035" s="4" t="s">
        <v>8546</v>
      </c>
      <c r="B2035">
        <v>8001995</v>
      </c>
      <c r="D2035" s="4" t="s">
        <v>8547</v>
      </c>
      <c r="E2035" s="4" t="s">
        <v>8548</v>
      </c>
      <c r="F2035">
        <f>VALUE(SUBSTITUTE(Hafas[[#This Row],[Breitengrad Bahnhof]],".",","))</f>
        <v>47.456591000000003</v>
      </c>
      <c r="G2035">
        <f>VALUE(SUBSTITUTE(Hafas[[#This Row],[Längengrad Bahnhof]],".",","))</f>
        <v>10.271717000000001</v>
      </c>
    </row>
    <row r="2036" spans="1:7">
      <c r="A2036" s="4" t="s">
        <v>8549</v>
      </c>
      <c r="B2036">
        <v>8070806</v>
      </c>
      <c r="D2036" s="4" t="s">
        <v>8550</v>
      </c>
      <c r="E2036" s="4" t="s">
        <v>8551</v>
      </c>
      <c r="F2036">
        <f>VALUE(SUBSTITUTE(Hafas[[#This Row],[Breitengrad Bahnhof]],".",","))</f>
        <v>48.655403</v>
      </c>
      <c r="G2036">
        <f>VALUE(SUBSTITUTE(Hafas[[#This Row],[Längengrad Bahnhof]],".",","))</f>
        <v>13.440825999999999</v>
      </c>
    </row>
    <row r="2037" spans="1:7">
      <c r="A2037" s="4" t="s">
        <v>8552</v>
      </c>
      <c r="B2037">
        <v>8001998</v>
      </c>
      <c r="D2037" s="4" t="s">
        <v>8553</v>
      </c>
      <c r="E2037" s="4" t="s">
        <v>8554</v>
      </c>
      <c r="F2037">
        <f>VALUE(SUBSTITUTE(Hafas[[#This Row],[Breitengrad Bahnhof]],".",","))</f>
        <v>47.70626</v>
      </c>
      <c r="G2037">
        <f>VALUE(SUBSTITUTE(Hafas[[#This Row],[Längengrad Bahnhof]],".",","))</f>
        <v>11.873281</v>
      </c>
    </row>
    <row r="2038" spans="1:7">
      <c r="A2038" s="4" t="s">
        <v>8555</v>
      </c>
      <c r="B2038">
        <v>8002001</v>
      </c>
      <c r="D2038" s="4" t="s">
        <v>8556</v>
      </c>
      <c r="E2038" s="4" t="s">
        <v>8557</v>
      </c>
      <c r="F2038">
        <f>VALUE(SUBSTITUTE(Hafas[[#This Row],[Breitengrad Bahnhof]],".",","))</f>
        <v>50.519551</v>
      </c>
      <c r="G2038">
        <f>VALUE(SUBSTITUTE(Hafas[[#This Row],[Längengrad Bahnhof]],".",","))</f>
        <v>10.150691</v>
      </c>
    </row>
    <row r="2039" spans="1:7">
      <c r="A2039" s="4" t="s">
        <v>8558</v>
      </c>
      <c r="B2039">
        <v>8011544</v>
      </c>
      <c r="D2039" s="4" t="s">
        <v>8559</v>
      </c>
      <c r="E2039" s="4" t="s">
        <v>8560</v>
      </c>
      <c r="F2039">
        <f>VALUE(SUBSTITUTE(Hafas[[#This Row],[Breitengrad Bahnhof]],".",","))</f>
        <v>52.347968000000002</v>
      </c>
      <c r="G2039">
        <f>VALUE(SUBSTITUTE(Hafas[[#This Row],[Längengrad Bahnhof]],".",","))</f>
        <v>11.261352</v>
      </c>
    </row>
    <row r="2040" spans="1:7">
      <c r="A2040" s="4" t="s">
        <v>8561</v>
      </c>
      <c r="B2040">
        <v>8011545</v>
      </c>
      <c r="D2040" s="4" t="s">
        <v>8562</v>
      </c>
      <c r="E2040" s="4" t="s">
        <v>8563</v>
      </c>
      <c r="F2040">
        <f>VALUE(SUBSTITUTE(Hafas[[#This Row],[Breitengrad Bahnhof]],".",","))</f>
        <v>52.790801999999999</v>
      </c>
      <c r="G2040">
        <f>VALUE(SUBSTITUTE(Hafas[[#This Row],[Längengrad Bahnhof]],".",","))</f>
        <v>11.378693</v>
      </c>
    </row>
    <row r="2041" spans="1:7">
      <c r="A2041" s="4" t="s">
        <v>8564</v>
      </c>
      <c r="B2041">
        <v>8002005</v>
      </c>
      <c r="D2041" s="4" t="s">
        <v>8565</v>
      </c>
      <c r="E2041" s="4" t="s">
        <v>8566</v>
      </c>
      <c r="F2041">
        <f>VALUE(SUBSTITUTE(Hafas[[#This Row],[Breitengrad Bahnhof]],".",","))</f>
        <v>49.084595</v>
      </c>
      <c r="G2041">
        <f>VALUE(SUBSTITUTE(Hafas[[#This Row],[Längengrad Bahnhof]],".",","))</f>
        <v>8.7827269999999995</v>
      </c>
    </row>
    <row r="2042" spans="1:7">
      <c r="A2042" s="4" t="s">
        <v>8567</v>
      </c>
      <c r="B2042">
        <v>8000103</v>
      </c>
      <c r="D2042" s="4" t="s">
        <v>8568</v>
      </c>
      <c r="E2042" s="4" t="s">
        <v>8569</v>
      </c>
      <c r="F2042">
        <f>VALUE(SUBSTITUTE(Hafas[[#This Row],[Breitengrad Bahnhof]],".",","))</f>
        <v>54.774039000000002</v>
      </c>
      <c r="G2042">
        <f>VALUE(SUBSTITUTE(Hafas[[#This Row],[Längengrad Bahnhof]],".",","))</f>
        <v>9.4365260000000006</v>
      </c>
    </row>
    <row r="2043" spans="1:7">
      <c r="A2043" s="4" t="s">
        <v>8570</v>
      </c>
      <c r="B2043">
        <v>8002007</v>
      </c>
      <c r="D2043" s="4" t="s">
        <v>2585</v>
      </c>
      <c r="E2043" s="4" t="s">
        <v>2585</v>
      </c>
      <c r="F2043">
        <f>VALUE(SUBSTITUTE(Hafas[[#This Row],[Breitengrad Bahnhof]],".",","))</f>
        <v>999999</v>
      </c>
      <c r="G2043">
        <f>VALUE(SUBSTITUTE(Hafas[[#This Row],[Längengrad Bahnhof]],".",","))</f>
        <v>999999</v>
      </c>
    </row>
    <row r="2044" spans="1:7">
      <c r="A2044" s="4" t="s">
        <v>8571</v>
      </c>
      <c r="B2044">
        <v>8070006</v>
      </c>
      <c r="D2044" s="4" t="s">
        <v>8572</v>
      </c>
      <c r="E2044" s="4" t="s">
        <v>8573</v>
      </c>
      <c r="F2044">
        <f>VALUE(SUBSTITUTE(Hafas[[#This Row],[Breitengrad Bahnhof]],".",","))</f>
        <v>54.757919000000001</v>
      </c>
      <c r="G2044">
        <f>VALUE(SUBSTITUTE(Hafas[[#This Row],[Längengrad Bahnhof]],".",","))</f>
        <v>9.3982569999999992</v>
      </c>
    </row>
    <row r="2045" spans="1:7">
      <c r="A2045" s="4" t="s">
        <v>8574</v>
      </c>
      <c r="B2045">
        <v>8002010</v>
      </c>
      <c r="D2045" s="4" t="s">
        <v>8575</v>
      </c>
      <c r="E2045" s="4" t="s">
        <v>8576</v>
      </c>
      <c r="F2045">
        <f>VALUE(SUBSTITUTE(Hafas[[#This Row],[Breitengrad Bahnhof]],".",","))</f>
        <v>50.421770000000002</v>
      </c>
      <c r="G2045">
        <f>VALUE(SUBSTITUTE(Hafas[[#This Row],[Längengrad Bahnhof]],".",","))</f>
        <v>9.5775679999999994</v>
      </c>
    </row>
    <row r="2046" spans="1:7">
      <c r="A2046" s="4" t="s">
        <v>8577</v>
      </c>
      <c r="B2046">
        <v>8002011</v>
      </c>
      <c r="D2046" s="4" t="s">
        <v>8578</v>
      </c>
      <c r="E2046" s="4" t="s">
        <v>8579</v>
      </c>
      <c r="F2046">
        <f>VALUE(SUBSTITUTE(Hafas[[#This Row],[Breitengrad Bahnhof]],".",","))</f>
        <v>54.243349000000002</v>
      </c>
      <c r="G2046">
        <f>VALUE(SUBSTITUTE(Hafas[[#This Row],[Längengrad Bahnhof]],".",","))</f>
        <v>10.062913</v>
      </c>
    </row>
    <row r="2047" spans="1:7">
      <c r="A2047" s="4" t="s">
        <v>8580</v>
      </c>
      <c r="B2047">
        <v>8002012</v>
      </c>
      <c r="D2047" s="4" t="s">
        <v>8581</v>
      </c>
      <c r="E2047" s="4" t="s">
        <v>8582</v>
      </c>
      <c r="F2047">
        <f>VALUE(SUBSTITUTE(Hafas[[#This Row],[Breitengrad Bahnhof]],".",","))</f>
        <v>47.724252</v>
      </c>
      <c r="G2047">
        <f>VALUE(SUBSTITUTE(Hafas[[#This Row],[Längengrad Bahnhof]],".",","))</f>
        <v>12.128024</v>
      </c>
    </row>
    <row r="2048" spans="1:7">
      <c r="A2048" s="4" t="s">
        <v>8583</v>
      </c>
      <c r="B2048">
        <v>8010108</v>
      </c>
      <c r="D2048" s="4" t="s">
        <v>8584</v>
      </c>
      <c r="E2048" s="4" t="s">
        <v>8585</v>
      </c>
      <c r="F2048">
        <f>VALUE(SUBSTITUTE(Hafas[[#This Row],[Breitengrad Bahnhof]],".",","))</f>
        <v>50.854354999999998</v>
      </c>
      <c r="G2048">
        <f>VALUE(SUBSTITUTE(Hafas[[#This Row],[Längengrad Bahnhof]],".",","))</f>
        <v>13.075151999999999</v>
      </c>
    </row>
    <row r="2049" spans="1:7">
      <c r="A2049" s="4" t="s">
        <v>8586</v>
      </c>
      <c r="B2049">
        <v>8010128</v>
      </c>
      <c r="D2049" s="4" t="s">
        <v>8587</v>
      </c>
      <c r="E2049" s="4" t="s">
        <v>8588</v>
      </c>
      <c r="F2049">
        <f>VALUE(SUBSTITUTE(Hafas[[#This Row],[Breitengrad Bahnhof]],".",","))</f>
        <v>50.844489000000003</v>
      </c>
      <c r="G2049">
        <f>VALUE(SUBSTITUTE(Hafas[[#This Row],[Längengrad Bahnhof]],".",","))</f>
        <v>13.085006999999999</v>
      </c>
    </row>
    <row r="2050" spans="1:7">
      <c r="A2050" s="4" t="s">
        <v>8589</v>
      </c>
      <c r="B2050">
        <v>8002014</v>
      </c>
      <c r="D2050" s="4" t="s">
        <v>8590</v>
      </c>
      <c r="E2050" s="4" t="s">
        <v>8591</v>
      </c>
      <c r="F2050">
        <f>VALUE(SUBSTITUTE(Hafas[[#This Row],[Breitengrad Bahnhof]],".",","))</f>
        <v>49.513958000000002</v>
      </c>
      <c r="G2050">
        <f>VALUE(SUBSTITUTE(Hafas[[#This Row],[Längengrad Bahnhof]],".",","))</f>
        <v>8.3338009999999993</v>
      </c>
    </row>
    <row r="2051" spans="1:7">
      <c r="A2051" s="4" t="s">
        <v>8592</v>
      </c>
      <c r="B2051">
        <v>8002013</v>
      </c>
      <c r="D2051" s="4" t="s">
        <v>8593</v>
      </c>
      <c r="E2051" s="4" t="s">
        <v>8594</v>
      </c>
      <c r="F2051">
        <f>VALUE(SUBSTITUTE(Hafas[[#This Row],[Breitengrad Bahnhof]],".",","))</f>
        <v>50.017211000000003</v>
      </c>
      <c r="G2051">
        <f>VALUE(SUBSTITUTE(Hafas[[#This Row],[Längengrad Bahnhof]],".",","))</f>
        <v>8.4310130000000001</v>
      </c>
    </row>
    <row r="2052" spans="1:7">
      <c r="A2052" s="4" t="s">
        <v>8595</v>
      </c>
      <c r="B2052">
        <v>8011548</v>
      </c>
      <c r="D2052" s="4" t="s">
        <v>8596</v>
      </c>
      <c r="E2052" s="4" t="s">
        <v>8597</v>
      </c>
      <c r="F2052">
        <f>VALUE(SUBSTITUTE(Hafas[[#This Row],[Breitengrad Bahnhof]],".",","))</f>
        <v>50.758757000000003</v>
      </c>
      <c r="G2052">
        <f>VALUE(SUBSTITUTE(Hafas[[#This Row],[Längengrad Bahnhof]],".",","))</f>
        <v>13.181082</v>
      </c>
    </row>
    <row r="2053" spans="1:7">
      <c r="A2053" s="4" t="s">
        <v>8598</v>
      </c>
      <c r="B2053">
        <v>8011201</v>
      </c>
      <c r="D2053" s="4" t="s">
        <v>8599</v>
      </c>
      <c r="E2053" s="4" t="s">
        <v>8600</v>
      </c>
      <c r="F2053">
        <f>VALUE(SUBSTITUTE(Hafas[[#This Row],[Breitengrad Bahnhof]],".",","))</f>
        <v>52.364803999999999</v>
      </c>
      <c r="G2053">
        <f>VALUE(SUBSTITUTE(Hafas[[#This Row],[Längengrad Bahnhof]],".",","))</f>
        <v>13.511950000000001</v>
      </c>
    </row>
    <row r="2054" spans="1:7">
      <c r="A2054" s="4" t="s">
        <v>8601</v>
      </c>
      <c r="B2054">
        <v>8089201</v>
      </c>
      <c r="D2054" s="4" t="s">
        <v>8602</v>
      </c>
      <c r="E2054" s="4" t="s">
        <v>8603</v>
      </c>
      <c r="F2054">
        <f>VALUE(SUBSTITUTE(Hafas[[#This Row],[Breitengrad Bahnhof]],".",","))</f>
        <v>52.364843</v>
      </c>
      <c r="G2054">
        <f>VALUE(SUBSTITUTE(Hafas[[#This Row],[Längengrad Bahnhof]],".",","))</f>
        <v>13.511918</v>
      </c>
    </row>
    <row r="2055" spans="1:7">
      <c r="A2055" s="4" t="s">
        <v>8604</v>
      </c>
      <c r="B2055">
        <v>8011550</v>
      </c>
      <c r="D2055" s="4" t="s">
        <v>8605</v>
      </c>
      <c r="E2055" s="4" t="s">
        <v>8606</v>
      </c>
      <c r="F2055">
        <f>VALUE(SUBSTITUTE(Hafas[[#This Row],[Breitengrad Bahnhof]],".",","))</f>
        <v>52.484147999999998</v>
      </c>
      <c r="G2055">
        <f>VALUE(SUBSTITUTE(Hafas[[#This Row],[Längengrad Bahnhof]],".",","))</f>
        <v>12.462820000000001</v>
      </c>
    </row>
    <row r="2056" spans="1:7">
      <c r="A2056" s="4" t="s">
        <v>8607</v>
      </c>
      <c r="B2056">
        <v>8081065</v>
      </c>
      <c r="D2056" s="4" t="s">
        <v>8608</v>
      </c>
      <c r="E2056" s="4" t="s">
        <v>8609</v>
      </c>
      <c r="F2056">
        <f>VALUE(SUBSTITUTE(Hafas[[#This Row],[Breitengrad Bahnhof]],".",","))</f>
        <v>52.483390999999997</v>
      </c>
      <c r="G2056">
        <f>VALUE(SUBSTITUTE(Hafas[[#This Row],[Längengrad Bahnhof]],".",","))</f>
        <v>12.471368</v>
      </c>
    </row>
    <row r="2057" spans="1:7">
      <c r="A2057" s="4" t="s">
        <v>8610</v>
      </c>
      <c r="B2057">
        <v>8002018</v>
      </c>
      <c r="D2057" s="4" t="s">
        <v>8611</v>
      </c>
      <c r="E2057" s="4" t="s">
        <v>8612</v>
      </c>
      <c r="F2057">
        <f>VALUE(SUBSTITUTE(Hafas[[#This Row],[Breitengrad Bahnhof]],".",","))</f>
        <v>49.857098999999998</v>
      </c>
      <c r="G2057">
        <f>VALUE(SUBSTITUTE(Hafas[[#This Row],[Längengrad Bahnhof]],".",","))</f>
        <v>6.767531</v>
      </c>
    </row>
    <row r="2058" spans="1:7">
      <c r="A2058" s="4" t="s">
        <v>8613</v>
      </c>
      <c r="B2058">
        <v>8002021</v>
      </c>
      <c r="D2058" s="4" t="s">
        <v>8614</v>
      </c>
      <c r="E2058" s="4" t="s">
        <v>8615</v>
      </c>
      <c r="F2058">
        <f>VALUE(SUBSTITUTE(Hafas[[#This Row],[Breitengrad Bahnhof]],".",","))</f>
        <v>49.214086999999999</v>
      </c>
      <c r="G2058">
        <f>VALUE(SUBSTITUTE(Hafas[[#This Row],[Längengrad Bahnhof]],".",","))</f>
        <v>6.9443140000000003</v>
      </c>
    </row>
    <row r="2059" spans="1:7">
      <c r="A2059" s="4" t="s">
        <v>8616</v>
      </c>
      <c r="B2059">
        <v>8002022</v>
      </c>
      <c r="D2059" s="4" t="s">
        <v>8617</v>
      </c>
      <c r="E2059" s="4" t="s">
        <v>8618</v>
      </c>
      <c r="F2059">
        <f>VALUE(SUBSTITUTE(Hafas[[#This Row],[Breitengrad Bahnhof]],".",","))</f>
        <v>48.680399000000001</v>
      </c>
      <c r="G2059">
        <f>VALUE(SUBSTITUTE(Hafas[[#This Row],[Längengrad Bahnhof]],".",","))</f>
        <v>8.3614909999999991</v>
      </c>
    </row>
    <row r="2060" spans="1:7">
      <c r="A2060" s="4" t="s">
        <v>8619</v>
      </c>
      <c r="B2060">
        <v>8002019</v>
      </c>
      <c r="D2060" s="4" t="s">
        <v>8620</v>
      </c>
      <c r="E2060" s="4" t="s">
        <v>8621</v>
      </c>
      <c r="F2060">
        <f>VALUE(SUBSTITUTE(Hafas[[#This Row],[Breitengrad Bahnhof]],".",","))</f>
        <v>50.207518999999998</v>
      </c>
      <c r="G2060">
        <f>VALUE(SUBSTITUTE(Hafas[[#This Row],[Längengrad Bahnhof]],".",","))</f>
        <v>11.910685000000001</v>
      </c>
    </row>
    <row r="2061" spans="1:7">
      <c r="A2061" s="4" t="s">
        <v>8622</v>
      </c>
      <c r="B2061">
        <v>8003892</v>
      </c>
      <c r="D2061" s="4" t="s">
        <v>8623</v>
      </c>
      <c r="E2061" s="4" t="s">
        <v>8624</v>
      </c>
      <c r="F2061">
        <f>VALUE(SUBSTITUTE(Hafas[[#This Row],[Breitengrad Bahnhof]],".",","))</f>
        <v>49.732199999999999</v>
      </c>
      <c r="G2061">
        <f>VALUE(SUBSTITUTE(Hafas[[#This Row],[Längengrad Bahnhof]],".",","))</f>
        <v>11.064399999999999</v>
      </c>
    </row>
    <row r="2062" spans="1:7">
      <c r="A2062" s="4" t="s">
        <v>8625</v>
      </c>
      <c r="B2062">
        <v>8002023</v>
      </c>
      <c r="D2062" s="4" t="s">
        <v>8626</v>
      </c>
      <c r="E2062" s="4" t="s">
        <v>8627</v>
      </c>
      <c r="F2062">
        <f>VALUE(SUBSTITUTE(Hafas[[#This Row],[Breitengrad Bahnhof]],".",","))</f>
        <v>48.964784999999999</v>
      </c>
      <c r="G2062">
        <f>VALUE(SUBSTITUTE(Hafas[[#This Row],[Längengrad Bahnhof]],".",","))</f>
        <v>8.3389340000000001</v>
      </c>
    </row>
    <row r="2063" spans="1:7">
      <c r="A2063" s="4" t="s">
        <v>8628</v>
      </c>
      <c r="B2063">
        <v>8002024</v>
      </c>
      <c r="D2063" s="4" t="s">
        <v>8629</v>
      </c>
      <c r="E2063" s="4" t="s">
        <v>8630</v>
      </c>
      <c r="F2063">
        <f>VALUE(SUBSTITUTE(Hafas[[#This Row],[Breitengrad Bahnhof]],".",","))</f>
        <v>49.71707</v>
      </c>
      <c r="G2063">
        <f>VALUE(SUBSTITUTE(Hafas[[#This Row],[Längengrad Bahnhof]],".",","))</f>
        <v>11.069858999999999</v>
      </c>
    </row>
    <row r="2064" spans="1:7">
      <c r="A2064" s="4" t="s">
        <v>8631</v>
      </c>
      <c r="B2064">
        <v>8011549</v>
      </c>
      <c r="D2064" s="4" t="s">
        <v>8632</v>
      </c>
      <c r="E2064" s="4" t="s">
        <v>8633</v>
      </c>
      <c r="F2064">
        <f>VALUE(SUBSTITUTE(Hafas[[#This Row],[Breitengrad Bahnhof]],".",","))</f>
        <v>51.903517000000001</v>
      </c>
      <c r="G2064">
        <f>VALUE(SUBSTITUTE(Hafas[[#This Row],[Längengrad Bahnhof]],".",","))</f>
        <v>11.633756999999999</v>
      </c>
    </row>
    <row r="2065" spans="1:7">
      <c r="A2065" s="4" t="s">
        <v>8634</v>
      </c>
      <c r="B2065">
        <v>8002026</v>
      </c>
      <c r="D2065" s="4" t="s">
        <v>8635</v>
      </c>
      <c r="E2065" s="4" t="s">
        <v>8636</v>
      </c>
      <c r="F2065">
        <f>VALUE(SUBSTITUTE(Hafas[[#This Row],[Breitengrad Bahnhof]],".",","))</f>
        <v>48.975445000000001</v>
      </c>
      <c r="G2065">
        <f>VALUE(SUBSTITUTE(Hafas[[#This Row],[Längengrad Bahnhof]],".",","))</f>
        <v>9.6424979999999998</v>
      </c>
    </row>
    <row r="2066" spans="1:7">
      <c r="A2066" s="4" t="s">
        <v>8637</v>
      </c>
      <c r="B2066">
        <v>8089122</v>
      </c>
      <c r="D2066" s="4" t="s">
        <v>2585</v>
      </c>
      <c r="E2066" s="4" t="s">
        <v>2585</v>
      </c>
      <c r="F2066">
        <f>VALUE(SUBSTITUTE(Hafas[[#This Row],[Breitengrad Bahnhof]],".",","))</f>
        <v>999999</v>
      </c>
      <c r="G2066">
        <f>VALUE(SUBSTITUTE(Hafas[[#This Row],[Längengrad Bahnhof]],".",","))</f>
        <v>999999</v>
      </c>
    </row>
    <row r="2067" spans="1:7">
      <c r="A2067" s="4" t="s">
        <v>246</v>
      </c>
      <c r="B2067">
        <v>8010111</v>
      </c>
      <c r="D2067" s="4" t="s">
        <v>8638</v>
      </c>
      <c r="E2067" s="4" t="s">
        <v>8639</v>
      </c>
      <c r="F2067">
        <f>VALUE(SUBSTITUTE(Hafas[[#This Row],[Breitengrad Bahnhof]],".",","))</f>
        <v>51.738881999999997</v>
      </c>
      <c r="G2067">
        <f>VALUE(SUBSTITUTE(Hafas[[#This Row],[Längengrad Bahnhof]],".",","))</f>
        <v>14.637627999999999</v>
      </c>
    </row>
    <row r="2068" spans="1:7">
      <c r="A2068" s="4" t="s">
        <v>8640</v>
      </c>
      <c r="B2068">
        <v>8002027</v>
      </c>
      <c r="D2068" s="4" t="s">
        <v>8641</v>
      </c>
      <c r="E2068" s="4" t="s">
        <v>8642</v>
      </c>
      <c r="F2068">
        <f>VALUE(SUBSTITUTE(Hafas[[#This Row],[Breitengrad Bahnhof]],".",","))</f>
        <v>51.303412000000002</v>
      </c>
      <c r="G2068">
        <f>VALUE(SUBSTITUTE(Hafas[[#This Row],[Längengrad Bahnhof]],".",","))</f>
        <v>6.5034979999999996</v>
      </c>
    </row>
    <row r="2069" spans="1:7">
      <c r="A2069" s="4" t="s">
        <v>8643</v>
      </c>
      <c r="B2069">
        <v>8079626</v>
      </c>
      <c r="D2069" s="4" t="s">
        <v>8644</v>
      </c>
      <c r="E2069" s="4" t="s">
        <v>8645</v>
      </c>
      <c r="F2069">
        <f>VALUE(SUBSTITUTE(Hafas[[#This Row],[Breitengrad Bahnhof]],".",","))</f>
        <v>54.381315000000001</v>
      </c>
      <c r="G2069">
        <f>VALUE(SUBSTITUTE(Hafas[[#This Row],[Längengrad Bahnhof]],".",","))</f>
        <v>13.423171</v>
      </c>
    </row>
    <row r="2070" spans="1:7">
      <c r="A2070" s="4" t="s">
        <v>8646</v>
      </c>
      <c r="B2070">
        <v>8002028</v>
      </c>
      <c r="D2070" s="4" t="s">
        <v>8647</v>
      </c>
      <c r="E2070" s="4" t="s">
        <v>8648</v>
      </c>
      <c r="F2070">
        <f>VALUE(SUBSTITUTE(Hafas[[#This Row],[Breitengrad Bahnhof]],".",","))</f>
        <v>48.081864000000003</v>
      </c>
      <c r="G2070">
        <f>VALUE(SUBSTITUTE(Hafas[[#This Row],[Längengrad Bahnhof]],".",","))</f>
        <v>12.091448</v>
      </c>
    </row>
    <row r="2071" spans="1:7">
      <c r="A2071" s="4" t="s">
        <v>8649</v>
      </c>
      <c r="B2071">
        <v>8002029</v>
      </c>
      <c r="D2071" s="4" t="s">
        <v>8650</v>
      </c>
      <c r="E2071" s="4" t="s">
        <v>8651</v>
      </c>
      <c r="F2071">
        <f>VALUE(SUBSTITUTE(Hafas[[#This Row],[Breitengrad Bahnhof]],".",","))</f>
        <v>49.591698000000001</v>
      </c>
      <c r="G2071">
        <f>VALUE(SUBSTITUTE(Hafas[[#This Row],[Längengrad Bahnhof]],".",","))</f>
        <v>11.221456999999999</v>
      </c>
    </row>
    <row r="2072" spans="1:7">
      <c r="A2072" s="4" t="s">
        <v>8652</v>
      </c>
      <c r="B2072">
        <v>8010110</v>
      </c>
      <c r="D2072" s="4" t="s">
        <v>8653</v>
      </c>
      <c r="E2072" s="4" t="s">
        <v>8654</v>
      </c>
      <c r="F2072">
        <f>VALUE(SUBSTITUTE(Hafas[[#This Row],[Breitengrad Bahnhof]],".",","))</f>
        <v>50.938853000000002</v>
      </c>
      <c r="G2072">
        <f>VALUE(SUBSTITUTE(Hafas[[#This Row],[Längengrad Bahnhof]],".",","))</f>
        <v>10.262007000000001</v>
      </c>
    </row>
    <row r="2073" spans="1:7">
      <c r="A2073" s="4" t="s">
        <v>8655</v>
      </c>
      <c r="B2073">
        <v>8002020</v>
      </c>
      <c r="D2073" s="4" t="s">
        <v>8656</v>
      </c>
      <c r="E2073" s="4" t="s">
        <v>8657</v>
      </c>
      <c r="F2073">
        <f>VALUE(SUBSTITUTE(Hafas[[#This Row],[Breitengrad Bahnhof]],".",","))</f>
        <v>50.392901000000002</v>
      </c>
      <c r="G2073">
        <f>VALUE(SUBSTITUTE(Hafas[[#This Row],[Längengrad Bahnhof]],".",","))</f>
        <v>11.350128</v>
      </c>
    </row>
    <row r="2074" spans="1:7">
      <c r="A2074" s="4" t="s">
        <v>8658</v>
      </c>
      <c r="B2074">
        <v>8007344</v>
      </c>
      <c r="D2074" s="4" t="s">
        <v>8659</v>
      </c>
      <c r="E2074" s="4" t="s">
        <v>8660</v>
      </c>
      <c r="F2074">
        <f>VALUE(SUBSTITUTE(Hafas[[#This Row],[Breitengrad Bahnhof]],".",","))</f>
        <v>49.191144999999999</v>
      </c>
      <c r="G2074">
        <f>VALUE(SUBSTITUTE(Hafas[[#This Row],[Längengrad Bahnhof]],".",","))</f>
        <v>13.027454000000001</v>
      </c>
    </row>
    <row r="2075" spans="1:7">
      <c r="A2075" s="4" t="s">
        <v>8661</v>
      </c>
      <c r="B2075">
        <v>8000104</v>
      </c>
      <c r="D2075" s="4" t="s">
        <v>8662</v>
      </c>
      <c r="E2075" s="4" t="s">
        <v>8663</v>
      </c>
      <c r="F2075">
        <f>VALUE(SUBSTITUTE(Hafas[[#This Row],[Breitengrad Bahnhof]],".",","))</f>
        <v>51.054564999999997</v>
      </c>
      <c r="G2075">
        <f>VALUE(SUBSTITUTE(Hafas[[#This Row],[Längengrad Bahnhof]],".",","))</f>
        <v>8.7891809999999992</v>
      </c>
    </row>
    <row r="2076" spans="1:7">
      <c r="A2076" s="4" t="s">
        <v>8664</v>
      </c>
      <c r="B2076">
        <v>8011553</v>
      </c>
      <c r="D2076" s="4" t="s">
        <v>8665</v>
      </c>
      <c r="E2076" s="4" t="s">
        <v>8666</v>
      </c>
      <c r="F2076">
        <f>VALUE(SUBSTITUTE(Hafas[[#This Row],[Breitengrad Bahnhof]],".",","))</f>
        <v>50.911233000000003</v>
      </c>
      <c r="G2076">
        <f>VALUE(SUBSTITUTE(Hafas[[#This Row],[Längengrad Bahnhof]],".",","))</f>
        <v>13.043191</v>
      </c>
    </row>
    <row r="2077" spans="1:7">
      <c r="A2077" s="4" t="s">
        <v>8667</v>
      </c>
      <c r="B2077">
        <v>8011554</v>
      </c>
      <c r="D2077" s="4" t="s">
        <v>8668</v>
      </c>
      <c r="E2077" s="4" t="s">
        <v>8669</v>
      </c>
      <c r="F2077">
        <f>VALUE(SUBSTITUTE(Hafas[[#This Row],[Breitengrad Bahnhof]],".",","))</f>
        <v>50.902783999999997</v>
      </c>
      <c r="G2077">
        <f>VALUE(SUBSTITUTE(Hafas[[#This Row],[Längengrad Bahnhof]],".",","))</f>
        <v>13.036377999999999</v>
      </c>
    </row>
    <row r="2078" spans="1:7">
      <c r="A2078" s="4" t="s">
        <v>8670</v>
      </c>
      <c r="B2078">
        <v>8002033</v>
      </c>
      <c r="D2078" s="4" t="s">
        <v>8671</v>
      </c>
      <c r="E2078" s="4" t="s">
        <v>8672</v>
      </c>
      <c r="F2078">
        <f>VALUE(SUBSTITUTE(Hafas[[#This Row],[Breitengrad Bahnhof]],".",","))</f>
        <v>51.064998000000003</v>
      </c>
      <c r="G2078">
        <f>VALUE(SUBSTITUTE(Hafas[[#This Row],[Längengrad Bahnhof]],".",","))</f>
        <v>8.7993260000000006</v>
      </c>
    </row>
    <row r="2079" spans="1:7">
      <c r="A2079" s="4" t="s">
        <v>8673</v>
      </c>
      <c r="B2079">
        <v>8006082</v>
      </c>
      <c r="D2079" s="4" t="s">
        <v>8674</v>
      </c>
      <c r="E2079" s="4" t="s">
        <v>8675</v>
      </c>
      <c r="F2079">
        <f>VALUE(SUBSTITUTE(Hafas[[#This Row],[Breitengrad Bahnhof]],".",","))</f>
        <v>51.100937000000002</v>
      </c>
      <c r="G2079">
        <f>VALUE(SUBSTITUTE(Hafas[[#This Row],[Längengrad Bahnhof]],".",","))</f>
        <v>8.8330699999999993</v>
      </c>
    </row>
    <row r="2080" spans="1:7">
      <c r="A2080" s="4" t="s">
        <v>8676</v>
      </c>
      <c r="B2080">
        <v>8070390</v>
      </c>
      <c r="D2080" s="4" t="s">
        <v>8677</v>
      </c>
      <c r="E2080" s="4" t="s">
        <v>8678</v>
      </c>
      <c r="F2080">
        <f>VALUE(SUBSTITUTE(Hafas[[#This Row],[Breitengrad Bahnhof]],".",","))</f>
        <v>49.375020999999997</v>
      </c>
      <c r="G2080">
        <f>VALUE(SUBSTITUTE(Hafas[[#This Row],[Längengrad Bahnhof]],".",","))</f>
        <v>8.0496309999999998</v>
      </c>
    </row>
    <row r="2081" spans="1:7">
      <c r="A2081" s="4" t="s">
        <v>8679</v>
      </c>
      <c r="B2081">
        <v>8002036</v>
      </c>
      <c r="D2081" s="4" t="s">
        <v>8680</v>
      </c>
      <c r="E2081" s="4" t="s">
        <v>8681</v>
      </c>
      <c r="F2081">
        <f>VALUE(SUBSTITUTE(Hafas[[#This Row],[Breitengrad Bahnhof]],".",","))</f>
        <v>49.438867000000002</v>
      </c>
      <c r="G2081">
        <f>VALUE(SUBSTITUTE(Hafas[[#This Row],[Längengrad Bahnhof]],".",","))</f>
        <v>7.9698019999999996</v>
      </c>
    </row>
    <row r="2082" spans="1:7">
      <c r="A2082" s="4" t="s">
        <v>8682</v>
      </c>
      <c r="B2082">
        <v>8011556</v>
      </c>
      <c r="D2082" s="4" t="s">
        <v>8683</v>
      </c>
      <c r="E2082" s="4" t="s">
        <v>8684</v>
      </c>
      <c r="F2082">
        <f>VALUE(SUBSTITUTE(Hafas[[#This Row],[Breitengrad Bahnhof]],".",","))</f>
        <v>50.902920999999999</v>
      </c>
      <c r="G2082">
        <f>VALUE(SUBSTITUTE(Hafas[[#This Row],[Längengrad Bahnhof]],".",","))</f>
        <v>13.228467</v>
      </c>
    </row>
    <row r="2083" spans="1:7">
      <c r="A2083" s="4" t="s">
        <v>8685</v>
      </c>
      <c r="B2083">
        <v>8000332</v>
      </c>
      <c r="D2083" s="4" t="s">
        <v>8686</v>
      </c>
      <c r="E2083" s="4" t="s">
        <v>8687</v>
      </c>
      <c r="F2083">
        <f>VALUE(SUBSTITUTE(Hafas[[#This Row],[Breitengrad Bahnhof]],".",","))</f>
        <v>49.535567</v>
      </c>
      <c r="G2083">
        <f>VALUE(SUBSTITUTE(Hafas[[#This Row],[Längengrad Bahnhof]],".",","))</f>
        <v>8.3497020000000006</v>
      </c>
    </row>
    <row r="2084" spans="1:7">
      <c r="A2084" s="4" t="s">
        <v>8688</v>
      </c>
      <c r="B2084">
        <v>8002025</v>
      </c>
      <c r="D2084" s="4" t="s">
        <v>8689</v>
      </c>
      <c r="E2084" s="4" t="s">
        <v>8690</v>
      </c>
      <c r="F2084">
        <f>VALUE(SUBSTITUTE(Hafas[[#This Row],[Breitengrad Bahnhof]],".",","))</f>
        <v>49.522649000000001</v>
      </c>
      <c r="G2084">
        <f>VALUE(SUBSTITUTE(Hafas[[#This Row],[Längengrad Bahnhof]],".",","))</f>
        <v>8.349558</v>
      </c>
    </row>
    <row r="2085" spans="1:7">
      <c r="A2085" s="4" t="s">
        <v>8691</v>
      </c>
      <c r="B2085">
        <v>8002040</v>
      </c>
      <c r="D2085" s="4" t="s">
        <v>8692</v>
      </c>
      <c r="E2085" s="4" t="s">
        <v>8693</v>
      </c>
      <c r="F2085">
        <f>VALUE(SUBSTITUTE(Hafas[[#This Row],[Breitengrad Bahnhof]],".",","))</f>
        <v>50.068227999999998</v>
      </c>
      <c r="G2085">
        <f>VALUE(SUBSTITUTE(Hafas[[#This Row],[Längengrad Bahnhof]],".",","))</f>
        <v>8.6332470000000008</v>
      </c>
    </row>
    <row r="2086" spans="1:7">
      <c r="A2086" s="4" t="s">
        <v>8694</v>
      </c>
      <c r="B2086">
        <v>8070003</v>
      </c>
      <c r="D2086" s="4" t="s">
        <v>8695</v>
      </c>
      <c r="E2086" s="4" t="s">
        <v>8696</v>
      </c>
      <c r="F2086">
        <f>VALUE(SUBSTITUTE(Hafas[[#This Row],[Breitengrad Bahnhof]],".",","))</f>
        <v>50.053167000000002</v>
      </c>
      <c r="G2086">
        <f>VALUE(SUBSTITUTE(Hafas[[#This Row],[Längengrad Bahnhof]],".",","))</f>
        <v>8.5701850000000004</v>
      </c>
    </row>
    <row r="2087" spans="1:7">
      <c r="A2087" s="4" t="s">
        <v>8697</v>
      </c>
      <c r="B2087">
        <v>8070004</v>
      </c>
      <c r="D2087" s="4" t="s">
        <v>8698</v>
      </c>
      <c r="E2087" s="4" t="s">
        <v>8699</v>
      </c>
      <c r="F2087">
        <f>VALUE(SUBSTITUTE(Hafas[[#This Row],[Breitengrad Bahnhof]],".",","))</f>
        <v>50.051219000000003</v>
      </c>
      <c r="G2087">
        <f>VALUE(SUBSTITUTE(Hafas[[#This Row],[Längengrad Bahnhof]],".",","))</f>
        <v>8.5712510000000002</v>
      </c>
    </row>
    <row r="2088" spans="1:7">
      <c r="A2088" s="4" t="s">
        <v>8700</v>
      </c>
      <c r="B2088">
        <v>8000281</v>
      </c>
      <c r="D2088" s="4" t="s">
        <v>8701</v>
      </c>
      <c r="E2088" s="4" t="s">
        <v>8702</v>
      </c>
      <c r="F2088">
        <f>VALUE(SUBSTITUTE(Hafas[[#This Row],[Breitengrad Bahnhof]],".",","))</f>
        <v>50.051209</v>
      </c>
      <c r="G2088">
        <f>VALUE(SUBSTITUTE(Hafas[[#This Row],[Längengrad Bahnhof]],".",","))</f>
        <v>8.5709710000000001</v>
      </c>
    </row>
    <row r="2089" spans="1:7">
      <c r="A2089" s="4" t="s">
        <v>8703</v>
      </c>
      <c r="B2089">
        <v>8006690</v>
      </c>
      <c r="D2089" s="4" t="s">
        <v>8704</v>
      </c>
      <c r="E2089" s="4" t="s">
        <v>8705</v>
      </c>
      <c r="F2089">
        <f>VALUE(SUBSTITUTE(Hafas[[#This Row],[Breitengrad Bahnhof]],".",","))</f>
        <v>50.104030000000002</v>
      </c>
      <c r="G2089">
        <f>VALUE(SUBSTITUTE(Hafas[[#This Row],[Längengrad Bahnhof]],".",","))</f>
        <v>8.6447199999999995</v>
      </c>
    </row>
    <row r="2090" spans="1:7">
      <c r="A2090" s="4" t="s">
        <v>210</v>
      </c>
      <c r="B2090">
        <v>8006692</v>
      </c>
      <c r="D2090" s="4" t="s">
        <v>8706</v>
      </c>
      <c r="E2090" s="4" t="s">
        <v>8707</v>
      </c>
      <c r="F2090">
        <f>VALUE(SUBSTITUTE(Hafas[[#This Row],[Breitengrad Bahnhof]],".",","))</f>
        <v>50.113925999999999</v>
      </c>
      <c r="G2090">
        <f>VALUE(SUBSTITUTE(Hafas[[#This Row],[Längengrad Bahnhof]],".",","))</f>
        <v>8.6789470000000009</v>
      </c>
    </row>
    <row r="2091" spans="1:7">
      <c r="A2091" s="4" t="s">
        <v>8708</v>
      </c>
      <c r="B2091">
        <v>8004429</v>
      </c>
      <c r="D2091" s="4" t="s">
        <v>8709</v>
      </c>
      <c r="E2091" s="4" t="s">
        <v>8710</v>
      </c>
      <c r="F2091">
        <f>VALUE(SUBSTITUTE(Hafas[[#This Row],[Breitengrad Bahnhof]],".",","))</f>
        <v>50.114623000000002</v>
      </c>
      <c r="G2091">
        <f>VALUE(SUBSTITUTE(Hafas[[#This Row],[Längengrad Bahnhof]],".",","))</f>
        <v>8.6870980000000007</v>
      </c>
    </row>
    <row r="2092" spans="1:7">
      <c r="A2092" s="4" t="s">
        <v>204</v>
      </c>
      <c r="B2092">
        <v>8002038</v>
      </c>
      <c r="D2092" s="4" t="s">
        <v>8711</v>
      </c>
      <c r="E2092" s="4" t="s">
        <v>8712</v>
      </c>
      <c r="F2092">
        <f>VALUE(SUBSTITUTE(Hafas[[#This Row],[Breitengrad Bahnhof]],".",","))</f>
        <v>50.102170999999998</v>
      </c>
      <c r="G2092">
        <f>VALUE(SUBSTITUTE(Hafas[[#This Row],[Längengrad Bahnhof]],".",","))</f>
        <v>8.6930250000000004</v>
      </c>
    </row>
    <row r="2093" spans="1:7">
      <c r="A2093" s="4" t="s">
        <v>8713</v>
      </c>
      <c r="B2093">
        <v>8002034</v>
      </c>
      <c r="D2093" s="4" t="s">
        <v>8714</v>
      </c>
      <c r="E2093" s="4" t="s">
        <v>8715</v>
      </c>
      <c r="F2093">
        <f>VALUE(SUBSTITUTE(Hafas[[#This Row],[Breitengrad Bahnhof]],".",","))</f>
        <v>50.101914999999998</v>
      </c>
      <c r="G2093">
        <f>VALUE(SUBSTITUTE(Hafas[[#This Row],[Längengrad Bahnhof]],".",","))</f>
        <v>8.7006060000000005</v>
      </c>
    </row>
    <row r="2094" spans="1:7">
      <c r="A2094" s="4" t="s">
        <v>8716</v>
      </c>
      <c r="B2094">
        <v>8002058</v>
      </c>
      <c r="D2094" s="4" t="s">
        <v>8717</v>
      </c>
      <c r="E2094" s="4" t="s">
        <v>8718</v>
      </c>
      <c r="F2094">
        <f>VALUE(SUBSTITUTE(Hafas[[#This Row],[Breitengrad Bahnhof]],".",","))</f>
        <v>50.112561999999997</v>
      </c>
      <c r="G2094">
        <f>VALUE(SUBSTITUTE(Hafas[[#This Row],[Längengrad Bahnhof]],".",","))</f>
        <v>8.696987</v>
      </c>
    </row>
    <row r="2095" spans="1:7">
      <c r="A2095" s="4" t="s">
        <v>8719</v>
      </c>
      <c r="B2095">
        <v>8002059</v>
      </c>
      <c r="D2095" s="4" t="s">
        <v>8720</v>
      </c>
      <c r="E2095" s="4" t="s">
        <v>8721</v>
      </c>
      <c r="F2095">
        <f>VALUE(SUBSTITUTE(Hafas[[#This Row],[Breitengrad Bahnhof]],".",","))</f>
        <v>50.094369</v>
      </c>
      <c r="G2095">
        <f>VALUE(SUBSTITUTE(Hafas[[#This Row],[Längengrad Bahnhof]],".",","))</f>
        <v>8.6712679999999995</v>
      </c>
    </row>
    <row r="2096" spans="1:7">
      <c r="A2096" s="4" t="s">
        <v>8722</v>
      </c>
      <c r="B2096">
        <v>8006691</v>
      </c>
      <c r="D2096" s="4" t="s">
        <v>8723</v>
      </c>
      <c r="E2096" s="4" t="s">
        <v>8724</v>
      </c>
      <c r="F2096">
        <f>VALUE(SUBSTITUTE(Hafas[[#This Row],[Breitengrad Bahnhof]],".",","))</f>
        <v>50.113565000000001</v>
      </c>
      <c r="G2096">
        <f>VALUE(SUBSTITUTE(Hafas[[#This Row],[Längengrad Bahnhof]],".",","))</f>
        <v>8.6688639999999992</v>
      </c>
    </row>
    <row r="2097" spans="1:7">
      <c r="A2097" s="4" t="s">
        <v>8725</v>
      </c>
      <c r="B2097">
        <v>8071655</v>
      </c>
      <c r="D2097" s="4" t="s">
        <v>2585</v>
      </c>
      <c r="E2097" s="4" t="s">
        <v>2585</v>
      </c>
      <c r="F2097">
        <f>VALUE(SUBSTITUTE(Hafas[[#This Row],[Breitengrad Bahnhof]],".",","))</f>
        <v>999999</v>
      </c>
      <c r="G2097">
        <f>VALUE(SUBSTITUTE(Hafas[[#This Row],[Längengrad Bahnhof]],".",","))</f>
        <v>999999</v>
      </c>
    </row>
    <row r="2098" spans="1:7">
      <c r="A2098" s="4" t="s">
        <v>8726</v>
      </c>
      <c r="B2098">
        <v>8071169</v>
      </c>
      <c r="D2098" s="4" t="s">
        <v>8727</v>
      </c>
      <c r="E2098" s="4" t="s">
        <v>8728</v>
      </c>
      <c r="F2098">
        <f>VALUE(SUBSTITUTE(Hafas[[#This Row],[Breitengrad Bahnhof]],".",","))</f>
        <v>50.089204000000002</v>
      </c>
      <c r="G2098">
        <f>VALUE(SUBSTITUTE(Hafas[[#This Row],[Längengrad Bahnhof]],".",","))</f>
        <v>8.6715909999999994</v>
      </c>
    </row>
    <row r="2099" spans="1:7">
      <c r="A2099" s="4" t="s">
        <v>325</v>
      </c>
      <c r="B2099">
        <v>8002060</v>
      </c>
      <c r="D2099" s="4" t="s">
        <v>8729</v>
      </c>
      <c r="E2099" s="4" t="s">
        <v>8730</v>
      </c>
      <c r="F2099">
        <f>VALUE(SUBSTITUTE(Hafas[[#This Row],[Breitengrad Bahnhof]],".",","))</f>
        <v>50.056573999999998</v>
      </c>
      <c r="G2099">
        <f>VALUE(SUBSTITUTE(Hafas[[#This Row],[Längengrad Bahnhof]],".",","))</f>
        <v>8.5944950000000002</v>
      </c>
    </row>
    <row r="2100" spans="1:7">
      <c r="A2100" s="4" t="s">
        <v>22</v>
      </c>
      <c r="B2100">
        <v>8000105</v>
      </c>
      <c r="D2100" s="4" t="s">
        <v>139</v>
      </c>
      <c r="E2100" s="4" t="s">
        <v>140</v>
      </c>
      <c r="F2100">
        <f>VALUE(SUBSTITUTE(Hafas[[#This Row],[Breitengrad Bahnhof]],".",","))</f>
        <v>50.107145000000003</v>
      </c>
      <c r="G2100">
        <f>VALUE(SUBSTITUTE(Hafas[[#This Row],[Längengrad Bahnhof]],".",","))</f>
        <v>8.6637889999999995</v>
      </c>
    </row>
    <row r="2101" spans="1:7">
      <c r="A2101" s="4" t="s">
        <v>8731</v>
      </c>
      <c r="B2101">
        <v>8079632</v>
      </c>
      <c r="D2101" s="4" t="s">
        <v>8732</v>
      </c>
      <c r="E2101" s="4" t="s">
        <v>8733</v>
      </c>
      <c r="F2101">
        <f>VALUE(SUBSTITUTE(Hafas[[#This Row],[Breitengrad Bahnhof]],".",","))</f>
        <v>50.111736000000001</v>
      </c>
      <c r="G2101">
        <f>VALUE(SUBSTITUTE(Hafas[[#This Row],[Längengrad Bahnhof]],".",","))</f>
        <v>8.6435180000000003</v>
      </c>
    </row>
    <row r="2102" spans="1:7">
      <c r="A2102" s="4" t="s">
        <v>8734</v>
      </c>
      <c r="B2102">
        <v>8002039</v>
      </c>
      <c r="D2102" s="4" t="s">
        <v>8735</v>
      </c>
      <c r="E2102" s="4" t="s">
        <v>8736</v>
      </c>
      <c r="F2102">
        <f>VALUE(SUBSTITUTE(Hafas[[#This Row],[Breitengrad Bahnhof]],".",","))</f>
        <v>50.112574000000002</v>
      </c>
      <c r="G2102">
        <f>VALUE(SUBSTITUTE(Hafas[[#This Row],[Längengrad Bahnhof]],".",","))</f>
        <v>8.7086400000000008</v>
      </c>
    </row>
    <row r="2103" spans="1:7">
      <c r="A2103" s="4" t="s">
        <v>8737</v>
      </c>
      <c r="B2103">
        <v>8002041</v>
      </c>
      <c r="D2103" s="4" t="s">
        <v>8738</v>
      </c>
      <c r="E2103" s="4" t="s">
        <v>8739</v>
      </c>
      <c r="F2103">
        <f>VALUE(SUBSTITUTE(Hafas[[#This Row],[Breitengrad Bahnhof]],".",","))</f>
        <v>50.099364999999999</v>
      </c>
      <c r="G2103">
        <f>VALUE(SUBSTITUTE(Hafas[[#This Row],[Längengrad Bahnhof]],".",","))</f>
        <v>8.6864570000000008</v>
      </c>
    </row>
    <row r="2104" spans="1:7">
      <c r="A2104" s="4" t="s">
        <v>8740</v>
      </c>
      <c r="B2104">
        <v>8002042</v>
      </c>
      <c r="D2104" s="4" t="s">
        <v>8741</v>
      </c>
      <c r="E2104" s="4" t="s">
        <v>8742</v>
      </c>
      <c r="F2104">
        <f>VALUE(SUBSTITUTE(Hafas[[#This Row],[Breitengrad Bahnhof]],".",","))</f>
        <v>50.119298999999998</v>
      </c>
      <c r="G2104">
        <f>VALUE(SUBSTITUTE(Hafas[[#This Row],[Längengrad Bahnhof]],".",","))</f>
        <v>8.6393950000000004</v>
      </c>
    </row>
    <row r="2105" spans="1:7">
      <c r="A2105" s="4" t="s">
        <v>8743</v>
      </c>
      <c r="B2105">
        <v>8089332</v>
      </c>
      <c r="D2105" s="4" t="s">
        <v>8744</v>
      </c>
      <c r="E2105" s="4" t="s">
        <v>8745</v>
      </c>
      <c r="F2105">
        <f>VALUE(SUBSTITUTE(Hafas[[#This Row],[Breitengrad Bahnhof]],".",","))</f>
        <v>52.341076000000001</v>
      </c>
      <c r="G2105">
        <f>VALUE(SUBSTITUTE(Hafas[[#This Row],[Längengrad Bahnhof]],".",","))</f>
        <v>14.471868000000001</v>
      </c>
    </row>
    <row r="2106" spans="1:7">
      <c r="A2106" s="4" t="s">
        <v>142</v>
      </c>
      <c r="B2106">
        <v>8010113</v>
      </c>
      <c r="D2106" s="4" t="s">
        <v>144</v>
      </c>
      <c r="E2106" s="4" t="s">
        <v>145</v>
      </c>
      <c r="F2106">
        <f>VALUE(SUBSTITUTE(Hafas[[#This Row],[Breitengrad Bahnhof]],".",","))</f>
        <v>52.336416</v>
      </c>
      <c r="G2106">
        <f>VALUE(SUBSTITUTE(Hafas[[#This Row],[Längengrad Bahnhof]],".",","))</f>
        <v>14.546495999999999</v>
      </c>
    </row>
    <row r="2107" spans="1:7">
      <c r="A2107" s="4" t="s">
        <v>8746</v>
      </c>
      <c r="B2107">
        <v>8071291</v>
      </c>
      <c r="D2107" s="4" t="s">
        <v>2585</v>
      </c>
      <c r="E2107" s="4" t="s">
        <v>2585</v>
      </c>
      <c r="F2107">
        <f>VALUE(SUBSTITUTE(Hafas[[#This Row],[Breitengrad Bahnhof]],".",","))</f>
        <v>999999</v>
      </c>
      <c r="G2107">
        <f>VALUE(SUBSTITUTE(Hafas[[#This Row],[Längengrad Bahnhof]],".",","))</f>
        <v>999999</v>
      </c>
    </row>
    <row r="2108" spans="1:7">
      <c r="A2108" s="4" t="s">
        <v>8747</v>
      </c>
      <c r="B2108">
        <v>8080985</v>
      </c>
      <c r="D2108" s="4" t="s">
        <v>2585</v>
      </c>
      <c r="E2108" s="4" t="s">
        <v>2585</v>
      </c>
      <c r="F2108">
        <f>VALUE(SUBSTITUTE(Hafas[[#This Row],[Breitengrad Bahnhof]],".",","))</f>
        <v>999999</v>
      </c>
      <c r="G2108">
        <f>VALUE(SUBSTITUTE(Hafas[[#This Row],[Längengrad Bahnhof]],".",","))</f>
        <v>999999</v>
      </c>
    </row>
    <row r="2109" spans="1:7">
      <c r="A2109" s="4" t="s">
        <v>8748</v>
      </c>
      <c r="B2109">
        <v>8089124</v>
      </c>
      <c r="D2109" s="4" t="s">
        <v>2585</v>
      </c>
      <c r="E2109" s="4" t="s">
        <v>2585</v>
      </c>
      <c r="F2109">
        <f>VALUE(SUBSTITUTE(Hafas[[#This Row],[Breitengrad Bahnhof]],".",","))</f>
        <v>999999</v>
      </c>
      <c r="G2109">
        <f>VALUE(SUBSTITUTE(Hafas[[#This Row],[Längengrad Bahnhof]],".",","))</f>
        <v>999999</v>
      </c>
    </row>
    <row r="2110" spans="1:7">
      <c r="A2110" s="4" t="s">
        <v>8749</v>
      </c>
      <c r="B2110">
        <v>8011557</v>
      </c>
      <c r="D2110" s="4" t="s">
        <v>8750</v>
      </c>
      <c r="E2110" s="4" t="s">
        <v>8751</v>
      </c>
      <c r="F2110">
        <f>VALUE(SUBSTITUTE(Hafas[[#This Row],[Breitengrad Bahnhof]],".",","))</f>
        <v>52.322329000000003</v>
      </c>
      <c r="G2110">
        <f>VALUE(SUBSTITUTE(Hafas[[#This Row],[Längengrad Bahnhof]],".",","))</f>
        <v>14.546049999999999</v>
      </c>
    </row>
    <row r="2111" spans="1:7">
      <c r="A2111" s="4" t="s">
        <v>8752</v>
      </c>
      <c r="B2111">
        <v>8011559</v>
      </c>
      <c r="D2111" s="4" t="s">
        <v>8753</v>
      </c>
      <c r="E2111" s="4" t="s">
        <v>8754</v>
      </c>
      <c r="F2111">
        <f>VALUE(SUBSTITUTE(Hafas[[#This Row],[Breitengrad Bahnhof]],".",","))</f>
        <v>52.337769000000002</v>
      </c>
      <c r="G2111">
        <f>VALUE(SUBSTITUTE(Hafas[[#This Row],[Längengrad Bahnhof]],".",","))</f>
        <v>14.472631</v>
      </c>
    </row>
    <row r="2112" spans="1:7">
      <c r="A2112" s="4" t="s">
        <v>8755</v>
      </c>
      <c r="B2112">
        <v>8002043</v>
      </c>
      <c r="D2112" s="4" t="s">
        <v>8756</v>
      </c>
      <c r="E2112" s="4" t="s">
        <v>8757</v>
      </c>
      <c r="F2112">
        <f>VALUE(SUBSTITUTE(Hafas[[#This Row],[Breitengrad Bahnhof]],".",","))</f>
        <v>50.176485999999997</v>
      </c>
      <c r="G2112">
        <f>VALUE(SUBSTITUTE(Hafas[[#This Row],[Längengrad Bahnhof]],".",","))</f>
        <v>8.6978270000000002</v>
      </c>
    </row>
    <row r="2113" spans="1:7">
      <c r="A2113" s="4" t="s">
        <v>8758</v>
      </c>
      <c r="B2113">
        <v>8002045</v>
      </c>
      <c r="D2113" s="4" t="s">
        <v>8759</v>
      </c>
      <c r="E2113" s="4" t="s">
        <v>8760</v>
      </c>
      <c r="F2113">
        <f>VALUE(SUBSTITUTE(Hafas[[#This Row],[Breitengrad Bahnhof]],".",","))</f>
        <v>50.158298000000002</v>
      </c>
      <c r="G2113">
        <f>VALUE(SUBSTITUTE(Hafas[[#This Row],[Längengrad Bahnhof]],".",","))</f>
        <v>8.6552100000000003</v>
      </c>
    </row>
    <row r="2114" spans="1:7">
      <c r="A2114" s="4" t="s">
        <v>8761</v>
      </c>
      <c r="B2114">
        <v>8002044</v>
      </c>
      <c r="D2114" s="4" t="s">
        <v>8762</v>
      </c>
      <c r="E2114" s="4" t="s">
        <v>8763</v>
      </c>
      <c r="F2114">
        <f>VALUE(SUBSTITUTE(Hafas[[#This Row],[Breitengrad Bahnhof]],".",","))</f>
        <v>50.170223999999997</v>
      </c>
      <c r="G2114">
        <f>VALUE(SUBSTITUTE(Hafas[[#This Row],[Längengrad Bahnhof]],".",","))</f>
        <v>8.6765570000000007</v>
      </c>
    </row>
    <row r="2115" spans="1:7">
      <c r="A2115" s="4" t="s">
        <v>8764</v>
      </c>
      <c r="B2115">
        <v>8002037</v>
      </c>
      <c r="D2115" s="4" t="s">
        <v>8765</v>
      </c>
      <c r="E2115" s="4" t="s">
        <v>8766</v>
      </c>
      <c r="F2115">
        <f>VALUE(SUBSTITUTE(Hafas[[#This Row],[Breitengrad Bahnhof]],".",","))</f>
        <v>50.142999000000003</v>
      </c>
      <c r="G2115">
        <f>VALUE(SUBSTITUTE(Hafas[[#This Row],[Längengrad Bahnhof]],".",","))</f>
        <v>8.6431400000000007</v>
      </c>
    </row>
    <row r="2116" spans="1:7">
      <c r="A2116" s="4" t="s">
        <v>8767</v>
      </c>
      <c r="B2116">
        <v>8002046</v>
      </c>
      <c r="D2116" s="4" t="s">
        <v>8768</v>
      </c>
      <c r="E2116" s="4" t="s">
        <v>8769</v>
      </c>
      <c r="F2116">
        <f>VALUE(SUBSTITUTE(Hafas[[#This Row],[Breitengrad Bahnhof]],".",","))</f>
        <v>50.094334000000003</v>
      </c>
      <c r="G2116">
        <f>VALUE(SUBSTITUTE(Hafas[[#This Row],[Längengrad Bahnhof]],".",","))</f>
        <v>8.6063939999999999</v>
      </c>
    </row>
    <row r="2117" spans="1:7">
      <c r="A2117" s="4" t="s">
        <v>8770</v>
      </c>
      <c r="B2117">
        <v>8000106</v>
      </c>
      <c r="D2117" s="4" t="s">
        <v>8771</v>
      </c>
      <c r="E2117" s="4" t="s">
        <v>8772</v>
      </c>
      <c r="F2117">
        <f>VALUE(SUBSTITUTE(Hafas[[#This Row],[Breitengrad Bahnhof]],".",","))</f>
        <v>50.102634000000002</v>
      </c>
      <c r="G2117">
        <f>VALUE(SUBSTITUTE(Hafas[[#This Row],[Längengrad Bahnhof]],".",","))</f>
        <v>8.54237</v>
      </c>
    </row>
    <row r="2118" spans="1:7">
      <c r="A2118" s="4" t="s">
        <v>8773</v>
      </c>
      <c r="B2118">
        <v>8002051</v>
      </c>
      <c r="D2118" s="4" t="s">
        <v>8774</v>
      </c>
      <c r="E2118" s="4" t="s">
        <v>8775</v>
      </c>
      <c r="F2118">
        <f>VALUE(SUBSTITUTE(Hafas[[#This Row],[Breitengrad Bahnhof]],".",","))</f>
        <v>50.098452999999999</v>
      </c>
      <c r="G2118">
        <f>VALUE(SUBSTITUTE(Hafas[[#This Row],[Längengrad Bahnhof]],".",","))</f>
        <v>8.5283200000000008</v>
      </c>
    </row>
    <row r="2119" spans="1:7">
      <c r="A2119" s="4" t="s">
        <v>8776</v>
      </c>
      <c r="B2119">
        <v>8002047</v>
      </c>
      <c r="D2119" s="4" t="s">
        <v>8777</v>
      </c>
      <c r="E2119" s="4" t="s">
        <v>8778</v>
      </c>
      <c r="F2119">
        <f>VALUE(SUBSTITUTE(Hafas[[#This Row],[Breitengrad Bahnhof]],".",","))</f>
        <v>50.083956000000001</v>
      </c>
      <c r="G2119">
        <f>VALUE(SUBSTITUTE(Hafas[[#This Row],[Längengrad Bahnhof]],".",","))</f>
        <v>8.6703690000000009</v>
      </c>
    </row>
    <row r="2120" spans="1:7">
      <c r="A2120" s="4" t="s">
        <v>331</v>
      </c>
      <c r="B2120">
        <v>8002048</v>
      </c>
      <c r="D2120" s="4" t="s">
        <v>8779</v>
      </c>
      <c r="E2120" s="4" t="s">
        <v>8780</v>
      </c>
      <c r="F2120">
        <f>VALUE(SUBSTITUTE(Hafas[[#This Row],[Breitengrad Bahnhof]],".",","))</f>
        <v>50.134602999999998</v>
      </c>
      <c r="G2120">
        <f>VALUE(SUBSTITUTE(Hafas[[#This Row],[Längengrad Bahnhof]],".",","))</f>
        <v>8.7674369999999993</v>
      </c>
    </row>
    <row r="2121" spans="1:7">
      <c r="A2121" s="4" t="s">
        <v>8781</v>
      </c>
      <c r="B2121">
        <v>8002049</v>
      </c>
      <c r="D2121" s="4" t="s">
        <v>8782</v>
      </c>
      <c r="E2121" s="4" t="s">
        <v>8783</v>
      </c>
      <c r="F2121">
        <f>VALUE(SUBSTITUTE(Hafas[[#This Row],[Breitengrad Bahnhof]],".",","))</f>
        <v>50.102519000000001</v>
      </c>
      <c r="G2121">
        <f>VALUE(SUBSTITUTE(Hafas[[#This Row],[Längengrad Bahnhof]],".",","))</f>
        <v>8.5707339999999999</v>
      </c>
    </row>
    <row r="2122" spans="1:7">
      <c r="A2122" s="4" t="s">
        <v>8784</v>
      </c>
      <c r="B2122">
        <v>8002050</v>
      </c>
      <c r="D2122" s="4" t="s">
        <v>8785</v>
      </c>
      <c r="E2122" s="4" t="s">
        <v>8786</v>
      </c>
      <c r="F2122">
        <f>VALUE(SUBSTITUTE(Hafas[[#This Row],[Breitengrad Bahnhof]],".",","))</f>
        <v>50.080997000000004</v>
      </c>
      <c r="G2122">
        <f>VALUE(SUBSTITUTE(Hafas[[#This Row],[Längengrad Bahnhof]],".",","))</f>
        <v>8.6370129999999996</v>
      </c>
    </row>
    <row r="2123" spans="1:7">
      <c r="A2123" s="4" t="s">
        <v>8787</v>
      </c>
      <c r="B2123">
        <v>8002052</v>
      </c>
      <c r="D2123" s="4" t="s">
        <v>8788</v>
      </c>
      <c r="E2123" s="4" t="s">
        <v>8789</v>
      </c>
      <c r="F2123">
        <f>VALUE(SUBSTITUTE(Hafas[[#This Row],[Breitengrad Bahnhof]],".",","))</f>
        <v>50.124614999999999</v>
      </c>
      <c r="G2123">
        <f>VALUE(SUBSTITUTE(Hafas[[#This Row],[Längengrad Bahnhof]],".",","))</f>
        <v>8.6070259999999994</v>
      </c>
    </row>
    <row r="2124" spans="1:7">
      <c r="A2124" s="4" t="s">
        <v>8790</v>
      </c>
      <c r="B2124">
        <v>8002053</v>
      </c>
      <c r="D2124" s="4" t="s">
        <v>8791</v>
      </c>
      <c r="E2124" s="4" t="s">
        <v>8792</v>
      </c>
      <c r="F2124">
        <f>VALUE(SUBSTITUTE(Hafas[[#This Row],[Breitengrad Bahnhof]],".",","))</f>
        <v>50.087496999999999</v>
      </c>
      <c r="G2124">
        <f>VALUE(SUBSTITUTE(Hafas[[#This Row],[Längengrad Bahnhof]],".",","))</f>
        <v>8.5122590000000002</v>
      </c>
    </row>
    <row r="2125" spans="1:7">
      <c r="A2125" s="4" t="s">
        <v>8793</v>
      </c>
      <c r="B2125">
        <v>8002054</v>
      </c>
      <c r="D2125" s="4" t="s">
        <v>8794</v>
      </c>
      <c r="E2125" s="4" t="s">
        <v>8795</v>
      </c>
      <c r="F2125">
        <f>VALUE(SUBSTITUTE(Hafas[[#This Row],[Breitengrad Bahnhof]],".",","))</f>
        <v>50.115074</v>
      </c>
      <c r="G2125">
        <f>VALUE(SUBSTITUTE(Hafas[[#This Row],[Längengrad Bahnhof]],".",","))</f>
        <v>8.5535259999999997</v>
      </c>
    </row>
    <row r="2126" spans="1:7">
      <c r="A2126" s="4" t="s">
        <v>8796</v>
      </c>
      <c r="B2126">
        <v>8007158</v>
      </c>
      <c r="D2126" s="4" t="s">
        <v>8797</v>
      </c>
      <c r="E2126" s="4" t="s">
        <v>8798</v>
      </c>
      <c r="F2126">
        <f>VALUE(SUBSTITUTE(Hafas[[#This Row],[Breitengrad Bahnhof]],".",","))</f>
        <v>50.107962999999998</v>
      </c>
      <c r="G2126">
        <f>VALUE(SUBSTITUTE(Hafas[[#This Row],[Längengrad Bahnhof]],".",","))</f>
        <v>8.5279939999999996</v>
      </c>
    </row>
    <row r="2127" spans="1:7">
      <c r="A2127" s="4" t="s">
        <v>8799</v>
      </c>
      <c r="B2127">
        <v>8002055</v>
      </c>
      <c r="D2127" s="4" t="s">
        <v>8800</v>
      </c>
      <c r="E2127" s="4" t="s">
        <v>8801</v>
      </c>
      <c r="F2127">
        <f>VALUE(SUBSTITUTE(Hafas[[#This Row],[Breitengrad Bahnhof]],".",","))</f>
        <v>50.090124000000003</v>
      </c>
      <c r="G2127">
        <f>VALUE(SUBSTITUTE(Hafas[[#This Row],[Längengrad Bahnhof]],".",","))</f>
        <v>8.5060110000000009</v>
      </c>
    </row>
    <row r="2128" spans="1:7">
      <c r="A2128" s="4" t="s">
        <v>8802</v>
      </c>
      <c r="B2128">
        <v>8011560</v>
      </c>
      <c r="D2128" s="4" t="s">
        <v>8803</v>
      </c>
      <c r="E2128" s="4" t="s">
        <v>8804</v>
      </c>
      <c r="F2128">
        <f>VALUE(SUBSTITUTE(Hafas[[#This Row],[Breitengrad Bahnhof]],".",","))</f>
        <v>51.309561000000002</v>
      </c>
      <c r="G2128">
        <f>VALUE(SUBSTITUTE(Hafas[[#This Row],[Längengrad Bahnhof]],".",","))</f>
        <v>11.937582000000001</v>
      </c>
    </row>
    <row r="2129" spans="1:7">
      <c r="A2129" s="4" t="s">
        <v>8805</v>
      </c>
      <c r="B2129">
        <v>8007010</v>
      </c>
      <c r="D2129" s="4" t="s">
        <v>8806</v>
      </c>
      <c r="E2129" s="4" t="s">
        <v>8807</v>
      </c>
      <c r="F2129">
        <f>VALUE(SUBSTITUTE(Hafas[[#This Row],[Breitengrad Bahnhof]],".",","))</f>
        <v>48.837294</v>
      </c>
      <c r="G2129">
        <f>VALUE(SUBSTITUTE(Hafas[[#This Row],[Längengrad Bahnhof]],".",","))</f>
        <v>8.4404920000000008</v>
      </c>
    </row>
    <row r="2130" spans="1:7">
      <c r="A2130" s="4" t="s">
        <v>8808</v>
      </c>
      <c r="B2130">
        <v>8002057</v>
      </c>
      <c r="D2130" s="4" t="s">
        <v>8809</v>
      </c>
      <c r="E2130" s="4" t="s">
        <v>8810</v>
      </c>
      <c r="F2130">
        <f>VALUE(SUBSTITUTE(Hafas[[#This Row],[Breitengrad Bahnhof]],".",","))</f>
        <v>48.987653000000002</v>
      </c>
      <c r="G2130">
        <f>VALUE(SUBSTITUTE(Hafas[[#This Row],[Längengrad Bahnhof]],".",","))</f>
        <v>13.300048</v>
      </c>
    </row>
    <row r="2131" spans="1:7">
      <c r="A2131" s="4" t="s">
        <v>8811</v>
      </c>
      <c r="B2131">
        <v>8011563</v>
      </c>
      <c r="D2131" s="4" t="s">
        <v>8812</v>
      </c>
      <c r="E2131" s="4" t="s">
        <v>8813</v>
      </c>
      <c r="F2131">
        <f>VALUE(SUBSTITUTE(Hafas[[#This Row],[Breitengrad Bahnhof]],".",","))</f>
        <v>51.384222999999999</v>
      </c>
      <c r="G2131">
        <f>VALUE(SUBSTITUTE(Hafas[[#This Row],[Längengrad Bahnhof]],".",","))</f>
        <v>13.503636</v>
      </c>
    </row>
    <row r="2132" spans="1:7">
      <c r="A2132" s="4" t="s">
        <v>8814</v>
      </c>
      <c r="B2132">
        <v>8002389</v>
      </c>
      <c r="D2132" s="4" t="s">
        <v>8815</v>
      </c>
      <c r="E2132" s="4" t="s">
        <v>8816</v>
      </c>
      <c r="F2132">
        <f>VALUE(SUBSTITUTE(Hafas[[#This Row],[Breitengrad Bahnhof]],".",","))</f>
        <v>50.936501</v>
      </c>
      <c r="G2132">
        <f>VALUE(SUBSTITUTE(Hafas[[#This Row],[Längengrad Bahnhof]],".",","))</f>
        <v>6.7778460000000003</v>
      </c>
    </row>
    <row r="2133" spans="1:7">
      <c r="A2133" s="4" t="s">
        <v>8817</v>
      </c>
      <c r="B2133">
        <v>8011564</v>
      </c>
      <c r="D2133" s="4" t="s">
        <v>8818</v>
      </c>
      <c r="E2133" s="4" t="s">
        <v>8819</v>
      </c>
      <c r="F2133">
        <f>VALUE(SUBSTITUTE(Hafas[[#This Row],[Breitengrad Bahnhof]],".",","))</f>
        <v>51.702365</v>
      </c>
      <c r="G2133">
        <f>VALUE(SUBSTITUTE(Hafas[[#This Row],[Längengrad Bahnhof]],".",","))</f>
        <v>11.544129999999999</v>
      </c>
    </row>
    <row r="2134" spans="1:7">
      <c r="A2134" s="4" t="s">
        <v>8820</v>
      </c>
      <c r="B2134">
        <v>8002063</v>
      </c>
      <c r="D2134" s="4" t="s">
        <v>8821</v>
      </c>
      <c r="E2134" s="4" t="s">
        <v>8822</v>
      </c>
      <c r="F2134">
        <f>VALUE(SUBSTITUTE(Hafas[[#This Row],[Breitengrad Bahnhof]],".",","))</f>
        <v>51.927787000000002</v>
      </c>
      <c r="G2134">
        <f>VALUE(SUBSTITUTE(Hafas[[#This Row],[Längengrad Bahnhof]],".",","))</f>
        <v>9.899006</v>
      </c>
    </row>
    <row r="2135" spans="1:7">
      <c r="A2135" s="4" t="s">
        <v>8823</v>
      </c>
      <c r="B2135">
        <v>8071335</v>
      </c>
      <c r="D2135" s="4" t="s">
        <v>8824</v>
      </c>
      <c r="E2135" s="4" t="s">
        <v>8825</v>
      </c>
      <c r="F2135">
        <f>VALUE(SUBSTITUTE(Hafas[[#This Row],[Breitengrad Bahnhof]],".",","))</f>
        <v>53.516826000000002</v>
      </c>
      <c r="G2135">
        <f>VALUE(SUBSTITUTE(Hafas[[#This Row],[Längengrad Bahnhof]],".",","))</f>
        <v>9.3970439999999993</v>
      </c>
    </row>
    <row r="2136" spans="1:7">
      <c r="A2136" s="4" t="s">
        <v>8826</v>
      </c>
      <c r="B2136">
        <v>8080440</v>
      </c>
      <c r="D2136" s="4" t="s">
        <v>8827</v>
      </c>
      <c r="E2136" s="4" t="s">
        <v>8828</v>
      </c>
      <c r="F2136">
        <f>VALUE(SUBSTITUTE(Hafas[[#This Row],[Breitengrad Bahnhof]],".",","))</f>
        <v>52.526212000000001</v>
      </c>
      <c r="G2136">
        <f>VALUE(SUBSTITUTE(Hafas[[#This Row],[Längengrad Bahnhof]],".",","))</f>
        <v>13.760628000000001</v>
      </c>
    </row>
    <row r="2137" spans="1:7">
      <c r="A2137" s="4" t="s">
        <v>8829</v>
      </c>
      <c r="B2137">
        <v>8002065</v>
      </c>
      <c r="D2137" s="4" t="s">
        <v>8830</v>
      </c>
      <c r="E2137" s="4" t="s">
        <v>8831</v>
      </c>
      <c r="F2137">
        <f>VALUE(SUBSTITUTE(Hafas[[#This Row],[Breitengrad Bahnhof]],".",","))</f>
        <v>48.930107</v>
      </c>
      <c r="G2137">
        <f>VALUE(SUBSTITUTE(Hafas[[#This Row],[Längengrad Bahnhof]],".",","))</f>
        <v>9.1977960000000003</v>
      </c>
    </row>
    <row r="2138" spans="1:7">
      <c r="A2138" s="4" t="s">
        <v>8832</v>
      </c>
      <c r="B2138">
        <v>8010115</v>
      </c>
      <c r="D2138" s="4" t="s">
        <v>8833</v>
      </c>
      <c r="E2138" s="4" t="s">
        <v>8834</v>
      </c>
      <c r="F2138">
        <f>VALUE(SUBSTITUTE(Hafas[[#This Row],[Breitengrad Bahnhof]],".",","))</f>
        <v>50.908724999999997</v>
      </c>
      <c r="G2138">
        <f>VALUE(SUBSTITUTE(Hafas[[#This Row],[Längengrad Bahnhof]],".",","))</f>
        <v>13.344141</v>
      </c>
    </row>
    <row r="2139" spans="1:7">
      <c r="A2139" s="4" t="s">
        <v>8835</v>
      </c>
      <c r="B2139">
        <v>8002077</v>
      </c>
      <c r="D2139" s="4" t="s">
        <v>8836</v>
      </c>
      <c r="E2139" s="4" t="s">
        <v>8837</v>
      </c>
      <c r="F2139">
        <f>VALUE(SUBSTITUTE(Hafas[[#This Row],[Breitengrad Bahnhof]],".",","))</f>
        <v>48.005561999999998</v>
      </c>
      <c r="G2139">
        <f>VALUE(SUBSTITUTE(Hafas[[#This Row],[Längengrad Bahnhof]],".",","))</f>
        <v>7.8427550000000004</v>
      </c>
    </row>
    <row r="2140" spans="1:7">
      <c r="A2140" s="4" t="s">
        <v>8838</v>
      </c>
      <c r="B2140">
        <v>8000453</v>
      </c>
      <c r="D2140" s="4" t="s">
        <v>8839</v>
      </c>
      <c r="E2140" s="4" t="s">
        <v>8840</v>
      </c>
      <c r="F2140">
        <f>VALUE(SUBSTITUTE(Hafas[[#This Row],[Breitengrad Bahnhof]],".",","))</f>
        <v>48.012917999999999</v>
      </c>
      <c r="G2140">
        <f>VALUE(SUBSTITUTE(Hafas[[#This Row],[Längengrad Bahnhof]],".",","))</f>
        <v>7.832668</v>
      </c>
    </row>
    <row r="2141" spans="1:7">
      <c r="A2141" s="4" t="s">
        <v>8841</v>
      </c>
      <c r="B2141">
        <v>8000107</v>
      </c>
      <c r="D2141" s="4" t="s">
        <v>8842</v>
      </c>
      <c r="E2141" s="4" t="s">
        <v>8843</v>
      </c>
      <c r="F2141">
        <f>VALUE(SUBSTITUTE(Hafas[[#This Row],[Breitengrad Bahnhof]],".",","))</f>
        <v>47.997697000000002</v>
      </c>
      <c r="G2141">
        <f>VALUE(SUBSTITUTE(Hafas[[#This Row],[Längengrad Bahnhof]],".",","))</f>
        <v>7.84117</v>
      </c>
    </row>
    <row r="2142" spans="1:7">
      <c r="A2142" s="4" t="s">
        <v>8844</v>
      </c>
      <c r="B2142">
        <v>8002067</v>
      </c>
      <c r="D2142" s="4" t="s">
        <v>8845</v>
      </c>
      <c r="E2142" s="4" t="s">
        <v>8846</v>
      </c>
      <c r="F2142">
        <f>VALUE(SUBSTITUTE(Hafas[[#This Row],[Breitengrad Bahnhof]],".",","))</f>
        <v>48.008237000000001</v>
      </c>
      <c r="G2142">
        <f>VALUE(SUBSTITUTE(Hafas[[#This Row],[Längengrad Bahnhof]],".",","))</f>
        <v>7.8509729999999998</v>
      </c>
    </row>
    <row r="2143" spans="1:7">
      <c r="A2143" s="4" t="s">
        <v>8847</v>
      </c>
      <c r="B2143">
        <v>8002066</v>
      </c>
      <c r="D2143" s="4" t="s">
        <v>8848</v>
      </c>
      <c r="E2143" s="4" t="s">
        <v>8849</v>
      </c>
      <c r="F2143">
        <f>VALUE(SUBSTITUTE(Hafas[[#This Row],[Breitengrad Bahnhof]],".",","))</f>
        <v>48.028799999999997</v>
      </c>
      <c r="G2143">
        <f>VALUE(SUBSTITUTE(Hafas[[#This Row],[Längengrad Bahnhof]],".",","))</f>
        <v>7.8108599999999999</v>
      </c>
    </row>
    <row r="2144" spans="1:7">
      <c r="A2144" s="4" t="s">
        <v>8850</v>
      </c>
      <c r="B2144">
        <v>8002068</v>
      </c>
      <c r="D2144" s="4" t="s">
        <v>8851</v>
      </c>
      <c r="E2144" s="4" t="s">
        <v>8852</v>
      </c>
      <c r="F2144">
        <f>VALUE(SUBSTITUTE(Hafas[[#This Row],[Breitengrad Bahnhof]],".",","))</f>
        <v>47.981672000000003</v>
      </c>
      <c r="G2144">
        <f>VALUE(SUBSTITUTE(Hafas[[#This Row],[Längengrad Bahnhof]],".",","))</f>
        <v>7.8951330000000004</v>
      </c>
    </row>
    <row r="2145" spans="1:7">
      <c r="A2145" s="4" t="s">
        <v>8853</v>
      </c>
      <c r="B2145">
        <v>8002069</v>
      </c>
      <c r="D2145" s="4" t="s">
        <v>8854</v>
      </c>
      <c r="E2145" s="4" t="s">
        <v>8855</v>
      </c>
      <c r="F2145">
        <f>VALUE(SUBSTITUTE(Hafas[[#This Row],[Breitengrad Bahnhof]],".",","))</f>
        <v>47.975496</v>
      </c>
      <c r="G2145">
        <f>VALUE(SUBSTITUTE(Hafas[[#This Row],[Längengrad Bahnhof]],".",","))</f>
        <v>7.8030059999999999</v>
      </c>
    </row>
    <row r="2146" spans="1:7">
      <c r="A2146" s="4" t="s">
        <v>8856</v>
      </c>
      <c r="B2146">
        <v>8002070</v>
      </c>
      <c r="D2146" s="4" t="s">
        <v>8857</v>
      </c>
      <c r="E2146" s="4" t="s">
        <v>8858</v>
      </c>
      <c r="F2146">
        <f>VALUE(SUBSTITUTE(Hafas[[#This Row],[Breitengrad Bahnhof]],".",","))</f>
        <v>47.982413000000001</v>
      </c>
      <c r="G2146">
        <f>VALUE(SUBSTITUTE(Hafas[[#This Row],[Längengrad Bahnhof]],".",","))</f>
        <v>7.8541270000000001</v>
      </c>
    </row>
    <row r="2147" spans="1:7">
      <c r="A2147" s="4" t="s">
        <v>8859</v>
      </c>
      <c r="B2147">
        <v>8002071</v>
      </c>
      <c r="D2147" s="4" t="s">
        <v>8860</v>
      </c>
      <c r="E2147" s="4" t="s">
        <v>8861</v>
      </c>
      <c r="F2147">
        <f>VALUE(SUBSTITUTE(Hafas[[#This Row],[Breitengrad Bahnhof]],".",","))</f>
        <v>48.024363000000001</v>
      </c>
      <c r="G2147">
        <f>VALUE(SUBSTITUTE(Hafas[[#This Row],[Längengrad Bahnhof]],".",","))</f>
        <v>7.863734</v>
      </c>
    </row>
    <row r="2148" spans="1:7">
      <c r="A2148" s="4" t="s">
        <v>8862</v>
      </c>
      <c r="B2148">
        <v>8002073</v>
      </c>
      <c r="D2148" s="4" t="s">
        <v>8863</v>
      </c>
      <c r="E2148" s="4" t="s">
        <v>8864</v>
      </c>
      <c r="F2148">
        <f>VALUE(SUBSTITUTE(Hafas[[#This Row],[Breitengrad Bahnhof]],".",","))</f>
        <v>51.366422</v>
      </c>
      <c r="G2148">
        <f>VALUE(SUBSTITUTE(Hafas[[#This Row],[Längengrad Bahnhof]],".",","))</f>
        <v>8.1694840000000006</v>
      </c>
    </row>
    <row r="2149" spans="1:7">
      <c r="A2149" s="4" t="s">
        <v>8865</v>
      </c>
      <c r="B2149">
        <v>8011567</v>
      </c>
      <c r="D2149" s="4" t="s">
        <v>8866</v>
      </c>
      <c r="E2149" s="4" t="s">
        <v>8867</v>
      </c>
      <c r="F2149">
        <f>VALUE(SUBSTITUTE(Hafas[[#This Row],[Breitengrad Bahnhof]],".",","))</f>
        <v>50.771382000000003</v>
      </c>
      <c r="G2149">
        <f>VALUE(SUBSTITUTE(Hafas[[#This Row],[Längengrad Bahnhof]],".",","))</f>
        <v>11.540139</v>
      </c>
    </row>
    <row r="2150" spans="1:7">
      <c r="A2150" s="4" t="s">
        <v>8868</v>
      </c>
      <c r="B2150">
        <v>8002074</v>
      </c>
      <c r="D2150" s="4" t="s">
        <v>8869</v>
      </c>
      <c r="E2150" s="4" t="s">
        <v>8870</v>
      </c>
      <c r="F2150">
        <f>VALUE(SUBSTITUTE(Hafas[[#This Row],[Breitengrad Bahnhof]],".",","))</f>
        <v>48.384703999999999</v>
      </c>
      <c r="G2150">
        <f>VALUE(SUBSTITUTE(Hafas[[#This Row],[Längengrad Bahnhof]],".",","))</f>
        <v>10.5022</v>
      </c>
    </row>
    <row r="2151" spans="1:7">
      <c r="A2151" s="4" t="s">
        <v>8871</v>
      </c>
      <c r="B2151">
        <v>8002075</v>
      </c>
      <c r="D2151" s="4" t="s">
        <v>8872</v>
      </c>
      <c r="E2151" s="4" t="s">
        <v>8873</v>
      </c>
      <c r="F2151">
        <f>VALUE(SUBSTITUTE(Hafas[[#This Row],[Breitengrad Bahnhof]],".",","))</f>
        <v>49.401538000000002</v>
      </c>
      <c r="G2151">
        <f>VALUE(SUBSTITUTE(Hafas[[#This Row],[Längengrad Bahnhof]],".",","))</f>
        <v>12.019354999999999</v>
      </c>
    </row>
    <row r="2152" spans="1:7">
      <c r="A2152" s="4" t="s">
        <v>8874</v>
      </c>
      <c r="B2152">
        <v>8002076</v>
      </c>
      <c r="D2152" s="4" t="s">
        <v>8875</v>
      </c>
      <c r="E2152" s="4" t="s">
        <v>8876</v>
      </c>
      <c r="F2152">
        <f>VALUE(SUBSTITUTE(Hafas[[#This Row],[Breitengrad Bahnhof]],".",","))</f>
        <v>49.627220999999999</v>
      </c>
      <c r="G2152">
        <f>VALUE(SUBSTITUTE(Hafas[[#This Row],[Längengrad Bahnhof]],".",","))</f>
        <v>11.902879</v>
      </c>
    </row>
    <row r="2153" spans="1:7">
      <c r="A2153" s="4" t="s">
        <v>8877</v>
      </c>
      <c r="B2153">
        <v>8000108</v>
      </c>
      <c r="D2153" s="4" t="s">
        <v>8878</v>
      </c>
      <c r="E2153" s="4" t="s">
        <v>8879</v>
      </c>
      <c r="F2153">
        <f>VALUE(SUBSTITUTE(Hafas[[#This Row],[Breitengrad Bahnhof]],".",","))</f>
        <v>47.836916000000002</v>
      </c>
      <c r="G2153">
        <f>VALUE(SUBSTITUTE(Hafas[[#This Row],[Längengrad Bahnhof]],".",","))</f>
        <v>12.977193</v>
      </c>
    </row>
    <row r="2154" spans="1:7">
      <c r="A2154" s="4" t="s">
        <v>8880</v>
      </c>
      <c r="B2154">
        <v>8081104</v>
      </c>
      <c r="D2154" s="4" t="s">
        <v>8881</v>
      </c>
      <c r="E2154" s="4" t="s">
        <v>8882</v>
      </c>
      <c r="F2154">
        <f>VALUE(SUBSTITUTE(Hafas[[#This Row],[Breitengrad Bahnhof]],".",","))</f>
        <v>47.840935000000002</v>
      </c>
      <c r="G2154">
        <f>VALUE(SUBSTITUTE(Hafas[[#This Row],[Längengrad Bahnhof]],".",","))</f>
        <v>12.982927</v>
      </c>
    </row>
    <row r="2155" spans="1:7">
      <c r="A2155" s="4" t="s">
        <v>8883</v>
      </c>
      <c r="B2155">
        <v>8002085</v>
      </c>
      <c r="D2155" s="4" t="s">
        <v>8884</v>
      </c>
      <c r="E2155" s="4" t="s">
        <v>8885</v>
      </c>
      <c r="F2155">
        <f>VALUE(SUBSTITUTE(Hafas[[#This Row],[Breitengrad Bahnhof]],".",","))</f>
        <v>47.831195999999998</v>
      </c>
      <c r="G2155">
        <f>VALUE(SUBSTITUTE(Hafas[[#This Row],[Längengrad Bahnhof]],".",","))</f>
        <v>12.968277</v>
      </c>
    </row>
    <row r="2156" spans="1:7">
      <c r="A2156" s="4" t="s">
        <v>8886</v>
      </c>
      <c r="B2156">
        <v>8000340</v>
      </c>
      <c r="D2156" s="4" t="s">
        <v>8887</v>
      </c>
      <c r="E2156" s="4" t="s">
        <v>8888</v>
      </c>
      <c r="F2156">
        <f>VALUE(SUBSTITUTE(Hafas[[#This Row],[Breitengrad Bahnhof]],".",","))</f>
        <v>49.710777</v>
      </c>
      <c r="G2156">
        <f>VALUE(SUBSTITUTE(Hafas[[#This Row],[Längengrad Bahnhof]],".",","))</f>
        <v>8.0865080000000003</v>
      </c>
    </row>
    <row r="2157" spans="1:7">
      <c r="A2157" s="4" t="s">
        <v>8889</v>
      </c>
      <c r="B2157">
        <v>8000374</v>
      </c>
      <c r="D2157" s="4" t="s">
        <v>8890</v>
      </c>
      <c r="E2157" s="4" t="s">
        <v>8891</v>
      </c>
      <c r="F2157">
        <f>VALUE(SUBSTITUTE(Hafas[[#This Row],[Breitengrad Bahnhof]],".",","))</f>
        <v>49.501493000000004</v>
      </c>
      <c r="G2157">
        <f>VALUE(SUBSTITUTE(Hafas[[#This Row],[Längengrad Bahnhof]],".",","))</f>
        <v>8.2051920000000003</v>
      </c>
    </row>
    <row r="2158" spans="1:7">
      <c r="A2158" s="4" t="s">
        <v>8892</v>
      </c>
      <c r="B2158">
        <v>8002078</v>
      </c>
      <c r="D2158" s="4" t="s">
        <v>8893</v>
      </c>
      <c r="E2158" s="4" t="s">
        <v>8894</v>
      </c>
      <c r="F2158">
        <f>VALUE(SUBSTITUTE(Hafas[[#This Row],[Breitengrad Bahnhof]],".",","))</f>
        <v>48.395195000000001</v>
      </c>
      <c r="G2158">
        <f>VALUE(SUBSTITUTE(Hafas[[#This Row],[Längengrad Bahnhof]],".",","))</f>
        <v>11.744539</v>
      </c>
    </row>
    <row r="2159" spans="1:7">
      <c r="A2159" s="4" t="s">
        <v>8895</v>
      </c>
      <c r="B2159">
        <v>8011568</v>
      </c>
      <c r="D2159" s="4" t="s">
        <v>8896</v>
      </c>
      <c r="E2159" s="4" t="s">
        <v>8897</v>
      </c>
      <c r="F2159">
        <f>VALUE(SUBSTITUTE(Hafas[[#This Row],[Breitengrad Bahnhof]],".",","))</f>
        <v>50.976875999999997</v>
      </c>
      <c r="G2159">
        <f>VALUE(SUBSTITUTE(Hafas[[#This Row],[Längengrad Bahnhof]],".",","))</f>
        <v>13.624952</v>
      </c>
    </row>
    <row r="2160" spans="1:7">
      <c r="A2160" s="4" t="s">
        <v>8898</v>
      </c>
      <c r="B2160">
        <v>8011569</v>
      </c>
      <c r="D2160" s="4" t="s">
        <v>8899</v>
      </c>
      <c r="E2160" s="4" t="s">
        <v>8900</v>
      </c>
      <c r="F2160">
        <f>VALUE(SUBSTITUTE(Hafas[[#This Row],[Breitengrad Bahnhof]],".",","))</f>
        <v>50.999358000000001</v>
      </c>
      <c r="G2160">
        <f>VALUE(SUBSTITUTE(Hafas[[#This Row],[Längengrad Bahnhof]],".",","))</f>
        <v>13.646432000000001</v>
      </c>
    </row>
    <row r="2161" spans="1:7">
      <c r="A2161" s="4" t="s">
        <v>8901</v>
      </c>
      <c r="B2161">
        <v>8010116</v>
      </c>
      <c r="D2161" s="4" t="s">
        <v>8902</v>
      </c>
      <c r="E2161" s="4" t="s">
        <v>8903</v>
      </c>
      <c r="F2161">
        <f>VALUE(SUBSTITUTE(Hafas[[#This Row],[Breitengrad Bahnhof]],".",","))</f>
        <v>50.988897999999999</v>
      </c>
      <c r="G2161">
        <f>VALUE(SUBSTITUTE(Hafas[[#This Row],[Längengrad Bahnhof]],".",","))</f>
        <v>13.637938</v>
      </c>
    </row>
    <row r="2162" spans="1:7">
      <c r="A2162" s="4" t="s">
        <v>8904</v>
      </c>
      <c r="B2162">
        <v>8011570</v>
      </c>
      <c r="D2162" s="4" t="s">
        <v>8905</v>
      </c>
      <c r="E2162" s="4" t="s">
        <v>8906</v>
      </c>
      <c r="F2162">
        <f>VALUE(SUBSTITUTE(Hafas[[#This Row],[Breitengrad Bahnhof]],".",","))</f>
        <v>50.981082999999998</v>
      </c>
      <c r="G2162">
        <f>VALUE(SUBSTITUTE(Hafas[[#This Row],[Längengrad Bahnhof]],".",","))</f>
        <v>13.622714</v>
      </c>
    </row>
    <row r="2163" spans="1:7">
      <c r="A2163" s="4" t="s">
        <v>8907</v>
      </c>
      <c r="B2163">
        <v>8013445</v>
      </c>
      <c r="D2163" s="4" t="s">
        <v>8908</v>
      </c>
      <c r="E2163" s="4" t="s">
        <v>8909</v>
      </c>
      <c r="F2163">
        <f>VALUE(SUBSTITUTE(Hafas[[#This Row],[Breitengrad Bahnhof]],".",","))</f>
        <v>51.013894000000001</v>
      </c>
      <c r="G2163">
        <f>VALUE(SUBSTITUTE(Hafas[[#This Row],[Längengrad Bahnhof]],".",","))</f>
        <v>13.662552</v>
      </c>
    </row>
    <row r="2164" spans="1:7">
      <c r="A2164" s="4" t="s">
        <v>8910</v>
      </c>
      <c r="B2164">
        <v>8002080</v>
      </c>
      <c r="D2164" s="4" t="s">
        <v>8911</v>
      </c>
      <c r="E2164" s="4" t="s">
        <v>8912</v>
      </c>
      <c r="F2164">
        <f>VALUE(SUBSTITUTE(Hafas[[#This Row],[Breitengrad Bahnhof]],".",","))</f>
        <v>52.213749</v>
      </c>
      <c r="G2164">
        <f>VALUE(SUBSTITUTE(Hafas[[#This Row],[Längengrad Bahnhof]],".",","))</f>
        <v>10.909993999999999</v>
      </c>
    </row>
    <row r="2165" spans="1:7">
      <c r="A2165" s="4" t="s">
        <v>8913</v>
      </c>
      <c r="B2165">
        <v>8007804</v>
      </c>
      <c r="D2165" s="4" t="s">
        <v>8914</v>
      </c>
      <c r="E2165" s="4" t="s">
        <v>8915</v>
      </c>
      <c r="F2165">
        <f>VALUE(SUBSTITUTE(Hafas[[#This Row],[Breitengrad Bahnhof]],".",","))</f>
        <v>53.501305000000002</v>
      </c>
      <c r="G2165">
        <f>VALUE(SUBSTITUTE(Hafas[[#This Row],[Längengrad Bahnhof]],".",","))</f>
        <v>8.9012829999999994</v>
      </c>
    </row>
    <row r="2166" spans="1:7">
      <c r="A2166" s="4" t="s">
        <v>8916</v>
      </c>
      <c r="B2166">
        <v>8070392</v>
      </c>
      <c r="D2166" s="4" t="s">
        <v>8917</v>
      </c>
      <c r="E2166" s="4" t="s">
        <v>8918</v>
      </c>
      <c r="F2166">
        <f>VALUE(SUBSTITUTE(Hafas[[#This Row],[Breitengrad Bahnhof]],".",","))</f>
        <v>48.971277999999998</v>
      </c>
      <c r="G2166">
        <f>VALUE(SUBSTITUTE(Hafas[[#This Row],[Längengrad Bahnhof]],".",","))</f>
        <v>10.460286999999999</v>
      </c>
    </row>
    <row r="2167" spans="1:7">
      <c r="A2167" s="4" t="s">
        <v>8919</v>
      </c>
      <c r="B2167">
        <v>8002083</v>
      </c>
      <c r="D2167" s="4" t="s">
        <v>8920</v>
      </c>
      <c r="E2167" s="4" t="s">
        <v>8921</v>
      </c>
      <c r="F2167">
        <f>VALUE(SUBSTITUTE(Hafas[[#This Row],[Breitengrad Bahnhof]],".",","))</f>
        <v>49.409925999999999</v>
      </c>
      <c r="G2167">
        <f>VALUE(SUBSTITUTE(Hafas[[#This Row],[Längengrad Bahnhof]],".",","))</f>
        <v>6.6479419999999996</v>
      </c>
    </row>
    <row r="2168" spans="1:7">
      <c r="A2168" s="4" t="s">
        <v>8922</v>
      </c>
      <c r="B2168">
        <v>8011571</v>
      </c>
      <c r="D2168" s="4" t="s">
        <v>8923</v>
      </c>
      <c r="E2168" s="4" t="s">
        <v>8924</v>
      </c>
      <c r="F2168">
        <f>VALUE(SUBSTITUTE(Hafas[[#This Row],[Breitengrad Bahnhof]],".",","))</f>
        <v>51.749194000000003</v>
      </c>
      <c r="G2168">
        <f>VALUE(SUBSTITUTE(Hafas[[#This Row],[Längengrad Bahnhof]],".",","))</f>
        <v>11.898933</v>
      </c>
    </row>
    <row r="2169" spans="1:7">
      <c r="A2169" s="4" t="s">
        <v>8925</v>
      </c>
      <c r="B2169">
        <v>8002086</v>
      </c>
      <c r="D2169" s="4" t="s">
        <v>8926</v>
      </c>
      <c r="E2169" s="4" t="s">
        <v>8927</v>
      </c>
      <c r="F2169">
        <f>VALUE(SUBSTITUTE(Hafas[[#This Row],[Breitengrad Bahnhof]],".",","))</f>
        <v>53.842599</v>
      </c>
      <c r="G2169">
        <f>VALUE(SUBSTITUTE(Hafas[[#This Row],[Längengrad Bahnhof]],".",","))</f>
        <v>10.390584</v>
      </c>
    </row>
    <row r="2170" spans="1:7">
      <c r="A2170" s="4" t="s">
        <v>8928</v>
      </c>
      <c r="B2170">
        <v>8011572</v>
      </c>
      <c r="D2170" s="4" t="s">
        <v>8929</v>
      </c>
      <c r="E2170" s="4" t="s">
        <v>8930</v>
      </c>
      <c r="F2170">
        <f>VALUE(SUBSTITUTE(Hafas[[#This Row],[Breitengrad Bahnhof]],".",","))</f>
        <v>53.065105000000003</v>
      </c>
      <c r="G2170">
        <f>VALUE(SUBSTITUTE(Hafas[[#This Row],[Längengrad Bahnhof]],".",","))</f>
        <v>12.545845999999999</v>
      </c>
    </row>
    <row r="2171" spans="1:7">
      <c r="A2171" s="4" t="s">
        <v>8931</v>
      </c>
      <c r="B2171">
        <v>8079726</v>
      </c>
      <c r="D2171" s="4" t="s">
        <v>8932</v>
      </c>
      <c r="E2171" s="4" t="s">
        <v>8933</v>
      </c>
      <c r="F2171">
        <f>VALUE(SUBSTITUTE(Hafas[[#This Row],[Breitengrad Bahnhof]],".",","))</f>
        <v>53.066023999999999</v>
      </c>
      <c r="G2171">
        <f>VALUE(SUBSTITUTE(Hafas[[#This Row],[Längengrad Bahnhof]],".",","))</f>
        <v>12.551544</v>
      </c>
    </row>
    <row r="2172" spans="1:7">
      <c r="A2172" s="4" t="s">
        <v>8934</v>
      </c>
      <c r="B2172">
        <v>8002089</v>
      </c>
      <c r="D2172" s="4" t="s">
        <v>8935</v>
      </c>
      <c r="E2172" s="4" t="s">
        <v>8936</v>
      </c>
      <c r="F2172">
        <f>VALUE(SUBSTITUTE(Hafas[[#This Row],[Breitengrad Bahnhof]],".",","))</f>
        <v>49.743755</v>
      </c>
      <c r="G2172">
        <f>VALUE(SUBSTITUTE(Hafas[[#This Row],[Längengrad Bahnhof]],".",","))</f>
        <v>9.3179809999999996</v>
      </c>
    </row>
    <row r="2173" spans="1:7">
      <c r="A2173" s="4" t="s">
        <v>8937</v>
      </c>
      <c r="B2173">
        <v>8000110</v>
      </c>
      <c r="D2173" s="4" t="s">
        <v>8938</v>
      </c>
      <c r="E2173" s="4" t="s">
        <v>8939</v>
      </c>
      <c r="F2173">
        <f>VALUE(SUBSTITUTE(Hafas[[#This Row],[Breitengrad Bahnhof]],".",","))</f>
        <v>48.460321999999998</v>
      </c>
      <c r="G2173">
        <f>VALUE(SUBSTITUTE(Hafas[[#This Row],[Längengrad Bahnhof]],".",","))</f>
        <v>8.4288030000000003</v>
      </c>
    </row>
    <row r="2174" spans="1:7">
      <c r="A2174" s="4" t="s">
        <v>8940</v>
      </c>
      <c r="B2174">
        <v>8002087</v>
      </c>
      <c r="D2174" s="4" t="s">
        <v>8941</v>
      </c>
      <c r="E2174" s="4" t="s">
        <v>8942</v>
      </c>
      <c r="F2174">
        <f>VALUE(SUBSTITUTE(Hafas[[#This Row],[Breitengrad Bahnhof]],".",","))</f>
        <v>48.464967000000001</v>
      </c>
      <c r="G2174">
        <f>VALUE(SUBSTITUTE(Hafas[[#This Row],[Längengrad Bahnhof]],".",","))</f>
        <v>8.4349410000000002</v>
      </c>
    </row>
    <row r="2175" spans="1:7">
      <c r="A2175" s="4" t="s">
        <v>8943</v>
      </c>
      <c r="B2175">
        <v>8002090</v>
      </c>
      <c r="D2175" s="4" t="s">
        <v>8944</v>
      </c>
      <c r="E2175" s="4" t="s">
        <v>8945</v>
      </c>
      <c r="F2175">
        <f>VALUE(SUBSTITUTE(Hafas[[#This Row],[Breitengrad Bahnhof]],".",","))</f>
        <v>48.467405999999997</v>
      </c>
      <c r="G2175">
        <f>VALUE(SUBSTITUTE(Hafas[[#This Row],[Längengrad Bahnhof]],".",","))</f>
        <v>8.4214190000000002</v>
      </c>
    </row>
    <row r="2176" spans="1:7">
      <c r="A2176" s="4" t="s">
        <v>8946</v>
      </c>
      <c r="B2176">
        <v>8002091</v>
      </c>
      <c r="D2176" s="4" t="s">
        <v>8947</v>
      </c>
      <c r="E2176" s="4" t="s">
        <v>8948</v>
      </c>
      <c r="F2176">
        <f>VALUE(SUBSTITUTE(Hafas[[#This Row],[Breitengrad Bahnhof]],".",","))</f>
        <v>48.467565999999998</v>
      </c>
      <c r="G2176">
        <f>VALUE(SUBSTITUTE(Hafas[[#This Row],[Längengrad Bahnhof]],".",","))</f>
        <v>8.4106939999999994</v>
      </c>
    </row>
    <row r="2177" spans="1:7">
      <c r="A2177" s="4" t="s">
        <v>8949</v>
      </c>
      <c r="B2177">
        <v>8002092</v>
      </c>
      <c r="D2177" s="4" t="s">
        <v>8950</v>
      </c>
      <c r="E2177" s="4" t="s">
        <v>8951</v>
      </c>
      <c r="F2177">
        <f>VALUE(SUBSTITUTE(Hafas[[#This Row],[Breitengrad Bahnhof]],".",","))</f>
        <v>50.815983000000003</v>
      </c>
      <c r="G2177">
        <f>VALUE(SUBSTITUTE(Hafas[[#This Row],[Längengrad Bahnhof]],".",","))</f>
        <v>7.8972530000000001</v>
      </c>
    </row>
    <row r="2178" spans="1:7">
      <c r="A2178" s="4" t="s">
        <v>8952</v>
      </c>
      <c r="B2178">
        <v>8011573</v>
      </c>
      <c r="D2178" s="4" t="s">
        <v>8953</v>
      </c>
      <c r="E2178" s="4" t="s">
        <v>8954</v>
      </c>
      <c r="F2178">
        <f>VALUE(SUBSTITUTE(Hafas[[#This Row],[Breitengrad Bahnhof]],".",","))</f>
        <v>51.209079000000003</v>
      </c>
      <c r="G2178">
        <f>VALUE(SUBSTITUTE(Hafas[[#This Row],[Längengrad Bahnhof]],".",","))</f>
        <v>11.767313</v>
      </c>
    </row>
    <row r="2179" spans="1:7">
      <c r="A2179" s="4" t="s">
        <v>8955</v>
      </c>
      <c r="B2179">
        <v>8002094</v>
      </c>
      <c r="D2179" s="4" t="s">
        <v>8956</v>
      </c>
      <c r="E2179" s="4" t="s">
        <v>8957</v>
      </c>
      <c r="F2179">
        <f>VALUE(SUBSTITUTE(Hafas[[#This Row],[Breitengrad Bahnhof]],".",","))</f>
        <v>48.802843000000003</v>
      </c>
      <c r="G2179">
        <f>VALUE(SUBSTITUTE(Hafas[[#This Row],[Längengrad Bahnhof]],".",","))</f>
        <v>13.548351</v>
      </c>
    </row>
    <row r="2180" spans="1:7">
      <c r="A2180" s="4" t="s">
        <v>8958</v>
      </c>
      <c r="B2180">
        <v>8007446</v>
      </c>
      <c r="D2180" s="4" t="s">
        <v>8959</v>
      </c>
      <c r="E2180" s="4" t="s">
        <v>8960</v>
      </c>
      <c r="F2180">
        <f>VALUE(SUBSTITUTE(Hafas[[#This Row],[Breitengrad Bahnhof]],".",","))</f>
        <v>48.595368999999998</v>
      </c>
      <c r="G2180">
        <f>VALUE(SUBSTITUTE(Hafas[[#This Row],[Längengrad Bahnhof]],".",","))</f>
        <v>9.3580100000000002</v>
      </c>
    </row>
    <row r="2181" spans="1:7">
      <c r="A2181" s="4" t="s">
        <v>8961</v>
      </c>
      <c r="B2181">
        <v>8090022</v>
      </c>
      <c r="D2181" s="4" t="s">
        <v>8962</v>
      </c>
      <c r="E2181" s="4" t="s">
        <v>8963</v>
      </c>
      <c r="F2181">
        <f>VALUE(SUBSTITUTE(Hafas[[#This Row],[Breitengrad Bahnhof]],".",","))</f>
        <v>48.592056999999997</v>
      </c>
      <c r="G2181">
        <f>VALUE(SUBSTITUTE(Hafas[[#This Row],[Längengrad Bahnhof]],".",","))</f>
        <v>9.3644789999999993</v>
      </c>
    </row>
    <row r="2182" spans="1:7">
      <c r="A2182" s="4" t="s">
        <v>8964</v>
      </c>
      <c r="B2182">
        <v>8002095</v>
      </c>
      <c r="D2182" s="4" t="s">
        <v>8965</v>
      </c>
      <c r="E2182" s="4" t="s">
        <v>8966</v>
      </c>
      <c r="F2182">
        <f>VALUE(SUBSTITUTE(Hafas[[#This Row],[Breitengrad Bahnhof]],".",","))</f>
        <v>50.504908</v>
      </c>
      <c r="G2182">
        <f>VALUE(SUBSTITUTE(Hafas[[#This Row],[Längengrad Bahnhof]],".",","))</f>
        <v>8.0306759999999997</v>
      </c>
    </row>
    <row r="2183" spans="1:7">
      <c r="A2183" s="4" t="s">
        <v>8967</v>
      </c>
      <c r="B2183">
        <v>8002096</v>
      </c>
      <c r="D2183" s="4" t="s">
        <v>8968</v>
      </c>
      <c r="E2183" s="4" t="s">
        <v>8969</v>
      </c>
      <c r="F2183">
        <f>VALUE(SUBSTITUTE(Hafas[[#This Row],[Breitengrad Bahnhof]],".",","))</f>
        <v>48.031821999999998</v>
      </c>
      <c r="G2183">
        <f>VALUE(SUBSTITUTE(Hafas[[#This Row],[Längengrad Bahnhof]],".",","))</f>
        <v>8.9360599999999994</v>
      </c>
    </row>
    <row r="2184" spans="1:7">
      <c r="A2184" s="4" t="s">
        <v>8970</v>
      </c>
      <c r="B2184">
        <v>8002097</v>
      </c>
      <c r="D2184" s="4" t="s">
        <v>8971</v>
      </c>
      <c r="E2184" s="4" t="s">
        <v>8972</v>
      </c>
      <c r="F2184">
        <f>VALUE(SUBSTITUTE(Hafas[[#This Row],[Breitengrad Bahnhof]],".",","))</f>
        <v>47.984203000000001</v>
      </c>
      <c r="G2184">
        <f>VALUE(SUBSTITUTE(Hafas[[#This Row],[Längengrad Bahnhof]],".",","))</f>
        <v>12.799689000000001</v>
      </c>
    </row>
    <row r="2185" spans="1:7">
      <c r="A2185" s="4" t="s">
        <v>334</v>
      </c>
      <c r="B2185">
        <v>8002105</v>
      </c>
      <c r="D2185" s="4" t="s">
        <v>8973</v>
      </c>
      <c r="E2185" s="4" t="s">
        <v>8974</v>
      </c>
      <c r="F2185">
        <f>VALUE(SUBSTITUTE(Hafas[[#This Row],[Breitengrad Bahnhof]],".",","))</f>
        <v>50.320278999999999</v>
      </c>
      <c r="G2185">
        <f>VALUE(SUBSTITUTE(Hafas[[#This Row],[Längengrad Bahnhof]],".",","))</f>
        <v>8.7476459999999996</v>
      </c>
    </row>
    <row r="2186" spans="1:7">
      <c r="A2186" s="4" t="s">
        <v>8975</v>
      </c>
      <c r="B2186">
        <v>8002099</v>
      </c>
      <c r="D2186" s="4" t="s">
        <v>8976</v>
      </c>
      <c r="E2186" s="4" t="s">
        <v>8977</v>
      </c>
      <c r="F2186">
        <f>VALUE(SUBSTITUTE(Hafas[[#This Row],[Breitengrad Bahnhof]],".",","))</f>
        <v>48.352043000000002</v>
      </c>
      <c r="G2186">
        <f>VALUE(SUBSTITUTE(Hafas[[#This Row],[Längengrad Bahnhof]],".",","))</f>
        <v>10.982487000000001</v>
      </c>
    </row>
    <row r="2187" spans="1:7">
      <c r="A2187" s="4" t="s">
        <v>8978</v>
      </c>
      <c r="B2187">
        <v>8000111</v>
      </c>
      <c r="D2187" s="4" t="s">
        <v>8979</v>
      </c>
      <c r="E2187" s="4" t="s">
        <v>8980</v>
      </c>
      <c r="F2187">
        <f>VALUE(SUBSTITUTE(Hafas[[#This Row],[Breitengrad Bahnhof]],".",","))</f>
        <v>50.332605999999998</v>
      </c>
      <c r="G2187">
        <f>VALUE(SUBSTITUTE(Hafas[[#This Row],[Längengrad Bahnhof]],".",","))</f>
        <v>8.7620559999999994</v>
      </c>
    </row>
    <row r="2188" spans="1:7">
      <c r="A2188" s="4" t="s">
        <v>8981</v>
      </c>
      <c r="B2188">
        <v>8002100</v>
      </c>
      <c r="D2188" s="4" t="s">
        <v>8982</v>
      </c>
      <c r="E2188" s="4" t="s">
        <v>8983</v>
      </c>
      <c r="F2188">
        <f>VALUE(SUBSTITUTE(Hafas[[#This Row],[Breitengrad Bahnhof]],".",","))</f>
        <v>50.671607000000002</v>
      </c>
      <c r="G2188">
        <f>VALUE(SUBSTITUTE(Hafas[[#This Row],[Längengrad Bahnhof]],".",","))</f>
        <v>8.7109609999999993</v>
      </c>
    </row>
    <row r="2189" spans="1:7">
      <c r="A2189" s="4" t="s">
        <v>8984</v>
      </c>
      <c r="B2189">
        <v>8002101</v>
      </c>
      <c r="D2189" s="4" t="s">
        <v>8985</v>
      </c>
      <c r="E2189" s="4" t="s">
        <v>8986</v>
      </c>
      <c r="F2189">
        <f>VALUE(SUBSTITUTE(Hafas[[#This Row],[Breitengrad Bahnhof]],".",","))</f>
        <v>50.857458999999999</v>
      </c>
      <c r="G2189">
        <f>VALUE(SUBSTITUTE(Hafas[[#This Row],[Längengrad Bahnhof]],".",","))</f>
        <v>8.5607469999999992</v>
      </c>
    </row>
    <row r="2190" spans="1:7">
      <c r="A2190" s="4" t="s">
        <v>8987</v>
      </c>
      <c r="B2190">
        <v>8011574</v>
      </c>
      <c r="D2190" s="4" t="s">
        <v>8988</v>
      </c>
      <c r="E2190" s="4" t="s">
        <v>8989</v>
      </c>
      <c r="F2190">
        <f>VALUE(SUBSTITUTE(Hafas[[#This Row],[Breitengrad Bahnhof]],".",","))</f>
        <v>52.289563000000001</v>
      </c>
      <c r="G2190">
        <f>VALUE(SUBSTITUTE(Hafas[[#This Row],[Längengrad Bahnhof]],".",","))</f>
        <v>13.786517999999999</v>
      </c>
    </row>
    <row r="2191" spans="1:7">
      <c r="A2191" s="4" t="s">
        <v>8990</v>
      </c>
      <c r="B2191">
        <v>8011575</v>
      </c>
      <c r="D2191" s="4" t="s">
        <v>8991</v>
      </c>
      <c r="E2191" s="4" t="s">
        <v>8992</v>
      </c>
      <c r="F2191">
        <f>VALUE(SUBSTITUTE(Hafas[[#This Row],[Breitengrad Bahnhof]],".",","))</f>
        <v>51.137948000000002</v>
      </c>
      <c r="G2191">
        <f>VALUE(SUBSTITUTE(Hafas[[#This Row],[Längengrad Bahnhof]],".",","))</f>
        <v>13.662421999999999</v>
      </c>
    </row>
    <row r="2192" spans="1:7">
      <c r="A2192" s="4" t="s">
        <v>8993</v>
      </c>
      <c r="B2192">
        <v>8011576</v>
      </c>
      <c r="D2192" s="4" t="s">
        <v>8994</v>
      </c>
      <c r="E2192" s="4" t="s">
        <v>8995</v>
      </c>
      <c r="F2192">
        <f>VALUE(SUBSTITUTE(Hafas[[#This Row],[Breitengrad Bahnhof]],".",","))</f>
        <v>51.131301000000001</v>
      </c>
      <c r="G2192">
        <f>VALUE(SUBSTITUTE(Hafas[[#This Row],[Längengrad Bahnhof]],".",","))</f>
        <v>13.651873</v>
      </c>
    </row>
    <row r="2193" spans="1:7">
      <c r="A2193" s="4" t="s">
        <v>8996</v>
      </c>
      <c r="B2193">
        <v>8002102</v>
      </c>
      <c r="D2193" s="4" t="s">
        <v>8997</v>
      </c>
      <c r="E2193" s="4" t="s">
        <v>8998</v>
      </c>
      <c r="F2193">
        <f>VALUE(SUBSTITUTE(Hafas[[#This Row],[Breitengrad Bahnhof]],".",","))</f>
        <v>51.421562000000002</v>
      </c>
      <c r="G2193">
        <f>VALUE(SUBSTITUTE(Hafas[[#This Row],[Längengrad Bahnhof]],".",","))</f>
        <v>9.9147459999999992</v>
      </c>
    </row>
    <row r="2194" spans="1:7">
      <c r="A2194" s="4" t="s">
        <v>8999</v>
      </c>
      <c r="B2194">
        <v>8002104</v>
      </c>
      <c r="D2194" s="4" t="s">
        <v>9000</v>
      </c>
      <c r="E2194" s="4" t="s">
        <v>9001</v>
      </c>
      <c r="F2194">
        <f>VALUE(SUBSTITUTE(Hafas[[#This Row],[Breitengrad Bahnhof]],".",","))</f>
        <v>50.802044000000002</v>
      </c>
      <c r="G2194">
        <f>VALUE(SUBSTITUTE(Hafas[[#This Row],[Längengrad Bahnhof]],".",","))</f>
        <v>7.1593819999999999</v>
      </c>
    </row>
    <row r="2195" spans="1:7">
      <c r="A2195" s="4" t="s">
        <v>9002</v>
      </c>
      <c r="B2195">
        <v>8011578</v>
      </c>
      <c r="D2195" s="4" t="s">
        <v>9003</v>
      </c>
      <c r="E2195" s="4" t="s">
        <v>9004</v>
      </c>
      <c r="F2195">
        <f>VALUE(SUBSTITUTE(Hafas[[#This Row],[Breitengrad Bahnhof]],".",","))</f>
        <v>50.862150999999997</v>
      </c>
      <c r="G2195">
        <f>VALUE(SUBSTITUTE(Hafas[[#This Row],[Längengrad Bahnhof]],".",","))</f>
        <v>10.576684999999999</v>
      </c>
    </row>
    <row r="2196" spans="1:7">
      <c r="A2196" s="4" t="s">
        <v>9005</v>
      </c>
      <c r="B2196">
        <v>8002108</v>
      </c>
      <c r="D2196" s="4" t="s">
        <v>9006</v>
      </c>
      <c r="E2196" s="4" t="s">
        <v>9007</v>
      </c>
      <c r="F2196">
        <f>VALUE(SUBSTITUTE(Hafas[[#This Row],[Breitengrad Bahnhof]],".",","))</f>
        <v>50.252490000000002</v>
      </c>
      <c r="G2196">
        <f>VALUE(SUBSTITUTE(Hafas[[#This Row],[Längengrad Bahnhof]],".",","))</f>
        <v>8.6447760000000002</v>
      </c>
    </row>
    <row r="2197" spans="1:7">
      <c r="A2197" s="4" t="s">
        <v>9008</v>
      </c>
      <c r="B2197">
        <v>8002109</v>
      </c>
      <c r="D2197" s="4" t="s">
        <v>9009</v>
      </c>
      <c r="E2197" s="4" t="s">
        <v>9010</v>
      </c>
      <c r="F2197">
        <f>VALUE(SUBSTITUTE(Hafas[[#This Row],[Breitengrad Bahnhof]],".",","))</f>
        <v>51.621600000000001</v>
      </c>
      <c r="G2197">
        <f>VALUE(SUBSTITUTE(Hafas[[#This Row],[Längengrad Bahnhof]],".",","))</f>
        <v>6.6511209999999998</v>
      </c>
    </row>
    <row r="2198" spans="1:7">
      <c r="A2198" s="4" t="s">
        <v>9011</v>
      </c>
      <c r="B2198">
        <v>8079024</v>
      </c>
      <c r="D2198" s="4" t="s">
        <v>9012</v>
      </c>
      <c r="E2198" s="4" t="s">
        <v>9013</v>
      </c>
      <c r="F2198">
        <f>VALUE(SUBSTITUTE(Hafas[[#This Row],[Breitengrad Bahnhof]],".",","))</f>
        <v>53.728876</v>
      </c>
      <c r="G2198">
        <f>VALUE(SUBSTITUTE(Hafas[[#This Row],[Längengrad Bahnhof]],".",","))</f>
        <v>9.9888600000000007</v>
      </c>
    </row>
    <row r="2199" spans="1:7">
      <c r="A2199" s="4" t="s">
        <v>9014</v>
      </c>
      <c r="B2199">
        <v>8070112</v>
      </c>
      <c r="D2199" s="4" t="s">
        <v>9015</v>
      </c>
      <c r="E2199" s="4" t="s">
        <v>9016</v>
      </c>
      <c r="F2199">
        <f>VALUE(SUBSTITUTE(Hafas[[#This Row],[Breitengrad Bahnhof]],".",","))</f>
        <v>47.651012999999999</v>
      </c>
      <c r="G2199">
        <f>VALUE(SUBSTITUTE(Hafas[[#This Row],[Längengrad Bahnhof]],".",","))</f>
        <v>9.4842139999999997</v>
      </c>
    </row>
    <row r="2200" spans="1:7">
      <c r="A2200" s="4" t="s">
        <v>9017</v>
      </c>
      <c r="B2200">
        <v>8002120</v>
      </c>
      <c r="D2200" s="4" t="s">
        <v>9018</v>
      </c>
      <c r="E2200" s="4" t="s">
        <v>9019</v>
      </c>
      <c r="F2200">
        <f>VALUE(SUBSTITUTE(Hafas[[#This Row],[Breitengrad Bahnhof]],".",","))</f>
        <v>47.672212999999999</v>
      </c>
      <c r="G2200">
        <f>VALUE(SUBSTITUTE(Hafas[[#This Row],[Längengrad Bahnhof]],".",","))</f>
        <v>9.523714</v>
      </c>
    </row>
    <row r="2201" spans="1:7">
      <c r="A2201" s="4" t="s">
        <v>9020</v>
      </c>
      <c r="B2201">
        <v>8002110</v>
      </c>
      <c r="D2201" s="4" t="s">
        <v>9021</v>
      </c>
      <c r="E2201" s="4" t="s">
        <v>9022</v>
      </c>
      <c r="F2201">
        <f>VALUE(SUBSTITUTE(Hafas[[#This Row],[Breitengrad Bahnhof]],".",","))</f>
        <v>47.651207999999997</v>
      </c>
      <c r="G2201">
        <f>VALUE(SUBSTITUTE(Hafas[[#This Row],[Längengrad Bahnhof]],".",","))</f>
        <v>9.4828189999999992</v>
      </c>
    </row>
    <row r="2202" spans="1:7">
      <c r="A2202" s="4" t="s">
        <v>9023</v>
      </c>
      <c r="B2202">
        <v>8072110</v>
      </c>
      <c r="D2202" s="4" t="s">
        <v>9024</v>
      </c>
      <c r="E2202" s="4" t="s">
        <v>9025</v>
      </c>
      <c r="F2202">
        <f>VALUE(SUBSTITUTE(Hafas[[#This Row],[Breitengrad Bahnhof]],".",","))</f>
        <v>47.650343999999997</v>
      </c>
      <c r="G2202">
        <f>VALUE(SUBSTITUTE(Hafas[[#This Row],[Längengrad Bahnhof]],".",","))</f>
        <v>9.4831970000000005</v>
      </c>
    </row>
    <row r="2203" spans="1:7">
      <c r="A2203" s="4" t="s">
        <v>9026</v>
      </c>
      <c r="B2203">
        <v>8002122</v>
      </c>
      <c r="D2203" s="4" t="s">
        <v>9027</v>
      </c>
      <c r="E2203" s="4" t="s">
        <v>9028</v>
      </c>
      <c r="F2203">
        <f>VALUE(SUBSTITUTE(Hafas[[#This Row],[Breitengrad Bahnhof]],".",","))</f>
        <v>47.657145999999997</v>
      </c>
      <c r="G2203">
        <f>VALUE(SUBSTITUTE(Hafas[[#This Row],[Längengrad Bahnhof]],".",","))</f>
        <v>9.4519880000000001</v>
      </c>
    </row>
    <row r="2204" spans="1:7">
      <c r="A2204" s="4" t="s">
        <v>9029</v>
      </c>
      <c r="B2204">
        <v>8076131</v>
      </c>
      <c r="D2204" s="4" t="s">
        <v>9030</v>
      </c>
      <c r="E2204" s="4" t="s">
        <v>9031</v>
      </c>
      <c r="F2204">
        <f>VALUE(SUBSTITUTE(Hafas[[#This Row],[Breitengrad Bahnhof]],".",","))</f>
        <v>47.654572999999999</v>
      </c>
      <c r="G2204">
        <f>VALUE(SUBSTITUTE(Hafas[[#This Row],[Längengrad Bahnhof]],".",","))</f>
        <v>9.4818560000000005</v>
      </c>
    </row>
    <row r="2205" spans="1:7">
      <c r="A2205" s="4" t="s">
        <v>9032</v>
      </c>
      <c r="B2205">
        <v>8002030</v>
      </c>
      <c r="D2205" s="4" t="s">
        <v>9033</v>
      </c>
      <c r="E2205" s="4" t="s">
        <v>9034</v>
      </c>
      <c r="F2205">
        <f>VALUE(SUBSTITUTE(Hafas[[#This Row],[Breitengrad Bahnhof]],".",","))</f>
        <v>47.651705999999997</v>
      </c>
      <c r="G2205">
        <f>VALUE(SUBSTITUTE(Hafas[[#This Row],[Längengrad Bahnhof]],".",","))</f>
        <v>9.5020179999999996</v>
      </c>
    </row>
    <row r="2206" spans="1:7">
      <c r="A2206" s="4" t="s">
        <v>9035</v>
      </c>
      <c r="B2206">
        <v>8000112</v>
      </c>
      <c r="D2206" s="4" t="s">
        <v>9036</v>
      </c>
      <c r="E2206" s="4" t="s">
        <v>9037</v>
      </c>
      <c r="F2206">
        <f>VALUE(SUBSTITUTE(Hafas[[#This Row],[Breitengrad Bahnhof]],".",","))</f>
        <v>47.653224000000002</v>
      </c>
      <c r="G2206">
        <f>VALUE(SUBSTITUTE(Hafas[[#This Row],[Längengrad Bahnhof]],".",","))</f>
        <v>9.4739000000000004</v>
      </c>
    </row>
    <row r="2207" spans="1:7">
      <c r="A2207" s="4" t="s">
        <v>9038</v>
      </c>
      <c r="B2207">
        <v>8002111</v>
      </c>
      <c r="D2207" s="4" t="s">
        <v>9039</v>
      </c>
      <c r="E2207" s="4" t="s">
        <v>9040</v>
      </c>
      <c r="F2207">
        <f>VALUE(SUBSTITUTE(Hafas[[#This Row],[Breitengrad Bahnhof]],".",","))</f>
        <v>47.672480999999998</v>
      </c>
      <c r="G2207">
        <f>VALUE(SUBSTITUTE(Hafas[[#This Row],[Längengrad Bahnhof]],".",","))</f>
        <v>9.4173829999999992</v>
      </c>
    </row>
    <row r="2208" spans="1:7">
      <c r="A2208" s="4" t="s">
        <v>9041</v>
      </c>
      <c r="B2208">
        <v>8003345</v>
      </c>
      <c r="D2208" s="4" t="s">
        <v>9042</v>
      </c>
      <c r="E2208" s="4" t="s">
        <v>9043</v>
      </c>
      <c r="F2208">
        <f>VALUE(SUBSTITUTE(Hafas[[#This Row],[Breitengrad Bahnhof]],".",","))</f>
        <v>47.688149000000003</v>
      </c>
      <c r="G2208">
        <f>VALUE(SUBSTITUTE(Hafas[[#This Row],[Längengrad Bahnhof]],".",","))</f>
        <v>9.4095150000000007</v>
      </c>
    </row>
    <row r="2209" spans="1:7">
      <c r="A2209" s="4" t="s">
        <v>9044</v>
      </c>
      <c r="B2209">
        <v>8003850</v>
      </c>
      <c r="D2209" s="4" t="s">
        <v>9045</v>
      </c>
      <c r="E2209" s="4" t="s">
        <v>9046</v>
      </c>
      <c r="F2209">
        <f>VALUE(SUBSTITUTE(Hafas[[#This Row],[Breitengrad Bahnhof]],".",","))</f>
        <v>47.664319999999996</v>
      </c>
      <c r="G2209">
        <f>VALUE(SUBSTITUTE(Hafas[[#This Row],[Längengrad Bahnhof]],".",","))</f>
        <v>9.4291560000000008</v>
      </c>
    </row>
    <row r="2210" spans="1:7">
      <c r="A2210" s="4" t="s">
        <v>9047</v>
      </c>
      <c r="B2210">
        <v>8017009</v>
      </c>
      <c r="D2210" s="4" t="s">
        <v>9048</v>
      </c>
      <c r="E2210" s="4" t="s">
        <v>9049</v>
      </c>
      <c r="F2210">
        <f>VALUE(SUBSTITUTE(Hafas[[#This Row],[Breitengrad Bahnhof]],".",","))</f>
        <v>51.639626</v>
      </c>
      <c r="G2210">
        <f>VALUE(SUBSTITUTE(Hafas[[#This Row],[Längengrad Bahnhof]],".",","))</f>
        <v>10.937618000000001</v>
      </c>
    </row>
    <row r="2211" spans="1:7">
      <c r="A2211" s="4" t="s">
        <v>9050</v>
      </c>
      <c r="B2211">
        <v>8011582</v>
      </c>
      <c r="D2211" s="4" t="s">
        <v>9051</v>
      </c>
      <c r="E2211" s="4" t="s">
        <v>9052</v>
      </c>
      <c r="F2211">
        <f>VALUE(SUBSTITUTE(Hafas[[#This Row],[Breitengrad Bahnhof]],".",","))</f>
        <v>53.524802000000001</v>
      </c>
      <c r="G2211">
        <f>VALUE(SUBSTITUTE(Hafas[[#This Row],[Längengrad Bahnhof]],".",","))</f>
        <v>11.739088000000001</v>
      </c>
    </row>
    <row r="2212" spans="1:7">
      <c r="A2212" s="4" t="s">
        <v>9053</v>
      </c>
      <c r="B2212">
        <v>8002114</v>
      </c>
      <c r="D2212" s="4" t="s">
        <v>9054</v>
      </c>
      <c r="E2212" s="4" t="s">
        <v>9055</v>
      </c>
      <c r="F2212">
        <f>VALUE(SUBSTITUTE(Hafas[[#This Row],[Breitengrad Bahnhof]],".",","))</f>
        <v>50.311954999999998</v>
      </c>
      <c r="G2212">
        <f>VALUE(SUBSTITUTE(Hafas[[#This Row],[Längengrad Bahnhof]],".",","))</f>
        <v>7.6507329999999998</v>
      </c>
    </row>
    <row r="2213" spans="1:7">
      <c r="A2213" s="4" t="s">
        <v>9056</v>
      </c>
      <c r="B2213">
        <v>8002115</v>
      </c>
      <c r="D2213" s="4" t="s">
        <v>9057</v>
      </c>
      <c r="E2213" s="4" t="s">
        <v>9058</v>
      </c>
      <c r="F2213">
        <f>VALUE(SUBSTITUTE(Hafas[[#This Row],[Breitengrad Bahnhof]],".",","))</f>
        <v>54.377487000000002</v>
      </c>
      <c r="G2213">
        <f>VALUE(SUBSTITUTE(Hafas[[#This Row],[Längengrad Bahnhof]],".",","))</f>
        <v>9.0792579999999994</v>
      </c>
    </row>
    <row r="2214" spans="1:7">
      <c r="A2214" s="4" t="s">
        <v>9059</v>
      </c>
      <c r="B2214">
        <v>8002126</v>
      </c>
      <c r="D2214" s="4" t="s">
        <v>9060</v>
      </c>
      <c r="E2214" s="4" t="s">
        <v>9061</v>
      </c>
      <c r="F2214">
        <f>VALUE(SUBSTITUTE(Hafas[[#This Row],[Breitengrad Bahnhof]],".",","))</f>
        <v>48.481805000000001</v>
      </c>
      <c r="G2214">
        <f>VALUE(SUBSTITUTE(Hafas[[#This Row],[Längengrad Bahnhof]],".",","))</f>
        <v>8.3769259999999992</v>
      </c>
    </row>
    <row r="2215" spans="1:7">
      <c r="A2215" s="4" t="s">
        <v>9062</v>
      </c>
      <c r="B2215">
        <v>8002116</v>
      </c>
      <c r="D2215" s="4" t="s">
        <v>9063</v>
      </c>
      <c r="E2215" s="4" t="s">
        <v>9064</v>
      </c>
      <c r="F2215">
        <f>VALUE(SUBSTITUTE(Hafas[[#This Row],[Breitengrad Bahnhof]],".",","))</f>
        <v>49.100969999999997</v>
      </c>
      <c r="G2215">
        <f>VALUE(SUBSTITUTE(Hafas[[#This Row],[Längengrad Bahnhof]],".",","))</f>
        <v>8.4741389999999992</v>
      </c>
    </row>
    <row r="2216" spans="1:7">
      <c r="A2216" s="4" t="s">
        <v>9065</v>
      </c>
      <c r="B2216">
        <v>8002118</v>
      </c>
      <c r="D2216" s="4" t="s">
        <v>9066</v>
      </c>
      <c r="E2216" s="4" t="s">
        <v>9067</v>
      </c>
      <c r="F2216">
        <f>VALUE(SUBSTITUTE(Hafas[[#This Row],[Breitengrad Bahnhof]],".",","))</f>
        <v>49.962598</v>
      </c>
      <c r="G2216">
        <f>VALUE(SUBSTITUTE(Hafas[[#This Row],[Längengrad Bahnhof]],".",","))</f>
        <v>11.627833000000001</v>
      </c>
    </row>
    <row r="2217" spans="1:7">
      <c r="A2217" s="4" t="s">
        <v>9068</v>
      </c>
      <c r="B2217">
        <v>8002117</v>
      </c>
      <c r="D2217" s="4" t="s">
        <v>9069</v>
      </c>
      <c r="E2217" s="4" t="s">
        <v>9070</v>
      </c>
      <c r="F2217">
        <f>VALUE(SUBSTITUTE(Hafas[[#This Row],[Breitengrad Bahnhof]],".",","))</f>
        <v>49.320061000000003</v>
      </c>
      <c r="G2217">
        <f>VALUE(SUBSTITUTE(Hafas[[#This Row],[Längengrad Bahnhof]],".",","))</f>
        <v>7.0891299999999999</v>
      </c>
    </row>
    <row r="2218" spans="1:7">
      <c r="A2218" s="4" t="s">
        <v>9071</v>
      </c>
      <c r="B2218">
        <v>8002132</v>
      </c>
      <c r="D2218" s="4" t="s">
        <v>9072</v>
      </c>
      <c r="E2218" s="4" t="s">
        <v>9073</v>
      </c>
      <c r="F2218">
        <f>VALUE(SUBSTITUTE(Hafas[[#This Row],[Breitengrad Bahnhof]],".",","))</f>
        <v>49.327159999999999</v>
      </c>
      <c r="G2218">
        <f>VALUE(SUBSTITUTE(Hafas[[#This Row],[Längengrad Bahnhof]],".",","))</f>
        <v>7.0939160000000001</v>
      </c>
    </row>
    <row r="2219" spans="1:7">
      <c r="A2219" s="4" t="s">
        <v>9074</v>
      </c>
      <c r="B2219">
        <v>8071585</v>
      </c>
      <c r="D2219" s="4" t="s">
        <v>9075</v>
      </c>
      <c r="E2219" s="4" t="s">
        <v>9076</v>
      </c>
      <c r="F2219">
        <f>VALUE(SUBSTITUTE(Hafas[[#This Row],[Breitengrad Bahnhof]],".",","))</f>
        <v>52.742486</v>
      </c>
      <c r="G2219">
        <f>VALUE(SUBSTITUTE(Hafas[[#This Row],[Längengrad Bahnhof]],".",","))</f>
        <v>12.579267</v>
      </c>
    </row>
    <row r="2220" spans="1:7">
      <c r="A2220" s="4" t="s">
        <v>9077</v>
      </c>
      <c r="B2220">
        <v>8011585</v>
      </c>
      <c r="D2220" s="4" t="s">
        <v>9078</v>
      </c>
      <c r="E2220" s="4" t="s">
        <v>9079</v>
      </c>
      <c r="F2220">
        <f>VALUE(SUBSTITUTE(Hafas[[#This Row],[Breitengrad Bahnhof]],".",","))</f>
        <v>52.760711999999998</v>
      </c>
      <c r="G2220">
        <f>VALUE(SUBSTITUTE(Hafas[[#This Row],[Längengrad Bahnhof]],".",","))</f>
        <v>12.587541999999999</v>
      </c>
    </row>
    <row r="2221" spans="1:7">
      <c r="A2221" s="4" t="s">
        <v>9080</v>
      </c>
      <c r="B2221">
        <v>8011586</v>
      </c>
      <c r="D2221" s="4" t="s">
        <v>9081</v>
      </c>
      <c r="E2221" s="4" t="s">
        <v>9082</v>
      </c>
      <c r="F2221">
        <f>VALUE(SUBSTITUTE(Hafas[[#This Row],[Breitengrad Bahnhof]],".",","))</f>
        <v>51.589460000000003</v>
      </c>
      <c r="G2221">
        <f>VALUE(SUBSTITUTE(Hafas[[#This Row],[Längengrad Bahnhof]],".",","))</f>
        <v>11.302089</v>
      </c>
    </row>
    <row r="2222" spans="1:7">
      <c r="A2222" s="4" t="s">
        <v>9083</v>
      </c>
      <c r="B2222">
        <v>8011587</v>
      </c>
      <c r="D2222" s="4" t="s">
        <v>9084</v>
      </c>
      <c r="E2222" s="4" t="s">
        <v>9085</v>
      </c>
      <c r="F2222">
        <f>VALUE(SUBSTITUTE(Hafas[[#This Row],[Breitengrad Bahnhof]],".",","))</f>
        <v>51.597819999999999</v>
      </c>
      <c r="G2222">
        <f>VALUE(SUBSTITUTE(Hafas[[#This Row],[Längengrad Bahnhof]],".",","))</f>
        <v>11.323432</v>
      </c>
    </row>
    <row r="2223" spans="1:7">
      <c r="A2223" s="4" t="s">
        <v>9086</v>
      </c>
      <c r="B2223">
        <v>8002123</v>
      </c>
      <c r="D2223" s="4" t="s">
        <v>9087</v>
      </c>
      <c r="E2223" s="4" t="s">
        <v>9088</v>
      </c>
      <c r="F2223">
        <f>VALUE(SUBSTITUTE(Hafas[[#This Row],[Breitengrad Bahnhof]],".",","))</f>
        <v>48.381588999999998</v>
      </c>
      <c r="G2223">
        <f>VALUE(SUBSTITUTE(Hafas[[#This Row],[Längengrad Bahnhof]],".",","))</f>
        <v>7.8629480000000003</v>
      </c>
    </row>
    <row r="2224" spans="1:7">
      <c r="A2224" s="4" t="s">
        <v>9089</v>
      </c>
      <c r="B2224">
        <v>8002127</v>
      </c>
      <c r="D2224" s="4" t="s">
        <v>9090</v>
      </c>
      <c r="E2224" s="4" t="s">
        <v>9091</v>
      </c>
      <c r="F2224">
        <f>VALUE(SUBSTITUTE(Hafas[[#This Row],[Breitengrad Bahnhof]],".",","))</f>
        <v>51.046143000000001</v>
      </c>
      <c r="G2224">
        <f>VALUE(SUBSTITUTE(Hafas[[#This Row],[Längengrad Bahnhof]],".",","))</f>
        <v>6.566541</v>
      </c>
    </row>
    <row r="2225" spans="1:7">
      <c r="A2225" s="4" t="s">
        <v>9092</v>
      </c>
      <c r="B2225">
        <v>8002129</v>
      </c>
      <c r="D2225" s="4" t="s">
        <v>9093</v>
      </c>
      <c r="E2225" s="4" t="s">
        <v>9094</v>
      </c>
      <c r="F2225">
        <f>VALUE(SUBSTITUTE(Hafas[[#This Row],[Breitengrad Bahnhof]],".",","))</f>
        <v>51.125222999999998</v>
      </c>
      <c r="G2225">
        <f>VALUE(SUBSTITUTE(Hafas[[#This Row],[Längengrad Bahnhof]],".",","))</f>
        <v>9.2820889999999991</v>
      </c>
    </row>
    <row r="2226" spans="1:7">
      <c r="A2226" s="4" t="s">
        <v>9095</v>
      </c>
      <c r="B2226">
        <v>8011588</v>
      </c>
      <c r="D2226" s="4" t="s">
        <v>9096</v>
      </c>
      <c r="E2226" s="4" t="s">
        <v>9097</v>
      </c>
      <c r="F2226">
        <f>VALUE(SUBSTITUTE(Hafas[[#This Row],[Breitengrad Bahnhof]],".",","))</f>
        <v>51.069158999999999</v>
      </c>
      <c r="G2226">
        <f>VALUE(SUBSTITUTE(Hafas[[#This Row],[Längengrad Bahnhof]],".",","))</f>
        <v>12.559288</v>
      </c>
    </row>
    <row r="2227" spans="1:7">
      <c r="A2227" s="4" t="s">
        <v>9098</v>
      </c>
      <c r="B2227">
        <v>8002133</v>
      </c>
      <c r="D2227" s="4" t="s">
        <v>9099</v>
      </c>
      <c r="E2227" s="4" t="s">
        <v>9100</v>
      </c>
      <c r="F2227">
        <f>VALUE(SUBSTITUTE(Hafas[[#This Row],[Breitengrad Bahnhof]],".",","))</f>
        <v>48.244033999999999</v>
      </c>
      <c r="G2227">
        <f>VALUE(SUBSTITUTE(Hafas[[#This Row],[Längengrad Bahnhof]],".",","))</f>
        <v>8.8721219999999992</v>
      </c>
    </row>
    <row r="2228" spans="1:7">
      <c r="A2228" s="4" t="s">
        <v>9101</v>
      </c>
      <c r="B2228">
        <v>8000113</v>
      </c>
      <c r="D2228" s="4" t="s">
        <v>9102</v>
      </c>
      <c r="E2228" s="4" t="s">
        <v>9103</v>
      </c>
      <c r="F2228">
        <f>VALUE(SUBSTITUTE(Hafas[[#This Row],[Breitengrad Bahnhof]],".",","))</f>
        <v>51.471254000000002</v>
      </c>
      <c r="G2228">
        <f>VALUE(SUBSTITUTE(Hafas[[#This Row],[Längengrad Bahnhof]],".",","))</f>
        <v>7.7621979999999997</v>
      </c>
    </row>
    <row r="2229" spans="1:7">
      <c r="A2229" s="4" t="s">
        <v>9104</v>
      </c>
      <c r="B2229">
        <v>8002130</v>
      </c>
      <c r="D2229" s="4" t="s">
        <v>9105</v>
      </c>
      <c r="E2229" s="4" t="s">
        <v>9106</v>
      </c>
      <c r="F2229">
        <f>VALUE(SUBSTITUTE(Hafas[[#This Row],[Breitengrad Bahnhof]],".",","))</f>
        <v>51.499262999999999</v>
      </c>
      <c r="G2229">
        <f>VALUE(SUBSTITUTE(Hafas[[#This Row],[Längengrad Bahnhof]],".",","))</f>
        <v>7.7359289999999996</v>
      </c>
    </row>
    <row r="2230" spans="1:7">
      <c r="A2230" s="4" t="s">
        <v>9107</v>
      </c>
      <c r="B2230">
        <v>8002134</v>
      </c>
      <c r="D2230" s="4" t="s">
        <v>9108</v>
      </c>
      <c r="E2230" s="4" t="s">
        <v>9109</v>
      </c>
      <c r="F2230">
        <f>VALUE(SUBSTITUTE(Hafas[[#This Row],[Breitengrad Bahnhof]],".",","))</f>
        <v>50.706057999999999</v>
      </c>
      <c r="G2230">
        <f>VALUE(SUBSTITUTE(Hafas[[#This Row],[Längengrad Bahnhof]],".",","))</f>
        <v>8.6991230000000002</v>
      </c>
    </row>
    <row r="2231" spans="1:7">
      <c r="A2231" s="4" t="s">
        <v>9110</v>
      </c>
      <c r="B2231">
        <v>8010119</v>
      </c>
      <c r="D2231" s="4" t="s">
        <v>9111</v>
      </c>
      <c r="E2231" s="4" t="s">
        <v>9112</v>
      </c>
      <c r="F2231">
        <f>VALUE(SUBSTITUTE(Hafas[[#This Row],[Breitengrad Bahnhof]],".",","))</f>
        <v>51.793635999999999</v>
      </c>
      <c r="G2231">
        <f>VALUE(SUBSTITUTE(Hafas[[#This Row],[Längengrad Bahnhof]],".",","))</f>
        <v>11.374843</v>
      </c>
    </row>
    <row r="2232" spans="1:7">
      <c r="A2232" s="4" t="s">
        <v>9113</v>
      </c>
      <c r="B2232">
        <v>8010118</v>
      </c>
      <c r="D2232" s="4" t="s">
        <v>9114</v>
      </c>
      <c r="E2232" s="4" t="s">
        <v>9115</v>
      </c>
      <c r="F2232">
        <f>VALUE(SUBSTITUTE(Hafas[[#This Row],[Breitengrad Bahnhof]],".",","))</f>
        <v>50.930357000000001</v>
      </c>
      <c r="G2232">
        <f>VALUE(SUBSTITUTE(Hafas[[#This Row],[Längengrad Bahnhof]],".",","))</f>
        <v>10.573019</v>
      </c>
    </row>
    <row r="2233" spans="1:7">
      <c r="A2233" s="4" t="s">
        <v>9116</v>
      </c>
      <c r="B2233">
        <v>8000115</v>
      </c>
      <c r="D2233" s="4" t="s">
        <v>9117</v>
      </c>
      <c r="E2233" s="4" t="s">
        <v>9118</v>
      </c>
      <c r="F2233">
        <f>VALUE(SUBSTITUTE(Hafas[[#This Row],[Breitengrad Bahnhof]],".",","))</f>
        <v>50.554906000000003</v>
      </c>
      <c r="G2233">
        <f>VALUE(SUBSTITUTE(Hafas[[#This Row],[Längengrad Bahnhof]],".",","))</f>
        <v>9.6841690000000007</v>
      </c>
    </row>
    <row r="2234" spans="1:7">
      <c r="A2234" s="4" t="s">
        <v>9119</v>
      </c>
      <c r="B2234">
        <v>8003053</v>
      </c>
      <c r="D2234" s="4" t="s">
        <v>9120</v>
      </c>
      <c r="E2234" s="4" t="s">
        <v>9121</v>
      </c>
      <c r="F2234">
        <f>VALUE(SUBSTITUTE(Hafas[[#This Row],[Breitengrad Bahnhof]],".",","))</f>
        <v>51.348590999999999</v>
      </c>
      <c r="G2234">
        <f>VALUE(SUBSTITUTE(Hafas[[#This Row],[Längengrad Bahnhof]],".",","))</f>
        <v>9.5260700000000007</v>
      </c>
    </row>
    <row r="2235" spans="1:7">
      <c r="A2235" s="4" t="s">
        <v>9122</v>
      </c>
      <c r="B2235">
        <v>8002137</v>
      </c>
      <c r="D2235" s="4" t="s">
        <v>9123</v>
      </c>
      <c r="E2235" s="4" t="s">
        <v>9124</v>
      </c>
      <c r="F2235">
        <f>VALUE(SUBSTITUTE(Hafas[[#This Row],[Breitengrad Bahnhof]],".",","))</f>
        <v>50.430492000000001</v>
      </c>
      <c r="G2235">
        <f>VALUE(SUBSTITUTE(Hafas[[#This Row],[Längengrad Bahnhof]],".",","))</f>
        <v>8.2531379999999999</v>
      </c>
    </row>
    <row r="2236" spans="1:7">
      <c r="A2236" s="4" t="s">
        <v>9125</v>
      </c>
      <c r="B2236">
        <v>8071347</v>
      </c>
      <c r="D2236" s="4" t="s">
        <v>9126</v>
      </c>
      <c r="E2236" s="4" t="s">
        <v>9127</v>
      </c>
      <c r="F2236">
        <f>VALUE(SUBSTITUTE(Hafas[[#This Row],[Breitengrad Bahnhof]],".",","))</f>
        <v>50.431213</v>
      </c>
      <c r="G2236">
        <f>VALUE(SUBSTITUTE(Hafas[[#This Row],[Längengrad Bahnhof]],".",","))</f>
        <v>8.2552350000000008</v>
      </c>
    </row>
    <row r="2237" spans="1:7">
      <c r="A2237" s="4" t="s">
        <v>9128</v>
      </c>
      <c r="B2237">
        <v>8007005</v>
      </c>
      <c r="D2237" s="4" t="s">
        <v>9129</v>
      </c>
      <c r="E2237" s="4" t="s">
        <v>9130</v>
      </c>
      <c r="F2237">
        <f>VALUE(SUBSTITUTE(Hafas[[#This Row],[Breitengrad Bahnhof]],".",","))</f>
        <v>48.579766999999997</v>
      </c>
      <c r="G2237">
        <f>VALUE(SUBSTITUTE(Hafas[[#This Row],[Längengrad Bahnhof]],".",","))</f>
        <v>8.1351779999999998</v>
      </c>
    </row>
    <row r="2238" spans="1:7">
      <c r="A2238" s="4" t="s">
        <v>9131</v>
      </c>
      <c r="B2238">
        <v>8010399</v>
      </c>
      <c r="D2238" s="4" t="s">
        <v>9132</v>
      </c>
      <c r="E2238" s="4" t="s">
        <v>9133</v>
      </c>
      <c r="F2238">
        <f>VALUE(SUBSTITUTE(Hafas[[#This Row],[Breitengrad Bahnhof]],".",","))</f>
        <v>53.186784000000003</v>
      </c>
      <c r="G2238">
        <f>VALUE(SUBSTITUTE(Hafas[[#This Row],[Längengrad Bahnhof]],".",","))</f>
        <v>13.139272999999999</v>
      </c>
    </row>
    <row r="2239" spans="1:7">
      <c r="A2239" s="4" t="s">
        <v>9134</v>
      </c>
      <c r="B2239">
        <v>8070809</v>
      </c>
      <c r="D2239" s="4" t="s">
        <v>9135</v>
      </c>
      <c r="E2239" s="4" t="s">
        <v>9136</v>
      </c>
      <c r="F2239">
        <f>VALUE(SUBSTITUTE(Hafas[[#This Row],[Breitengrad Bahnhof]],".",","))</f>
        <v>48.718431000000002</v>
      </c>
      <c r="G2239">
        <f>VALUE(SUBSTITUTE(Hafas[[#This Row],[Längengrad Bahnhof]],".",","))</f>
        <v>13.469922</v>
      </c>
    </row>
    <row r="2240" spans="1:7">
      <c r="A2240" s="4" t="s">
        <v>9137</v>
      </c>
      <c r="B2240">
        <v>8002141</v>
      </c>
      <c r="D2240" s="4" t="s">
        <v>9138</v>
      </c>
      <c r="E2240" s="4" t="s">
        <v>9139</v>
      </c>
      <c r="F2240">
        <f>VALUE(SUBSTITUTE(Hafas[[#This Row],[Breitengrad Bahnhof]],".",","))</f>
        <v>48.171655999999999</v>
      </c>
      <c r="G2240">
        <f>VALUE(SUBSTITUTE(Hafas[[#This Row],[Längengrad Bahnhof]],".",","))</f>
        <v>11.262148</v>
      </c>
    </row>
    <row r="2241" spans="1:7">
      <c r="A2241" s="4" t="s">
        <v>9140</v>
      </c>
      <c r="B2241">
        <v>8002145</v>
      </c>
      <c r="D2241" s="4" t="s">
        <v>9141</v>
      </c>
      <c r="E2241" s="4" t="s">
        <v>9142</v>
      </c>
      <c r="F2241">
        <f>VALUE(SUBSTITUTE(Hafas[[#This Row],[Breitengrad Bahnhof]],".",","))</f>
        <v>51.380358999999999</v>
      </c>
      <c r="G2241">
        <f>VALUE(SUBSTITUTE(Hafas[[#This Row],[Längengrad Bahnhof]],".",","))</f>
        <v>9.3595670000000002</v>
      </c>
    </row>
    <row r="2242" spans="1:7">
      <c r="A2242" s="4" t="s">
        <v>9143</v>
      </c>
      <c r="B2242">
        <v>8011591</v>
      </c>
      <c r="D2242" s="4" t="s">
        <v>9144</v>
      </c>
      <c r="E2242" s="4" t="s">
        <v>9145</v>
      </c>
      <c r="F2242">
        <f>VALUE(SUBSTITUTE(Hafas[[#This Row],[Breitengrad Bahnhof]],".",","))</f>
        <v>52.341895000000001</v>
      </c>
      <c r="G2242">
        <f>VALUE(SUBSTITUTE(Hafas[[#This Row],[Längengrad Bahnhof]],".",","))</f>
        <v>14.086608999999999</v>
      </c>
    </row>
    <row r="2243" spans="1:7">
      <c r="A2243" s="4" t="s">
        <v>9146</v>
      </c>
      <c r="B2243">
        <v>8010120</v>
      </c>
      <c r="D2243" s="4" t="s">
        <v>9147</v>
      </c>
      <c r="E2243" s="4" t="s">
        <v>9148</v>
      </c>
      <c r="F2243">
        <f>VALUE(SUBSTITUTE(Hafas[[#This Row],[Breitengrad Bahnhof]],".",","))</f>
        <v>52.366858000000001</v>
      </c>
      <c r="G2243">
        <f>VALUE(SUBSTITUTE(Hafas[[#This Row],[Längengrad Bahnhof]],".",","))</f>
        <v>14.05964</v>
      </c>
    </row>
    <row r="2244" spans="1:7">
      <c r="A2244" s="4" t="s">
        <v>9149</v>
      </c>
      <c r="B2244">
        <v>8002146</v>
      </c>
      <c r="D2244" s="4" t="s">
        <v>9150</v>
      </c>
      <c r="E2244" s="4" t="s">
        <v>9151</v>
      </c>
      <c r="F2244">
        <f>VALUE(SUBSTITUTE(Hafas[[#This Row],[Breitengrad Bahnhof]],".",","))</f>
        <v>48.513179999999998</v>
      </c>
      <c r="G2244">
        <f>VALUE(SUBSTITUTE(Hafas[[#This Row],[Längengrad Bahnhof]],".",","))</f>
        <v>13.333817</v>
      </c>
    </row>
    <row r="2245" spans="1:7">
      <c r="A2245" s="4" t="s">
        <v>9152</v>
      </c>
      <c r="B2245">
        <v>8071456</v>
      </c>
      <c r="D2245" s="4" t="s">
        <v>9153</v>
      </c>
      <c r="E2245" s="4" t="s">
        <v>9154</v>
      </c>
      <c r="F2245">
        <f>VALUE(SUBSTITUTE(Hafas[[#This Row],[Breitengrad Bahnhof]],".",","))</f>
        <v>48.515166999999998</v>
      </c>
      <c r="G2245">
        <f>VALUE(SUBSTITUTE(Hafas[[#This Row],[Längengrad Bahnhof]],".",","))</f>
        <v>13.335333</v>
      </c>
    </row>
    <row r="2246" spans="1:7">
      <c r="A2246" s="4" t="s">
        <v>9155</v>
      </c>
      <c r="B2246">
        <v>8002159</v>
      </c>
      <c r="D2246" s="4" t="s">
        <v>9156</v>
      </c>
      <c r="E2246" s="4" t="s">
        <v>9157</v>
      </c>
      <c r="F2246">
        <f>VALUE(SUBSTITUTE(Hafas[[#This Row],[Breitengrad Bahnhof]],".",","))</f>
        <v>49.309812000000001</v>
      </c>
      <c r="G2246">
        <f>VALUE(SUBSTITUTE(Hafas[[#This Row],[Längengrad Bahnhof]],".",","))</f>
        <v>12.838811</v>
      </c>
    </row>
    <row r="2247" spans="1:7">
      <c r="A2247" s="4" t="s">
        <v>9158</v>
      </c>
      <c r="B2247">
        <v>8000003</v>
      </c>
      <c r="D2247" s="4" t="s">
        <v>2585</v>
      </c>
      <c r="E2247" s="4" t="s">
        <v>2585</v>
      </c>
      <c r="F2247">
        <f>VALUE(SUBSTITUTE(Hafas[[#This Row],[Breitengrad Bahnhof]],".",","))</f>
        <v>999999</v>
      </c>
      <c r="G2247">
        <f>VALUE(SUBSTITUTE(Hafas[[#This Row],[Längengrad Bahnhof]],".",","))</f>
        <v>999999</v>
      </c>
    </row>
    <row r="2248" spans="1:7">
      <c r="A2248" s="4" t="s">
        <v>9159</v>
      </c>
      <c r="B2248">
        <v>8002149</v>
      </c>
      <c r="D2248" s="4" t="s">
        <v>9160</v>
      </c>
      <c r="E2248" s="4" t="s">
        <v>9161</v>
      </c>
      <c r="F2248">
        <f>VALUE(SUBSTITUTE(Hafas[[#This Row],[Breitengrad Bahnhof]],".",","))</f>
        <v>49.469031000000001</v>
      </c>
      <c r="G2248">
        <f>VALUE(SUBSTITUTE(Hafas[[#This Row],[Längengrad Bahnhof]],".",","))</f>
        <v>10.971479</v>
      </c>
    </row>
    <row r="2249" spans="1:7">
      <c r="A2249" s="4" t="s">
        <v>9162</v>
      </c>
      <c r="B2249">
        <v>8002161</v>
      </c>
      <c r="D2249" s="4" t="s">
        <v>9163</v>
      </c>
      <c r="E2249" s="4" t="s">
        <v>9164</v>
      </c>
      <c r="F2249">
        <f>VALUE(SUBSTITUTE(Hafas[[#This Row],[Breitengrad Bahnhof]],".",","))</f>
        <v>48.035521000000003</v>
      </c>
      <c r="G2249">
        <f>VALUE(SUBSTITUTE(Hafas[[#This Row],[Längengrad Bahnhof]],".",","))</f>
        <v>11.593280999999999</v>
      </c>
    </row>
    <row r="2250" spans="1:7">
      <c r="A2250" s="4" t="s">
        <v>9165</v>
      </c>
      <c r="B2250">
        <v>8000114</v>
      </c>
      <c r="D2250" s="4" t="s">
        <v>9166</v>
      </c>
      <c r="E2250" s="4" t="s">
        <v>9167</v>
      </c>
      <c r="F2250">
        <f>VALUE(SUBSTITUTE(Hafas[[#This Row],[Breitengrad Bahnhof]],".",","))</f>
        <v>49.469707</v>
      </c>
      <c r="G2250">
        <f>VALUE(SUBSTITUTE(Hafas[[#This Row],[Längengrad Bahnhof]],".",","))</f>
        <v>10.989988</v>
      </c>
    </row>
    <row r="2251" spans="1:7">
      <c r="A2251" s="4" t="s">
        <v>9168</v>
      </c>
      <c r="B2251">
        <v>8002150</v>
      </c>
      <c r="D2251" s="4" t="s">
        <v>9169</v>
      </c>
      <c r="E2251" s="4" t="s">
        <v>9170</v>
      </c>
      <c r="F2251">
        <f>VALUE(SUBSTITUTE(Hafas[[#This Row],[Breitengrad Bahnhof]],".",","))</f>
        <v>49.648533999999998</v>
      </c>
      <c r="G2251">
        <f>VALUE(SUBSTITUTE(Hafas[[#This Row],[Längengrad Bahnhof]],".",","))</f>
        <v>8.7810030000000001</v>
      </c>
    </row>
    <row r="2252" spans="1:7">
      <c r="A2252" s="4" t="s">
        <v>9171</v>
      </c>
      <c r="B2252">
        <v>8002152</v>
      </c>
      <c r="D2252" s="4" t="s">
        <v>9172</v>
      </c>
      <c r="E2252" s="4" t="s">
        <v>9173</v>
      </c>
      <c r="F2252">
        <f>VALUE(SUBSTITUTE(Hafas[[#This Row],[Breitengrad Bahnhof]],".",","))</f>
        <v>49.491033000000002</v>
      </c>
      <c r="G2252">
        <f>VALUE(SUBSTITUTE(Hafas[[#This Row],[Längengrad Bahnhof]],".",","))</f>
        <v>10.923627</v>
      </c>
    </row>
    <row r="2253" spans="1:7">
      <c r="A2253" s="4" t="s">
        <v>9174</v>
      </c>
      <c r="B2253">
        <v>8002153</v>
      </c>
      <c r="D2253" s="4" t="s">
        <v>9175</v>
      </c>
      <c r="E2253" s="4" t="s">
        <v>9176</v>
      </c>
      <c r="F2253">
        <f>VALUE(SUBSTITUTE(Hafas[[#This Row],[Breitengrad Bahnhof]],".",","))</f>
        <v>49.460740000000001</v>
      </c>
      <c r="G2253">
        <f>VALUE(SUBSTITUTE(Hafas[[#This Row],[Längengrad Bahnhof]],".",","))</f>
        <v>10.970196</v>
      </c>
    </row>
    <row r="2254" spans="1:7">
      <c r="A2254" s="4" t="s">
        <v>9177</v>
      </c>
      <c r="B2254">
        <v>8002154</v>
      </c>
      <c r="D2254" s="4" t="s">
        <v>9178</v>
      </c>
      <c r="E2254" s="4" t="s">
        <v>9179</v>
      </c>
      <c r="F2254">
        <f>VALUE(SUBSTITUTE(Hafas[[#This Row],[Breitengrad Bahnhof]],".",","))</f>
        <v>49.482402999999998</v>
      </c>
      <c r="G2254">
        <f>VALUE(SUBSTITUTE(Hafas[[#This Row],[Längengrad Bahnhof]],".",","))</f>
        <v>10.967560000000001</v>
      </c>
    </row>
    <row r="2255" spans="1:7">
      <c r="A2255" s="4" t="s">
        <v>9180</v>
      </c>
      <c r="B2255">
        <v>8002155</v>
      </c>
      <c r="D2255" s="4" t="s">
        <v>9181</v>
      </c>
      <c r="E2255" s="4" t="s">
        <v>9182</v>
      </c>
      <c r="F2255">
        <f>VALUE(SUBSTITUTE(Hafas[[#This Row],[Breitengrad Bahnhof]],".",","))</f>
        <v>49.474913999999998</v>
      </c>
      <c r="G2255">
        <f>VALUE(SUBSTITUTE(Hafas[[#This Row],[Längengrad Bahnhof]],".",","))</f>
        <v>10.957532</v>
      </c>
    </row>
    <row r="2256" spans="1:7">
      <c r="A2256" s="4" t="s">
        <v>519</v>
      </c>
      <c r="B2256">
        <v>8002156</v>
      </c>
      <c r="D2256" s="4" t="s">
        <v>9183</v>
      </c>
      <c r="E2256" s="4" t="s">
        <v>9184</v>
      </c>
      <c r="F2256">
        <f>VALUE(SUBSTITUTE(Hafas[[#This Row],[Breitengrad Bahnhof]],".",","))</f>
        <v>47.570709999999998</v>
      </c>
      <c r="G2256">
        <f>VALUE(SUBSTITUTE(Hafas[[#This Row],[Längengrad Bahnhof]],".",","))</f>
        <v>10.696789000000001</v>
      </c>
    </row>
    <row r="2257" spans="1:7">
      <c r="A2257" s="4" t="s">
        <v>9185</v>
      </c>
      <c r="B2257">
        <v>8081943</v>
      </c>
      <c r="D2257" s="4" t="s">
        <v>2585</v>
      </c>
      <c r="E2257" s="4" t="s">
        <v>2585</v>
      </c>
      <c r="F2257">
        <f>VALUE(SUBSTITUTE(Hafas[[#This Row],[Breitengrad Bahnhof]],".",","))</f>
        <v>999999</v>
      </c>
      <c r="G2257">
        <f>VALUE(SUBSTITUTE(Hafas[[#This Row],[Längengrad Bahnhof]],".",","))</f>
        <v>999999</v>
      </c>
    </row>
    <row r="2258" spans="1:7">
      <c r="A2258" s="4" t="s">
        <v>9186</v>
      </c>
      <c r="B2258">
        <v>8081945</v>
      </c>
      <c r="D2258" s="4" t="s">
        <v>2585</v>
      </c>
      <c r="E2258" s="4" t="s">
        <v>2585</v>
      </c>
      <c r="F2258">
        <f>VALUE(SUBSTITUTE(Hafas[[#This Row],[Breitengrad Bahnhof]],".",","))</f>
        <v>999999</v>
      </c>
      <c r="G2258">
        <f>VALUE(SUBSTITUTE(Hafas[[#This Row],[Längengrad Bahnhof]],".",","))</f>
        <v>999999</v>
      </c>
    </row>
    <row r="2259" spans="1:7">
      <c r="A2259" s="4" t="s">
        <v>9187</v>
      </c>
      <c r="B2259">
        <v>8070394</v>
      </c>
      <c r="D2259" s="4" t="s">
        <v>9188</v>
      </c>
      <c r="E2259" s="4" t="s">
        <v>9189</v>
      </c>
      <c r="F2259">
        <f>VALUE(SUBSTITUTE(Hafas[[#This Row],[Breitengrad Bahnhof]],".",","))</f>
        <v>47.807732999999999</v>
      </c>
      <c r="G2259">
        <f>VALUE(SUBSTITUTE(Hafas[[#This Row],[Längengrad Bahnhof]],".",","))</f>
        <v>8.5345069999999996</v>
      </c>
    </row>
    <row r="2260" spans="1:7">
      <c r="A2260" s="4" t="s">
        <v>9190</v>
      </c>
      <c r="B2260">
        <v>8002162</v>
      </c>
      <c r="D2260" s="4" t="s">
        <v>9191</v>
      </c>
      <c r="E2260" s="4" t="s">
        <v>9192</v>
      </c>
      <c r="F2260">
        <f>VALUE(SUBSTITUTE(Hafas[[#This Row],[Breitengrad Bahnhof]],".",","))</f>
        <v>48.463417</v>
      </c>
      <c r="G2260">
        <f>VALUE(SUBSTITUTE(Hafas[[#This Row],[Längengrad Bahnhof]],".",","))</f>
        <v>10.850752</v>
      </c>
    </row>
    <row r="2261" spans="1:7">
      <c r="A2261" s="4" t="s">
        <v>9193</v>
      </c>
      <c r="B2261">
        <v>8011592</v>
      </c>
      <c r="D2261" s="4" t="s">
        <v>9194</v>
      </c>
      <c r="E2261" s="4" t="s">
        <v>9195</v>
      </c>
      <c r="F2261">
        <f>VALUE(SUBSTITUTE(Hafas[[#This Row],[Breitengrad Bahnhof]],".",","))</f>
        <v>53.705173000000002</v>
      </c>
      <c r="G2261">
        <f>VALUE(SUBSTITUTE(Hafas[[#This Row],[Längengrad Bahnhof]],".",","))</f>
        <v>11.119425</v>
      </c>
    </row>
    <row r="2262" spans="1:7">
      <c r="A2262" s="4" t="s">
        <v>9196</v>
      </c>
      <c r="B2262">
        <v>8002167</v>
      </c>
      <c r="D2262" s="4" t="s">
        <v>9197</v>
      </c>
      <c r="E2262" s="4" t="s">
        <v>9198</v>
      </c>
      <c r="F2262">
        <f>VALUE(SUBSTITUTE(Hafas[[#This Row],[Breitengrad Bahnhof]],".",","))</f>
        <v>48.805771999999997</v>
      </c>
      <c r="G2262">
        <f>VALUE(SUBSTITUTE(Hafas[[#This Row],[Längengrad Bahnhof]],".",","))</f>
        <v>8.3199769999999997</v>
      </c>
    </row>
    <row r="2263" spans="1:7">
      <c r="A2263" s="4" t="s">
        <v>9199</v>
      </c>
      <c r="B2263">
        <v>8006733</v>
      </c>
      <c r="D2263" s="4" t="s">
        <v>9200</v>
      </c>
      <c r="E2263" s="4" t="s">
        <v>9201</v>
      </c>
      <c r="F2263">
        <f>VALUE(SUBSTITUTE(Hafas[[#This Row],[Breitengrad Bahnhof]],".",","))</f>
        <v>48.798037999999998</v>
      </c>
      <c r="G2263">
        <f>VALUE(SUBSTITUTE(Hafas[[#This Row],[Längengrad Bahnhof]],".",","))</f>
        <v>8.3274760000000008</v>
      </c>
    </row>
    <row r="2264" spans="1:7">
      <c r="A2264" s="4" t="s">
        <v>9202</v>
      </c>
      <c r="B2264">
        <v>8079012</v>
      </c>
      <c r="D2264" s="4" t="s">
        <v>9203</v>
      </c>
      <c r="E2264" s="4" t="s">
        <v>9204</v>
      </c>
      <c r="F2264">
        <f>VALUE(SUBSTITUTE(Hafas[[#This Row],[Breitengrad Bahnhof]],".",","))</f>
        <v>47.679459999999999</v>
      </c>
      <c r="G2264">
        <f>VALUE(SUBSTITUTE(Hafas[[#This Row],[Längengrad Bahnhof]],".",","))</f>
        <v>8.9823140000000006</v>
      </c>
    </row>
    <row r="2265" spans="1:7">
      <c r="A2265" s="4" t="s">
        <v>9205</v>
      </c>
      <c r="B2265">
        <v>8002168</v>
      </c>
      <c r="D2265" s="4" t="s">
        <v>9206</v>
      </c>
      <c r="E2265" s="4" t="s">
        <v>9207</v>
      </c>
      <c r="F2265">
        <f>VALUE(SUBSTITUTE(Hafas[[#This Row],[Breitengrad Bahnhof]],".",","))</f>
        <v>49.003822</v>
      </c>
      <c r="G2265">
        <f>VALUE(SUBSTITUTE(Hafas[[#This Row],[Längengrad Bahnhof]],".",","))</f>
        <v>9.7538920000000005</v>
      </c>
    </row>
    <row r="2266" spans="1:7">
      <c r="A2266" s="4" t="s">
        <v>9208</v>
      </c>
      <c r="B2266">
        <v>8002171</v>
      </c>
      <c r="D2266" s="4" t="s">
        <v>9209</v>
      </c>
      <c r="E2266" s="4" t="s">
        <v>9210</v>
      </c>
      <c r="F2266">
        <f>VALUE(SUBSTITUTE(Hafas[[#This Row],[Breitengrad Bahnhof]],".",","))</f>
        <v>48.798788999999999</v>
      </c>
      <c r="G2266">
        <f>VALUE(SUBSTITUTE(Hafas[[#This Row],[Längengrad Bahnhof]],".",","))</f>
        <v>11.36979</v>
      </c>
    </row>
    <row r="2267" spans="1:7">
      <c r="A2267" s="4" t="s">
        <v>9211</v>
      </c>
      <c r="B2267">
        <v>8002173</v>
      </c>
      <c r="D2267" s="4" t="s">
        <v>9212</v>
      </c>
      <c r="E2267" s="4" t="s">
        <v>9213</v>
      </c>
      <c r="F2267">
        <f>VALUE(SUBSTITUTE(Hafas[[#This Row],[Breitengrad Bahnhof]],".",","))</f>
        <v>47.737467000000002</v>
      </c>
      <c r="G2267">
        <f>VALUE(SUBSTITUTE(Hafas[[#This Row],[Längengrad Bahnhof]],".",","))</f>
        <v>11.575400999999999</v>
      </c>
    </row>
    <row r="2268" spans="1:7">
      <c r="A2268" s="4" t="s">
        <v>9214</v>
      </c>
      <c r="B2268">
        <v>8011593</v>
      </c>
      <c r="D2268" s="4" t="s">
        <v>9215</v>
      </c>
      <c r="E2268" s="4" t="s">
        <v>9216</v>
      </c>
      <c r="F2268">
        <f>VALUE(SUBSTITUTE(Hafas[[#This Row],[Breitengrad Bahnhof]],".",","))</f>
        <v>53.516598999999999</v>
      </c>
      <c r="G2268">
        <f>VALUE(SUBSTITUTE(Hafas[[#This Row],[Längengrad Bahnhof]],".",","))</f>
        <v>12.129003000000001</v>
      </c>
    </row>
    <row r="2269" spans="1:7">
      <c r="A2269" s="4" t="s">
        <v>9217</v>
      </c>
      <c r="B2269">
        <v>8002177</v>
      </c>
      <c r="D2269" s="4" t="s">
        <v>9218</v>
      </c>
      <c r="E2269" s="4" t="s">
        <v>9219</v>
      </c>
      <c r="F2269">
        <f>VALUE(SUBSTITUTE(Hafas[[#This Row],[Breitengrad Bahnhof]],".",","))</f>
        <v>49.698296999999997</v>
      </c>
      <c r="G2269">
        <f>VALUE(SUBSTITUTE(Hafas[[#This Row],[Längengrad Bahnhof]],".",","))</f>
        <v>9.59558</v>
      </c>
    </row>
    <row r="2270" spans="1:7">
      <c r="A2270" s="4" t="s">
        <v>9220</v>
      </c>
      <c r="B2270">
        <v>8007229</v>
      </c>
      <c r="D2270" s="4" t="s">
        <v>9221</v>
      </c>
      <c r="E2270" s="4" t="s">
        <v>9222</v>
      </c>
      <c r="F2270">
        <f>VALUE(SUBSTITUTE(Hafas[[#This Row],[Breitengrad Bahnhof]],".",","))</f>
        <v>48.250698999999997</v>
      </c>
      <c r="G2270">
        <f>VALUE(SUBSTITUTE(Hafas[[#This Row],[Längengrad Bahnhof]],".",","))</f>
        <v>9.2171489999999991</v>
      </c>
    </row>
    <row r="2271" spans="1:7">
      <c r="A2271" s="4" t="s">
        <v>9223</v>
      </c>
      <c r="B2271">
        <v>8070382</v>
      </c>
      <c r="D2271" s="4" t="s">
        <v>9224</v>
      </c>
      <c r="E2271" s="4" t="s">
        <v>9225</v>
      </c>
      <c r="F2271">
        <f>VALUE(SUBSTITUTE(Hafas[[#This Row],[Breitengrad Bahnhof]],".",","))</f>
        <v>48.242016999999997</v>
      </c>
      <c r="G2271">
        <f>VALUE(SUBSTITUTE(Hafas[[#This Row],[Längengrad Bahnhof]],".",","))</f>
        <v>9.2102979999999999</v>
      </c>
    </row>
    <row r="2272" spans="1:7">
      <c r="A2272" s="4" t="s">
        <v>9226</v>
      </c>
      <c r="B2272">
        <v>8002179</v>
      </c>
      <c r="D2272" s="4" t="s">
        <v>9227</v>
      </c>
      <c r="E2272" s="4" t="s">
        <v>9228</v>
      </c>
      <c r="F2272">
        <f>VALUE(SUBSTITUTE(Hafas[[#This Row],[Breitengrad Bahnhof]],".",","))</f>
        <v>53.035251000000002</v>
      </c>
      <c r="G2272">
        <f>VALUE(SUBSTITUTE(Hafas[[#This Row],[Längengrad Bahnhof]],".",","))</f>
        <v>8.5427769999999992</v>
      </c>
    </row>
    <row r="2273" spans="1:7">
      <c r="A2273" s="4" t="s">
        <v>9229</v>
      </c>
      <c r="B2273">
        <v>8011594</v>
      </c>
      <c r="D2273" s="4" t="s">
        <v>9230</v>
      </c>
      <c r="E2273" s="4" t="s">
        <v>9231</v>
      </c>
      <c r="F2273">
        <f>VALUE(SUBSTITUTE(Hafas[[#This Row],[Breitengrad Bahnhof]],".",","))</f>
        <v>51.191473000000002</v>
      </c>
      <c r="G2273">
        <f>VALUE(SUBSTITUTE(Hafas[[#This Row],[Längengrad Bahnhof]],".",","))</f>
        <v>10.954855999999999</v>
      </c>
    </row>
    <row r="2274" spans="1:7">
      <c r="A2274" s="4" t="s">
        <v>9232</v>
      </c>
      <c r="B2274">
        <v>8011595</v>
      </c>
      <c r="D2274" s="4" t="s">
        <v>9233</v>
      </c>
      <c r="E2274" s="4" t="s">
        <v>9234</v>
      </c>
      <c r="F2274">
        <f>VALUE(SUBSTITUTE(Hafas[[#This Row],[Breitengrad Bahnhof]],".",","))</f>
        <v>53.381625999999997</v>
      </c>
      <c r="G2274">
        <f>VALUE(SUBSTITUTE(Hafas[[#This Row],[Längengrad Bahnhof]],".",","))</f>
        <v>12.247116999999999</v>
      </c>
    </row>
    <row r="2275" spans="1:7">
      <c r="A2275" s="4" t="s">
        <v>9235</v>
      </c>
      <c r="B2275">
        <v>8002180</v>
      </c>
      <c r="D2275" s="4" t="s">
        <v>9236</v>
      </c>
      <c r="E2275" s="4" t="s">
        <v>9237</v>
      </c>
      <c r="F2275">
        <f>VALUE(SUBSTITUTE(Hafas[[#This Row],[Breitengrad Bahnhof]],".",","))</f>
        <v>51.321458999999997</v>
      </c>
      <c r="G2275">
        <f>VALUE(SUBSTITUTE(Hafas[[#This Row],[Längengrad Bahnhof]],".",","))</f>
        <v>7.8399029999999996</v>
      </c>
    </row>
    <row r="2276" spans="1:7">
      <c r="A2276" s="4" t="s">
        <v>9238</v>
      </c>
      <c r="B2276">
        <v>8002182</v>
      </c>
      <c r="D2276" s="4" t="s">
        <v>9239</v>
      </c>
      <c r="E2276" s="4" t="s">
        <v>9240</v>
      </c>
      <c r="F2276">
        <f>VALUE(SUBSTITUTE(Hafas[[#This Row],[Breitengrad Bahnhof]],".",","))</f>
        <v>50.540287999999997</v>
      </c>
      <c r="G2276">
        <f>VALUE(SUBSTITUTE(Hafas[[#This Row],[Längengrad Bahnhof]],".",","))</f>
        <v>8.7452729999999992</v>
      </c>
    </row>
    <row r="2277" spans="1:7">
      <c r="A2277" s="4" t="s">
        <v>9241</v>
      </c>
      <c r="B2277">
        <v>8002184</v>
      </c>
      <c r="D2277" s="4" t="s">
        <v>9242</v>
      </c>
      <c r="E2277" s="4" t="s">
        <v>9243</v>
      </c>
      <c r="F2277">
        <f>VALUE(SUBSTITUTE(Hafas[[#This Row],[Breitengrad Bahnhof]],".",","))</f>
        <v>48.130370999999997</v>
      </c>
      <c r="G2277">
        <f>VALUE(SUBSTITUTE(Hafas[[#This Row],[Längengrad Bahnhof]],".",","))</f>
        <v>12.572990000000001</v>
      </c>
    </row>
    <row r="2278" spans="1:7">
      <c r="A2278" s="4" t="s">
        <v>9244</v>
      </c>
      <c r="B2278">
        <v>8011596</v>
      </c>
      <c r="D2278" s="4" t="s">
        <v>9245</v>
      </c>
      <c r="E2278" s="4" t="s">
        <v>9246</v>
      </c>
      <c r="F2278">
        <f>VALUE(SUBSTITUTE(Hafas[[#This Row],[Breitengrad Bahnhof]],".",","))</f>
        <v>52.518376000000004</v>
      </c>
      <c r="G2278">
        <f>VALUE(SUBSTITUTE(Hafas[[#This Row],[Längengrad Bahnhof]],".",","))</f>
        <v>11.404536</v>
      </c>
    </row>
    <row r="2279" spans="1:7">
      <c r="A2279" s="4" t="s">
        <v>9247</v>
      </c>
      <c r="B2279">
        <v>8002185</v>
      </c>
      <c r="D2279" s="4" t="s">
        <v>9248</v>
      </c>
      <c r="E2279" s="4" t="s">
        <v>9249</v>
      </c>
      <c r="F2279">
        <f>VALUE(SUBSTITUTE(Hafas[[#This Row],[Breitengrad Bahnhof]],".",","))</f>
        <v>54.326053000000002</v>
      </c>
      <c r="G2279">
        <f>VALUE(SUBSTITUTE(Hafas[[#This Row],[Längengrad Bahnhof]],".",","))</f>
        <v>8.7776200000000006</v>
      </c>
    </row>
    <row r="2280" spans="1:7">
      <c r="A2280" s="4" t="s">
        <v>9250</v>
      </c>
      <c r="B2280">
        <v>8071060</v>
      </c>
      <c r="D2280" s="4" t="s">
        <v>9251</v>
      </c>
      <c r="E2280" s="4" t="s">
        <v>9252</v>
      </c>
      <c r="F2280">
        <f>VALUE(SUBSTITUTE(Hafas[[#This Row],[Breitengrad Bahnhof]],".",","))</f>
        <v>54.327931999999997</v>
      </c>
      <c r="G2280">
        <f>VALUE(SUBSTITUTE(Hafas[[#This Row],[Längengrad Bahnhof]],".",","))</f>
        <v>8.7800949999999993</v>
      </c>
    </row>
    <row r="2281" spans="1:7">
      <c r="A2281" s="4" t="s">
        <v>9253</v>
      </c>
      <c r="B2281">
        <v>8011597</v>
      </c>
      <c r="D2281" s="4" t="s">
        <v>9254</v>
      </c>
      <c r="E2281" s="4" t="s">
        <v>9255</v>
      </c>
      <c r="F2281">
        <f>VALUE(SUBSTITUTE(Hafas[[#This Row],[Breitengrad Bahnhof]],".",","))</f>
        <v>54.37771</v>
      </c>
      <c r="G2281">
        <f>VALUE(SUBSTITUTE(Hafas[[#This Row],[Längengrad Bahnhof]],".",","))</f>
        <v>13.637847000000001</v>
      </c>
    </row>
    <row r="2282" spans="1:7">
      <c r="A2282" s="4" t="s">
        <v>9256</v>
      </c>
      <c r="B2282">
        <v>8002187</v>
      </c>
      <c r="D2282" s="4" t="s">
        <v>9257</v>
      </c>
      <c r="E2282" s="4" t="s">
        <v>9258</v>
      </c>
      <c r="F2282">
        <f>VALUE(SUBSTITUTE(Hafas[[#This Row],[Breitengrad Bahnhof]],".",","))</f>
        <v>47.491452000000002</v>
      </c>
      <c r="G2282">
        <f>VALUE(SUBSTITUTE(Hafas[[#This Row],[Längengrad Bahnhof]],".",","))</f>
        <v>11.097013</v>
      </c>
    </row>
    <row r="2283" spans="1:7">
      <c r="A2283" s="4" t="s">
        <v>9259</v>
      </c>
      <c r="B2283">
        <v>8002188</v>
      </c>
      <c r="D2283" s="4" t="s">
        <v>9260</v>
      </c>
      <c r="E2283" s="4" t="s">
        <v>9261</v>
      </c>
      <c r="F2283">
        <f>VALUE(SUBSTITUTE(Hafas[[#This Row],[Breitengrad Bahnhof]],".",","))</f>
        <v>47.483288000000002</v>
      </c>
      <c r="G2283">
        <f>VALUE(SUBSTITUTE(Hafas[[#This Row],[Längengrad Bahnhof]],".",","))</f>
        <v>11.092136</v>
      </c>
    </row>
    <row r="2284" spans="1:7">
      <c r="A2284" s="4" t="s">
        <v>9262</v>
      </c>
      <c r="B2284">
        <v>8002189</v>
      </c>
      <c r="D2284" s="4" t="s">
        <v>9263</v>
      </c>
      <c r="E2284" s="4" t="s">
        <v>9264</v>
      </c>
      <c r="F2284">
        <f>VALUE(SUBSTITUTE(Hafas[[#This Row],[Breitengrad Bahnhof]],".",","))</f>
        <v>48.147539999999999</v>
      </c>
      <c r="G2284">
        <f>VALUE(SUBSTITUTE(Hafas[[#This Row],[Längengrad Bahnhof]],".",","))</f>
        <v>12.298550000000001</v>
      </c>
    </row>
    <row r="2285" spans="1:7">
      <c r="A2285" s="4" t="s">
        <v>9265</v>
      </c>
      <c r="B2285">
        <v>8002165</v>
      </c>
      <c r="D2285" s="4" t="s">
        <v>9266</v>
      </c>
      <c r="E2285" s="4" t="s">
        <v>9267</v>
      </c>
      <c r="F2285">
        <f>VALUE(SUBSTITUTE(Hafas[[#This Row],[Breitengrad Bahnhof]],".",","))</f>
        <v>48.640912</v>
      </c>
      <c r="G2285">
        <f>VALUE(SUBSTITUTE(Hafas[[#This Row],[Längengrad Bahnhof]],".",","))</f>
        <v>8.9089930000000006</v>
      </c>
    </row>
    <row r="2286" spans="1:7">
      <c r="A2286" s="4" t="s">
        <v>9268</v>
      </c>
      <c r="B2286">
        <v>8011599</v>
      </c>
      <c r="D2286" s="4" t="s">
        <v>9269</v>
      </c>
      <c r="E2286" s="4" t="s">
        <v>9270</v>
      </c>
      <c r="F2286">
        <f>VALUE(SUBSTITUTE(Hafas[[#This Row],[Breitengrad Bahnhof]],".",","))</f>
        <v>51.828111</v>
      </c>
      <c r="G2286">
        <f>VALUE(SUBSTITUTE(Hafas[[#This Row],[Längengrad Bahnhof]],".",","))</f>
        <v>11.291361999999999</v>
      </c>
    </row>
    <row r="2287" spans="1:7">
      <c r="A2287" s="4" t="s">
        <v>9271</v>
      </c>
      <c r="B2287">
        <v>8000375</v>
      </c>
      <c r="D2287" s="4" t="s">
        <v>9272</v>
      </c>
      <c r="E2287" s="4" t="s">
        <v>9273</v>
      </c>
      <c r="F2287">
        <f>VALUE(SUBSTITUTE(Hafas[[#This Row],[Breitengrad Bahnhof]],".",","))</f>
        <v>49.961432000000002</v>
      </c>
      <c r="G2287">
        <f>VALUE(SUBSTITUTE(Hafas[[#This Row],[Längengrad Bahnhof]],".",","))</f>
        <v>8.0160649999999993</v>
      </c>
    </row>
    <row r="2288" spans="1:7">
      <c r="A2288" s="4" t="s">
        <v>9274</v>
      </c>
      <c r="B2288">
        <v>8002191</v>
      </c>
      <c r="D2288" s="4" t="s">
        <v>9275</v>
      </c>
      <c r="E2288" s="4" t="s">
        <v>9276</v>
      </c>
      <c r="F2288">
        <f>VALUE(SUBSTITUTE(Hafas[[#This Row],[Breitengrad Bahnhof]],".",","))</f>
        <v>49.840291999999998</v>
      </c>
      <c r="G2288">
        <f>VALUE(SUBSTITUTE(Hafas[[#This Row],[Längengrad Bahnhof]],".",","))</f>
        <v>8.0202910000000003</v>
      </c>
    </row>
    <row r="2289" spans="1:7">
      <c r="A2289" s="4" t="s">
        <v>9277</v>
      </c>
      <c r="B2289">
        <v>8002195</v>
      </c>
      <c r="D2289" s="4" t="s">
        <v>9278</v>
      </c>
      <c r="E2289" s="4" t="s">
        <v>9279</v>
      </c>
      <c r="F2289">
        <f>VALUE(SUBSTITUTE(Hafas[[#This Row],[Breitengrad Bahnhof]],".",","))</f>
        <v>49.634438000000003</v>
      </c>
      <c r="G2289">
        <f>VALUE(SUBSTITUTE(Hafas[[#This Row],[Längengrad Bahnhof]],".",","))</f>
        <v>9.8544520000000002</v>
      </c>
    </row>
    <row r="2290" spans="1:7">
      <c r="A2290" s="4" t="s">
        <v>9280</v>
      </c>
      <c r="B2290">
        <v>8002166</v>
      </c>
      <c r="D2290" s="4" t="s">
        <v>9281</v>
      </c>
      <c r="E2290" s="4" t="s">
        <v>9282</v>
      </c>
      <c r="F2290">
        <f>VALUE(SUBSTITUTE(Hafas[[#This Row],[Breitengrad Bahnhof]],".",","))</f>
        <v>48.559660999999998</v>
      </c>
      <c r="G2290">
        <f>VALUE(SUBSTITUTE(Hafas[[#This Row],[Längengrad Bahnhof]],".",","))</f>
        <v>8.8503080000000001</v>
      </c>
    </row>
    <row r="2291" spans="1:7">
      <c r="A2291" s="4" t="s">
        <v>9283</v>
      </c>
      <c r="B2291">
        <v>8002197</v>
      </c>
      <c r="D2291" s="4" t="s">
        <v>9284</v>
      </c>
      <c r="E2291" s="4" t="s">
        <v>9285</v>
      </c>
      <c r="F2291">
        <f>VALUE(SUBSTITUTE(Hafas[[#This Row],[Breitengrad Bahnhof]],".",","))</f>
        <v>48.686753000000003</v>
      </c>
      <c r="G2291">
        <f>VALUE(SUBSTITUTE(Hafas[[#This Row],[Längengrad Bahnhof]],".",","))</f>
        <v>8.3623720000000006</v>
      </c>
    </row>
    <row r="2292" spans="1:7">
      <c r="A2292" s="4" t="s">
        <v>9286</v>
      </c>
      <c r="B2292">
        <v>8007227</v>
      </c>
      <c r="D2292" s="4" t="s">
        <v>9287</v>
      </c>
      <c r="E2292" s="4" t="s">
        <v>9288</v>
      </c>
      <c r="F2292">
        <f>VALUE(SUBSTITUTE(Hafas[[#This Row],[Breitengrad Bahnhof]],".",","))</f>
        <v>48.276178000000002</v>
      </c>
      <c r="G2292">
        <f>VALUE(SUBSTITUTE(Hafas[[#This Row],[Längengrad Bahnhof]],".",","))</f>
        <v>9.1632840000000009</v>
      </c>
    </row>
    <row r="2293" spans="1:7">
      <c r="A2293" s="4" t="s">
        <v>9289</v>
      </c>
      <c r="B2293">
        <v>8002198</v>
      </c>
      <c r="D2293" s="4" t="s">
        <v>9290</v>
      </c>
      <c r="E2293" s="4" t="s">
        <v>9291</v>
      </c>
      <c r="F2293">
        <f>VALUE(SUBSTITUTE(Hafas[[#This Row],[Breitengrad Bahnhof]],".",","))</f>
        <v>48.070658000000002</v>
      </c>
      <c r="G2293">
        <f>VALUE(SUBSTITUTE(Hafas[[#This Row],[Längengrad Bahnhof]],".",","))</f>
        <v>11.376146</v>
      </c>
    </row>
    <row r="2294" spans="1:7">
      <c r="A2294" s="4" t="s">
        <v>9292</v>
      </c>
      <c r="B2294">
        <v>8011601</v>
      </c>
      <c r="D2294" s="4" t="s">
        <v>9293</v>
      </c>
      <c r="E2294" s="4" t="s">
        <v>9294</v>
      </c>
      <c r="F2294">
        <f>VALUE(SUBSTITUTE(Hafas[[#This Row],[Breitengrad Bahnhof]],".",","))</f>
        <v>50.527357000000002</v>
      </c>
      <c r="G2294">
        <f>VALUE(SUBSTITUTE(Hafas[[#This Row],[Längengrad Bahnhof]],".",","))</f>
        <v>11.269546999999999</v>
      </c>
    </row>
    <row r="2295" spans="1:7">
      <c r="A2295" s="4" t="s">
        <v>9295</v>
      </c>
      <c r="B2295">
        <v>8011602</v>
      </c>
      <c r="D2295" s="4" t="s">
        <v>9296</v>
      </c>
      <c r="E2295" s="4" t="s">
        <v>9297</v>
      </c>
      <c r="F2295">
        <f>VALUE(SUBSTITUTE(Hafas[[#This Row],[Breitengrad Bahnhof]],".",","))</f>
        <v>51.427154999999999</v>
      </c>
      <c r="G2295">
        <f>VALUE(SUBSTITUTE(Hafas[[#This Row],[Längengrad Bahnhof]],".",","))</f>
        <v>10.595388</v>
      </c>
    </row>
    <row r="2296" spans="1:7">
      <c r="A2296" s="4" t="s">
        <v>9298</v>
      </c>
      <c r="B2296">
        <v>8002203</v>
      </c>
      <c r="D2296" s="4" t="s">
        <v>9299</v>
      </c>
      <c r="E2296" s="4" t="s">
        <v>9300</v>
      </c>
      <c r="F2296">
        <f>VALUE(SUBSTITUTE(Hafas[[#This Row],[Breitengrad Bahnhof]],".",","))</f>
        <v>52.598094000000003</v>
      </c>
      <c r="G2296">
        <f>VALUE(SUBSTITUTE(Hafas[[#This Row],[Längengrad Bahnhof]],".",","))</f>
        <v>7.3120440000000002</v>
      </c>
    </row>
    <row r="2297" spans="1:7">
      <c r="A2297" s="4" t="s">
        <v>9301</v>
      </c>
      <c r="B2297">
        <v>8007805</v>
      </c>
      <c r="D2297" s="4" t="s">
        <v>9302</v>
      </c>
      <c r="E2297" s="4" t="s">
        <v>9303</v>
      </c>
      <c r="F2297">
        <f>VALUE(SUBSTITUTE(Hafas[[#This Row],[Breitengrad Bahnhof]],".",","))</f>
        <v>53.506732</v>
      </c>
      <c r="G2297">
        <f>VALUE(SUBSTITUTE(Hafas[[#This Row],[Längengrad Bahnhof]],".",","))</f>
        <v>8.8583730000000003</v>
      </c>
    </row>
    <row r="2298" spans="1:7">
      <c r="A2298" s="4" t="s">
        <v>9304</v>
      </c>
      <c r="B2298">
        <v>8010121</v>
      </c>
      <c r="D2298" s="4" t="s">
        <v>9305</v>
      </c>
      <c r="E2298" s="4" t="s">
        <v>9306</v>
      </c>
      <c r="F2298">
        <f>VALUE(SUBSTITUTE(Hafas[[#This Row],[Breitengrad Bahnhof]],".",","))</f>
        <v>52.955742999999998</v>
      </c>
      <c r="G2298">
        <f>VALUE(SUBSTITUTE(Hafas[[#This Row],[Längengrad Bahnhof]],".",","))</f>
        <v>11.736957</v>
      </c>
    </row>
    <row r="2299" spans="1:7">
      <c r="A2299" s="4" t="s">
        <v>9307</v>
      </c>
      <c r="B2299">
        <v>8011603</v>
      </c>
      <c r="D2299" s="4" t="s">
        <v>9308</v>
      </c>
      <c r="E2299" s="4" t="s">
        <v>9309</v>
      </c>
      <c r="F2299">
        <f>VALUE(SUBSTITUTE(Hafas[[#This Row],[Breitengrad Bahnhof]],".",","))</f>
        <v>50.683768000000001</v>
      </c>
      <c r="G2299">
        <f>VALUE(SUBSTITUTE(Hafas[[#This Row],[Längengrad Bahnhof]],".",","))</f>
        <v>10.769351</v>
      </c>
    </row>
    <row r="2300" spans="1:7">
      <c r="A2300" s="4" t="s">
        <v>9310</v>
      </c>
      <c r="B2300">
        <v>8002205</v>
      </c>
      <c r="D2300" s="4" t="s">
        <v>9311</v>
      </c>
      <c r="E2300" s="4" t="s">
        <v>9312</v>
      </c>
      <c r="F2300">
        <f>VALUE(SUBSTITUTE(Hafas[[#This Row],[Breitengrad Bahnhof]],".",","))</f>
        <v>49.323354000000002</v>
      </c>
      <c r="G2300">
        <f>VALUE(SUBSTITUTE(Hafas[[#This Row],[Längengrad Bahnhof]],".",","))</f>
        <v>12.681424</v>
      </c>
    </row>
    <row r="2301" spans="1:7">
      <c r="A2301" s="4" t="s">
        <v>427</v>
      </c>
      <c r="B2301">
        <v>8002206</v>
      </c>
      <c r="D2301" s="4" t="s">
        <v>9313</v>
      </c>
      <c r="E2301" s="4" t="s">
        <v>9314</v>
      </c>
      <c r="F2301">
        <f>VALUE(SUBSTITUTE(Hafas[[#This Row],[Breitengrad Bahnhof]],".",","))</f>
        <v>50.961039</v>
      </c>
      <c r="G2301">
        <f>VALUE(SUBSTITUTE(Hafas[[#This Row],[Längengrad Bahnhof]],".",","))</f>
        <v>6.1245180000000001</v>
      </c>
    </row>
    <row r="2302" spans="1:7">
      <c r="A2302" s="4" t="s">
        <v>9315</v>
      </c>
      <c r="B2302">
        <v>8002207</v>
      </c>
      <c r="D2302" s="4" t="s">
        <v>9316</v>
      </c>
      <c r="E2302" s="4" t="s">
        <v>9317</v>
      </c>
      <c r="F2302">
        <f>VALUE(SUBSTITUTE(Hafas[[#This Row],[Breitengrad Bahnhof]],".",","))</f>
        <v>50.771498999999999</v>
      </c>
      <c r="G2302">
        <f>VALUE(SUBSTITUTE(Hafas[[#This Row],[Längengrad Bahnhof]],".",","))</f>
        <v>7.6387229999999997</v>
      </c>
    </row>
    <row r="2303" spans="1:7">
      <c r="A2303" s="4" t="s">
        <v>9318</v>
      </c>
      <c r="B2303">
        <v>8002209</v>
      </c>
      <c r="D2303" s="4" t="s">
        <v>9319</v>
      </c>
      <c r="E2303" s="4" t="s">
        <v>9320</v>
      </c>
      <c r="F2303">
        <f>VALUE(SUBSTITUTE(Hafas[[#This Row],[Breitengrad Bahnhof]],".",","))</f>
        <v>48.822392000000001</v>
      </c>
      <c r="G2303">
        <f>VALUE(SUBSTITUTE(Hafas[[#This Row],[Längengrad Bahnhof]],".",","))</f>
        <v>12.392077</v>
      </c>
    </row>
    <row r="2304" spans="1:7">
      <c r="A2304" s="4" t="s">
        <v>9321</v>
      </c>
      <c r="B2304">
        <v>8002210</v>
      </c>
      <c r="D2304" s="4" t="s">
        <v>9322</v>
      </c>
      <c r="E2304" s="4" t="s">
        <v>9323</v>
      </c>
      <c r="F2304">
        <f>VALUE(SUBSTITUTE(Hafas[[#This Row],[Breitengrad Bahnhof]],".",","))</f>
        <v>48.109157000000003</v>
      </c>
      <c r="G2304">
        <f>VALUE(SUBSTITUTE(Hafas[[#This Row],[Längengrad Bahnhof]],".",","))</f>
        <v>11.324847</v>
      </c>
    </row>
    <row r="2305" spans="1:7">
      <c r="A2305" s="4" t="s">
        <v>9324</v>
      </c>
      <c r="B2305">
        <v>8002211</v>
      </c>
      <c r="D2305" s="4" t="s">
        <v>9325</v>
      </c>
      <c r="E2305" s="4" t="s">
        <v>9326</v>
      </c>
      <c r="F2305">
        <f>VALUE(SUBSTITUTE(Hafas[[#This Row],[Breitengrad Bahnhof]],".",","))</f>
        <v>48.473959999999998</v>
      </c>
      <c r="G2305">
        <f>VALUE(SUBSTITUTE(Hafas[[#This Row],[Längengrad Bahnhof]],".",","))</f>
        <v>12.248327</v>
      </c>
    </row>
    <row r="2306" spans="1:7">
      <c r="A2306" s="4" t="s">
        <v>9327</v>
      </c>
      <c r="B2306">
        <v>8002212</v>
      </c>
      <c r="D2306" s="4" t="s">
        <v>9328</v>
      </c>
      <c r="E2306" s="4" t="s">
        <v>9329</v>
      </c>
      <c r="F2306">
        <f>VALUE(SUBSTITUTE(Hafas[[#This Row],[Breitengrad Bahnhof]],".",","))</f>
        <v>49.985973000000001</v>
      </c>
      <c r="G2306">
        <f>VALUE(SUBSTITUTE(Hafas[[#This Row],[Längengrad Bahnhof]],".",","))</f>
        <v>7.9688040000000004</v>
      </c>
    </row>
    <row r="2307" spans="1:7">
      <c r="A2307" s="4" t="s">
        <v>9330</v>
      </c>
      <c r="B2307">
        <v>8011609</v>
      </c>
      <c r="D2307" s="4" t="s">
        <v>9331</v>
      </c>
      <c r="E2307" s="4" t="s">
        <v>9332</v>
      </c>
      <c r="F2307">
        <f>VALUE(SUBSTITUTE(Hafas[[#This Row],[Breitengrad Bahnhof]],".",","))</f>
        <v>50.760699000000002</v>
      </c>
      <c r="G2307">
        <f>VALUE(SUBSTITUTE(Hafas[[#This Row],[Längengrad Bahnhof]],".",","))</f>
        <v>13.786064</v>
      </c>
    </row>
    <row r="2308" spans="1:7">
      <c r="A2308" s="4" t="s">
        <v>9333</v>
      </c>
      <c r="B2308">
        <v>8002214</v>
      </c>
      <c r="D2308" s="4" t="s">
        <v>9334</v>
      </c>
      <c r="E2308" s="4" t="s">
        <v>9335</v>
      </c>
      <c r="F2308">
        <f>VALUE(SUBSTITUTE(Hafas[[#This Row],[Breitengrad Bahnhof]],".",","))</f>
        <v>47.921342000000003</v>
      </c>
      <c r="G2308">
        <f>VALUE(SUBSTITUTE(Hafas[[#This Row],[Längengrad Bahnhof]],".",","))</f>
        <v>8.6539509999999993</v>
      </c>
    </row>
    <row r="2309" spans="1:7">
      <c r="A2309" s="4" t="s">
        <v>9336</v>
      </c>
      <c r="B2309">
        <v>8002200</v>
      </c>
      <c r="D2309" s="4" t="s">
        <v>9337</v>
      </c>
      <c r="E2309" s="4" t="s">
        <v>9338</v>
      </c>
      <c r="F2309">
        <f>VALUE(SUBSTITUTE(Hafas[[#This Row],[Breitengrad Bahnhof]],".",","))</f>
        <v>47.886408000000003</v>
      </c>
      <c r="G2309">
        <f>VALUE(SUBSTITUTE(Hafas[[#This Row],[Längengrad Bahnhof]],".",","))</f>
        <v>8.6616110000000006</v>
      </c>
    </row>
    <row r="2310" spans="1:7">
      <c r="A2310" s="4" t="s">
        <v>9339</v>
      </c>
      <c r="B2310">
        <v>8002204</v>
      </c>
      <c r="D2310" s="4" t="s">
        <v>9340</v>
      </c>
      <c r="E2310" s="4" t="s">
        <v>9341</v>
      </c>
      <c r="F2310">
        <f>VALUE(SUBSTITUTE(Hafas[[#This Row],[Breitengrad Bahnhof]],".",","))</f>
        <v>47.912444999999998</v>
      </c>
      <c r="G2310">
        <f>VALUE(SUBSTITUTE(Hafas[[#This Row],[Längengrad Bahnhof]],".",","))</f>
        <v>8.6786019999999997</v>
      </c>
    </row>
    <row r="2311" spans="1:7">
      <c r="A2311" s="4" t="s">
        <v>9342</v>
      </c>
      <c r="B2311">
        <v>8002213</v>
      </c>
      <c r="D2311" s="4" t="s">
        <v>9343</v>
      </c>
      <c r="E2311" s="4" t="s">
        <v>9344</v>
      </c>
      <c r="F2311">
        <f>VALUE(SUBSTITUTE(Hafas[[#This Row],[Breitengrad Bahnhof]],".",","))</f>
        <v>47.905062000000001</v>
      </c>
      <c r="G2311">
        <f>VALUE(SUBSTITUTE(Hafas[[#This Row],[Längengrad Bahnhof]],".",","))</f>
        <v>8.6743450000000006</v>
      </c>
    </row>
    <row r="2312" spans="1:7">
      <c r="A2312" s="4" t="s">
        <v>9345</v>
      </c>
      <c r="B2312">
        <v>8002215</v>
      </c>
      <c r="D2312" s="4" t="s">
        <v>9346</v>
      </c>
      <c r="E2312" s="4" t="s">
        <v>9347</v>
      </c>
      <c r="F2312">
        <f>VALUE(SUBSTITUTE(Hafas[[#This Row],[Breitengrad Bahnhof]],".",","))</f>
        <v>47.869173000000004</v>
      </c>
      <c r="G2312">
        <f>VALUE(SUBSTITUTE(Hafas[[#This Row],[Längengrad Bahnhof]],".",","))</f>
        <v>8.6546869999999991</v>
      </c>
    </row>
    <row r="2313" spans="1:7">
      <c r="A2313" s="4" t="s">
        <v>9348</v>
      </c>
      <c r="B2313">
        <v>8002218</v>
      </c>
      <c r="D2313" s="4" t="s">
        <v>9349</v>
      </c>
      <c r="E2313" s="4" t="s">
        <v>9350</v>
      </c>
      <c r="F2313">
        <f>VALUE(SUBSTITUTE(Hafas[[#This Row],[Breitengrad Bahnhof]],".",","))</f>
        <v>48.619357999999998</v>
      </c>
      <c r="G2313">
        <f>VALUE(SUBSTITUTE(Hafas[[#This Row],[Längengrad Bahnhof]],".",","))</f>
        <v>9.8419410000000003</v>
      </c>
    </row>
    <row r="2314" spans="1:7">
      <c r="A2314" s="4" t="s">
        <v>9351</v>
      </c>
      <c r="B2314">
        <v>8002217</v>
      </c>
      <c r="D2314" s="4" t="s">
        <v>9352</v>
      </c>
      <c r="E2314" s="4" t="s">
        <v>9353</v>
      </c>
      <c r="F2314">
        <f>VALUE(SUBSTITUTE(Hafas[[#This Row],[Breitengrad Bahnhof]],".",","))</f>
        <v>48.630766000000001</v>
      </c>
      <c r="G2314">
        <f>VALUE(SUBSTITUTE(Hafas[[#This Row],[Längengrad Bahnhof]],".",","))</f>
        <v>9.8219089999999998</v>
      </c>
    </row>
    <row r="2315" spans="1:7">
      <c r="A2315" s="4" t="s">
        <v>9354</v>
      </c>
      <c r="B2315">
        <v>8002220</v>
      </c>
      <c r="D2315" s="4" t="s">
        <v>9355</v>
      </c>
      <c r="E2315" s="4" t="s">
        <v>9356</v>
      </c>
      <c r="F2315">
        <f>VALUE(SUBSTITUTE(Hafas[[#This Row],[Breitengrad Bahnhof]],".",","))</f>
        <v>47.693886999999997</v>
      </c>
      <c r="G2315">
        <f>VALUE(SUBSTITUTE(Hafas[[#This Row],[Längengrad Bahnhof]],".",","))</f>
        <v>11.966403</v>
      </c>
    </row>
    <row r="2316" spans="1:7">
      <c r="A2316" s="4" t="s">
        <v>9357</v>
      </c>
      <c r="B2316">
        <v>8010122</v>
      </c>
      <c r="D2316" s="4" t="s">
        <v>9358</v>
      </c>
      <c r="E2316" s="4" t="s">
        <v>9359</v>
      </c>
      <c r="F2316">
        <f>VALUE(SUBSTITUTE(Hafas[[#This Row],[Breitengrad Bahnhof]],".",","))</f>
        <v>51.058216999999999</v>
      </c>
      <c r="G2316">
        <f>VALUE(SUBSTITUTE(Hafas[[#This Row],[Längengrad Bahnhof]],".",","))</f>
        <v>12.697455</v>
      </c>
    </row>
    <row r="2317" spans="1:7">
      <c r="A2317" s="4" t="s">
        <v>9360</v>
      </c>
      <c r="B2317">
        <v>8011611</v>
      </c>
      <c r="D2317" s="4" t="s">
        <v>9361</v>
      </c>
      <c r="E2317" s="4" t="s">
        <v>9362</v>
      </c>
      <c r="F2317">
        <f>VALUE(SUBSTITUTE(Hafas[[#This Row],[Breitengrad Bahnhof]],".",","))</f>
        <v>54.198695999999998</v>
      </c>
      <c r="G2317">
        <f>VALUE(SUBSTITUTE(Hafas[[#This Row],[Längengrad Bahnhof]],".",","))</f>
        <v>12.304809000000001</v>
      </c>
    </row>
    <row r="2318" spans="1:7">
      <c r="A2318" s="4" t="s">
        <v>9363</v>
      </c>
      <c r="B2318">
        <v>8002222</v>
      </c>
      <c r="D2318" s="4" t="s">
        <v>9364</v>
      </c>
      <c r="E2318" s="4" t="s">
        <v>9365</v>
      </c>
      <c r="F2318">
        <f>VALUE(SUBSTITUTE(Hafas[[#This Row],[Breitengrad Bahnhof]],".",","))</f>
        <v>51.513289</v>
      </c>
      <c r="G2318">
        <f>VALUE(SUBSTITUTE(Hafas[[#This Row],[Längengrad Bahnhof]],".",","))</f>
        <v>6.3193359999999998</v>
      </c>
    </row>
    <row r="2319" spans="1:7">
      <c r="A2319" s="4" t="s">
        <v>9366</v>
      </c>
      <c r="B2319">
        <v>8000117</v>
      </c>
      <c r="D2319" s="4" t="s">
        <v>9367</v>
      </c>
      <c r="E2319" s="4" t="s">
        <v>9368</v>
      </c>
      <c r="F2319">
        <f>VALUE(SUBSTITUTE(Hafas[[#This Row],[Breitengrad Bahnhof]],".",","))</f>
        <v>50.196342999999999</v>
      </c>
      <c r="G2319">
        <f>VALUE(SUBSTITUTE(Hafas[[#This Row],[Längengrad Bahnhof]],".",","))</f>
        <v>9.1892779999999998</v>
      </c>
    </row>
    <row r="2320" spans="1:7">
      <c r="A2320" s="4" t="s">
        <v>9369</v>
      </c>
      <c r="B2320">
        <v>8000118</v>
      </c>
      <c r="D2320" s="4" t="s">
        <v>9370</v>
      </c>
      <c r="E2320" s="4" t="s">
        <v>9371</v>
      </c>
      <c r="F2320">
        <f>VALUE(SUBSTITUTE(Hafas[[#This Row],[Breitengrad Bahnhof]],".",","))</f>
        <v>51.504902999999999</v>
      </c>
      <c r="G2320">
        <f>VALUE(SUBSTITUTE(Hafas[[#This Row],[Längengrad Bahnhof]],".",","))</f>
        <v>7.102455</v>
      </c>
    </row>
    <row r="2321" spans="1:7">
      <c r="A2321" s="4" t="s">
        <v>9372</v>
      </c>
      <c r="B2321">
        <v>8002223</v>
      </c>
      <c r="D2321" s="4" t="s">
        <v>9373</v>
      </c>
      <c r="E2321" s="4" t="s">
        <v>9374</v>
      </c>
      <c r="F2321">
        <f>VALUE(SUBSTITUTE(Hafas[[#This Row],[Breitengrad Bahnhof]],".",","))</f>
        <v>51.537686000000001</v>
      </c>
      <c r="G2321">
        <f>VALUE(SUBSTITUTE(Hafas[[#This Row],[Längengrad Bahnhof]],".",","))</f>
        <v>7.1111040000000001</v>
      </c>
    </row>
    <row r="2322" spans="1:7">
      <c r="A2322" s="4" t="s">
        <v>9375</v>
      </c>
      <c r="B2322">
        <v>8002224</v>
      </c>
      <c r="D2322" s="4" t="s">
        <v>9376</v>
      </c>
      <c r="E2322" s="4" t="s">
        <v>9377</v>
      </c>
      <c r="F2322">
        <f>VALUE(SUBSTITUTE(Hafas[[#This Row],[Breitengrad Bahnhof]],".",","))</f>
        <v>51.587245000000003</v>
      </c>
      <c r="G2322">
        <f>VALUE(SUBSTITUTE(Hafas[[#This Row],[Längengrad Bahnhof]],".",","))</f>
        <v>7.0505930000000001</v>
      </c>
    </row>
    <row r="2323" spans="1:7">
      <c r="A2323" s="4" t="s">
        <v>9378</v>
      </c>
      <c r="B2323">
        <v>8002225</v>
      </c>
      <c r="D2323" s="4" t="s">
        <v>9379</v>
      </c>
      <c r="E2323" s="4" t="s">
        <v>9380</v>
      </c>
      <c r="F2323">
        <f>VALUE(SUBSTITUTE(Hafas[[#This Row],[Breitengrad Bahnhof]],".",","))</f>
        <v>51.549084999999998</v>
      </c>
      <c r="G2323">
        <f>VALUE(SUBSTITUTE(Hafas[[#This Row],[Längengrad Bahnhof]],".",","))</f>
        <v>7.0401559999999996</v>
      </c>
    </row>
    <row r="2324" spans="1:7">
      <c r="A2324" s="4" t="s">
        <v>9381</v>
      </c>
      <c r="B2324">
        <v>8002226</v>
      </c>
      <c r="D2324" s="4" t="s">
        <v>9382</v>
      </c>
      <c r="E2324" s="4" t="s">
        <v>9383</v>
      </c>
      <c r="F2324">
        <f>VALUE(SUBSTITUTE(Hafas[[#This Row],[Breitengrad Bahnhof]],".",","))</f>
        <v>51.610858</v>
      </c>
      <c r="G2324">
        <f>VALUE(SUBSTITUTE(Hafas[[#This Row],[Längengrad Bahnhof]],".",","))</f>
        <v>7.0665709999999997</v>
      </c>
    </row>
    <row r="2325" spans="1:7">
      <c r="A2325" s="4" t="s">
        <v>9384</v>
      </c>
      <c r="B2325">
        <v>8002227</v>
      </c>
      <c r="D2325" s="4" t="s">
        <v>9385</v>
      </c>
      <c r="E2325" s="4" t="s">
        <v>9386</v>
      </c>
      <c r="F2325">
        <f>VALUE(SUBSTITUTE(Hafas[[#This Row],[Breitengrad Bahnhof]],".",","))</f>
        <v>51.492641999999996</v>
      </c>
      <c r="G2325">
        <f>VALUE(SUBSTITUTE(Hafas[[#This Row],[Längengrad Bahnhof]],".",","))</f>
        <v>7.0890089999999999</v>
      </c>
    </row>
    <row r="2326" spans="1:7">
      <c r="A2326" s="4" t="s">
        <v>9387</v>
      </c>
      <c r="B2326">
        <v>8000119</v>
      </c>
      <c r="D2326" s="4" t="s">
        <v>9388</v>
      </c>
      <c r="E2326" s="4" t="s">
        <v>9389</v>
      </c>
      <c r="F2326">
        <f>VALUE(SUBSTITUTE(Hafas[[#This Row],[Breitengrad Bahnhof]],".",","))</f>
        <v>48.105991000000003</v>
      </c>
      <c r="G2326">
        <f>VALUE(SUBSTITUTE(Hafas[[#This Row],[Längengrad Bahnhof]],".",","))</f>
        <v>11.037455</v>
      </c>
    </row>
    <row r="2327" spans="1:7">
      <c r="A2327" s="4" t="s">
        <v>9390</v>
      </c>
      <c r="B2327">
        <v>8002228</v>
      </c>
      <c r="D2327" s="4" t="s">
        <v>9391</v>
      </c>
      <c r="E2327" s="4" t="s">
        <v>9392</v>
      </c>
      <c r="F2327">
        <f>VALUE(SUBSTITUTE(Hafas[[#This Row],[Breitengrad Bahnhof]],".",","))</f>
        <v>49.151294999999998</v>
      </c>
      <c r="G2327">
        <f>VALUE(SUBSTITUTE(Hafas[[#This Row],[Längengrad Bahnhof]],".",","))</f>
        <v>8.984648</v>
      </c>
    </row>
    <row r="2328" spans="1:7">
      <c r="A2328" s="4" t="s">
        <v>9393</v>
      </c>
      <c r="B2328">
        <v>8071001</v>
      </c>
      <c r="D2328" s="4" t="s">
        <v>9394</v>
      </c>
      <c r="E2328" s="4" t="s">
        <v>9395</v>
      </c>
      <c r="F2328">
        <f>VALUE(SUBSTITUTE(Hafas[[#This Row],[Breitengrad Bahnhof]],".",","))</f>
        <v>49.154442000000003</v>
      </c>
      <c r="G2328">
        <f>VALUE(SUBSTITUTE(Hafas[[#This Row],[Längengrad Bahnhof]],".",","))</f>
        <v>8.9775849999999995</v>
      </c>
    </row>
    <row r="2329" spans="1:7">
      <c r="A2329" s="4" t="s">
        <v>9396</v>
      </c>
      <c r="B2329">
        <v>8000120</v>
      </c>
      <c r="D2329" s="4" t="s">
        <v>9397</v>
      </c>
      <c r="E2329" s="4" t="s">
        <v>9398</v>
      </c>
      <c r="F2329">
        <f>VALUE(SUBSTITUTE(Hafas[[#This Row],[Breitengrad Bahnhof]],".",","))</f>
        <v>50.050018000000001</v>
      </c>
      <c r="G2329">
        <f>VALUE(SUBSTITUTE(Hafas[[#This Row],[Längengrad Bahnhof]],".",","))</f>
        <v>9.6998940000000005</v>
      </c>
    </row>
    <row r="2330" spans="1:7">
      <c r="A2330" s="4" t="s">
        <v>9399</v>
      </c>
      <c r="B2330">
        <v>8002233</v>
      </c>
      <c r="D2330" s="4" t="s">
        <v>9400</v>
      </c>
      <c r="E2330" s="4" t="s">
        <v>9401</v>
      </c>
      <c r="F2330">
        <f>VALUE(SUBSTITUTE(Hafas[[#This Row],[Breitengrad Bahnhof]],".",","))</f>
        <v>48.695839999999997</v>
      </c>
      <c r="G2330">
        <f>VALUE(SUBSTITUTE(Hafas[[#This Row],[Längengrad Bahnhof]],".",","))</f>
        <v>10.885159</v>
      </c>
    </row>
    <row r="2331" spans="1:7">
      <c r="A2331" s="4" t="s">
        <v>9402</v>
      </c>
      <c r="B2331">
        <v>8002234</v>
      </c>
      <c r="D2331" s="4" t="s">
        <v>9403</v>
      </c>
      <c r="E2331" s="4" t="s">
        <v>9404</v>
      </c>
      <c r="F2331">
        <f>VALUE(SUBSTITUTE(Hafas[[#This Row],[Breitengrad Bahnhof]],".",","))</f>
        <v>48.179484000000002</v>
      </c>
      <c r="G2331">
        <f>VALUE(SUBSTITUTE(Hafas[[#This Row],[Längengrad Bahnhof]],".",","))</f>
        <v>12.721098</v>
      </c>
    </row>
    <row r="2332" spans="1:7">
      <c r="A2332" s="4" t="s">
        <v>364</v>
      </c>
      <c r="B2332">
        <v>8002235</v>
      </c>
      <c r="D2332" s="4" t="s">
        <v>9405</v>
      </c>
      <c r="E2332" s="4" t="s">
        <v>9406</v>
      </c>
      <c r="F2332">
        <f>VALUE(SUBSTITUTE(Hafas[[#This Row],[Breitengrad Bahnhof]],".",","))</f>
        <v>48.404659000000002</v>
      </c>
      <c r="G2332">
        <f>VALUE(SUBSTITUTE(Hafas[[#This Row],[Längengrad Bahnhof]],".",","))</f>
        <v>8.010192</v>
      </c>
    </row>
    <row r="2333" spans="1:7">
      <c r="A2333" s="4" t="s">
        <v>9407</v>
      </c>
      <c r="B2333">
        <v>8002238</v>
      </c>
      <c r="D2333" s="4" t="s">
        <v>9408</v>
      </c>
      <c r="E2333" s="4" t="s">
        <v>9409</v>
      </c>
      <c r="F2333">
        <f>VALUE(SUBSTITUTE(Hafas[[#This Row],[Breitengrad Bahnhof]],".",","))</f>
        <v>49.369979000000001</v>
      </c>
      <c r="G2333">
        <f>VALUE(SUBSTITUTE(Hafas[[#This Row],[Längengrad Bahnhof]],".",","))</f>
        <v>7.0499840000000003</v>
      </c>
    </row>
    <row r="2334" spans="1:7">
      <c r="A2334" s="4" t="s">
        <v>9410</v>
      </c>
      <c r="B2334">
        <v>8000121</v>
      </c>
      <c r="D2334" s="4" t="s">
        <v>9411</v>
      </c>
      <c r="E2334" s="4" t="s">
        <v>9412</v>
      </c>
      <c r="F2334">
        <f>VALUE(SUBSTITUTE(Hafas[[#This Row],[Breitengrad Bahnhof]],".",","))</f>
        <v>49.898260000000001</v>
      </c>
      <c r="G2334">
        <f>VALUE(SUBSTITUTE(Hafas[[#This Row],[Längengrad Bahnhof]],".",","))</f>
        <v>7.9381880000000002</v>
      </c>
    </row>
    <row r="2335" spans="1:7">
      <c r="A2335" s="4" t="s">
        <v>9413</v>
      </c>
      <c r="B2335">
        <v>8010123</v>
      </c>
      <c r="D2335" s="4" t="s">
        <v>9414</v>
      </c>
      <c r="E2335" s="4" t="s">
        <v>9415</v>
      </c>
      <c r="F2335">
        <f>VALUE(SUBSTITUTE(Hafas[[#This Row],[Breitengrad Bahnhof]],".",","))</f>
        <v>52.403219999999997</v>
      </c>
      <c r="G2335">
        <f>VALUE(SUBSTITUTE(Hafas[[#This Row],[Längengrad Bahnhof]],".",","))</f>
        <v>12.157102999999999</v>
      </c>
    </row>
    <row r="2336" spans="1:7">
      <c r="A2336" s="4" t="s">
        <v>9416</v>
      </c>
      <c r="B2336">
        <v>8002237</v>
      </c>
      <c r="D2336" s="4" t="s">
        <v>9417</v>
      </c>
      <c r="E2336" s="4" t="s">
        <v>9418</v>
      </c>
      <c r="F2336">
        <f>VALUE(SUBSTITUTE(Hafas[[#This Row],[Breitengrad Bahnhof]],".",","))</f>
        <v>49.183351000000002</v>
      </c>
      <c r="G2336">
        <f>VALUE(SUBSTITUTE(Hafas[[#This Row],[Längengrad Bahnhof]],".",","))</f>
        <v>11.016176</v>
      </c>
    </row>
    <row r="2337" spans="1:7">
      <c r="A2337" s="4" t="s">
        <v>9419</v>
      </c>
      <c r="B2337">
        <v>8010125</v>
      </c>
      <c r="D2337" s="4" t="s">
        <v>9420</v>
      </c>
      <c r="E2337" s="4" t="s">
        <v>9421</v>
      </c>
      <c r="F2337">
        <f>VALUE(SUBSTITUTE(Hafas[[#This Row],[Breitengrad Bahnhof]],".",","))</f>
        <v>50.883420999999998</v>
      </c>
      <c r="G2337">
        <f>VALUE(SUBSTITUTE(Hafas[[#This Row],[Längengrad Bahnhof]],".",","))</f>
        <v>12.077092</v>
      </c>
    </row>
    <row r="2338" spans="1:7">
      <c r="A2338" s="4" t="s">
        <v>9422</v>
      </c>
      <c r="B2338">
        <v>8010126</v>
      </c>
      <c r="D2338" s="4" t="s">
        <v>9423</v>
      </c>
      <c r="E2338" s="4" t="s">
        <v>9424</v>
      </c>
      <c r="F2338">
        <f>VALUE(SUBSTITUTE(Hafas[[#This Row],[Breitengrad Bahnhof]],".",","))</f>
        <v>50.871158999999999</v>
      </c>
      <c r="G2338">
        <f>VALUE(SUBSTITUTE(Hafas[[#This Row],[Längengrad Bahnhof]],".",","))</f>
        <v>12.076442999999999</v>
      </c>
    </row>
    <row r="2339" spans="1:7">
      <c r="A2339" s="4" t="s">
        <v>9425</v>
      </c>
      <c r="B2339">
        <v>8011624</v>
      </c>
      <c r="D2339" s="4" t="s">
        <v>9426</v>
      </c>
      <c r="E2339" s="4" t="s">
        <v>9427</v>
      </c>
      <c r="F2339">
        <f>VALUE(SUBSTITUTE(Hafas[[#This Row],[Breitengrad Bahnhof]],".",","))</f>
        <v>50.715592999999998</v>
      </c>
      <c r="G2339">
        <f>VALUE(SUBSTITUTE(Hafas[[#This Row],[Längengrad Bahnhof]],".",","))</f>
        <v>10.857196</v>
      </c>
    </row>
    <row r="2340" spans="1:7">
      <c r="A2340" s="4" t="s">
        <v>9428</v>
      </c>
      <c r="B2340">
        <v>8002240</v>
      </c>
      <c r="D2340" s="4" t="s">
        <v>9429</v>
      </c>
      <c r="E2340" s="4" t="s">
        <v>9430</v>
      </c>
      <c r="F2340">
        <f>VALUE(SUBSTITUTE(Hafas[[#This Row],[Breitengrad Bahnhof]],".",","))</f>
        <v>48.805202999999999</v>
      </c>
      <c r="G2340">
        <f>VALUE(SUBSTITUTE(Hafas[[#This Row],[Längengrad Bahnhof]],".",","))</f>
        <v>9.4397529999999996</v>
      </c>
    </row>
    <row r="2341" spans="1:7">
      <c r="A2341" s="4" t="s">
        <v>9431</v>
      </c>
      <c r="B2341">
        <v>8011619</v>
      </c>
      <c r="D2341" s="4" t="s">
        <v>9432</v>
      </c>
      <c r="E2341" s="4" t="s">
        <v>9433</v>
      </c>
      <c r="F2341">
        <f>VALUE(SUBSTITUTE(Hafas[[#This Row],[Breitengrad Bahnhof]],".",","))</f>
        <v>50.916970999999997</v>
      </c>
      <c r="G2341">
        <f>VALUE(SUBSTITUTE(Hafas[[#This Row],[Längengrad Bahnhof]],".",","))</f>
        <v>12.0472</v>
      </c>
    </row>
    <row r="2342" spans="1:7">
      <c r="A2342" s="4" t="s">
        <v>9434</v>
      </c>
      <c r="B2342">
        <v>8011623</v>
      </c>
      <c r="D2342" s="4" t="s">
        <v>9435</v>
      </c>
      <c r="E2342" s="4" t="s">
        <v>9436</v>
      </c>
      <c r="F2342">
        <f>VALUE(SUBSTITUTE(Hafas[[#This Row],[Breitengrad Bahnhof]],".",","))</f>
        <v>50.850050000000003</v>
      </c>
      <c r="G2342">
        <f>VALUE(SUBSTITUTE(Hafas[[#This Row],[Längengrad Bahnhof]],".",","))</f>
        <v>12.082181</v>
      </c>
    </row>
    <row r="2343" spans="1:7">
      <c r="A2343" s="4" t="s">
        <v>9437</v>
      </c>
      <c r="B2343">
        <v>8002242</v>
      </c>
      <c r="D2343" s="4" t="s">
        <v>9438</v>
      </c>
      <c r="E2343" s="4" t="s">
        <v>9439</v>
      </c>
      <c r="F2343">
        <f>VALUE(SUBSTITUTE(Hafas[[#This Row],[Breitengrad Bahnhof]],".",","))</f>
        <v>48.399720000000002</v>
      </c>
      <c r="G2343">
        <f>VALUE(SUBSTITUTE(Hafas[[#This Row],[Längengrad Bahnhof]],".",","))</f>
        <v>9.8062269999999998</v>
      </c>
    </row>
    <row r="2344" spans="1:7">
      <c r="A2344" s="4" t="s">
        <v>9440</v>
      </c>
      <c r="B2344">
        <v>8011626</v>
      </c>
      <c r="D2344" s="4" t="s">
        <v>9441</v>
      </c>
      <c r="E2344" s="4" t="s">
        <v>9442</v>
      </c>
      <c r="F2344">
        <f>VALUE(SUBSTITUTE(Hafas[[#This Row],[Breitengrad Bahnhof]],".",","))</f>
        <v>51.353879999999997</v>
      </c>
      <c r="G2344">
        <f>VALUE(SUBSTITUTE(Hafas[[#This Row],[Längengrad Bahnhof]],".",","))</f>
        <v>12.587444</v>
      </c>
    </row>
    <row r="2345" spans="1:7">
      <c r="A2345" s="4" t="s">
        <v>9443</v>
      </c>
      <c r="B2345">
        <v>8002243</v>
      </c>
      <c r="D2345" s="4" t="s">
        <v>9444</v>
      </c>
      <c r="E2345" s="4" t="s">
        <v>9445</v>
      </c>
      <c r="F2345">
        <f>VALUE(SUBSTITUTE(Hafas[[#This Row],[Breitengrad Bahnhof]],".",","))</f>
        <v>49.580886</v>
      </c>
      <c r="G2345">
        <f>VALUE(SUBSTITUTE(Hafas[[#This Row],[Längengrad Bahnhof]],".",","))</f>
        <v>9.7106119999999994</v>
      </c>
    </row>
    <row r="2346" spans="1:7">
      <c r="A2346" s="4" t="s">
        <v>9446</v>
      </c>
      <c r="B2346">
        <v>8002244</v>
      </c>
      <c r="D2346" s="4" t="s">
        <v>9447</v>
      </c>
      <c r="E2346" s="4" t="s">
        <v>9448</v>
      </c>
      <c r="F2346">
        <f>VALUE(SUBSTITUTE(Hafas[[#This Row],[Breitengrad Bahnhof]],".",","))</f>
        <v>48.351331999999999</v>
      </c>
      <c r="G2346">
        <f>VALUE(SUBSTITUTE(Hafas[[#This Row],[Längengrad Bahnhof]],".",","))</f>
        <v>10.037281999999999</v>
      </c>
    </row>
    <row r="2347" spans="1:7">
      <c r="A2347" s="4" t="s">
        <v>9449</v>
      </c>
      <c r="B2347">
        <v>8006006</v>
      </c>
      <c r="D2347" s="4" t="s">
        <v>9450</v>
      </c>
      <c r="E2347" s="4" t="s">
        <v>9451</v>
      </c>
      <c r="F2347">
        <f>VALUE(SUBSTITUTE(Hafas[[#This Row],[Breitengrad Bahnhof]],".",","))</f>
        <v>48.128869999999999</v>
      </c>
      <c r="G2347">
        <f>VALUE(SUBSTITUTE(Hafas[[#This Row],[Längengrad Bahnhof]],".",","))</f>
        <v>11.364023</v>
      </c>
    </row>
    <row r="2348" spans="1:7">
      <c r="A2348" s="4" t="s">
        <v>9452</v>
      </c>
      <c r="B2348">
        <v>8000376</v>
      </c>
      <c r="D2348" s="4" t="s">
        <v>9453</v>
      </c>
      <c r="E2348" s="4" t="s">
        <v>9454</v>
      </c>
      <c r="F2348">
        <f>VALUE(SUBSTITUTE(Hafas[[#This Row],[Breitengrad Bahnhof]],".",","))</f>
        <v>49.225402000000003</v>
      </c>
      <c r="G2348">
        <f>VALUE(SUBSTITUTE(Hafas[[#This Row],[Längengrad Bahnhof]],".",","))</f>
        <v>8.3652820000000006</v>
      </c>
    </row>
    <row r="2349" spans="1:7">
      <c r="A2349" s="4" t="s">
        <v>9455</v>
      </c>
      <c r="B2349">
        <v>8002239</v>
      </c>
      <c r="D2349" s="4" t="s">
        <v>9456</v>
      </c>
      <c r="E2349" s="4" t="s">
        <v>9457</v>
      </c>
      <c r="F2349">
        <f>VALUE(SUBSTITUTE(Hafas[[#This Row],[Breitengrad Bahnhof]],".",","))</f>
        <v>49.219875999999999</v>
      </c>
      <c r="G2349">
        <f>VALUE(SUBSTITUTE(Hafas[[#This Row],[Längengrad Bahnhof]],".",","))</f>
        <v>8.3793050000000004</v>
      </c>
    </row>
    <row r="2350" spans="1:7">
      <c r="A2350" s="4" t="s">
        <v>9458</v>
      </c>
      <c r="B2350">
        <v>8002241</v>
      </c>
      <c r="D2350" s="4" t="s">
        <v>9459</v>
      </c>
      <c r="E2350" s="4" t="s">
        <v>9460</v>
      </c>
      <c r="F2350">
        <f>VALUE(SUBSTITUTE(Hafas[[#This Row],[Breitengrad Bahnhof]],".",","))</f>
        <v>49.208340999999997</v>
      </c>
      <c r="G2350">
        <f>VALUE(SUBSTITUTE(Hafas[[#This Row],[Längengrad Bahnhof]],".",","))</f>
        <v>8.3737549999999992</v>
      </c>
    </row>
    <row r="2351" spans="1:7">
      <c r="A2351" s="4" t="s">
        <v>9461</v>
      </c>
      <c r="B2351">
        <v>8002247</v>
      </c>
      <c r="D2351" s="4" t="s">
        <v>9462</v>
      </c>
      <c r="E2351" s="4" t="s">
        <v>9463</v>
      </c>
      <c r="F2351">
        <f>VALUE(SUBSTITUTE(Hafas[[#This Row],[Breitengrad Bahnhof]],".",","))</f>
        <v>48.212764999999997</v>
      </c>
      <c r="G2351">
        <f>VALUE(SUBSTITUTE(Hafas[[#This Row],[Längengrad Bahnhof]],".",","))</f>
        <v>11.300378</v>
      </c>
    </row>
    <row r="2352" spans="1:7">
      <c r="A2352" s="4" t="s">
        <v>9464</v>
      </c>
      <c r="B2352">
        <v>8010127</v>
      </c>
      <c r="D2352" s="4" t="s">
        <v>9465</v>
      </c>
      <c r="E2352" s="4" t="s">
        <v>9466</v>
      </c>
      <c r="F2352">
        <f>VALUE(SUBSTITUTE(Hafas[[#This Row],[Breitengrad Bahnhof]],".",","))</f>
        <v>51.729765</v>
      </c>
      <c r="G2352">
        <f>VALUE(SUBSTITUTE(Hafas[[#This Row],[Längengrad Bahnhof]],".",","))</f>
        <v>11.149082999999999</v>
      </c>
    </row>
    <row r="2353" spans="1:7">
      <c r="A2353" s="4" t="s">
        <v>9467</v>
      </c>
      <c r="B2353">
        <v>8012492</v>
      </c>
      <c r="D2353" s="4" t="s">
        <v>9468</v>
      </c>
      <c r="E2353" s="4" t="s">
        <v>9469</v>
      </c>
      <c r="F2353">
        <f>VALUE(SUBSTITUTE(Hafas[[#This Row],[Breitengrad Bahnhof]],".",","))</f>
        <v>51.383223999999998</v>
      </c>
      <c r="G2353">
        <f>VALUE(SUBSTITUTE(Hafas[[#This Row],[Längengrad Bahnhof]],".",","))</f>
        <v>10.416532999999999</v>
      </c>
    </row>
    <row r="2354" spans="1:7">
      <c r="A2354" s="4" t="s">
        <v>9470</v>
      </c>
      <c r="B2354">
        <v>8002248</v>
      </c>
      <c r="D2354" s="4" t="s">
        <v>9471</v>
      </c>
      <c r="E2354" s="4" t="s">
        <v>9472</v>
      </c>
      <c r="F2354">
        <f>VALUE(SUBSTITUTE(Hafas[[#This Row],[Breitengrad Bahnhof]],".",","))</f>
        <v>48.768307</v>
      </c>
      <c r="G2354">
        <f>VALUE(SUBSTITUTE(Hafas[[#This Row],[Längengrad Bahnhof]],".",","))</f>
        <v>8.3367140000000006</v>
      </c>
    </row>
    <row r="2355" spans="1:7">
      <c r="A2355" s="4" t="s">
        <v>9473</v>
      </c>
      <c r="B2355">
        <v>8002250</v>
      </c>
      <c r="D2355" s="4" t="s">
        <v>9474</v>
      </c>
      <c r="E2355" s="4" t="s">
        <v>9475</v>
      </c>
      <c r="F2355">
        <f>VALUE(SUBSTITUTE(Hafas[[#This Row],[Breitengrad Bahnhof]],".",","))</f>
        <v>48.763086000000001</v>
      </c>
      <c r="G2355">
        <f>VALUE(SUBSTITUTE(Hafas[[#This Row],[Längengrad Bahnhof]],".",","))</f>
        <v>8.3390419999999992</v>
      </c>
    </row>
    <row r="2356" spans="1:7">
      <c r="A2356" s="4" t="s">
        <v>9476</v>
      </c>
      <c r="B2356">
        <v>8002249</v>
      </c>
      <c r="D2356" s="4" t="s">
        <v>9477</v>
      </c>
      <c r="E2356" s="4" t="s">
        <v>9478</v>
      </c>
      <c r="F2356">
        <f>VALUE(SUBSTITUTE(Hafas[[#This Row],[Breitengrad Bahnhof]],".",","))</f>
        <v>49.753597999999997</v>
      </c>
      <c r="G2356">
        <f>VALUE(SUBSTITUTE(Hafas[[#This Row],[Längengrad Bahnhof]],".",","))</f>
        <v>8.4901999999999997</v>
      </c>
    </row>
    <row r="2357" spans="1:7">
      <c r="A2357" s="4" t="s">
        <v>9479</v>
      </c>
      <c r="B2357">
        <v>8002251</v>
      </c>
      <c r="D2357" s="4" t="s">
        <v>9480</v>
      </c>
      <c r="E2357" s="4" t="s">
        <v>9481</v>
      </c>
      <c r="F2357">
        <f>VALUE(SUBSTITUTE(Hafas[[#This Row],[Breitengrad Bahnhof]],".",","))</f>
        <v>49.686940999999997</v>
      </c>
      <c r="G2357">
        <f>VALUE(SUBSTITUTE(Hafas[[#This Row],[Längengrad Bahnhof]],".",","))</f>
        <v>9.9039940000000009</v>
      </c>
    </row>
    <row r="2358" spans="1:7">
      <c r="A2358" s="4" t="s">
        <v>9482</v>
      </c>
      <c r="B2358">
        <v>8000123</v>
      </c>
      <c r="D2358" s="4" t="s">
        <v>9483</v>
      </c>
      <c r="E2358" s="4" t="s">
        <v>9484</v>
      </c>
      <c r="F2358">
        <f>VALUE(SUBSTITUTE(Hafas[[#This Row],[Breitengrad Bahnhof]],".",","))</f>
        <v>50.224006000000003</v>
      </c>
      <c r="G2358">
        <f>VALUE(SUBSTITUTE(Hafas[[#This Row],[Längengrad Bahnhof]],".",","))</f>
        <v>6.6603719999999997</v>
      </c>
    </row>
    <row r="2359" spans="1:7">
      <c r="A2359" s="4" t="s">
        <v>9485</v>
      </c>
      <c r="B2359">
        <v>8011628</v>
      </c>
      <c r="D2359" s="4" t="s">
        <v>9486</v>
      </c>
      <c r="E2359" s="4" t="s">
        <v>9487</v>
      </c>
      <c r="F2359">
        <f>VALUE(SUBSTITUTE(Hafas[[#This Row],[Breitengrad Bahnhof]],".",","))</f>
        <v>51.125211999999998</v>
      </c>
      <c r="G2359">
        <f>VALUE(SUBSTITUTE(Hafas[[#This Row],[Längengrad Bahnhof]],".",","))</f>
        <v>14.85425</v>
      </c>
    </row>
    <row r="2360" spans="1:7">
      <c r="A2360" s="4" t="s">
        <v>9488</v>
      </c>
      <c r="B2360">
        <v>8002254</v>
      </c>
      <c r="D2360" s="4" t="s">
        <v>9489</v>
      </c>
      <c r="E2360" s="4" t="s">
        <v>9490</v>
      </c>
      <c r="F2360">
        <f>VALUE(SUBSTITUTE(Hafas[[#This Row],[Breitengrad Bahnhof]],".",","))</f>
        <v>50.449396</v>
      </c>
      <c r="G2360">
        <f>VALUE(SUBSTITUTE(Hafas[[#This Row],[Längengrad Bahnhof]],".",","))</f>
        <v>9.9143889999999999</v>
      </c>
    </row>
    <row r="2361" spans="1:7">
      <c r="A2361" s="4" t="s">
        <v>9491</v>
      </c>
      <c r="B2361">
        <v>8007075</v>
      </c>
      <c r="D2361" s="4" t="s">
        <v>9492</v>
      </c>
      <c r="E2361" s="4" t="s">
        <v>9493</v>
      </c>
      <c r="F2361">
        <f>VALUE(SUBSTITUTE(Hafas[[#This Row],[Breitengrad Bahnhof]],".",","))</f>
        <v>48.624836000000002</v>
      </c>
      <c r="G2361">
        <f>VALUE(SUBSTITUTE(Hafas[[#This Row],[Längengrad Bahnhof]],".",","))</f>
        <v>10.022662</v>
      </c>
    </row>
    <row r="2362" spans="1:7">
      <c r="A2362" s="4" t="s">
        <v>9494</v>
      </c>
      <c r="B2362">
        <v>8002256</v>
      </c>
      <c r="D2362" s="4" t="s">
        <v>9495</v>
      </c>
      <c r="E2362" s="4" t="s">
        <v>9496</v>
      </c>
      <c r="F2362">
        <f>VALUE(SUBSTITUTE(Hafas[[#This Row],[Breitengrad Bahnhof]],".",","))</f>
        <v>48.423020000000001</v>
      </c>
      <c r="G2362">
        <f>VALUE(SUBSTITUTE(Hafas[[#This Row],[Längengrad Bahnhof]],".",","))</f>
        <v>10.861193</v>
      </c>
    </row>
    <row r="2363" spans="1:7">
      <c r="A2363" s="4" t="s">
        <v>9497</v>
      </c>
      <c r="B2363">
        <v>8011629</v>
      </c>
      <c r="D2363" s="4" t="s">
        <v>9498</v>
      </c>
      <c r="E2363" s="4" t="s">
        <v>9499</v>
      </c>
      <c r="F2363">
        <f>VALUE(SUBSTITUTE(Hafas[[#This Row],[Breitengrad Bahnhof]],".",","))</f>
        <v>50.964664999999997</v>
      </c>
      <c r="G2363">
        <f>VALUE(SUBSTITUTE(Hafas[[#This Row],[Längengrad Bahnhof]],".",","))</f>
        <v>10.065041000000001</v>
      </c>
    </row>
    <row r="2364" spans="1:7">
      <c r="A2364" s="4" t="s">
        <v>9500</v>
      </c>
      <c r="B2364">
        <v>8002259</v>
      </c>
      <c r="D2364" s="4" t="s">
        <v>9501</v>
      </c>
      <c r="E2364" s="4" t="s">
        <v>9502</v>
      </c>
      <c r="F2364">
        <f>VALUE(SUBSTITUTE(Hafas[[#This Row],[Breitengrad Bahnhof]],".",","))</f>
        <v>51.379874000000001</v>
      </c>
      <c r="G2364">
        <f>VALUE(SUBSTITUTE(Hafas[[#This Row],[Längengrad Bahnhof]],".",","))</f>
        <v>9.8043890000000005</v>
      </c>
    </row>
    <row r="2365" spans="1:7">
      <c r="A2365" s="4" t="s">
        <v>9503</v>
      </c>
      <c r="B2365">
        <v>8011630</v>
      </c>
      <c r="D2365" s="4" t="s">
        <v>9504</v>
      </c>
      <c r="E2365" s="4" t="s">
        <v>9505</v>
      </c>
      <c r="F2365">
        <f>VALUE(SUBSTITUTE(Hafas[[#This Row],[Breitengrad Bahnhof]],".",","))</f>
        <v>52.177587000000003</v>
      </c>
      <c r="G2365">
        <f>VALUE(SUBSTITUTE(Hafas[[#This Row],[Längengrad Bahnhof]],".",","))</f>
        <v>11.742095000000001</v>
      </c>
    </row>
    <row r="2366" spans="1:7">
      <c r="A2366" s="4" t="s">
        <v>9506</v>
      </c>
      <c r="B2366">
        <v>8002262</v>
      </c>
      <c r="D2366" s="4" t="s">
        <v>9507</v>
      </c>
      <c r="E2366" s="4" t="s">
        <v>9508</v>
      </c>
      <c r="F2366">
        <f>VALUE(SUBSTITUTE(Hafas[[#This Row],[Breitengrad Bahnhof]],".",","))</f>
        <v>51.645229999999998</v>
      </c>
      <c r="G2366">
        <f>VALUE(SUBSTITUTE(Hafas[[#This Row],[Längengrad Bahnhof]],".",","))</f>
        <v>8.5102919999999997</v>
      </c>
    </row>
    <row r="2367" spans="1:7">
      <c r="A2367" s="4" t="s">
        <v>9509</v>
      </c>
      <c r="B2367">
        <v>8002263</v>
      </c>
      <c r="D2367" s="4" t="s">
        <v>9510</v>
      </c>
      <c r="E2367" s="4" t="s">
        <v>9511</v>
      </c>
      <c r="F2367">
        <f>VALUE(SUBSTITUTE(Hafas[[#This Row],[Breitengrad Bahnhof]],".",","))</f>
        <v>48.333714999999998</v>
      </c>
      <c r="G2367">
        <f>VALUE(SUBSTITUTE(Hafas[[#This Row],[Längengrad Bahnhof]],".",","))</f>
        <v>10.732381999999999</v>
      </c>
    </row>
    <row r="2368" spans="1:7">
      <c r="A2368" s="4" t="s">
        <v>9512</v>
      </c>
      <c r="B2368">
        <v>8002265</v>
      </c>
      <c r="D2368" s="4" t="s">
        <v>9513</v>
      </c>
      <c r="E2368" s="4" t="s">
        <v>9514</v>
      </c>
      <c r="F2368">
        <f>VALUE(SUBSTITUTE(Hafas[[#This Row],[Breitengrad Bahnhof]],".",","))</f>
        <v>50.379694999999998</v>
      </c>
      <c r="G2368">
        <f>VALUE(SUBSTITUTE(Hafas[[#This Row],[Längengrad Bahnhof]],".",","))</f>
        <v>8.8859759999999994</v>
      </c>
    </row>
    <row r="2369" spans="1:7">
      <c r="A2369" s="4" t="s">
        <v>9515</v>
      </c>
      <c r="B2369">
        <v>8002266</v>
      </c>
      <c r="D2369" s="4" t="s">
        <v>9516</v>
      </c>
      <c r="E2369" s="4" t="s">
        <v>9517</v>
      </c>
      <c r="F2369">
        <f>VALUE(SUBSTITUTE(Hafas[[#This Row],[Breitengrad Bahnhof]],".",","))</f>
        <v>54.409892999999997</v>
      </c>
      <c r="G2369">
        <f>VALUE(SUBSTITUTE(Hafas[[#This Row],[Längengrad Bahnhof]],".",","))</f>
        <v>9.9786780000000004</v>
      </c>
    </row>
    <row r="2370" spans="1:7">
      <c r="A2370" s="4" t="s">
        <v>9518</v>
      </c>
      <c r="B2370">
        <v>8002267</v>
      </c>
      <c r="D2370" s="4" t="s">
        <v>9519</v>
      </c>
      <c r="E2370" s="4" t="s">
        <v>9520</v>
      </c>
      <c r="F2370">
        <f>VALUE(SUBSTITUTE(Hafas[[#This Row],[Breitengrad Bahnhof]],".",","))</f>
        <v>51.324399</v>
      </c>
      <c r="G2370">
        <f>VALUE(SUBSTITUTE(Hafas[[#This Row],[Längengrad Bahnhof]],".",","))</f>
        <v>7.3397600000000001</v>
      </c>
    </row>
    <row r="2371" spans="1:7">
      <c r="A2371" s="4" t="s">
        <v>9521</v>
      </c>
      <c r="B2371">
        <v>8002268</v>
      </c>
      <c r="D2371" s="4" t="s">
        <v>9522</v>
      </c>
      <c r="E2371" s="4" t="s">
        <v>9523</v>
      </c>
      <c r="F2371">
        <f>VALUE(SUBSTITUTE(Hafas[[#This Row],[Breitengrad Bahnhof]],".",","))</f>
        <v>51.317276</v>
      </c>
      <c r="G2371">
        <f>VALUE(SUBSTITUTE(Hafas[[#This Row],[Längengrad Bahnhof]],".",","))</f>
        <v>7.3138449999999997</v>
      </c>
    </row>
    <row r="2372" spans="1:7">
      <c r="A2372" s="4" t="s">
        <v>9524</v>
      </c>
      <c r="B2372">
        <v>8071356</v>
      </c>
      <c r="D2372" s="4" t="s">
        <v>9525</v>
      </c>
      <c r="E2372" s="4" t="s">
        <v>9526</v>
      </c>
      <c r="F2372">
        <f>VALUE(SUBSTITUTE(Hafas[[#This Row],[Breitengrad Bahnhof]],".",","))</f>
        <v>51.316848999999998</v>
      </c>
      <c r="G2372">
        <f>VALUE(SUBSTITUTE(Hafas[[#This Row],[Längengrad Bahnhof]],".",","))</f>
        <v>7.3135649999999996</v>
      </c>
    </row>
    <row r="2373" spans="1:7">
      <c r="A2373" s="4" t="s">
        <v>9527</v>
      </c>
      <c r="B2373">
        <v>8002509</v>
      </c>
      <c r="D2373" s="4" t="s">
        <v>9528</v>
      </c>
      <c r="E2373" s="4" t="s">
        <v>9529</v>
      </c>
      <c r="F2373">
        <f>VALUE(SUBSTITUTE(Hafas[[#This Row],[Breitengrad Bahnhof]],".",","))</f>
        <v>51.319929999999999</v>
      </c>
      <c r="G2373">
        <f>VALUE(SUBSTITUTE(Hafas[[#This Row],[Längengrad Bahnhof]],".",","))</f>
        <v>7.327172</v>
      </c>
    </row>
    <row r="2374" spans="1:7">
      <c r="A2374" s="4" t="s">
        <v>9530</v>
      </c>
      <c r="B2374">
        <v>8001943</v>
      </c>
      <c r="D2374" s="4" t="s">
        <v>9531</v>
      </c>
      <c r="E2374" s="4" t="s">
        <v>9532</v>
      </c>
      <c r="F2374">
        <f>VALUE(SUBSTITUTE(Hafas[[#This Row],[Breitengrad Bahnhof]],".",","))</f>
        <v>51.336964000000002</v>
      </c>
      <c r="G2374">
        <f>VALUE(SUBSTITUTE(Hafas[[#This Row],[Längengrad Bahnhof]],".",","))</f>
        <v>7.3778839999999999</v>
      </c>
    </row>
    <row r="2375" spans="1:7">
      <c r="A2375" s="4" t="s">
        <v>9533</v>
      </c>
      <c r="B2375">
        <v>8002272</v>
      </c>
      <c r="D2375" s="4" t="s">
        <v>9534</v>
      </c>
      <c r="E2375" s="4" t="s">
        <v>9535</v>
      </c>
      <c r="F2375">
        <f>VALUE(SUBSTITUTE(Hafas[[#This Row],[Breitengrad Bahnhof]],".",","))</f>
        <v>48.620023000000003</v>
      </c>
      <c r="G2375">
        <f>VALUE(SUBSTITUTE(Hafas[[#This Row],[Längengrad Bahnhof]],".",","))</f>
        <v>10.236993999999999</v>
      </c>
    </row>
    <row r="2376" spans="1:7">
      <c r="A2376" s="4" t="s">
        <v>9536</v>
      </c>
      <c r="B2376">
        <v>8011632</v>
      </c>
      <c r="D2376" s="4" t="s">
        <v>9537</v>
      </c>
      <c r="E2376" s="4" t="s">
        <v>9538</v>
      </c>
      <c r="F2376">
        <f>VALUE(SUBSTITUTE(Hafas[[#This Row],[Breitengrad Bahnhof]],".",","))</f>
        <v>51.764600000000002</v>
      </c>
      <c r="G2376">
        <f>VALUE(SUBSTITUTE(Hafas[[#This Row],[Längengrad Bahnhof]],".",","))</f>
        <v>11.568545</v>
      </c>
    </row>
    <row r="2377" spans="1:7">
      <c r="A2377" s="4" t="s">
        <v>70</v>
      </c>
      <c r="B2377">
        <v>8000124</v>
      </c>
      <c r="D2377" s="4" t="s">
        <v>9539</v>
      </c>
      <c r="E2377" s="4" t="s">
        <v>9540</v>
      </c>
      <c r="F2377">
        <f>VALUE(SUBSTITUTE(Hafas[[#This Row],[Breitengrad Bahnhof]],".",","))</f>
        <v>50.579059000000001</v>
      </c>
      <c r="G2377">
        <f>VALUE(SUBSTITUTE(Hafas[[#This Row],[Längengrad Bahnhof]],".",","))</f>
        <v>8.6614620000000002</v>
      </c>
    </row>
    <row r="2378" spans="1:7">
      <c r="A2378" s="4" t="s">
        <v>9541</v>
      </c>
      <c r="B2378">
        <v>8071859</v>
      </c>
      <c r="D2378" s="4" t="s">
        <v>9542</v>
      </c>
      <c r="E2378" s="4" t="s">
        <v>9543</v>
      </c>
      <c r="F2378">
        <f>VALUE(SUBSTITUTE(Hafas[[#This Row],[Breitengrad Bahnhof]],".",","))</f>
        <v>50.583593</v>
      </c>
      <c r="G2378">
        <f>VALUE(SUBSTITUTE(Hafas[[#This Row],[Längengrad Bahnhof]],".",","))</f>
        <v>8.6789400000000008</v>
      </c>
    </row>
    <row r="2379" spans="1:7">
      <c r="A2379" s="4" t="s">
        <v>9544</v>
      </c>
      <c r="B2379">
        <v>8001826</v>
      </c>
      <c r="D2379" s="4" t="s">
        <v>9545</v>
      </c>
      <c r="E2379" s="4" t="s">
        <v>9546</v>
      </c>
      <c r="F2379">
        <f>VALUE(SUBSTITUTE(Hafas[[#This Row],[Breitengrad Bahnhof]],".",","))</f>
        <v>50.571303999999998</v>
      </c>
      <c r="G2379">
        <f>VALUE(SUBSTITUTE(Hafas[[#This Row],[Längengrad Bahnhof]],".",","))</f>
        <v>8.6832410000000007</v>
      </c>
    </row>
    <row r="2380" spans="1:7">
      <c r="A2380" s="4" t="s">
        <v>9547</v>
      </c>
      <c r="B2380">
        <v>8003674</v>
      </c>
      <c r="D2380" s="4" t="s">
        <v>9548</v>
      </c>
      <c r="E2380" s="4" t="s">
        <v>9549</v>
      </c>
      <c r="F2380">
        <f>VALUE(SUBSTITUTE(Hafas[[#This Row],[Breitengrad Bahnhof]],".",","))</f>
        <v>50.581667000000003</v>
      </c>
      <c r="G2380">
        <f>VALUE(SUBSTITUTE(Hafas[[#This Row],[Längengrad Bahnhof]],".",","))</f>
        <v>8.6972419999999993</v>
      </c>
    </row>
    <row r="2381" spans="1:7">
      <c r="A2381" s="4" t="s">
        <v>9550</v>
      </c>
      <c r="B2381">
        <v>8002269</v>
      </c>
      <c r="D2381" s="4" t="s">
        <v>9551</v>
      </c>
      <c r="E2381" s="4" t="s">
        <v>9552</v>
      </c>
      <c r="F2381">
        <f>VALUE(SUBSTITUTE(Hafas[[#This Row],[Breitengrad Bahnhof]],".",","))</f>
        <v>50.588169000000001</v>
      </c>
      <c r="G2381">
        <f>VALUE(SUBSTITUTE(Hafas[[#This Row],[Längengrad Bahnhof]],".",","))</f>
        <v>8.6689690000000006</v>
      </c>
    </row>
    <row r="2382" spans="1:7">
      <c r="A2382" s="4" t="s">
        <v>9553</v>
      </c>
      <c r="B2382">
        <v>8071837</v>
      </c>
      <c r="D2382" s="4" t="s">
        <v>9554</v>
      </c>
      <c r="E2382" s="4" t="s">
        <v>9555</v>
      </c>
      <c r="F2382">
        <f>VALUE(SUBSTITUTE(Hafas[[#This Row],[Breitengrad Bahnhof]],".",","))</f>
        <v>50.586177999999997</v>
      </c>
      <c r="G2382">
        <f>VALUE(SUBSTITUTE(Hafas[[#This Row],[Längengrad Bahnhof]],".",","))</f>
        <v>8.6976770000000005</v>
      </c>
    </row>
    <row r="2383" spans="1:7">
      <c r="A2383" s="4" t="s">
        <v>9556</v>
      </c>
      <c r="B2383">
        <v>8000185</v>
      </c>
      <c r="D2383" s="4" t="s">
        <v>9557</v>
      </c>
      <c r="E2383" s="4" t="s">
        <v>9558</v>
      </c>
      <c r="F2383">
        <f>VALUE(SUBSTITUTE(Hafas[[#This Row],[Breitengrad Bahnhof]],".",","))</f>
        <v>52.456155000000003</v>
      </c>
      <c r="G2383">
        <f>VALUE(SUBSTITUTE(Hafas[[#This Row],[Längengrad Bahnhof]],".",","))</f>
        <v>10.545284000000001</v>
      </c>
    </row>
    <row r="2384" spans="1:7">
      <c r="A2384" s="4" t="s">
        <v>9559</v>
      </c>
      <c r="B2384">
        <v>8002274</v>
      </c>
      <c r="D2384" s="4" t="s">
        <v>9560</v>
      </c>
      <c r="E2384" s="4" t="s">
        <v>9561</v>
      </c>
      <c r="F2384">
        <f>VALUE(SUBSTITUTE(Hafas[[#This Row],[Breitengrad Bahnhof]],".",","))</f>
        <v>52.479773999999999</v>
      </c>
      <c r="G2384">
        <f>VALUE(SUBSTITUTE(Hafas[[#This Row],[Längengrad Bahnhof]],".",","))</f>
        <v>10.54294</v>
      </c>
    </row>
    <row r="2385" spans="1:7">
      <c r="A2385" s="4" t="s">
        <v>9562</v>
      </c>
      <c r="B2385">
        <v>8002275</v>
      </c>
      <c r="D2385" s="4" t="s">
        <v>9563</v>
      </c>
      <c r="E2385" s="4" t="s">
        <v>9564</v>
      </c>
      <c r="F2385">
        <f>VALUE(SUBSTITUTE(Hafas[[#This Row],[Breitengrad Bahnhof]],".",","))</f>
        <v>48.105674</v>
      </c>
      <c r="G2385">
        <f>VALUE(SUBSTITUTE(Hafas[[#This Row],[Längengrad Bahnhof]],".",","))</f>
        <v>11.299598</v>
      </c>
    </row>
    <row r="2386" spans="1:7">
      <c r="A2386" s="4" t="s">
        <v>9565</v>
      </c>
      <c r="B2386">
        <v>8011633</v>
      </c>
      <c r="D2386" s="4" t="s">
        <v>9566</v>
      </c>
      <c r="E2386" s="4" t="s">
        <v>9567</v>
      </c>
      <c r="F2386">
        <f>VALUE(SUBSTITUTE(Hafas[[#This Row],[Breitengrad Bahnhof]],".",","))</f>
        <v>52.933487999999997</v>
      </c>
      <c r="G2386">
        <f>VALUE(SUBSTITUTE(Hafas[[#This Row],[Längengrad Bahnhof]],".",","))</f>
        <v>12.839423</v>
      </c>
    </row>
    <row r="2387" spans="1:7">
      <c r="A2387" s="4" t="s">
        <v>9568</v>
      </c>
      <c r="B2387">
        <v>8002278</v>
      </c>
      <c r="D2387" s="4" t="s">
        <v>9569</v>
      </c>
      <c r="E2387" s="4" t="s">
        <v>9570</v>
      </c>
      <c r="F2387">
        <f>VALUE(SUBSTITUTE(Hafas[[#This Row],[Breitengrad Bahnhof]],".",","))</f>
        <v>48.661039000000002</v>
      </c>
      <c r="G2387">
        <f>VALUE(SUBSTITUTE(Hafas[[#This Row],[Längengrad Bahnhof]],".",","))</f>
        <v>9.7878260000000008</v>
      </c>
    </row>
    <row r="2388" spans="1:7">
      <c r="A2388" s="4" t="s">
        <v>9571</v>
      </c>
      <c r="B2388">
        <v>8002280</v>
      </c>
      <c r="D2388" s="4" t="s">
        <v>9572</v>
      </c>
      <c r="E2388" s="4" t="s">
        <v>9573</v>
      </c>
      <c r="F2388">
        <f>VALUE(SUBSTITUTE(Hafas[[#This Row],[Breitengrad Bahnhof]],".",","))</f>
        <v>50.454329000000001</v>
      </c>
      <c r="G2388">
        <f>VALUE(SUBSTITUTE(Hafas[[#This Row],[Längengrad Bahnhof]],".",","))</f>
        <v>7.9029360000000004</v>
      </c>
    </row>
    <row r="2389" spans="1:7">
      <c r="A2389" s="4" t="s">
        <v>9574</v>
      </c>
      <c r="B2389">
        <v>8002281</v>
      </c>
      <c r="D2389" s="4" t="s">
        <v>9575</v>
      </c>
      <c r="E2389" s="4" t="s">
        <v>9576</v>
      </c>
      <c r="F2389">
        <f>VALUE(SUBSTITUTE(Hafas[[#This Row],[Breitengrad Bahnhof]],".",","))</f>
        <v>51.787337000000001</v>
      </c>
      <c r="G2389">
        <f>VALUE(SUBSTITUTE(Hafas[[#This Row],[Längengrad Bahnhof]],".",","))</f>
        <v>10.203025</v>
      </c>
    </row>
    <row r="2390" spans="1:7">
      <c r="A2390" s="4" t="s">
        <v>9577</v>
      </c>
      <c r="B2390">
        <v>8002283</v>
      </c>
      <c r="D2390" s="4" t="s">
        <v>9578</v>
      </c>
      <c r="E2390" s="4" t="s">
        <v>9579</v>
      </c>
      <c r="F2390">
        <f>VALUE(SUBSTITUTE(Hafas[[#This Row],[Breitengrad Bahnhof]],".",","))</f>
        <v>51.575530999999998</v>
      </c>
      <c r="G2390">
        <f>VALUE(SUBSTITUTE(Hafas[[#This Row],[Längengrad Bahnhof]],".",","))</f>
        <v>6.9948129999999997</v>
      </c>
    </row>
    <row r="2391" spans="1:7">
      <c r="A2391" s="4" t="s">
        <v>9580</v>
      </c>
      <c r="B2391">
        <v>8000125</v>
      </c>
      <c r="D2391" s="4" t="s">
        <v>9581</v>
      </c>
      <c r="E2391" s="4" t="s">
        <v>9582</v>
      </c>
      <c r="F2391">
        <f>VALUE(SUBSTITUTE(Hafas[[#This Row],[Breitengrad Bahnhof]],".",","))</f>
        <v>51.574922000000001</v>
      </c>
      <c r="G2391">
        <f>VALUE(SUBSTITUTE(Hafas[[#This Row],[Längengrad Bahnhof]],".",","))</f>
        <v>6.9763890000000002</v>
      </c>
    </row>
    <row r="2392" spans="1:7">
      <c r="A2392" s="4" t="s">
        <v>9583</v>
      </c>
      <c r="B2392">
        <v>8002284</v>
      </c>
      <c r="D2392" s="4" t="s">
        <v>9584</v>
      </c>
      <c r="E2392" s="4" t="s">
        <v>9585</v>
      </c>
      <c r="F2392">
        <f>VALUE(SUBSTITUTE(Hafas[[#This Row],[Breitengrad Bahnhof]],".",","))</f>
        <v>51.590269999999997</v>
      </c>
      <c r="G2392">
        <f>VALUE(SUBSTITUTE(Hafas[[#This Row],[Längengrad Bahnhof]],".",","))</f>
        <v>6.9844239999999997</v>
      </c>
    </row>
    <row r="2393" spans="1:7">
      <c r="A2393" s="4" t="s">
        <v>9586</v>
      </c>
      <c r="B2393">
        <v>8002286</v>
      </c>
      <c r="D2393" s="4" t="s">
        <v>9587</v>
      </c>
      <c r="E2393" s="4" t="s">
        <v>9588</v>
      </c>
      <c r="F2393">
        <f>VALUE(SUBSTITUTE(Hafas[[#This Row],[Breitengrad Bahnhof]],".",","))</f>
        <v>49.470176000000002</v>
      </c>
      <c r="G2393">
        <f>VALUE(SUBSTITUTE(Hafas[[#This Row],[Längengrad Bahnhof]],".",","))</f>
        <v>7.4448480000000004</v>
      </c>
    </row>
    <row r="2394" spans="1:7">
      <c r="A2394" s="4" t="s">
        <v>9589</v>
      </c>
      <c r="B2394">
        <v>8002287</v>
      </c>
      <c r="D2394" s="4" t="s">
        <v>9590</v>
      </c>
      <c r="E2394" s="4" t="s">
        <v>9591</v>
      </c>
      <c r="F2394">
        <f>VALUE(SUBSTITUTE(Hafas[[#This Row],[Breitengrad Bahnhof]],".",","))</f>
        <v>49.828553999999997</v>
      </c>
      <c r="G2394">
        <f>VALUE(SUBSTITUTE(Hafas[[#This Row],[Längengrad Bahnhof]],".",","))</f>
        <v>9.1523090000000007</v>
      </c>
    </row>
    <row r="2395" spans="1:7">
      <c r="A2395" s="4" t="s">
        <v>9592</v>
      </c>
      <c r="B2395">
        <v>8011636</v>
      </c>
      <c r="D2395" s="4" t="s">
        <v>9593</v>
      </c>
      <c r="E2395" s="4" t="s">
        <v>9594</v>
      </c>
      <c r="F2395">
        <f>VALUE(SUBSTITUTE(Hafas[[#This Row],[Breitengrad Bahnhof]],".",","))</f>
        <v>50.851101999999997</v>
      </c>
      <c r="G2395">
        <f>VALUE(SUBSTITUTE(Hafas[[#This Row],[Längengrad Bahnhof]],".",","))</f>
        <v>13.782378</v>
      </c>
    </row>
    <row r="2396" spans="1:7">
      <c r="A2396" s="4" t="s">
        <v>9595</v>
      </c>
      <c r="B2396">
        <v>8011637</v>
      </c>
      <c r="D2396" s="4" t="s">
        <v>9596</v>
      </c>
      <c r="E2396" s="4" t="s">
        <v>9597</v>
      </c>
      <c r="F2396">
        <f>VALUE(SUBSTITUTE(Hafas[[#This Row],[Breitengrad Bahnhof]],".",","))</f>
        <v>51.317562000000002</v>
      </c>
      <c r="G2396">
        <f>VALUE(SUBSTITUTE(Hafas[[#This Row],[Längengrad Bahnhof]],".",","))</f>
        <v>13.365435</v>
      </c>
    </row>
    <row r="2397" spans="1:7">
      <c r="A2397" s="4" t="s">
        <v>9598</v>
      </c>
      <c r="B2397">
        <v>8002288</v>
      </c>
      <c r="D2397" s="4" t="s">
        <v>9599</v>
      </c>
      <c r="E2397" s="4" t="s">
        <v>9600</v>
      </c>
      <c r="F2397">
        <f>VALUE(SUBSTITUTE(Hafas[[#This Row],[Breitengrad Bahnhof]],".",","))</f>
        <v>50.313433000000003</v>
      </c>
      <c r="G2397">
        <f>VALUE(SUBSTITUTE(Hafas[[#This Row],[Längengrad Bahnhof]],".",","))</f>
        <v>8.9962260000000001</v>
      </c>
    </row>
    <row r="2398" spans="1:7">
      <c r="A2398" s="4" t="s">
        <v>9601</v>
      </c>
      <c r="B2398">
        <v>8000347</v>
      </c>
      <c r="D2398" s="4" t="s">
        <v>9602</v>
      </c>
      <c r="E2398" s="4" t="s">
        <v>9603</v>
      </c>
      <c r="F2398">
        <f>VALUE(SUBSTITUTE(Hafas[[#This Row],[Breitengrad Bahnhof]],".",","))</f>
        <v>50.327055999999999</v>
      </c>
      <c r="G2398">
        <f>VALUE(SUBSTITUTE(Hafas[[#This Row],[Längengrad Bahnhof]],".",","))</f>
        <v>9.0101230000000001</v>
      </c>
    </row>
    <row r="2399" spans="1:7">
      <c r="A2399" s="4" t="s">
        <v>9604</v>
      </c>
      <c r="B2399">
        <v>8010129</v>
      </c>
      <c r="D2399" s="4" t="s">
        <v>9605</v>
      </c>
      <c r="E2399" s="4" t="s">
        <v>9606</v>
      </c>
      <c r="F2399">
        <f>VALUE(SUBSTITUTE(Hafas[[#This Row],[Breitengrad Bahnhof]],".",","))</f>
        <v>50.828524000000002</v>
      </c>
      <c r="G2399">
        <f>VALUE(SUBSTITUTE(Hafas[[#This Row],[Längengrad Bahnhof]],".",","))</f>
        <v>12.548646</v>
      </c>
    </row>
    <row r="2400" spans="1:7">
      <c r="A2400" s="4" t="s">
        <v>9607</v>
      </c>
      <c r="B2400">
        <v>8010130</v>
      </c>
      <c r="D2400" s="4" t="s">
        <v>9608</v>
      </c>
      <c r="E2400" s="4" t="s">
        <v>9609</v>
      </c>
      <c r="F2400">
        <f>VALUE(SUBSTITUTE(Hafas[[#This Row],[Breitengrad Bahnhof]],".",","))</f>
        <v>50.821057000000003</v>
      </c>
      <c r="G2400">
        <f>VALUE(SUBSTITUTE(Hafas[[#This Row],[Längengrad Bahnhof]],".",","))</f>
        <v>12.500671000000001</v>
      </c>
    </row>
    <row r="2401" spans="1:7">
      <c r="A2401" s="4" t="s">
        <v>9610</v>
      </c>
      <c r="B2401">
        <v>8011638</v>
      </c>
      <c r="D2401" s="4" t="s">
        <v>9611</v>
      </c>
      <c r="E2401" s="4" t="s">
        <v>9612</v>
      </c>
      <c r="F2401">
        <f>VALUE(SUBSTITUTE(Hafas[[#This Row],[Breitengrad Bahnhof]],".",","))</f>
        <v>51.066156999999997</v>
      </c>
      <c r="G2401">
        <f>VALUE(SUBSTITUTE(Hafas[[#This Row],[Längengrad Bahnhof]],".",","))</f>
        <v>13.239539000000001</v>
      </c>
    </row>
    <row r="2402" spans="1:7">
      <c r="A2402" s="4" t="s">
        <v>9613</v>
      </c>
      <c r="B2402">
        <v>8002290</v>
      </c>
      <c r="D2402" s="4" t="s">
        <v>9614</v>
      </c>
      <c r="E2402" s="4" t="s">
        <v>9615</v>
      </c>
      <c r="F2402">
        <f>VALUE(SUBSTITUTE(Hafas[[#This Row],[Breitengrad Bahnhof]],".",","))</f>
        <v>50.971260999999998</v>
      </c>
      <c r="G2402">
        <f>VALUE(SUBSTITUTE(Hafas[[#This Row],[Längengrad Bahnhof]],".",","))</f>
        <v>6.5896330000000001</v>
      </c>
    </row>
    <row r="2403" spans="1:7">
      <c r="A2403" s="4" t="s">
        <v>9616</v>
      </c>
      <c r="B2403">
        <v>8011640</v>
      </c>
      <c r="D2403" s="4" t="s">
        <v>9617</v>
      </c>
      <c r="E2403" s="4" t="s">
        <v>9618</v>
      </c>
      <c r="F2403">
        <f>VALUE(SUBSTITUTE(Hafas[[#This Row],[Breitengrad Bahnhof]],".",","))</f>
        <v>51.777320000000003</v>
      </c>
      <c r="G2403">
        <f>VALUE(SUBSTITUTE(Hafas[[#This Row],[Längengrad Bahnhof]],".",","))</f>
        <v>12.7294</v>
      </c>
    </row>
    <row r="2404" spans="1:7">
      <c r="A2404" s="4" t="s">
        <v>9619</v>
      </c>
      <c r="B2404">
        <v>8070199</v>
      </c>
      <c r="D2404" s="4" t="s">
        <v>9620</v>
      </c>
      <c r="E2404" s="4" t="s">
        <v>9621</v>
      </c>
      <c r="F2404">
        <f>VALUE(SUBSTITUTE(Hafas[[#This Row],[Breitengrad Bahnhof]],".",","))</f>
        <v>51.242838999999996</v>
      </c>
      <c r="G2404">
        <f>VALUE(SUBSTITUTE(Hafas[[#This Row],[Längengrad Bahnhof]],".",","))</f>
        <v>12.995480000000001</v>
      </c>
    </row>
    <row r="2405" spans="1:7">
      <c r="A2405" s="4" t="s">
        <v>9622</v>
      </c>
      <c r="B2405">
        <v>8011641</v>
      </c>
      <c r="D2405" s="4" t="s">
        <v>9623</v>
      </c>
      <c r="E2405" s="4" t="s">
        <v>9624</v>
      </c>
      <c r="F2405">
        <f>VALUE(SUBSTITUTE(Hafas[[#This Row],[Breitengrad Bahnhof]],".",","))</f>
        <v>52.903511999999999</v>
      </c>
      <c r="G2405">
        <f>VALUE(SUBSTITUTE(Hafas[[#This Row],[Längengrad Bahnhof]],".",","))</f>
        <v>12.083928</v>
      </c>
    </row>
    <row r="2406" spans="1:7">
      <c r="A2406" s="4" t="s">
        <v>9625</v>
      </c>
      <c r="B2406">
        <v>8011643</v>
      </c>
      <c r="D2406" s="4" t="s">
        <v>9626</v>
      </c>
      <c r="E2406" s="4" t="s">
        <v>9627</v>
      </c>
      <c r="F2406">
        <f>VALUE(SUBSTITUTE(Hafas[[#This Row],[Breitengrad Bahnhof]],".",","))</f>
        <v>51.389701000000002</v>
      </c>
      <c r="G2406">
        <f>VALUE(SUBSTITUTE(Hafas[[#This Row],[Längengrad Bahnhof]],".",","))</f>
        <v>10.828367</v>
      </c>
    </row>
    <row r="2407" spans="1:7">
      <c r="A2407" s="4" t="s">
        <v>9628</v>
      </c>
      <c r="B2407">
        <v>8002293</v>
      </c>
      <c r="D2407" s="4" t="s">
        <v>9629</v>
      </c>
      <c r="E2407" s="4" t="s">
        <v>9630</v>
      </c>
      <c r="F2407">
        <f>VALUE(SUBSTITUTE(Hafas[[#This Row],[Breitengrad Bahnhof]],".",","))</f>
        <v>53.788606000000001</v>
      </c>
      <c r="G2407">
        <f>VALUE(SUBSTITUTE(Hafas[[#This Row],[Längengrad Bahnhof]],".",","))</f>
        <v>9.4283199999999994</v>
      </c>
    </row>
    <row r="2408" spans="1:7">
      <c r="A2408" s="4" t="s">
        <v>9631</v>
      </c>
      <c r="B2408">
        <v>8007631</v>
      </c>
      <c r="D2408" s="4" t="s">
        <v>9632</v>
      </c>
      <c r="E2408" s="4" t="s">
        <v>9633</v>
      </c>
      <c r="F2408">
        <f>VALUE(SUBSTITUTE(Hafas[[#This Row],[Breitengrad Bahnhof]],".",","))</f>
        <v>47.749510000000001</v>
      </c>
      <c r="G2408">
        <f>VALUE(SUBSTITUTE(Hafas[[#This Row],[Längengrad Bahnhof]],".",","))</f>
        <v>11.734868000000001</v>
      </c>
    </row>
    <row r="2409" spans="1:7">
      <c r="A2409" s="4" t="s">
        <v>9634</v>
      </c>
      <c r="B2409">
        <v>8010084</v>
      </c>
      <c r="D2409" s="4" t="s">
        <v>9635</v>
      </c>
      <c r="E2409" s="4" t="s">
        <v>9636</v>
      </c>
      <c r="F2409">
        <f>VALUE(SUBSTITUTE(Hafas[[#This Row],[Breitengrad Bahnhof]],".",","))</f>
        <v>51.979599</v>
      </c>
      <c r="G2409">
        <f>VALUE(SUBSTITUTE(Hafas[[#This Row],[Längengrad Bahnhof]],".",","))</f>
        <v>11.78115</v>
      </c>
    </row>
    <row r="2410" spans="1:7">
      <c r="A2410" s="4" t="s">
        <v>9637</v>
      </c>
      <c r="B2410">
        <v>8071242</v>
      </c>
      <c r="D2410" s="4" t="s">
        <v>9638</v>
      </c>
      <c r="E2410" s="4" t="s">
        <v>9639</v>
      </c>
      <c r="F2410">
        <f>VALUE(SUBSTITUTE(Hafas[[#This Row],[Breitengrad Bahnhof]],".",","))</f>
        <v>51.974027</v>
      </c>
      <c r="G2410">
        <f>VALUE(SUBSTITUTE(Hafas[[#This Row],[Längengrad Bahnhof]],".",","))</f>
        <v>11.777200000000001</v>
      </c>
    </row>
    <row r="2411" spans="1:7">
      <c r="A2411" s="4" t="s">
        <v>9640</v>
      </c>
      <c r="B2411">
        <v>8007114</v>
      </c>
      <c r="D2411" s="4" t="s">
        <v>9641</v>
      </c>
      <c r="E2411" s="4" t="s">
        <v>9642</v>
      </c>
      <c r="F2411">
        <f>VALUE(SUBSTITUTE(Hafas[[#This Row],[Breitengrad Bahnhof]],".",","))</f>
        <v>53.381236000000001</v>
      </c>
      <c r="G2411">
        <f>VALUE(SUBSTITUTE(Hafas[[#This Row],[Längengrad Bahnhof]],".",","))</f>
        <v>9.0080989999999996</v>
      </c>
    </row>
    <row r="2412" spans="1:7">
      <c r="A2412" s="4" t="s">
        <v>9643</v>
      </c>
      <c r="B2412">
        <v>8011646</v>
      </c>
      <c r="D2412" s="4" t="s">
        <v>9644</v>
      </c>
      <c r="E2412" s="4" t="s">
        <v>9645</v>
      </c>
      <c r="F2412">
        <f>VALUE(SUBSTITUTE(Hafas[[#This Row],[Breitengrad Bahnhof]],".",","))</f>
        <v>53.792895999999999</v>
      </c>
      <c r="G2412">
        <f>VALUE(SUBSTITUTE(Hafas[[#This Row],[Längengrad Bahnhof]],".",","))</f>
        <v>13.174670000000001</v>
      </c>
    </row>
    <row r="2413" spans="1:7">
      <c r="A2413" s="4" t="s">
        <v>9646</v>
      </c>
      <c r="B2413">
        <v>8079728</v>
      </c>
      <c r="D2413" s="4" t="s">
        <v>9647</v>
      </c>
      <c r="E2413" s="4" t="s">
        <v>9648</v>
      </c>
      <c r="F2413">
        <f>VALUE(SUBSTITUTE(Hafas[[#This Row],[Breitengrad Bahnhof]],".",","))</f>
        <v>53.788269999999997</v>
      </c>
      <c r="G2413">
        <f>VALUE(SUBSTITUTE(Hafas[[#This Row],[Längengrad Bahnhof]],".",","))</f>
        <v>13.167332</v>
      </c>
    </row>
    <row r="2414" spans="1:7">
      <c r="A2414" s="4" t="s">
        <v>9649</v>
      </c>
      <c r="B2414">
        <v>8002301</v>
      </c>
      <c r="D2414" s="4" t="s">
        <v>9650</v>
      </c>
      <c r="E2414" s="4" t="s">
        <v>9651</v>
      </c>
      <c r="F2414">
        <f>VALUE(SUBSTITUTE(Hafas[[#This Row],[Breitengrad Bahnhof]],".",","))</f>
        <v>50.597631</v>
      </c>
      <c r="G2414">
        <f>VALUE(SUBSTITUTE(Hafas[[#This Row],[Längengrad Bahnhof]],".",","))</f>
        <v>8.9214479999999998</v>
      </c>
    </row>
    <row r="2415" spans="1:7">
      <c r="A2415" s="4" t="s">
        <v>9652</v>
      </c>
      <c r="B2415">
        <v>8002296</v>
      </c>
      <c r="D2415" s="4" t="s">
        <v>9653</v>
      </c>
      <c r="E2415" s="4" t="s">
        <v>9654</v>
      </c>
      <c r="F2415">
        <f>VALUE(SUBSTITUTE(Hafas[[#This Row],[Breitengrad Bahnhof]],".",","))</f>
        <v>51.681823999999999</v>
      </c>
      <c r="G2415">
        <f>VALUE(SUBSTITUTE(Hafas[[#This Row],[Längengrad Bahnhof]],".",","))</f>
        <v>6.1608619999999998</v>
      </c>
    </row>
    <row r="2416" spans="1:7">
      <c r="A2416" s="4" t="s">
        <v>9655</v>
      </c>
      <c r="B2416">
        <v>8007143</v>
      </c>
      <c r="D2416" s="4" t="s">
        <v>9656</v>
      </c>
      <c r="E2416" s="4" t="s">
        <v>9657</v>
      </c>
      <c r="F2416">
        <f>VALUE(SUBSTITUTE(Hafas[[#This Row],[Breitengrad Bahnhof]],".",","))</f>
        <v>49.109411000000001</v>
      </c>
      <c r="G2416">
        <f>VALUE(SUBSTITUTE(Hafas[[#This Row],[Längengrad Bahnhof]],".",","))</f>
        <v>8.7446950000000001</v>
      </c>
    </row>
    <row r="2417" spans="1:7">
      <c r="A2417" s="4" t="s">
        <v>9658</v>
      </c>
      <c r="B2417">
        <v>8002300</v>
      </c>
      <c r="D2417" s="4" t="s">
        <v>9659</v>
      </c>
      <c r="E2417" s="4" t="s">
        <v>9660</v>
      </c>
      <c r="F2417">
        <f>VALUE(SUBSTITUTE(Hafas[[#This Row],[Breitengrad Bahnhof]],".",","))</f>
        <v>49.206850000000003</v>
      </c>
      <c r="G2417">
        <f>VALUE(SUBSTITUTE(Hafas[[#This Row],[Längengrad Bahnhof]],".",","))</f>
        <v>8.0760280000000009</v>
      </c>
    </row>
    <row r="2418" spans="1:7">
      <c r="A2418" s="4" t="s">
        <v>9661</v>
      </c>
      <c r="B2418">
        <v>8002304</v>
      </c>
      <c r="D2418" s="4" t="s">
        <v>9662</v>
      </c>
      <c r="E2418" s="4" t="s">
        <v>9663</v>
      </c>
      <c r="F2418">
        <f>VALUE(SUBSTITUTE(Hafas[[#This Row],[Breitengrad Bahnhof]],".",","))</f>
        <v>53.167749000000001</v>
      </c>
      <c r="G2418">
        <f>VALUE(SUBSTITUTE(Hafas[[#This Row],[Längengrad Bahnhof]],".",","))</f>
        <v>10.851118</v>
      </c>
    </row>
    <row r="2419" spans="1:7">
      <c r="A2419" s="4" t="s">
        <v>9664</v>
      </c>
      <c r="B2419">
        <v>8011651</v>
      </c>
      <c r="D2419" s="4" t="s">
        <v>9665</v>
      </c>
      <c r="E2419" s="4" t="s">
        <v>9666</v>
      </c>
      <c r="F2419">
        <f>VALUE(SUBSTITUTE(Hafas[[#This Row],[Breitengrad Bahnhof]],".",","))</f>
        <v>54.345961000000003</v>
      </c>
      <c r="G2419">
        <f>VALUE(SUBSTITUTE(Hafas[[#This Row],[Längengrad Bahnhof]],".",","))</f>
        <v>13.737704000000001</v>
      </c>
    </row>
    <row r="2420" spans="1:7">
      <c r="A2420" s="4" t="s">
        <v>9667</v>
      </c>
      <c r="B2420">
        <v>8002319</v>
      </c>
      <c r="D2420" s="4" t="s">
        <v>9668</v>
      </c>
      <c r="E2420" s="4" t="s">
        <v>9669</v>
      </c>
      <c r="F2420">
        <f>VALUE(SUBSTITUTE(Hafas[[#This Row],[Breitengrad Bahnhof]],".",","))</f>
        <v>54.118755</v>
      </c>
      <c r="G2420">
        <f>VALUE(SUBSTITUTE(Hafas[[#This Row],[Längengrad Bahnhof]],".",","))</f>
        <v>9.4700810000000004</v>
      </c>
    </row>
    <row r="2421" spans="1:7">
      <c r="A2421" s="4" t="s">
        <v>9670</v>
      </c>
      <c r="B2421">
        <v>8011665</v>
      </c>
      <c r="D2421" s="4" t="s">
        <v>9671</v>
      </c>
      <c r="E2421" s="4" t="s">
        <v>9672</v>
      </c>
      <c r="F2421">
        <f>VALUE(SUBSTITUTE(Hafas[[#This Row],[Breitengrad Bahnhof]],".",","))</f>
        <v>52.716059999999999</v>
      </c>
      <c r="G2421">
        <f>VALUE(SUBSTITUTE(Hafas[[#This Row],[Längengrad Bahnhof]],".",","))</f>
        <v>11.858148999999999</v>
      </c>
    </row>
    <row r="2422" spans="1:7">
      <c r="A2422" s="4" t="s">
        <v>9673</v>
      </c>
      <c r="B2422">
        <v>8005201</v>
      </c>
      <c r="D2422" s="4" t="s">
        <v>9674</v>
      </c>
      <c r="E2422" s="4" t="s">
        <v>9675</v>
      </c>
      <c r="F2422">
        <f>VALUE(SUBSTITUTE(Hafas[[#This Row],[Breitengrad Bahnhof]],".",","))</f>
        <v>48.696910000000003</v>
      </c>
      <c r="G2422">
        <f>VALUE(SUBSTITUTE(Hafas[[#This Row],[Längengrad Bahnhof]],".",","))</f>
        <v>9.0204299999999993</v>
      </c>
    </row>
    <row r="2423" spans="1:7">
      <c r="A2423" s="4" t="s">
        <v>9676</v>
      </c>
      <c r="B2423">
        <v>8002320</v>
      </c>
      <c r="D2423" s="4" t="s">
        <v>9677</v>
      </c>
      <c r="E2423" s="4" t="s">
        <v>9678</v>
      </c>
      <c r="F2423">
        <f>VALUE(SUBSTITUTE(Hafas[[#This Row],[Breitengrad Bahnhof]],".",","))</f>
        <v>52.800611000000004</v>
      </c>
      <c r="G2423">
        <f>VALUE(SUBSTITUTE(Hafas[[#This Row],[Längengrad Bahnhof]],".",","))</f>
        <v>8.3945790000000002</v>
      </c>
    </row>
    <row r="2424" spans="1:7">
      <c r="A2424" s="4" t="s">
        <v>9679</v>
      </c>
      <c r="B2424">
        <v>8002321</v>
      </c>
      <c r="D2424" s="4" t="s">
        <v>9680</v>
      </c>
      <c r="E2424" s="4" t="s">
        <v>9681</v>
      </c>
      <c r="F2424">
        <f>VALUE(SUBSTITUTE(Hafas[[#This Row],[Breitengrad Bahnhof]],".",","))</f>
        <v>50.461438000000001</v>
      </c>
      <c r="G2424">
        <f>VALUE(SUBSTITUTE(Hafas[[#This Row],[Längengrad Bahnhof]],".",","))</f>
        <v>7.8730570000000002</v>
      </c>
    </row>
    <row r="2425" spans="1:7">
      <c r="A2425" s="4" t="s">
        <v>9682</v>
      </c>
      <c r="B2425">
        <v>8000380</v>
      </c>
      <c r="D2425" s="4" t="s">
        <v>9683</v>
      </c>
      <c r="E2425" s="4" t="s">
        <v>9684</v>
      </c>
      <c r="F2425">
        <f>VALUE(SUBSTITUTE(Hafas[[#This Row],[Breitengrad Bahnhof]],".",","))</f>
        <v>48.894221000000002</v>
      </c>
      <c r="G2425">
        <f>VALUE(SUBSTITUTE(Hafas[[#This Row],[Längengrad Bahnhof]],".",","))</f>
        <v>10.128254</v>
      </c>
    </row>
    <row r="2426" spans="1:7">
      <c r="A2426" s="4" t="s">
        <v>9685</v>
      </c>
      <c r="B2426">
        <v>8070257</v>
      </c>
      <c r="D2426" s="4" t="s">
        <v>9686</v>
      </c>
      <c r="E2426" s="4" t="s">
        <v>9687</v>
      </c>
      <c r="F2426">
        <f>VALUE(SUBSTITUTE(Hafas[[#This Row],[Breitengrad Bahnhof]],".",","))</f>
        <v>49.599375999999999</v>
      </c>
      <c r="G2426">
        <f>VALUE(SUBSTITUTE(Hafas[[#This Row],[Längengrad Bahnhof]],".",","))</f>
        <v>8.0164439999999999</v>
      </c>
    </row>
    <row r="2427" spans="1:7">
      <c r="A2427" s="4" t="s">
        <v>9688</v>
      </c>
      <c r="B2427">
        <v>8011667</v>
      </c>
      <c r="D2427" s="4" t="s">
        <v>9689</v>
      </c>
      <c r="E2427" s="4" t="s">
        <v>9690</v>
      </c>
      <c r="F2427">
        <f>VALUE(SUBSTITUTE(Hafas[[#This Row],[Breitengrad Bahnhof]],".",","))</f>
        <v>51.703335000000003</v>
      </c>
      <c r="G2427">
        <f>VALUE(SUBSTITUTE(Hafas[[#This Row],[Längengrad Bahnhof]],".",","))</f>
        <v>13.883834</v>
      </c>
    </row>
    <row r="2428" spans="1:7">
      <c r="A2428" s="4" t="s">
        <v>9691</v>
      </c>
      <c r="B2428">
        <v>8013481</v>
      </c>
      <c r="D2428" s="4" t="s">
        <v>9692</v>
      </c>
      <c r="E2428" s="4" t="s">
        <v>9693</v>
      </c>
      <c r="F2428">
        <f>VALUE(SUBSTITUTE(Hafas[[#This Row],[Breitengrad Bahnhof]],".",","))</f>
        <v>52.409773999999999</v>
      </c>
      <c r="G2428">
        <f>VALUE(SUBSTITUTE(Hafas[[#This Row],[Längengrad Bahnhof]],".",","))</f>
        <v>12.971864</v>
      </c>
    </row>
    <row r="2429" spans="1:7">
      <c r="A2429" s="4" t="s">
        <v>9694</v>
      </c>
      <c r="B2429">
        <v>8002307</v>
      </c>
      <c r="D2429" s="4" t="s">
        <v>9695</v>
      </c>
      <c r="E2429" s="4" t="s">
        <v>9696</v>
      </c>
      <c r="F2429">
        <f>VALUE(SUBSTITUTE(Hafas[[#This Row],[Breitengrad Bahnhof]],".",","))</f>
        <v>49.044904000000002</v>
      </c>
      <c r="G2429">
        <f>VALUE(SUBSTITUTE(Hafas[[#This Row],[Längengrad Bahnhof]],".",","))</f>
        <v>8.7247149999999998</v>
      </c>
    </row>
    <row r="2430" spans="1:7">
      <c r="A2430" s="4" t="s">
        <v>9697</v>
      </c>
      <c r="B2430">
        <v>8002306</v>
      </c>
      <c r="D2430" s="4" t="s">
        <v>9698</v>
      </c>
      <c r="E2430" s="4" t="s">
        <v>9699</v>
      </c>
      <c r="F2430">
        <f>VALUE(SUBSTITUTE(Hafas[[#This Row],[Breitengrad Bahnhof]],".",","))</f>
        <v>49.051803</v>
      </c>
      <c r="G2430">
        <f>VALUE(SUBSTITUTE(Hafas[[#This Row],[Längengrad Bahnhof]],".",","))</f>
        <v>8.7398790000000002</v>
      </c>
    </row>
    <row r="2431" spans="1:7">
      <c r="A2431" s="4" t="s">
        <v>9700</v>
      </c>
      <c r="B2431">
        <v>8011668</v>
      </c>
      <c r="D2431" s="4" t="s">
        <v>9701</v>
      </c>
      <c r="E2431" s="4" t="s">
        <v>9702</v>
      </c>
      <c r="F2431">
        <f>VALUE(SUBSTITUTE(Hafas[[#This Row],[Breitengrad Bahnhof]],".",","))</f>
        <v>51.974271999999999</v>
      </c>
      <c r="G2431">
        <f>VALUE(SUBSTITUTE(Hafas[[#This Row],[Längengrad Bahnhof]],".",","))</f>
        <v>13.574773</v>
      </c>
    </row>
    <row r="2432" spans="1:7">
      <c r="A2432" s="4" t="s">
        <v>9703</v>
      </c>
      <c r="B2432">
        <v>8071040</v>
      </c>
      <c r="D2432" s="4" t="s">
        <v>9704</v>
      </c>
      <c r="E2432" s="4" t="s">
        <v>9705</v>
      </c>
      <c r="F2432">
        <f>VALUE(SUBSTITUTE(Hafas[[#This Row],[Breitengrad Bahnhof]],".",","))</f>
        <v>51.970502000000003</v>
      </c>
      <c r="G2432">
        <f>VALUE(SUBSTITUTE(Hafas[[#This Row],[Längengrad Bahnhof]],".",","))</f>
        <v>13.602615999999999</v>
      </c>
    </row>
    <row r="2433" spans="1:7">
      <c r="A2433" s="4" t="s">
        <v>9706</v>
      </c>
      <c r="B2433">
        <v>8011671</v>
      </c>
      <c r="D2433" s="4" t="s">
        <v>9707</v>
      </c>
      <c r="E2433" s="4" t="s">
        <v>9708</v>
      </c>
      <c r="F2433">
        <f>VALUE(SUBSTITUTE(Hafas[[#This Row],[Breitengrad Bahnhof]],".",","))</f>
        <v>52.914012999999997</v>
      </c>
      <c r="G2433">
        <f>VALUE(SUBSTITUTE(Hafas[[#This Row],[Längengrad Bahnhof]],".",","))</f>
        <v>13.826974999999999</v>
      </c>
    </row>
    <row r="2434" spans="1:7">
      <c r="A2434" s="4" t="s">
        <v>9709</v>
      </c>
      <c r="B2434">
        <v>8011672</v>
      </c>
      <c r="D2434" s="4" t="s">
        <v>9710</v>
      </c>
      <c r="E2434" s="4" t="s">
        <v>9711</v>
      </c>
      <c r="F2434">
        <f>VALUE(SUBSTITUTE(Hafas[[#This Row],[Breitengrad Bahnhof]],".",","))</f>
        <v>52.562531</v>
      </c>
      <c r="G2434">
        <f>VALUE(SUBSTITUTE(Hafas[[#This Row],[Längengrad Bahnhof]],".",","))</f>
        <v>14.511810000000001</v>
      </c>
    </row>
    <row r="2435" spans="1:7">
      <c r="A2435" s="4" t="s">
        <v>9712</v>
      </c>
      <c r="B2435">
        <v>8070400</v>
      </c>
      <c r="D2435" s="4" t="s">
        <v>9713</v>
      </c>
      <c r="E2435" s="4" t="s">
        <v>9714</v>
      </c>
      <c r="F2435">
        <f>VALUE(SUBSTITUTE(Hafas[[#This Row],[Breitengrad Bahnhof]],".",","))</f>
        <v>48.399121000000001</v>
      </c>
      <c r="G2435">
        <f>VALUE(SUBSTITUTE(Hafas[[#This Row],[Längengrad Bahnhof]],".",","))</f>
        <v>9.3921360000000007</v>
      </c>
    </row>
    <row r="2436" spans="1:7">
      <c r="A2436" s="4" t="s">
        <v>9715</v>
      </c>
      <c r="B2436">
        <v>8011673</v>
      </c>
      <c r="D2436" s="4" t="s">
        <v>9716</v>
      </c>
      <c r="E2436" s="4" t="s">
        <v>9717</v>
      </c>
      <c r="F2436">
        <f>VALUE(SUBSTITUTE(Hafas[[#This Row],[Breitengrad Bahnhof]],".",","))</f>
        <v>52.074002</v>
      </c>
      <c r="G2436">
        <f>VALUE(SUBSTITUTE(Hafas[[#This Row],[Längengrad Bahnhof]],".",","))</f>
        <v>11.83878</v>
      </c>
    </row>
    <row r="2437" spans="1:7">
      <c r="A2437" s="4" t="s">
        <v>9718</v>
      </c>
      <c r="B2437">
        <v>8071736</v>
      </c>
      <c r="D2437" s="4" t="s">
        <v>9719</v>
      </c>
      <c r="E2437" s="4" t="s">
        <v>9720</v>
      </c>
      <c r="F2437">
        <f>VALUE(SUBSTITUTE(Hafas[[#This Row],[Breitengrad Bahnhof]],".",","))</f>
        <v>49.059592000000002</v>
      </c>
      <c r="G2437">
        <f>VALUE(SUBSTITUTE(Hafas[[#This Row],[Längengrad Bahnhof]],".",","))</f>
        <v>8.6575489999999995</v>
      </c>
    </row>
    <row r="2438" spans="1:7">
      <c r="A2438" s="4" t="s">
        <v>9721</v>
      </c>
      <c r="B2438">
        <v>8070011</v>
      </c>
      <c r="D2438" s="4" t="s">
        <v>9722</v>
      </c>
      <c r="E2438" s="4" t="s">
        <v>9723</v>
      </c>
      <c r="F2438">
        <f>VALUE(SUBSTITUTE(Hafas[[#This Row],[Breitengrad Bahnhof]],".",","))</f>
        <v>49.065736999999999</v>
      </c>
      <c r="G2438">
        <f>VALUE(SUBSTITUTE(Hafas[[#This Row],[Längengrad Bahnhof]],".",","))</f>
        <v>8.6628670000000003</v>
      </c>
    </row>
    <row r="2439" spans="1:7">
      <c r="A2439" s="4" t="s">
        <v>9724</v>
      </c>
      <c r="B2439">
        <v>8002326</v>
      </c>
      <c r="D2439" s="4" t="s">
        <v>9725</v>
      </c>
      <c r="E2439" s="4" t="s">
        <v>9726</v>
      </c>
      <c r="F2439">
        <f>VALUE(SUBSTITUTE(Hafas[[#This Row],[Breitengrad Bahnhof]],".",","))</f>
        <v>49.059704000000004</v>
      </c>
      <c r="G2439">
        <f>VALUE(SUBSTITUTE(Hafas[[#This Row],[Längengrad Bahnhof]],".",","))</f>
        <v>8.6602809999999995</v>
      </c>
    </row>
    <row r="2440" spans="1:7">
      <c r="A2440" s="4" t="s">
        <v>9727</v>
      </c>
      <c r="B2440">
        <v>8000127</v>
      </c>
      <c r="D2440" s="4" t="s">
        <v>9728</v>
      </c>
      <c r="E2440" s="4" t="s">
        <v>9729</v>
      </c>
      <c r="F2440">
        <f>VALUE(SUBSTITUTE(Hafas[[#This Row],[Breitengrad Bahnhof]],".",","))</f>
        <v>48.700026999999999</v>
      </c>
      <c r="G2440">
        <f>VALUE(SUBSTITUTE(Hafas[[#This Row],[Längengrad Bahnhof]],".",","))</f>
        <v>9.6519689999999994</v>
      </c>
    </row>
    <row r="2441" spans="1:7">
      <c r="A2441" s="4" t="s">
        <v>9730</v>
      </c>
      <c r="B2441">
        <v>8011654</v>
      </c>
      <c r="D2441" s="4" t="s">
        <v>9731</v>
      </c>
      <c r="E2441" s="4" t="s">
        <v>9732</v>
      </c>
      <c r="F2441">
        <f>VALUE(SUBSTITUTE(Hafas[[#This Row],[Breitengrad Bahnhof]],".",","))</f>
        <v>52.427880999999999</v>
      </c>
      <c r="G2441">
        <f>VALUE(SUBSTITUTE(Hafas[[#This Row],[Längengrad Bahnhof]],".",","))</f>
        <v>12.503951000000001</v>
      </c>
    </row>
    <row r="2442" spans="1:7">
      <c r="A2442" s="4" t="s">
        <v>9733</v>
      </c>
      <c r="B2442">
        <v>8011674</v>
      </c>
      <c r="D2442" s="4" t="s">
        <v>9734</v>
      </c>
      <c r="E2442" s="4" t="s">
        <v>9735</v>
      </c>
      <c r="F2442">
        <f>VALUE(SUBSTITUTE(Hafas[[#This Row],[Breitengrad Bahnhof]],".",","))</f>
        <v>52.563191000000003</v>
      </c>
      <c r="G2442">
        <f>VALUE(SUBSTITUTE(Hafas[[#This Row],[Längengrad Bahnhof]],".",","))</f>
        <v>14.551278999999999</v>
      </c>
    </row>
    <row r="2443" spans="1:7">
      <c r="A2443" s="4" t="s">
        <v>9736</v>
      </c>
      <c r="B2443">
        <v>8010131</v>
      </c>
      <c r="D2443" s="4" t="s">
        <v>9737</v>
      </c>
      <c r="E2443" s="4" t="s">
        <v>9738</v>
      </c>
      <c r="F2443">
        <f>VALUE(SUBSTITUTE(Hafas[[#This Row],[Breitengrad Bahnhof]],".",","))</f>
        <v>51.146766999999997</v>
      </c>
      <c r="G2443">
        <f>VALUE(SUBSTITUTE(Hafas[[#This Row],[Längengrad Bahnhof]],".",","))</f>
        <v>14.97908</v>
      </c>
    </row>
    <row r="2444" spans="1:7">
      <c r="A2444" s="4" t="s">
        <v>654</v>
      </c>
      <c r="B2444">
        <v>8012869</v>
      </c>
      <c r="D2444" s="4" t="s">
        <v>9739</v>
      </c>
      <c r="E2444" s="4" t="s">
        <v>9740</v>
      </c>
      <c r="F2444">
        <f>VALUE(SUBSTITUTE(Hafas[[#This Row],[Breitengrad Bahnhof]],".",","))</f>
        <v>51.149078000000003</v>
      </c>
      <c r="G2444">
        <f>VALUE(SUBSTITUTE(Hafas[[#This Row],[Längengrad Bahnhof]],".",","))</f>
        <v>14.93601</v>
      </c>
    </row>
    <row r="2445" spans="1:7">
      <c r="A2445" s="4" t="s">
        <v>9741</v>
      </c>
      <c r="B2445">
        <v>8011656</v>
      </c>
      <c r="D2445" s="4" t="s">
        <v>9742</v>
      </c>
      <c r="E2445" s="4" t="s">
        <v>9743</v>
      </c>
      <c r="F2445">
        <f>VALUE(SUBSTITUTE(Hafas[[#This Row],[Breitengrad Bahnhof]],".",","))</f>
        <v>51.128664000000001</v>
      </c>
      <c r="G2445">
        <f>VALUE(SUBSTITUTE(Hafas[[#This Row],[Längengrad Bahnhof]],".",","))</f>
        <v>14.970271</v>
      </c>
    </row>
    <row r="2446" spans="1:7">
      <c r="A2446" s="4" t="s">
        <v>9744</v>
      </c>
      <c r="B2446">
        <v>8011657</v>
      </c>
      <c r="D2446" s="4" t="s">
        <v>9745</v>
      </c>
      <c r="E2446" s="4" t="s">
        <v>9746</v>
      </c>
      <c r="F2446">
        <f>VALUE(SUBSTITUTE(Hafas[[#This Row],[Breitengrad Bahnhof]],".",","))</f>
        <v>51.455733000000002</v>
      </c>
      <c r="G2446">
        <f>VALUE(SUBSTITUTE(Hafas[[#This Row],[Längengrad Bahnhof]],".",","))</f>
        <v>10.941792</v>
      </c>
    </row>
    <row r="2447" spans="1:7">
      <c r="A2447" s="4" t="s">
        <v>9747</v>
      </c>
      <c r="B2447">
        <v>8002312</v>
      </c>
      <c r="D2447" s="4" t="s">
        <v>9748</v>
      </c>
      <c r="E2447" s="4" t="s">
        <v>9749</v>
      </c>
      <c r="F2447">
        <f>VALUE(SUBSTITUTE(Hafas[[#This Row],[Breitengrad Bahnhof]],".",","))</f>
        <v>49.957306000000003</v>
      </c>
      <c r="G2447">
        <f>VALUE(SUBSTITUTE(Hafas[[#This Row],[Längengrad Bahnhof]],".",","))</f>
        <v>11.700315</v>
      </c>
    </row>
    <row r="2448" spans="1:7">
      <c r="A2448" s="4" t="s">
        <v>9750</v>
      </c>
      <c r="B2448">
        <v>8002329</v>
      </c>
      <c r="D2448" s="4" t="s">
        <v>9751</v>
      </c>
      <c r="E2448" s="4" t="s">
        <v>9752</v>
      </c>
      <c r="F2448">
        <f>VALUE(SUBSTITUTE(Hafas[[#This Row],[Breitengrad Bahnhof]],".",","))</f>
        <v>49.704458000000002</v>
      </c>
      <c r="G2448">
        <f>VALUE(SUBSTITUTE(Hafas[[#This Row],[Längengrad Bahnhof]],".",","))</f>
        <v>11.109206</v>
      </c>
    </row>
    <row r="2449" spans="1:7">
      <c r="A2449" s="4" t="s">
        <v>9753</v>
      </c>
      <c r="B2449">
        <v>8071079</v>
      </c>
      <c r="D2449" s="4" t="s">
        <v>9754</v>
      </c>
      <c r="E2449" s="4" t="s">
        <v>9755</v>
      </c>
      <c r="F2449">
        <f>VALUE(SUBSTITUTE(Hafas[[#This Row],[Breitengrad Bahnhof]],".",","))</f>
        <v>49.704382000000003</v>
      </c>
      <c r="G2449">
        <f>VALUE(SUBSTITUTE(Hafas[[#This Row],[Längengrad Bahnhof]],".",","))</f>
        <v>11.115460000000001</v>
      </c>
    </row>
    <row r="2450" spans="1:7">
      <c r="A2450" s="4" t="s">
        <v>240</v>
      </c>
      <c r="B2450">
        <v>8000130</v>
      </c>
      <c r="D2450" s="4" t="s">
        <v>9756</v>
      </c>
      <c r="E2450" s="4" t="s">
        <v>9757</v>
      </c>
      <c r="F2450">
        <f>VALUE(SUBSTITUTE(Hafas[[#This Row],[Breitengrad Bahnhof]],".",","))</f>
        <v>51.911572999999997</v>
      </c>
      <c r="G2450">
        <f>VALUE(SUBSTITUTE(Hafas[[#This Row],[Längengrad Bahnhof]],".",","))</f>
        <v>10.421436</v>
      </c>
    </row>
    <row r="2451" spans="1:7">
      <c r="A2451" s="4" t="s">
        <v>9758</v>
      </c>
      <c r="B2451">
        <v>8011676</v>
      </c>
      <c r="D2451" s="4" t="s">
        <v>9759</v>
      </c>
      <c r="E2451" s="4" t="s">
        <v>9760</v>
      </c>
      <c r="F2451">
        <f>VALUE(SUBSTITUTE(Hafas[[#This Row],[Breitengrad Bahnhof]],".",","))</f>
        <v>50.94117</v>
      </c>
      <c r="G2451">
        <f>VALUE(SUBSTITUTE(Hafas[[#This Row],[Längengrad Bahnhof]],".",","))</f>
        <v>14.164655</v>
      </c>
    </row>
    <row r="2452" spans="1:7">
      <c r="A2452" s="4" t="s">
        <v>9761</v>
      </c>
      <c r="B2452">
        <v>8002332</v>
      </c>
      <c r="D2452" s="4" t="s">
        <v>9762</v>
      </c>
      <c r="E2452" s="4" t="s">
        <v>9763</v>
      </c>
      <c r="F2452">
        <f>VALUE(SUBSTITUTE(Hafas[[#This Row],[Breitengrad Bahnhof]],".",","))</f>
        <v>50.868313999999998</v>
      </c>
      <c r="G2452">
        <f>VALUE(SUBSTITUTE(Hafas[[#This Row],[Längengrad Bahnhof]],".",","))</f>
        <v>8.7384170000000001</v>
      </c>
    </row>
    <row r="2453" spans="1:7">
      <c r="A2453" s="4" t="s">
        <v>9764</v>
      </c>
      <c r="B2453">
        <v>8002333</v>
      </c>
      <c r="D2453" s="4" t="s">
        <v>9765</v>
      </c>
      <c r="E2453" s="4" t="s">
        <v>9766</v>
      </c>
      <c r="F2453">
        <f>VALUE(SUBSTITUTE(Hafas[[#This Row],[Breitengrad Bahnhof]],".",","))</f>
        <v>49.684958999999999</v>
      </c>
      <c r="G2453">
        <f>VALUE(SUBSTITUTE(Hafas[[#This Row],[Längengrad Bahnhof]],".",","))</f>
        <v>10.025594</v>
      </c>
    </row>
    <row r="2454" spans="1:7">
      <c r="A2454" s="4" t="s">
        <v>9767</v>
      </c>
      <c r="B2454">
        <v>8010134</v>
      </c>
      <c r="D2454" s="4" t="s">
        <v>9768</v>
      </c>
      <c r="E2454" s="4" t="s">
        <v>9769</v>
      </c>
      <c r="F2454">
        <f>VALUE(SUBSTITUTE(Hafas[[#This Row],[Breitengrad Bahnhof]],".",","))</f>
        <v>50.8932</v>
      </c>
      <c r="G2454">
        <f>VALUE(SUBSTITUTE(Hafas[[#This Row],[Längengrad Bahnhof]],".",","))</f>
        <v>12.429301000000001</v>
      </c>
    </row>
    <row r="2455" spans="1:7">
      <c r="A2455" s="4" t="s">
        <v>1874</v>
      </c>
      <c r="B2455">
        <v>8010136</v>
      </c>
      <c r="D2455" s="4" t="s">
        <v>9770</v>
      </c>
      <c r="E2455" s="4" t="s">
        <v>9771</v>
      </c>
      <c r="F2455">
        <f>VALUE(SUBSTITUTE(Hafas[[#This Row],[Breitengrad Bahnhof]],".",","))</f>
        <v>50.939070000000001</v>
      </c>
      <c r="G2455">
        <f>VALUE(SUBSTITUTE(Hafas[[#This Row],[Längengrad Bahnhof]],".",","))</f>
        <v>10.712567999999999</v>
      </c>
    </row>
    <row r="2456" spans="1:7">
      <c r="A2456" s="4" t="s">
        <v>9772</v>
      </c>
      <c r="B2456">
        <v>8084111</v>
      </c>
      <c r="D2456" s="4" t="s">
        <v>9773</v>
      </c>
      <c r="E2456" s="4" t="s">
        <v>9774</v>
      </c>
      <c r="F2456">
        <f>VALUE(SUBSTITUTE(Hafas[[#This Row],[Breitengrad Bahnhof]],".",","))</f>
        <v>50.95046</v>
      </c>
      <c r="G2456">
        <f>VALUE(SUBSTITUTE(Hafas[[#This Row],[Längengrad Bahnhof]],".",","))</f>
        <v>10.698956000000001</v>
      </c>
    </row>
    <row r="2457" spans="1:7">
      <c r="A2457" s="4" t="s">
        <v>9775</v>
      </c>
      <c r="B2457">
        <v>8081655</v>
      </c>
      <c r="D2457" s="4" t="s">
        <v>9776</v>
      </c>
      <c r="E2457" s="4" t="s">
        <v>9777</v>
      </c>
      <c r="F2457">
        <f>VALUE(SUBSTITUTE(Hafas[[#This Row],[Breitengrad Bahnhof]],".",","))</f>
        <v>50.929606</v>
      </c>
      <c r="G2457">
        <f>VALUE(SUBSTITUTE(Hafas[[#This Row],[Längengrad Bahnhof]],".",","))</f>
        <v>10.678368000000001</v>
      </c>
    </row>
    <row r="2458" spans="1:7">
      <c r="A2458" s="4" t="s">
        <v>9778</v>
      </c>
      <c r="B2458">
        <v>8011678</v>
      </c>
      <c r="D2458" s="4" t="s">
        <v>9779</v>
      </c>
      <c r="E2458" s="4" t="s">
        <v>9780</v>
      </c>
      <c r="F2458">
        <f>VALUE(SUBSTITUTE(Hafas[[#This Row],[Breitengrad Bahnhof]],".",","))</f>
        <v>50.961880999999998</v>
      </c>
      <c r="G2458">
        <f>VALUE(SUBSTITUTE(Hafas[[#This Row],[Längengrad Bahnhof]],".",","))</f>
        <v>10.720869</v>
      </c>
    </row>
    <row r="2459" spans="1:7">
      <c r="A2459" s="4" t="s">
        <v>9781</v>
      </c>
      <c r="B2459">
        <v>8011659</v>
      </c>
      <c r="D2459" s="4" t="s">
        <v>9782</v>
      </c>
      <c r="E2459" s="4" t="s">
        <v>9783</v>
      </c>
      <c r="F2459">
        <f>VALUE(SUBSTITUTE(Hafas[[#This Row],[Breitengrad Bahnhof]],".",","))</f>
        <v>53.086832999999999</v>
      </c>
      <c r="G2459">
        <f>VALUE(SUBSTITUTE(Hafas[[#This Row],[Längengrad Bahnhof]],".",","))</f>
        <v>13.665919000000001</v>
      </c>
    </row>
    <row r="2460" spans="1:7">
      <c r="A2460" s="4" t="s">
        <v>9784</v>
      </c>
      <c r="B2460">
        <v>8087069</v>
      </c>
      <c r="D2460" s="4" t="s">
        <v>9785</v>
      </c>
      <c r="E2460" s="4" t="s">
        <v>9786</v>
      </c>
      <c r="F2460">
        <f>VALUE(SUBSTITUTE(Hafas[[#This Row],[Breitengrad Bahnhof]],".",","))</f>
        <v>53.091532999999998</v>
      </c>
      <c r="G2460">
        <f>VALUE(SUBSTITUTE(Hafas[[#This Row],[Längengrad Bahnhof]],".",","))</f>
        <v>13.673799000000001</v>
      </c>
    </row>
    <row r="2461" spans="1:7">
      <c r="A2461" s="4" t="s">
        <v>9787</v>
      </c>
      <c r="B2461">
        <v>8002334</v>
      </c>
      <c r="D2461" s="4" t="s">
        <v>9788</v>
      </c>
      <c r="E2461" s="4" t="s">
        <v>9789</v>
      </c>
      <c r="F2461">
        <f>VALUE(SUBSTITUTE(Hafas[[#This Row],[Breitengrad Bahnhof]],".",","))</f>
        <v>48.051653000000002</v>
      </c>
      <c r="G2461">
        <f>VALUE(SUBSTITUTE(Hafas[[#This Row],[Längengrad Bahnhof]],".",","))</f>
        <v>7.7278320000000003</v>
      </c>
    </row>
    <row r="2462" spans="1:7">
      <c r="A2462" s="4" t="s">
        <v>9790</v>
      </c>
      <c r="B2462">
        <v>8002335</v>
      </c>
      <c r="D2462" s="4" t="s">
        <v>9791</v>
      </c>
      <c r="E2462" s="4" t="s">
        <v>9792</v>
      </c>
      <c r="F2462">
        <f>VALUE(SUBSTITUTE(Hafas[[#This Row],[Breitengrad Bahnhof]],".",","))</f>
        <v>48.958131000000002</v>
      </c>
      <c r="G2462">
        <f>VALUE(SUBSTITUTE(Hafas[[#This Row],[Längengrad Bahnhof]],".",","))</f>
        <v>12.983435</v>
      </c>
    </row>
    <row r="2463" spans="1:7">
      <c r="A2463" s="4" t="s">
        <v>9793</v>
      </c>
      <c r="B2463">
        <v>8000128</v>
      </c>
      <c r="D2463" s="4" t="s">
        <v>9794</v>
      </c>
      <c r="E2463" s="4" t="s">
        <v>9795</v>
      </c>
      <c r="F2463">
        <f>VALUE(SUBSTITUTE(Hafas[[#This Row],[Breitengrad Bahnhof]],".",","))</f>
        <v>51.536814999999997</v>
      </c>
      <c r="G2463">
        <f>VALUE(SUBSTITUTE(Hafas[[#This Row],[Längengrad Bahnhof]],".",","))</f>
        <v>9.9260719999999996</v>
      </c>
    </row>
    <row r="2464" spans="1:7">
      <c r="A2464" s="4" t="s">
        <v>9796</v>
      </c>
      <c r="B2464">
        <v>8002337</v>
      </c>
      <c r="D2464" s="4" t="s">
        <v>9797</v>
      </c>
      <c r="E2464" s="4" t="s">
        <v>9798</v>
      </c>
      <c r="F2464">
        <f>VALUE(SUBSTITUTE(Hafas[[#This Row],[Breitengrad Bahnhof]],".",","))</f>
        <v>47.737377000000002</v>
      </c>
      <c r="G2464">
        <f>VALUE(SUBSTITUTE(Hafas[[#This Row],[Längengrad Bahnhof]],".",","))</f>
        <v>8.7748410000000003</v>
      </c>
    </row>
    <row r="2465" spans="1:7">
      <c r="A2465" s="4" t="s">
        <v>9799</v>
      </c>
      <c r="B2465">
        <v>8011662</v>
      </c>
      <c r="D2465" s="4" t="s">
        <v>9800</v>
      </c>
      <c r="E2465" s="4" t="s">
        <v>9801</v>
      </c>
      <c r="F2465">
        <f>VALUE(SUBSTITUTE(Hafas[[#This Row],[Breitengrad Bahnhof]],".",","))</f>
        <v>52.411223999999997</v>
      </c>
      <c r="G2465">
        <f>VALUE(SUBSTITUTE(Hafas[[#This Row],[Längengrad Bahnhof]],".",","))</f>
        <v>12.725982999999999</v>
      </c>
    </row>
    <row r="2466" spans="1:7">
      <c r="A2466" s="4" t="s">
        <v>9802</v>
      </c>
      <c r="B2466">
        <v>8012583</v>
      </c>
      <c r="D2466" s="4" t="s">
        <v>9803</v>
      </c>
      <c r="E2466" s="4" t="s">
        <v>9804</v>
      </c>
      <c r="F2466">
        <f>VALUE(SUBSTITUTE(Hafas[[#This Row],[Breitengrad Bahnhof]],".",","))</f>
        <v>54.248776999999997</v>
      </c>
      <c r="G2466">
        <f>VALUE(SUBSTITUTE(Hafas[[#This Row],[Längengrad Bahnhof]],".",","))</f>
        <v>12.245386999999999</v>
      </c>
    </row>
    <row r="2467" spans="1:7">
      <c r="A2467" s="4" t="s">
        <v>9805</v>
      </c>
      <c r="B2467">
        <v>8012584</v>
      </c>
      <c r="D2467" s="4" t="s">
        <v>9806</v>
      </c>
      <c r="E2467" s="4" t="s">
        <v>9807</v>
      </c>
      <c r="F2467">
        <f>VALUE(SUBSTITUTE(Hafas[[#This Row],[Breitengrad Bahnhof]],".",","))</f>
        <v>54.245890000000003</v>
      </c>
      <c r="G2467">
        <f>VALUE(SUBSTITUTE(Hafas[[#This Row],[Längengrad Bahnhof]],".",","))</f>
        <v>12.237166999999999</v>
      </c>
    </row>
    <row r="2468" spans="1:7">
      <c r="A2468" s="4" t="s">
        <v>9808</v>
      </c>
      <c r="B2468">
        <v>8070163</v>
      </c>
      <c r="D2468" s="4" t="s">
        <v>9809</v>
      </c>
      <c r="E2468" s="4" t="s">
        <v>9810</v>
      </c>
      <c r="F2468">
        <f>VALUE(SUBSTITUTE(Hafas[[#This Row],[Breitengrad Bahnhof]],".",","))</f>
        <v>54.249200000000002</v>
      </c>
      <c r="G2468">
        <f>VALUE(SUBSTITUTE(Hafas[[#This Row],[Längengrad Bahnhof]],".",","))</f>
        <v>12.24404</v>
      </c>
    </row>
    <row r="2469" spans="1:7">
      <c r="A2469" s="4" t="s">
        <v>9811</v>
      </c>
      <c r="B2469">
        <v>8079729</v>
      </c>
      <c r="D2469" s="4" t="s">
        <v>9812</v>
      </c>
      <c r="E2469" s="4" t="s">
        <v>9813</v>
      </c>
      <c r="F2469">
        <f>VALUE(SUBSTITUTE(Hafas[[#This Row],[Breitengrad Bahnhof]],".",","))</f>
        <v>54.248423000000003</v>
      </c>
      <c r="G2469">
        <f>VALUE(SUBSTITUTE(Hafas[[#This Row],[Längengrad Bahnhof]],".",","))</f>
        <v>12.235132999999999</v>
      </c>
    </row>
    <row r="2470" spans="1:7">
      <c r="A2470" s="4" t="s">
        <v>9814</v>
      </c>
      <c r="B2470">
        <v>8002346</v>
      </c>
      <c r="D2470" s="4" t="s">
        <v>9815</v>
      </c>
      <c r="E2470" s="4" t="s">
        <v>9816</v>
      </c>
      <c r="F2470">
        <f>VALUE(SUBSTITUTE(Hafas[[#This Row],[Breitengrad Bahnhof]],".",","))</f>
        <v>48.199148000000001</v>
      </c>
      <c r="G2470">
        <f>VALUE(SUBSTITUTE(Hafas[[#This Row],[Längengrad Bahnhof]],".",","))</f>
        <v>10.852411</v>
      </c>
    </row>
    <row r="2471" spans="1:7">
      <c r="A2471" s="4" t="s">
        <v>9817</v>
      </c>
      <c r="B2471">
        <v>8000131</v>
      </c>
      <c r="D2471" s="4" t="s">
        <v>9818</v>
      </c>
      <c r="E2471" s="4" t="s">
        <v>9819</v>
      </c>
      <c r="F2471">
        <f>VALUE(SUBSTITUTE(Hafas[[#This Row],[Breitengrad Bahnhof]],".",","))</f>
        <v>49.161797</v>
      </c>
      <c r="G2471">
        <f>VALUE(SUBSTITUTE(Hafas[[#This Row],[Längengrad Bahnhof]],".",","))</f>
        <v>8.4906299999999995</v>
      </c>
    </row>
    <row r="2472" spans="1:7">
      <c r="A2472" s="4" t="s">
        <v>9820</v>
      </c>
      <c r="B2472">
        <v>8002345</v>
      </c>
      <c r="D2472" s="4" t="s">
        <v>9821</v>
      </c>
      <c r="E2472" s="4" t="s">
        <v>9822</v>
      </c>
      <c r="F2472">
        <f>VALUE(SUBSTITUTE(Hafas[[#This Row],[Breitengrad Bahnhof]],".",","))</f>
        <v>49.177957999999997</v>
      </c>
      <c r="G2472">
        <f>VALUE(SUBSTITUTE(Hafas[[#This Row],[Längengrad Bahnhof]],".",","))</f>
        <v>8.4940960000000008</v>
      </c>
    </row>
    <row r="2473" spans="1:7">
      <c r="A2473" s="4" t="s">
        <v>9823</v>
      </c>
      <c r="B2473">
        <v>8070888</v>
      </c>
      <c r="D2473" s="4" t="s">
        <v>9824</v>
      </c>
      <c r="E2473" s="4" t="s">
        <v>9825</v>
      </c>
      <c r="F2473">
        <f>VALUE(SUBSTITUTE(Hafas[[#This Row],[Breitengrad Bahnhof]],".",","))</f>
        <v>49.172705999999998</v>
      </c>
      <c r="G2473">
        <f>VALUE(SUBSTITUTE(Hafas[[#This Row],[Längengrad Bahnhof]],".",","))</f>
        <v>8.4962909999999994</v>
      </c>
    </row>
    <row r="2474" spans="1:7">
      <c r="A2474" s="4" t="s">
        <v>9826</v>
      </c>
      <c r="B2474">
        <v>8011681</v>
      </c>
      <c r="D2474" s="4" t="s">
        <v>9827</v>
      </c>
      <c r="E2474" s="4" t="s">
        <v>9828</v>
      </c>
      <c r="F2474">
        <f>VALUE(SUBSTITUTE(Hafas[[#This Row],[Breitengrad Bahnhof]],".",","))</f>
        <v>53.282902</v>
      </c>
      <c r="G2474">
        <f>VALUE(SUBSTITUTE(Hafas[[#This Row],[Längengrad Bahnhof]],".",","))</f>
        <v>11.564201000000001</v>
      </c>
    </row>
    <row r="2475" spans="1:7">
      <c r="A2475" s="4" t="s">
        <v>9829</v>
      </c>
      <c r="B2475">
        <v>8002339</v>
      </c>
      <c r="D2475" s="4" t="s">
        <v>9830</v>
      </c>
      <c r="E2475" s="4" t="s">
        <v>9831</v>
      </c>
      <c r="F2475">
        <f>VALUE(SUBSTITUTE(Hafas[[#This Row],[Breitengrad Bahnhof]],".",","))</f>
        <v>48.119774</v>
      </c>
      <c r="G2475">
        <f>VALUE(SUBSTITUTE(Hafas[[#This Row],[Längengrad Bahnhof]],".",","))</f>
        <v>11.425571</v>
      </c>
    </row>
    <row r="2476" spans="1:7">
      <c r="A2476" s="4" t="s">
        <v>9832</v>
      </c>
      <c r="B2476">
        <v>8002343</v>
      </c>
      <c r="D2476" s="4" t="s">
        <v>9833</v>
      </c>
      <c r="E2476" s="4" t="s">
        <v>9834</v>
      </c>
      <c r="F2476">
        <f>VALUE(SUBSTITUTE(Hafas[[#This Row],[Breitengrad Bahnhof]],".",","))</f>
        <v>47.667028999999999</v>
      </c>
      <c r="G2476">
        <f>VALUE(SUBSTITUTE(Hafas[[#This Row],[Längengrad Bahnhof]],".",","))</f>
        <v>11.1374</v>
      </c>
    </row>
    <row r="2477" spans="1:7">
      <c r="A2477" s="4" t="s">
        <v>9835</v>
      </c>
      <c r="B2477">
        <v>8002344</v>
      </c>
      <c r="D2477" s="4" t="s">
        <v>9836</v>
      </c>
      <c r="E2477" s="4" t="s">
        <v>9837</v>
      </c>
      <c r="F2477">
        <f>VALUE(SUBSTITUTE(Hafas[[#This Row],[Breitengrad Bahnhof]],".",","))</f>
        <v>48.856167999999997</v>
      </c>
      <c r="G2477">
        <f>VALUE(SUBSTITUTE(Hafas[[#This Row],[Längengrad Bahnhof]],".",","))</f>
        <v>13.393326999999999</v>
      </c>
    </row>
    <row r="2478" spans="1:7">
      <c r="A2478" s="4" t="s">
        <v>9838</v>
      </c>
      <c r="B2478">
        <v>8002340</v>
      </c>
      <c r="D2478" s="4" t="s">
        <v>9839</v>
      </c>
      <c r="E2478" s="4" t="s">
        <v>9840</v>
      </c>
      <c r="F2478">
        <f>VALUE(SUBSTITUTE(Hafas[[#This Row],[Breitengrad Bahnhof]],".",","))</f>
        <v>49.641626000000002</v>
      </c>
      <c r="G2478">
        <f>VALUE(SUBSTITUTE(Hafas[[#This Row],[Längengrad Bahnhof]],".",","))</f>
        <v>11.250365</v>
      </c>
    </row>
    <row r="2479" spans="1:7">
      <c r="A2479" s="4" t="s">
        <v>9841</v>
      </c>
      <c r="B2479">
        <v>8002341</v>
      </c>
      <c r="D2479" s="4" t="s">
        <v>9842</v>
      </c>
      <c r="E2479" s="4" t="s">
        <v>9843</v>
      </c>
      <c r="F2479">
        <f>VALUE(SUBSTITUTE(Hafas[[#This Row],[Breitengrad Bahnhof]],".",","))</f>
        <v>50.118279000000001</v>
      </c>
      <c r="G2479">
        <f>VALUE(SUBSTITUTE(Hafas[[#This Row],[Längengrad Bahnhof]],".",","))</f>
        <v>9.7371619999999997</v>
      </c>
    </row>
    <row r="2480" spans="1:7">
      <c r="A2480" s="4" t="s">
        <v>9844</v>
      </c>
      <c r="B2480">
        <v>8011683</v>
      </c>
      <c r="D2480" s="4" t="s">
        <v>9845</v>
      </c>
      <c r="E2480" s="4" t="s">
        <v>9846</v>
      </c>
      <c r="F2480">
        <f>VALUE(SUBSTITUTE(Hafas[[#This Row],[Breitengrad Bahnhof]],".",","))</f>
        <v>51.724730999999998</v>
      </c>
      <c r="G2480">
        <f>VALUE(SUBSTITUTE(Hafas[[#This Row],[Längengrad Bahnhof]],".",","))</f>
        <v>12.460037</v>
      </c>
    </row>
    <row r="2481" spans="1:7">
      <c r="A2481" s="4" t="s">
        <v>9847</v>
      </c>
      <c r="B2481">
        <v>8010137</v>
      </c>
      <c r="D2481" s="4" t="s">
        <v>9848</v>
      </c>
      <c r="E2481" s="4" t="s">
        <v>9849</v>
      </c>
      <c r="F2481">
        <f>VALUE(SUBSTITUTE(Hafas[[#This Row],[Breitengrad Bahnhof]],".",","))</f>
        <v>50.758996000000003</v>
      </c>
      <c r="G2481">
        <f>VALUE(SUBSTITUTE(Hafas[[#This Row],[Längengrad Bahnhof]],".",","))</f>
        <v>10.833276</v>
      </c>
    </row>
    <row r="2482" spans="1:7">
      <c r="A2482" s="4" t="s">
        <v>9850</v>
      </c>
      <c r="B2482">
        <v>8011685</v>
      </c>
      <c r="D2482" s="4" t="s">
        <v>9851</v>
      </c>
      <c r="E2482" s="4" t="s">
        <v>9852</v>
      </c>
      <c r="F2482">
        <f>VALUE(SUBSTITUTE(Hafas[[#This Row],[Breitengrad Bahnhof]],".",","))</f>
        <v>51.602148999999997</v>
      </c>
      <c r="G2482">
        <f>VALUE(SUBSTITUTE(Hafas[[#This Row],[Längengrad Bahnhof]],".",","))</f>
        <v>11.404245</v>
      </c>
    </row>
    <row r="2483" spans="1:7">
      <c r="A2483" s="4" t="s">
        <v>9853</v>
      </c>
      <c r="B2483">
        <v>8011687</v>
      </c>
      <c r="D2483" s="4" t="s">
        <v>9854</v>
      </c>
      <c r="E2483" s="4" t="s">
        <v>9855</v>
      </c>
      <c r="F2483">
        <f>VALUE(SUBSTITUTE(Hafas[[#This Row],[Breitengrad Bahnhof]],".",","))</f>
        <v>51.089734</v>
      </c>
      <c r="G2483">
        <f>VALUE(SUBSTITUTE(Hafas[[#This Row],[Längengrad Bahnhof]],".",","))</f>
        <v>10.733617000000001</v>
      </c>
    </row>
    <row r="2484" spans="1:7">
      <c r="A2484" s="4" t="s">
        <v>9856</v>
      </c>
      <c r="B2484">
        <v>8007339</v>
      </c>
      <c r="D2484" s="4" t="s">
        <v>9857</v>
      </c>
      <c r="E2484" s="4" t="s">
        <v>9858</v>
      </c>
      <c r="F2484">
        <f>VALUE(SUBSTITUTE(Hafas[[#This Row],[Breitengrad Bahnhof]],".",","))</f>
        <v>49.202635000000001</v>
      </c>
      <c r="G2484">
        <f>VALUE(SUBSTITUTE(Hafas[[#This Row],[Längengrad Bahnhof]],".",","))</f>
        <v>12.877825</v>
      </c>
    </row>
    <row r="2485" spans="1:7">
      <c r="A2485" s="4" t="s">
        <v>9859</v>
      </c>
      <c r="B2485">
        <v>8002347</v>
      </c>
      <c r="D2485" s="4" t="s">
        <v>9860</v>
      </c>
      <c r="E2485" s="4" t="s">
        <v>9861</v>
      </c>
      <c r="F2485">
        <f>VALUE(SUBSTITUTE(Hafas[[#This Row],[Breitengrad Bahnhof]],".",","))</f>
        <v>48.043225999999997</v>
      </c>
      <c r="G2485">
        <f>VALUE(SUBSTITUTE(Hafas[[#This Row],[Längengrad Bahnhof]],".",","))</f>
        <v>11.940422999999999</v>
      </c>
    </row>
    <row r="2486" spans="1:7">
      <c r="A2486" s="4" t="s">
        <v>9862</v>
      </c>
      <c r="B2486">
        <v>8002348</v>
      </c>
      <c r="D2486" s="4" t="s">
        <v>9863</v>
      </c>
      <c r="E2486" s="4" t="s">
        <v>9864</v>
      </c>
      <c r="F2486">
        <f>VALUE(SUBSTITUTE(Hafas[[#This Row],[Breitengrad Bahnhof]],".",","))</f>
        <v>48.047217000000003</v>
      </c>
      <c r="G2486">
        <f>VALUE(SUBSTITUTE(Hafas[[#This Row],[Längengrad Bahnhof]],".",","))</f>
        <v>11.962757999999999</v>
      </c>
    </row>
    <row r="2487" spans="1:7">
      <c r="A2487" s="4" t="s">
        <v>9865</v>
      </c>
      <c r="B2487">
        <v>8002349</v>
      </c>
      <c r="D2487" s="4" t="s">
        <v>9866</v>
      </c>
      <c r="E2487" s="4" t="s">
        <v>9867</v>
      </c>
      <c r="F2487">
        <f>VALUE(SUBSTITUTE(Hafas[[#This Row],[Breitengrad Bahnhof]],".",","))</f>
        <v>48.889645000000002</v>
      </c>
      <c r="G2487">
        <f>VALUE(SUBSTITUTE(Hafas[[#This Row],[Längengrad Bahnhof]],".",","))</f>
        <v>12.973322</v>
      </c>
    </row>
    <row r="2488" spans="1:7">
      <c r="A2488" s="4" t="s">
        <v>9868</v>
      </c>
      <c r="B2488">
        <v>8002351</v>
      </c>
      <c r="D2488" s="4" t="s">
        <v>9869</v>
      </c>
      <c r="E2488" s="4" t="s">
        <v>9870</v>
      </c>
      <c r="F2488">
        <f>VALUE(SUBSTITUTE(Hafas[[#This Row],[Breitengrad Bahnhof]],".",","))</f>
        <v>48.132095999999997</v>
      </c>
      <c r="G2488">
        <f>VALUE(SUBSTITUTE(Hafas[[#This Row],[Längengrad Bahnhof]],".",","))</f>
        <v>11.153259</v>
      </c>
    </row>
    <row r="2489" spans="1:7">
      <c r="A2489" s="4" t="s">
        <v>9871</v>
      </c>
      <c r="B2489">
        <v>8071706</v>
      </c>
      <c r="D2489" s="4" t="s">
        <v>9872</v>
      </c>
      <c r="E2489" s="4" t="s">
        <v>9873</v>
      </c>
      <c r="F2489">
        <f>VALUE(SUBSTITUTE(Hafas[[#This Row],[Breitengrad Bahnhof]],".",","))</f>
        <v>50.581522</v>
      </c>
      <c r="G2489">
        <f>VALUE(SUBSTITUTE(Hafas[[#This Row],[Längengrad Bahnhof]],".",","))</f>
        <v>7.0319279999999997</v>
      </c>
    </row>
    <row r="2490" spans="1:7">
      <c r="A2490" s="4" t="s">
        <v>9874</v>
      </c>
      <c r="B2490">
        <v>8011689</v>
      </c>
      <c r="D2490" s="4" t="s">
        <v>9875</v>
      </c>
      <c r="E2490" s="4" t="s">
        <v>9876</v>
      </c>
      <c r="F2490">
        <f>VALUE(SUBSTITUTE(Hafas[[#This Row],[Breitengrad Bahnhof]],".",","))</f>
        <v>53.417380999999999</v>
      </c>
      <c r="G2490">
        <f>VALUE(SUBSTITUTE(Hafas[[#This Row],[Längengrad Bahnhof]],".",","))</f>
        <v>14.347457</v>
      </c>
    </row>
    <row r="2491" spans="1:7">
      <c r="A2491" s="4" t="s">
        <v>9877</v>
      </c>
      <c r="B2491">
        <v>8089123</v>
      </c>
      <c r="D2491" s="4" t="s">
        <v>2585</v>
      </c>
      <c r="E2491" s="4" t="s">
        <v>2585</v>
      </c>
      <c r="F2491">
        <f>VALUE(SUBSTITUTE(Hafas[[#This Row],[Breitengrad Bahnhof]],".",","))</f>
        <v>999999</v>
      </c>
      <c r="G2491">
        <f>VALUE(SUBSTITUTE(Hafas[[#This Row],[Längengrad Bahnhof]],".",","))</f>
        <v>999999</v>
      </c>
    </row>
    <row r="2492" spans="1:7">
      <c r="A2492" s="4" t="s">
        <v>9878</v>
      </c>
      <c r="B2492">
        <v>8011691</v>
      </c>
      <c r="D2492" s="4" t="s">
        <v>9879</v>
      </c>
      <c r="E2492" s="4" t="s">
        <v>9880</v>
      </c>
      <c r="F2492">
        <f>VALUE(SUBSTITUTE(Hafas[[#This Row],[Breitengrad Bahnhof]],".",","))</f>
        <v>53.001075999999998</v>
      </c>
      <c r="G2492">
        <f>VALUE(SUBSTITUTE(Hafas[[#This Row],[Längengrad Bahnhof]],".",","))</f>
        <v>13.167120000000001</v>
      </c>
    </row>
    <row r="2493" spans="1:7">
      <c r="A2493" s="4" t="s">
        <v>9881</v>
      </c>
      <c r="B2493">
        <v>8079851</v>
      </c>
      <c r="D2493" s="4" t="s">
        <v>9882</v>
      </c>
      <c r="E2493" s="4" t="s">
        <v>9883</v>
      </c>
      <c r="F2493">
        <f>VALUE(SUBSTITUTE(Hafas[[#This Row],[Breitengrad Bahnhof]],".",","))</f>
        <v>53.000000999999997</v>
      </c>
      <c r="G2493">
        <f>VALUE(SUBSTITUTE(Hafas[[#This Row],[Längengrad Bahnhof]],".",","))</f>
        <v>13.154253000000001</v>
      </c>
    </row>
    <row r="2494" spans="1:7">
      <c r="A2494" s="4" t="s">
        <v>9884</v>
      </c>
      <c r="B2494">
        <v>8070660</v>
      </c>
      <c r="D2494" s="4" t="s">
        <v>9885</v>
      </c>
      <c r="E2494" s="4" t="s">
        <v>9886</v>
      </c>
      <c r="F2494">
        <f>VALUE(SUBSTITUTE(Hafas[[#This Row],[Breitengrad Bahnhof]],".",","))</f>
        <v>51.237290999999999</v>
      </c>
      <c r="G2494">
        <f>VALUE(SUBSTITUTE(Hafas[[#This Row],[Längengrad Bahnhof]],".",","))</f>
        <v>13.067876</v>
      </c>
    </row>
    <row r="2495" spans="1:7">
      <c r="A2495" s="4" t="s">
        <v>9887</v>
      </c>
      <c r="B2495">
        <v>8002342</v>
      </c>
      <c r="D2495" s="4" t="s">
        <v>9888</v>
      </c>
      <c r="E2495" s="4" t="s">
        <v>9889</v>
      </c>
      <c r="F2495">
        <f>VALUE(SUBSTITUTE(Hafas[[#This Row],[Breitengrad Bahnhof]],".",","))</f>
        <v>50.451904999999996</v>
      </c>
      <c r="G2495">
        <f>VALUE(SUBSTITUTE(Hafas[[#This Row],[Längengrad Bahnhof]],".",","))</f>
        <v>8.2507570000000001</v>
      </c>
    </row>
    <row r="2496" spans="1:7">
      <c r="A2496" s="4" t="s">
        <v>9890</v>
      </c>
      <c r="B2496">
        <v>8071348</v>
      </c>
      <c r="D2496" s="4" t="s">
        <v>9891</v>
      </c>
      <c r="E2496" s="4" t="s">
        <v>9892</v>
      </c>
      <c r="F2496">
        <f>VALUE(SUBSTITUTE(Hafas[[#This Row],[Breitengrad Bahnhof]],".",","))</f>
        <v>50.449922999999998</v>
      </c>
      <c r="G2496">
        <f>VALUE(SUBSTITUTE(Hafas[[#This Row],[Längengrad Bahnhof]],".",","))</f>
        <v>8.2611930000000005</v>
      </c>
    </row>
    <row r="2497" spans="1:7">
      <c r="A2497" s="4" t="s">
        <v>9893</v>
      </c>
      <c r="B2497">
        <v>8000132</v>
      </c>
      <c r="D2497" s="4" t="s">
        <v>9894</v>
      </c>
      <c r="E2497" s="4" t="s">
        <v>9895</v>
      </c>
      <c r="F2497">
        <f>VALUE(SUBSTITUTE(Hafas[[#This Row],[Breitengrad Bahnhof]],".",","))</f>
        <v>50.382238999999998</v>
      </c>
      <c r="G2497">
        <f>VALUE(SUBSTITUTE(Hafas[[#This Row],[Längengrad Bahnhof]],".",","))</f>
        <v>8.4585530000000002</v>
      </c>
    </row>
    <row r="2498" spans="1:7">
      <c r="A2498" s="4" t="s">
        <v>9896</v>
      </c>
      <c r="B2498">
        <v>8002358</v>
      </c>
      <c r="D2498" s="4" t="s">
        <v>9897</v>
      </c>
      <c r="E2498" s="4" t="s">
        <v>9898</v>
      </c>
      <c r="F2498">
        <f>VALUE(SUBSTITUTE(Hafas[[#This Row],[Breitengrad Bahnhof]],".",","))</f>
        <v>51.447485</v>
      </c>
      <c r="G2498">
        <f>VALUE(SUBSTITUTE(Hafas[[#This Row],[Längengrad Bahnhof]],".",","))</f>
        <v>9.4201589999999999</v>
      </c>
    </row>
    <row r="2499" spans="1:7">
      <c r="A2499" s="4" t="s">
        <v>9899</v>
      </c>
      <c r="B2499">
        <v>8010139</v>
      </c>
      <c r="D2499" s="4" t="s">
        <v>9900</v>
      </c>
      <c r="E2499" s="4" t="s">
        <v>9901</v>
      </c>
      <c r="F2499">
        <f>VALUE(SUBSTITUTE(Hafas[[#This Row],[Breitengrad Bahnhof]],".",","))</f>
        <v>54.092922999999999</v>
      </c>
      <c r="G2499">
        <f>VALUE(SUBSTITUTE(Hafas[[#This Row],[Längengrad Bahnhof]],".",","))</f>
        <v>13.370262</v>
      </c>
    </row>
    <row r="2500" spans="1:7">
      <c r="A2500" s="4" t="s">
        <v>9902</v>
      </c>
      <c r="B2500">
        <v>8011694</v>
      </c>
      <c r="D2500" s="4" t="s">
        <v>9903</v>
      </c>
      <c r="E2500" s="4" t="s">
        <v>9904</v>
      </c>
      <c r="F2500">
        <f>VALUE(SUBSTITUTE(Hafas[[#This Row],[Breitengrad Bahnhof]],".",","))</f>
        <v>54.076442999999998</v>
      </c>
      <c r="G2500">
        <f>VALUE(SUBSTITUTE(Hafas[[#This Row],[Längengrad Bahnhof]],".",","))</f>
        <v>13.396656</v>
      </c>
    </row>
    <row r="2501" spans="1:7">
      <c r="A2501" s="4" t="s">
        <v>9905</v>
      </c>
      <c r="B2501">
        <v>8070125</v>
      </c>
      <c r="D2501" s="4" t="s">
        <v>9906</v>
      </c>
      <c r="E2501" s="4" t="s">
        <v>9907</v>
      </c>
      <c r="F2501">
        <f>VALUE(SUBSTITUTE(Hafas[[#This Row],[Breitengrad Bahnhof]],".",","))</f>
        <v>54.089464</v>
      </c>
      <c r="G2501">
        <f>VALUE(SUBSTITUTE(Hafas[[#This Row],[Längengrad Bahnhof]],".",","))</f>
        <v>13.449472999999999</v>
      </c>
    </row>
    <row r="2502" spans="1:7">
      <c r="A2502" s="4" t="s">
        <v>9908</v>
      </c>
      <c r="B2502">
        <v>8070114</v>
      </c>
      <c r="D2502" s="4" t="s">
        <v>9909</v>
      </c>
      <c r="E2502" s="4" t="s">
        <v>9910</v>
      </c>
      <c r="F2502">
        <f>VALUE(SUBSTITUTE(Hafas[[#This Row],[Breitengrad Bahnhof]],".",","))</f>
        <v>54.080243000000003</v>
      </c>
      <c r="G2502">
        <f>VALUE(SUBSTITUTE(Hafas[[#This Row],[Längengrad Bahnhof]],".",","))</f>
        <v>13.486598000000001</v>
      </c>
    </row>
    <row r="2503" spans="1:7">
      <c r="A2503" s="4" t="s">
        <v>9911</v>
      </c>
      <c r="B2503">
        <v>8010140</v>
      </c>
      <c r="D2503" s="4" t="s">
        <v>9912</v>
      </c>
      <c r="E2503" s="4" t="s">
        <v>9913</v>
      </c>
      <c r="F2503">
        <f>VALUE(SUBSTITUTE(Hafas[[#This Row],[Breitengrad Bahnhof]],".",","))</f>
        <v>50.652974</v>
      </c>
      <c r="G2503">
        <f>VALUE(SUBSTITUTE(Hafas[[#This Row],[Längengrad Bahnhof]],".",","))</f>
        <v>12.194464999999999</v>
      </c>
    </row>
    <row r="2504" spans="1:7">
      <c r="A2504" s="4" t="s">
        <v>9914</v>
      </c>
      <c r="B2504">
        <v>8011697</v>
      </c>
      <c r="D2504" s="4" t="s">
        <v>9915</v>
      </c>
      <c r="E2504" s="4" t="s">
        <v>9916</v>
      </c>
      <c r="F2504">
        <f>VALUE(SUBSTITUTE(Hafas[[#This Row],[Breitengrad Bahnhof]],".",","))</f>
        <v>50.630879</v>
      </c>
      <c r="G2504">
        <f>VALUE(SUBSTITUTE(Hafas[[#This Row],[Längengrad Bahnhof]],".",","))</f>
        <v>12.185217</v>
      </c>
    </row>
    <row r="2505" spans="1:7">
      <c r="A2505" s="4" t="s">
        <v>9917</v>
      </c>
      <c r="B2505">
        <v>8002365</v>
      </c>
      <c r="D2505" s="4" t="s">
        <v>9918</v>
      </c>
      <c r="E2505" s="4" t="s">
        <v>9919</v>
      </c>
      <c r="F2505">
        <f>VALUE(SUBSTITUTE(Hafas[[#This Row],[Breitengrad Bahnhof]],".",","))</f>
        <v>47.550899999999999</v>
      </c>
      <c r="G2505">
        <f>VALUE(SUBSTITUTE(Hafas[[#This Row],[Längengrad Bahnhof]],".",","))</f>
        <v>7.6595060000000004</v>
      </c>
    </row>
    <row r="2506" spans="1:7">
      <c r="A2506" s="4" t="s">
        <v>9920</v>
      </c>
      <c r="B2506">
        <v>8011699</v>
      </c>
      <c r="D2506" s="4" t="s">
        <v>9921</v>
      </c>
      <c r="E2506" s="4" t="s">
        <v>9922</v>
      </c>
      <c r="F2506">
        <f>VALUE(SUBSTITUTE(Hafas[[#This Row],[Breitengrad Bahnhof]],".",","))</f>
        <v>51.645358000000002</v>
      </c>
      <c r="G2506">
        <f>VALUE(SUBSTITUTE(Hafas[[#This Row],[Längengrad Bahnhof]],".",","))</f>
        <v>12.297969</v>
      </c>
    </row>
    <row r="2507" spans="1:7">
      <c r="A2507" s="4" t="s">
        <v>9923</v>
      </c>
      <c r="B2507">
        <v>8011700</v>
      </c>
      <c r="D2507" s="4" t="s">
        <v>9924</v>
      </c>
      <c r="E2507" s="4" t="s">
        <v>9925</v>
      </c>
      <c r="F2507">
        <f>VALUE(SUBSTITUTE(Hafas[[#This Row],[Breitengrad Bahnhof]],".",","))</f>
        <v>51.229134000000002</v>
      </c>
      <c r="G2507">
        <f>VALUE(SUBSTITUTE(Hafas[[#This Row],[Längengrad Bahnhof]],".",","))</f>
        <v>10.941476</v>
      </c>
    </row>
    <row r="2508" spans="1:7">
      <c r="A2508" s="4" t="s">
        <v>9926</v>
      </c>
      <c r="B2508">
        <v>8002369</v>
      </c>
      <c r="D2508" s="4" t="s">
        <v>9927</v>
      </c>
      <c r="E2508" s="4" t="s">
        <v>9928</v>
      </c>
      <c r="F2508">
        <f>VALUE(SUBSTITUTE(Hafas[[#This Row],[Breitengrad Bahnhof]],".",","))</f>
        <v>52.089945999999998</v>
      </c>
      <c r="G2508">
        <f>VALUE(SUBSTITUTE(Hafas[[#This Row],[Längengrad Bahnhof]],".",","))</f>
        <v>7.5993529999999998</v>
      </c>
    </row>
    <row r="2509" spans="1:7">
      <c r="A2509" s="4" t="s">
        <v>9929</v>
      </c>
      <c r="B2509">
        <v>8000133</v>
      </c>
      <c r="D2509" s="4" t="s">
        <v>9930</v>
      </c>
      <c r="E2509" s="4" t="s">
        <v>9931</v>
      </c>
      <c r="F2509">
        <f>VALUE(SUBSTITUTE(Hafas[[#This Row],[Breitengrad Bahnhof]],".",","))</f>
        <v>51.093701000000003</v>
      </c>
      <c r="G2509">
        <f>VALUE(SUBSTITUTE(Hafas[[#This Row],[Längengrad Bahnhof]],".",","))</f>
        <v>6.5804470000000004</v>
      </c>
    </row>
    <row r="2510" spans="1:7">
      <c r="A2510" s="4" t="s">
        <v>9932</v>
      </c>
      <c r="B2510">
        <v>8010141</v>
      </c>
      <c r="D2510" s="4" t="s">
        <v>9933</v>
      </c>
      <c r="E2510" s="4" t="s">
        <v>9934</v>
      </c>
      <c r="F2510">
        <f>VALUE(SUBSTITUTE(Hafas[[#This Row],[Breitengrad Bahnhof]],".",","))</f>
        <v>53.857467999999997</v>
      </c>
      <c r="G2510">
        <f>VALUE(SUBSTITUTE(Hafas[[#This Row],[Längengrad Bahnhof]],".",","))</f>
        <v>11.184711999999999</v>
      </c>
    </row>
    <row r="2511" spans="1:7">
      <c r="A2511" s="4" t="s">
        <v>9935</v>
      </c>
      <c r="B2511">
        <v>8011702</v>
      </c>
      <c r="D2511" s="4" t="s">
        <v>9936</v>
      </c>
      <c r="E2511" s="4" t="s">
        <v>9937</v>
      </c>
      <c r="F2511">
        <f>VALUE(SUBSTITUTE(Hafas[[#This Row],[Breitengrad Bahnhof]],".",","))</f>
        <v>53.851233000000001</v>
      </c>
      <c r="G2511">
        <f>VALUE(SUBSTITUTE(Hafas[[#This Row],[Längengrad Bahnhof]],".",","))</f>
        <v>11.068569</v>
      </c>
    </row>
    <row r="2512" spans="1:7">
      <c r="A2512" s="4" t="s">
        <v>9938</v>
      </c>
      <c r="B2512">
        <v>8011703</v>
      </c>
      <c r="D2512" s="4" t="s">
        <v>9939</v>
      </c>
      <c r="E2512" s="4" t="s">
        <v>9940</v>
      </c>
      <c r="F2512">
        <f>VALUE(SUBSTITUTE(Hafas[[#This Row],[Breitengrad Bahnhof]],".",","))</f>
        <v>51.880575999999998</v>
      </c>
      <c r="G2512">
        <f>VALUE(SUBSTITUTE(Hafas[[#This Row],[Längengrad Bahnhof]],".",","))</f>
        <v>12.522976999999999</v>
      </c>
    </row>
    <row r="2513" spans="1:7">
      <c r="A2513" s="4" t="s">
        <v>9941</v>
      </c>
      <c r="B2513">
        <v>8071641</v>
      </c>
      <c r="D2513" s="4" t="s">
        <v>9942</v>
      </c>
      <c r="E2513" s="4" t="s">
        <v>9943</v>
      </c>
      <c r="F2513">
        <f>VALUE(SUBSTITUTE(Hafas[[#This Row],[Breitengrad Bahnhof]],".",","))</f>
        <v>51.881864</v>
      </c>
      <c r="G2513">
        <f>VALUE(SUBSTITUTE(Hafas[[#This Row],[Längengrad Bahnhof]],".",","))</f>
        <v>12.509492</v>
      </c>
    </row>
    <row r="2514" spans="1:7">
      <c r="A2514" s="4" t="s">
        <v>9944</v>
      </c>
      <c r="B2514">
        <v>8070405</v>
      </c>
      <c r="D2514" s="4" t="s">
        <v>9945</v>
      </c>
      <c r="E2514" s="4" t="s">
        <v>9946</v>
      </c>
      <c r="F2514">
        <f>VALUE(SUBSTITUTE(Hafas[[#This Row],[Breitengrad Bahnhof]],".",","))</f>
        <v>50.442036000000002</v>
      </c>
      <c r="G2514">
        <f>VALUE(SUBSTITUTE(Hafas[[#This Row],[Längengrad Bahnhof]],".",","))</f>
        <v>8.7009519999999991</v>
      </c>
    </row>
    <row r="2515" spans="1:7">
      <c r="A2515" s="4" t="s">
        <v>9947</v>
      </c>
      <c r="B2515">
        <v>8084070</v>
      </c>
      <c r="D2515" s="4" t="s">
        <v>9948</v>
      </c>
      <c r="E2515" s="4" t="s">
        <v>9949</v>
      </c>
      <c r="F2515">
        <f>VALUE(SUBSTITUTE(Hafas[[#This Row],[Breitengrad Bahnhof]],".",","))</f>
        <v>51.230530999999999</v>
      </c>
      <c r="G2515">
        <f>VALUE(SUBSTITUTE(Hafas[[#This Row],[Längengrad Bahnhof]],".",","))</f>
        <v>11.136714</v>
      </c>
    </row>
    <row r="2516" spans="1:7">
      <c r="A2516" s="4" t="s">
        <v>9950</v>
      </c>
      <c r="B2516">
        <v>8017041</v>
      </c>
      <c r="D2516" s="4" t="s">
        <v>9951</v>
      </c>
      <c r="E2516" s="4" t="s">
        <v>9952</v>
      </c>
      <c r="F2516">
        <f>VALUE(SUBSTITUTE(Hafas[[#This Row],[Breitengrad Bahnhof]],".",","))</f>
        <v>47.478217000000001</v>
      </c>
      <c r="G2516">
        <f>VALUE(SUBSTITUTE(Hafas[[#This Row],[Längengrad Bahnhof]],".",","))</f>
        <v>10.946120000000001</v>
      </c>
    </row>
    <row r="2517" spans="1:7">
      <c r="A2517" s="4" t="s">
        <v>9953</v>
      </c>
      <c r="B2517">
        <v>8002373</v>
      </c>
      <c r="D2517" s="4" t="s">
        <v>9954</v>
      </c>
      <c r="E2517" s="4" t="s">
        <v>9955</v>
      </c>
      <c r="F2517">
        <f>VALUE(SUBSTITUTE(Hafas[[#This Row],[Breitengrad Bahnhof]],".",","))</f>
        <v>47.628431999999997</v>
      </c>
      <c r="G2517">
        <f>VALUE(SUBSTITUTE(Hafas[[#This Row],[Längengrad Bahnhof]],".",","))</f>
        <v>8.3960030000000003</v>
      </c>
    </row>
    <row r="2518" spans="1:7">
      <c r="A2518" s="4" t="s">
        <v>9956</v>
      </c>
      <c r="B2518">
        <v>8011705</v>
      </c>
      <c r="D2518" s="4" t="s">
        <v>9957</v>
      </c>
      <c r="E2518" s="4" t="s">
        <v>9958</v>
      </c>
      <c r="F2518">
        <f>VALUE(SUBSTITUTE(Hafas[[#This Row],[Breitengrad Bahnhof]],".",","))</f>
        <v>51.230075999999997</v>
      </c>
      <c r="G2518">
        <f>VALUE(SUBSTITUTE(Hafas[[#This Row],[Längengrad Bahnhof]],".",","))</f>
        <v>12.714131</v>
      </c>
    </row>
    <row r="2519" spans="1:7">
      <c r="A2519" s="4" t="s">
        <v>9959</v>
      </c>
      <c r="B2519">
        <v>8070406</v>
      </c>
      <c r="D2519" s="4" t="s">
        <v>9960</v>
      </c>
      <c r="E2519" s="4" t="s">
        <v>9961</v>
      </c>
      <c r="F2519">
        <f>VALUE(SUBSTITUTE(Hafas[[#This Row],[Breitengrad Bahnhof]],".",","))</f>
        <v>47.787970999999999</v>
      </c>
      <c r="G2519">
        <f>VALUE(SUBSTITUTE(Hafas[[#This Row],[Längengrad Bahnhof]],".",","))</f>
        <v>8.504429</v>
      </c>
    </row>
    <row r="2520" spans="1:7">
      <c r="A2520" s="4" t="s">
        <v>9962</v>
      </c>
      <c r="B2520">
        <v>8011707</v>
      </c>
      <c r="D2520" s="4" t="s">
        <v>9963</v>
      </c>
      <c r="E2520" s="4" t="s">
        <v>9964</v>
      </c>
      <c r="F2520">
        <f>VALUE(SUBSTITUTE(Hafas[[#This Row],[Breitengrad Bahnhof]],".",","))</f>
        <v>54.109738999999998</v>
      </c>
      <c r="G2520">
        <f>VALUE(SUBSTITUTE(Hafas[[#This Row],[Längengrad Bahnhof]],".",","))</f>
        <v>13.034025</v>
      </c>
    </row>
    <row r="2521" spans="1:7">
      <c r="A2521" s="4" t="s">
        <v>9965</v>
      </c>
      <c r="B2521">
        <v>8010142</v>
      </c>
      <c r="D2521" s="4" t="s">
        <v>9966</v>
      </c>
      <c r="E2521" s="4" t="s">
        <v>9967</v>
      </c>
      <c r="F2521">
        <f>VALUE(SUBSTITUTE(Hafas[[#This Row],[Breitengrad Bahnhof]],".",","))</f>
        <v>50.532952999999999</v>
      </c>
      <c r="G2521">
        <f>VALUE(SUBSTITUTE(Hafas[[#This Row],[Längengrad Bahnhof]],".",","))</f>
        <v>10.450512</v>
      </c>
    </row>
    <row r="2522" spans="1:7">
      <c r="A2522" s="4" t="s">
        <v>9968</v>
      </c>
      <c r="B2522">
        <v>8011709</v>
      </c>
      <c r="D2522" s="4" t="s">
        <v>9969</v>
      </c>
      <c r="E2522" s="4" t="s">
        <v>9970</v>
      </c>
      <c r="F2522">
        <f>VALUE(SUBSTITUTE(Hafas[[#This Row],[Breitengrad Bahnhof]],".",","))</f>
        <v>50.432302</v>
      </c>
      <c r="G2522">
        <f>VALUE(SUBSTITUTE(Hafas[[#This Row],[Längengrad Bahnhof]],".",","))</f>
        <v>11.943905000000001</v>
      </c>
    </row>
    <row r="2523" spans="1:7">
      <c r="A2523" s="4" t="s">
        <v>9971</v>
      </c>
      <c r="B2523">
        <v>8002377</v>
      </c>
      <c r="D2523" s="4" t="s">
        <v>9972</v>
      </c>
      <c r="E2523" s="4" t="s">
        <v>9973</v>
      </c>
      <c r="F2523">
        <f>VALUE(SUBSTITUTE(Hafas[[#This Row],[Breitengrad Bahnhof]],".",","))</f>
        <v>48.194918999999999</v>
      </c>
      <c r="G2523">
        <f>VALUE(SUBSTITUTE(Hafas[[#This Row],[Längengrad Bahnhof]],".",","))</f>
        <v>11.374107</v>
      </c>
    </row>
    <row r="2524" spans="1:7">
      <c r="A2524" s="4" t="s">
        <v>9974</v>
      </c>
      <c r="B2524">
        <v>8011711</v>
      </c>
      <c r="D2524" s="4" t="s">
        <v>9975</v>
      </c>
      <c r="E2524" s="4" t="s">
        <v>9976</v>
      </c>
      <c r="F2524">
        <f>VALUE(SUBSTITUTE(Hafas[[#This Row],[Breitengrad Bahnhof]],".",","))</f>
        <v>51.432347</v>
      </c>
      <c r="G2524">
        <f>VALUE(SUBSTITUTE(Hafas[[#This Row],[Längengrad Bahnhof]],".",","))</f>
        <v>12.116826</v>
      </c>
    </row>
    <row r="2525" spans="1:7">
      <c r="A2525" s="4" t="s">
        <v>9977</v>
      </c>
      <c r="B2525">
        <v>8071113</v>
      </c>
      <c r="D2525" s="4" t="s">
        <v>9978</v>
      </c>
      <c r="E2525" s="4" t="s">
        <v>9979</v>
      </c>
      <c r="F2525">
        <f>VALUE(SUBSTITUTE(Hafas[[#This Row],[Breitengrad Bahnhof]],".",","))</f>
        <v>51.429986</v>
      </c>
      <c r="G2525">
        <f>VALUE(SUBSTITUTE(Hafas[[#This Row],[Längengrad Bahnhof]],".",","))</f>
        <v>12.118143</v>
      </c>
    </row>
    <row r="2526" spans="1:7">
      <c r="A2526" s="4" t="s">
        <v>9980</v>
      </c>
      <c r="B2526">
        <v>8011712</v>
      </c>
      <c r="D2526" s="4" t="s">
        <v>9981</v>
      </c>
      <c r="E2526" s="4" t="s">
        <v>9982</v>
      </c>
      <c r="F2526">
        <f>VALUE(SUBSTITUTE(Hafas[[#This Row],[Breitengrad Bahnhof]],".",","))</f>
        <v>51.411467999999999</v>
      </c>
      <c r="G2526">
        <f>VALUE(SUBSTITUTE(Hafas[[#This Row],[Längengrad Bahnhof]],".",","))</f>
        <v>13.439541999999999</v>
      </c>
    </row>
    <row r="2527" spans="1:7">
      <c r="A2527" s="4" t="s">
        <v>9983</v>
      </c>
      <c r="B2527">
        <v>8002380</v>
      </c>
      <c r="D2527" s="4" t="s">
        <v>9984</v>
      </c>
      <c r="E2527" s="4" t="s">
        <v>9985</v>
      </c>
      <c r="F2527">
        <f>VALUE(SUBSTITUTE(Hafas[[#This Row],[Breitengrad Bahnhof]],".",","))</f>
        <v>49.226145000000002</v>
      </c>
      <c r="G2527">
        <f>VALUE(SUBSTITUTE(Hafas[[#This Row],[Längengrad Bahnhof]],".",","))</f>
        <v>8.9969020000000004</v>
      </c>
    </row>
    <row r="2528" spans="1:7">
      <c r="A2528" s="4" t="s">
        <v>9986</v>
      </c>
      <c r="B2528">
        <v>8000382</v>
      </c>
      <c r="D2528" s="4" t="s">
        <v>9987</v>
      </c>
      <c r="E2528" s="4" t="s">
        <v>9988</v>
      </c>
      <c r="F2528">
        <f>VALUE(SUBSTITUTE(Hafas[[#This Row],[Breitengrad Bahnhof]],".",","))</f>
        <v>52.215107000000003</v>
      </c>
      <c r="G2528">
        <f>VALUE(SUBSTITUTE(Hafas[[#This Row],[Längengrad Bahnhof]],".",","))</f>
        <v>7.0224359999999999</v>
      </c>
    </row>
    <row r="2529" spans="1:7">
      <c r="A2529" s="4" t="s">
        <v>9989</v>
      </c>
      <c r="B2529">
        <v>8080132</v>
      </c>
      <c r="D2529" s="4" t="s">
        <v>9990</v>
      </c>
      <c r="E2529" s="4" t="s">
        <v>9991</v>
      </c>
      <c r="F2529">
        <f>VALUE(SUBSTITUTE(Hafas[[#This Row],[Breitengrad Bahnhof]],".",","))</f>
        <v>52.218297</v>
      </c>
      <c r="G2529">
        <f>VALUE(SUBSTITUTE(Hafas[[#This Row],[Längengrad Bahnhof]],".",","))</f>
        <v>6.9799699999999998</v>
      </c>
    </row>
    <row r="2530" spans="1:7">
      <c r="A2530" s="4" t="s">
        <v>9992</v>
      </c>
      <c r="B2530">
        <v>8002383</v>
      </c>
      <c r="D2530" s="4" t="s">
        <v>9993</v>
      </c>
      <c r="E2530" s="4" t="s">
        <v>9994</v>
      </c>
      <c r="F2530">
        <f>VALUE(SUBSTITUTE(Hafas[[#This Row],[Breitengrad Bahnhof]],".",","))</f>
        <v>48.118400999999999</v>
      </c>
      <c r="G2530">
        <f>VALUE(SUBSTITUTE(Hafas[[#This Row],[Längengrad Bahnhof]],".",","))</f>
        <v>11.698619000000001</v>
      </c>
    </row>
    <row r="2531" spans="1:7">
      <c r="A2531" s="4" t="s">
        <v>9995</v>
      </c>
      <c r="B2531">
        <v>8011714</v>
      </c>
      <c r="D2531" s="4" t="s">
        <v>9996</v>
      </c>
      <c r="E2531" s="4" t="s">
        <v>9997</v>
      </c>
      <c r="F2531">
        <f>VALUE(SUBSTITUTE(Hafas[[#This Row],[Breitengrad Bahnhof]],".",","))</f>
        <v>52.235646000000003</v>
      </c>
      <c r="G2531">
        <f>VALUE(SUBSTITUTE(Hafas[[#This Row],[Längengrad Bahnhof]],".",","))</f>
        <v>11.525416999999999</v>
      </c>
    </row>
    <row r="2532" spans="1:7">
      <c r="A2532" s="4" t="s">
        <v>9998</v>
      </c>
      <c r="B2532">
        <v>8011715</v>
      </c>
      <c r="D2532" s="4" t="s">
        <v>9999</v>
      </c>
      <c r="E2532" s="4" t="s">
        <v>10000</v>
      </c>
      <c r="F2532">
        <f>VALUE(SUBSTITUTE(Hafas[[#This Row],[Breitengrad Bahnhof]],".",","))</f>
        <v>52.585749999999997</v>
      </c>
      <c r="G2532">
        <f>VALUE(SUBSTITUTE(Hafas[[#This Row],[Längengrad Bahnhof]],".",","))</f>
        <v>12.758051999999999</v>
      </c>
    </row>
    <row r="2533" spans="1:7">
      <c r="A2533" s="4" t="s">
        <v>10001</v>
      </c>
      <c r="B2533">
        <v>8011718</v>
      </c>
      <c r="D2533" s="4" t="s">
        <v>10002</v>
      </c>
      <c r="E2533" s="4" t="s">
        <v>10003</v>
      </c>
      <c r="F2533">
        <f>VALUE(SUBSTITUTE(Hafas[[#This Row],[Breitengrad Bahnhof]],".",","))</f>
        <v>53.653087999999997</v>
      </c>
      <c r="G2533">
        <f>VALUE(SUBSTITUTE(Hafas[[#This Row],[Längengrad Bahnhof]],".",","))</f>
        <v>11.251439</v>
      </c>
    </row>
    <row r="2534" spans="1:7">
      <c r="A2534" s="4" t="s">
        <v>10004</v>
      </c>
      <c r="B2534">
        <v>8002405</v>
      </c>
      <c r="D2534" s="4" t="s">
        <v>10005</v>
      </c>
      <c r="E2534" s="4" t="s">
        <v>10006</v>
      </c>
      <c r="F2534">
        <f>VALUE(SUBSTITUTE(Hafas[[#This Row],[Breitengrad Bahnhof]],".",","))</f>
        <v>52.097729999999999</v>
      </c>
      <c r="G2534">
        <f>VALUE(SUBSTITUTE(Hafas[[#This Row],[Längengrad Bahnhof]],".",","))</f>
        <v>10.020077000000001</v>
      </c>
    </row>
    <row r="2535" spans="1:7">
      <c r="A2535" s="4" t="s">
        <v>10007</v>
      </c>
      <c r="B2535">
        <v>8000136</v>
      </c>
      <c r="D2535" s="4" t="s">
        <v>10008</v>
      </c>
      <c r="E2535" s="4" t="s">
        <v>10009</v>
      </c>
      <c r="F2535">
        <f>VALUE(SUBSTITUTE(Hafas[[#This Row],[Breitengrad Bahnhof]],".",","))</f>
        <v>49.924883000000001</v>
      </c>
      <c r="G2535">
        <f>VALUE(SUBSTITUTE(Hafas[[#This Row],[Längengrad Bahnhof]],".",","))</f>
        <v>8.4859539999999996</v>
      </c>
    </row>
    <row r="2536" spans="1:7">
      <c r="A2536" s="4" t="s">
        <v>10010</v>
      </c>
      <c r="B2536">
        <v>8002386</v>
      </c>
      <c r="D2536" s="4" t="s">
        <v>10011</v>
      </c>
      <c r="E2536" s="4" t="s">
        <v>10012</v>
      </c>
      <c r="F2536">
        <f>VALUE(SUBSTITUTE(Hafas[[#This Row],[Breitengrad Bahnhof]],".",","))</f>
        <v>49.912278999999998</v>
      </c>
      <c r="G2536">
        <f>VALUE(SUBSTITUTE(Hafas[[#This Row],[Längengrad Bahnhof]],".",","))</f>
        <v>8.4947090000000003</v>
      </c>
    </row>
    <row r="2537" spans="1:7">
      <c r="A2537" s="4" t="s">
        <v>10013</v>
      </c>
      <c r="B2537">
        <v>8001511</v>
      </c>
      <c r="D2537" s="4" t="s">
        <v>10014</v>
      </c>
      <c r="E2537" s="4" t="s">
        <v>10015</v>
      </c>
      <c r="F2537">
        <f>VALUE(SUBSTITUTE(Hafas[[#This Row],[Breitengrad Bahnhof]],".",","))</f>
        <v>49.877507000000001</v>
      </c>
      <c r="G2537">
        <f>VALUE(SUBSTITUTE(Hafas[[#This Row],[Längengrad Bahnhof]],".",","))</f>
        <v>8.4936559999999997</v>
      </c>
    </row>
    <row r="2538" spans="1:7">
      <c r="A2538" s="4" t="s">
        <v>10016</v>
      </c>
      <c r="B2538">
        <v>8071654</v>
      </c>
      <c r="D2538" s="4" t="s">
        <v>10017</v>
      </c>
      <c r="E2538" s="4" t="s">
        <v>10018</v>
      </c>
      <c r="F2538">
        <f>VALUE(SUBSTITUTE(Hafas[[#This Row],[Breitengrad Bahnhof]],".",","))</f>
        <v>49.877094</v>
      </c>
      <c r="G2538">
        <f>VALUE(SUBSTITUTE(Hafas[[#This Row],[Längengrad Bahnhof]],".",","))</f>
        <v>8.4819209999999998</v>
      </c>
    </row>
    <row r="2539" spans="1:7">
      <c r="A2539" s="4" t="s">
        <v>10019</v>
      </c>
      <c r="B2539">
        <v>8070403</v>
      </c>
      <c r="D2539" s="4" t="s">
        <v>10020</v>
      </c>
      <c r="E2539" s="4" t="s">
        <v>10021</v>
      </c>
      <c r="F2539">
        <f>VALUE(SUBSTITUTE(Hafas[[#This Row],[Breitengrad Bahnhof]],".",","))</f>
        <v>52.949134999999998</v>
      </c>
      <c r="G2539">
        <f>VALUE(SUBSTITUTE(Hafas[[#This Row],[Längengrad Bahnhof]],".",","))</f>
        <v>8.6325190000000003</v>
      </c>
    </row>
    <row r="2540" spans="1:7">
      <c r="A2540" s="4" t="s">
        <v>10022</v>
      </c>
      <c r="B2540">
        <v>8002388</v>
      </c>
      <c r="D2540" s="4" t="s">
        <v>10023</v>
      </c>
      <c r="E2540" s="4" t="s">
        <v>10024</v>
      </c>
      <c r="F2540">
        <f>VALUE(SUBSTITUTE(Hafas[[#This Row],[Breitengrad Bahnhof]],".",","))</f>
        <v>50.231839999999998</v>
      </c>
      <c r="G2540">
        <f>VALUE(SUBSTITUTE(Hafas[[#This Row],[Längengrad Bahnhof]],".",","))</f>
        <v>8.7535279999999993</v>
      </c>
    </row>
    <row r="2541" spans="1:7">
      <c r="A2541" s="4" t="s">
        <v>10025</v>
      </c>
      <c r="B2541">
        <v>8011723</v>
      </c>
      <c r="D2541" s="4" t="s">
        <v>10026</v>
      </c>
      <c r="E2541" s="4" t="s">
        <v>10027</v>
      </c>
      <c r="F2541">
        <f>VALUE(SUBSTITUTE(Hafas[[#This Row],[Breitengrad Bahnhof]],".",","))</f>
        <v>54.013720999999997</v>
      </c>
      <c r="G2541">
        <f>VALUE(SUBSTITUTE(Hafas[[#This Row],[Längengrad Bahnhof]],".",","))</f>
        <v>13.480617000000001</v>
      </c>
    </row>
    <row r="2542" spans="1:7">
      <c r="A2542" s="4" t="s">
        <v>10028</v>
      </c>
      <c r="B2542">
        <v>8013109</v>
      </c>
      <c r="D2542" s="4" t="s">
        <v>10029</v>
      </c>
      <c r="E2542" s="4" t="s">
        <v>10030</v>
      </c>
      <c r="F2542">
        <f>VALUE(SUBSTITUTE(Hafas[[#This Row],[Breitengrad Bahnhof]],".",","))</f>
        <v>52.159607000000001</v>
      </c>
      <c r="G2542">
        <f>VALUE(SUBSTITUTE(Hafas[[#This Row],[Längengrad Bahnhof]],".",","))</f>
        <v>13.650807</v>
      </c>
    </row>
    <row r="2543" spans="1:7">
      <c r="A2543" s="4" t="s">
        <v>10031</v>
      </c>
      <c r="B2543">
        <v>8011725</v>
      </c>
      <c r="D2543" s="4" t="s">
        <v>10032</v>
      </c>
      <c r="E2543" s="4" t="s">
        <v>10033</v>
      </c>
      <c r="F2543">
        <f>VALUE(SUBSTITUTE(Hafas[[#This Row],[Breitengrad Bahnhof]],".",","))</f>
        <v>52.410761000000001</v>
      </c>
      <c r="G2543">
        <f>VALUE(SUBSTITUTE(Hafas[[#This Row],[Längengrad Bahnhof]],".",","))</f>
        <v>12.776335</v>
      </c>
    </row>
    <row r="2544" spans="1:7">
      <c r="A2544" s="4" t="s">
        <v>10034</v>
      </c>
      <c r="B2544">
        <v>8011726</v>
      </c>
      <c r="D2544" s="4" t="s">
        <v>10035</v>
      </c>
      <c r="E2544" s="4" t="s">
        <v>10036</v>
      </c>
      <c r="F2544">
        <f>VALUE(SUBSTITUTE(Hafas[[#This Row],[Breitengrad Bahnhof]],".",","))</f>
        <v>53.346480999999997</v>
      </c>
      <c r="G2544">
        <f>VALUE(SUBSTITUTE(Hafas[[#This Row],[Längengrad Bahnhof]],".",","))</f>
        <v>11.534139</v>
      </c>
    </row>
    <row r="2545" spans="1:7">
      <c r="A2545" s="4" t="s">
        <v>10037</v>
      </c>
      <c r="B2545">
        <v>8011729</v>
      </c>
      <c r="D2545" s="4" t="s">
        <v>10038</v>
      </c>
      <c r="E2545" s="4" t="s">
        <v>10039</v>
      </c>
      <c r="F2545">
        <f>VALUE(SUBSTITUTE(Hafas[[#This Row],[Breitengrad Bahnhof]],".",","))</f>
        <v>54.073407000000003</v>
      </c>
      <c r="G2545">
        <f>VALUE(SUBSTITUTE(Hafas[[#This Row],[Längengrad Bahnhof]],".",","))</f>
        <v>12.339221</v>
      </c>
    </row>
    <row r="2546" spans="1:7">
      <c r="A2546" s="4" t="s">
        <v>10040</v>
      </c>
      <c r="B2546">
        <v>8079730</v>
      </c>
      <c r="D2546" s="4" t="s">
        <v>10041</v>
      </c>
      <c r="E2546" s="4" t="s">
        <v>10042</v>
      </c>
      <c r="F2546">
        <f>VALUE(SUBSTITUTE(Hafas[[#This Row],[Breitengrad Bahnhof]],".",","))</f>
        <v>54.077606000000003</v>
      </c>
      <c r="G2546">
        <f>VALUE(SUBSTITUTE(Hafas[[#This Row],[Längengrad Bahnhof]],".",","))</f>
        <v>12.340723000000001</v>
      </c>
    </row>
    <row r="2547" spans="1:7">
      <c r="A2547" s="4" t="s">
        <v>10043</v>
      </c>
      <c r="B2547">
        <v>8070404</v>
      </c>
      <c r="D2547" s="4" t="s">
        <v>10044</v>
      </c>
      <c r="E2547" s="4" t="s">
        <v>10045</v>
      </c>
      <c r="F2547">
        <f>VALUE(SUBSTITUTE(Hafas[[#This Row],[Breitengrad Bahnhof]],".",","))</f>
        <v>52.997922000000003</v>
      </c>
      <c r="G2547">
        <f>VALUE(SUBSTITUTE(Hafas[[#This Row],[Längengrad Bahnhof]],".",","))</f>
        <v>8.7035350000000005</v>
      </c>
    </row>
    <row r="2548" spans="1:7">
      <c r="A2548" s="4" t="s">
        <v>10046</v>
      </c>
      <c r="B2548">
        <v>8011730</v>
      </c>
      <c r="D2548" s="4" t="s">
        <v>10047</v>
      </c>
      <c r="E2548" s="4" t="s">
        <v>10048</v>
      </c>
      <c r="F2548">
        <f>VALUE(SUBSTITUTE(Hafas[[#This Row],[Breitengrad Bahnhof]],".",","))</f>
        <v>53.123013999999998</v>
      </c>
      <c r="G2548">
        <f>VALUE(SUBSTITUTE(Hafas[[#This Row],[Längengrad Bahnhof]],".",","))</f>
        <v>12.047421</v>
      </c>
    </row>
    <row r="2549" spans="1:7">
      <c r="A2549" s="4" t="s">
        <v>10049</v>
      </c>
      <c r="B2549">
        <v>8011731</v>
      </c>
      <c r="D2549" s="4" t="s">
        <v>10050</v>
      </c>
      <c r="E2549" s="4" t="s">
        <v>10051</v>
      </c>
      <c r="F2549">
        <f>VALUE(SUBSTITUTE(Hafas[[#This Row],[Breitengrad Bahnhof]],".",","))</f>
        <v>53.314822999999997</v>
      </c>
      <c r="G2549">
        <f>VALUE(SUBSTITUTE(Hafas[[#This Row],[Längengrad Bahnhof]],".",","))</f>
        <v>13.003845</v>
      </c>
    </row>
    <row r="2550" spans="1:7">
      <c r="A2550" s="4" t="s">
        <v>10052</v>
      </c>
      <c r="B2550">
        <v>8011734</v>
      </c>
      <c r="D2550" s="4" t="s">
        <v>10053</v>
      </c>
      <c r="E2550" s="4" t="s">
        <v>10054</v>
      </c>
      <c r="F2550">
        <f>VALUE(SUBSTITUTE(Hafas[[#This Row],[Breitengrad Bahnhof]],".",","))</f>
        <v>52.904286999999997</v>
      </c>
      <c r="G2550">
        <f>VALUE(SUBSTITUTE(Hafas[[#This Row],[Längengrad Bahnhof]],".",","))</f>
        <v>13.537516</v>
      </c>
    </row>
    <row r="2551" spans="1:7">
      <c r="A2551" s="4" t="s">
        <v>10055</v>
      </c>
      <c r="B2551">
        <v>8011735</v>
      </c>
      <c r="D2551" s="4" t="s">
        <v>10056</v>
      </c>
      <c r="E2551" s="4" t="s">
        <v>10057</v>
      </c>
      <c r="F2551">
        <f>VALUE(SUBSTITUTE(Hafas[[#This Row],[Breitengrad Bahnhof]],".",","))</f>
        <v>54.077025999999996</v>
      </c>
      <c r="G2551">
        <f>VALUE(SUBSTITUTE(Hafas[[#This Row],[Längengrad Bahnhof]],".",","))</f>
        <v>12.04612</v>
      </c>
    </row>
    <row r="2552" spans="1:7">
      <c r="A2552" s="4" t="s">
        <v>10058</v>
      </c>
      <c r="B2552">
        <v>8002399</v>
      </c>
      <c r="D2552" s="4" t="s">
        <v>10059</v>
      </c>
      <c r="E2552" s="4" t="s">
        <v>10060</v>
      </c>
      <c r="F2552">
        <f>VALUE(SUBSTITUTE(Hafas[[#This Row],[Breitengrad Bahnhof]],".",","))</f>
        <v>48.885722999999999</v>
      </c>
      <c r="G2552">
        <f>VALUE(SUBSTITUTE(Hafas[[#This Row],[Längengrad Bahnhof]],".",","))</f>
        <v>13.375921</v>
      </c>
    </row>
    <row r="2553" spans="1:7">
      <c r="A2553" s="4" t="s">
        <v>291</v>
      </c>
      <c r="B2553">
        <v>8002400</v>
      </c>
      <c r="D2553" s="4" t="s">
        <v>10061</v>
      </c>
      <c r="E2553" s="4" t="s">
        <v>10062</v>
      </c>
      <c r="F2553">
        <f>VALUE(SUBSTITUTE(Hafas[[#This Row],[Breitengrad Bahnhof]],".",","))</f>
        <v>50.107050000000001</v>
      </c>
      <c r="G2553">
        <f>VALUE(SUBSTITUTE(Hafas[[#This Row],[Längengrad Bahnhof]],".",","))</f>
        <v>8.9438370000000003</v>
      </c>
    </row>
    <row r="2554" spans="1:7">
      <c r="A2554" s="4" t="s">
        <v>10063</v>
      </c>
      <c r="B2554">
        <v>8011740</v>
      </c>
      <c r="D2554" s="4" t="s">
        <v>10064</v>
      </c>
      <c r="E2554" s="4" t="s">
        <v>10065</v>
      </c>
      <c r="F2554">
        <f>VALUE(SUBSTITUTE(Hafas[[#This Row],[Breitengrad Bahnhof]],".",","))</f>
        <v>52.350673</v>
      </c>
      <c r="G2554">
        <f>VALUE(SUBSTITUTE(Hafas[[#This Row],[Längengrad Bahnhof]],".",","))</f>
        <v>13.28477</v>
      </c>
    </row>
    <row r="2555" spans="1:7">
      <c r="A2555" s="4" t="s">
        <v>10066</v>
      </c>
      <c r="B2555">
        <v>8071939</v>
      </c>
      <c r="D2555" s="4" t="s">
        <v>10067</v>
      </c>
      <c r="E2555" s="4" t="s">
        <v>10068</v>
      </c>
      <c r="F2555">
        <f>VALUE(SUBSTITUTE(Hafas[[#This Row],[Breitengrad Bahnhof]],".",","))</f>
        <v>52.351357999999998</v>
      </c>
      <c r="G2555">
        <f>VALUE(SUBSTITUTE(Hafas[[#This Row],[Längengrad Bahnhof]],".",","))</f>
        <v>13.288543000000001</v>
      </c>
    </row>
    <row r="2556" spans="1:7">
      <c r="A2556" s="4" t="s">
        <v>10069</v>
      </c>
      <c r="B2556">
        <v>8011741</v>
      </c>
      <c r="D2556" s="4" t="s">
        <v>10070</v>
      </c>
      <c r="E2556" s="4" t="s">
        <v>10071</v>
      </c>
      <c r="F2556">
        <f>VALUE(SUBSTITUTE(Hafas[[#This Row],[Breitengrad Bahnhof]],".",","))</f>
        <v>51.478034999999998</v>
      </c>
      <c r="G2556">
        <f>VALUE(SUBSTITUTE(Hafas[[#This Row],[Längengrad Bahnhof]],".",","))</f>
        <v>10.481389999999999</v>
      </c>
    </row>
    <row r="2557" spans="1:7">
      <c r="A2557" s="4" t="s">
        <v>10072</v>
      </c>
      <c r="B2557">
        <v>8010144</v>
      </c>
      <c r="D2557" s="4" t="s">
        <v>10073</v>
      </c>
      <c r="E2557" s="4" t="s">
        <v>10074</v>
      </c>
      <c r="F2557">
        <f>VALUE(SUBSTITUTE(Hafas[[#This Row],[Breitengrad Bahnhof]],".",","))</f>
        <v>51.184007000000001</v>
      </c>
      <c r="G2557">
        <f>VALUE(SUBSTITUTE(Hafas[[#This Row],[Längengrad Bahnhof]],".",","))</f>
        <v>12.75914</v>
      </c>
    </row>
    <row r="2558" spans="1:7">
      <c r="A2558" s="4" t="s">
        <v>10075</v>
      </c>
      <c r="B2558">
        <v>8002403</v>
      </c>
      <c r="D2558" s="4" t="s">
        <v>10076</v>
      </c>
      <c r="E2558" s="4" t="s">
        <v>10077</v>
      </c>
      <c r="F2558">
        <f>VALUE(SUBSTITUTE(Hafas[[#This Row],[Breitengrad Bahnhof]],".",","))</f>
        <v>52.506819999999998</v>
      </c>
      <c r="G2558">
        <f>VALUE(SUBSTITUTE(Hafas[[#This Row],[Längengrad Bahnhof]],".",","))</f>
        <v>9.8585349999999998</v>
      </c>
    </row>
    <row r="2559" spans="1:7">
      <c r="A2559" s="4" t="s">
        <v>10078</v>
      </c>
      <c r="B2559">
        <v>8011745</v>
      </c>
      <c r="D2559" s="4" t="s">
        <v>10079</v>
      </c>
      <c r="E2559" s="4" t="s">
        <v>10080</v>
      </c>
      <c r="F2559">
        <f>VALUE(SUBSTITUTE(Hafas[[#This Row],[Breitengrad Bahnhof]],".",","))</f>
        <v>51.232351999999999</v>
      </c>
      <c r="G2559">
        <f>VALUE(SUBSTITUTE(Hafas[[#This Row],[Längengrad Bahnhof]],".",","))</f>
        <v>12.383193</v>
      </c>
    </row>
    <row r="2560" spans="1:7">
      <c r="A2560" s="4" t="s">
        <v>10081</v>
      </c>
      <c r="B2560">
        <v>8002409</v>
      </c>
      <c r="D2560" s="4" t="s">
        <v>10082</v>
      </c>
      <c r="E2560" s="4" t="s">
        <v>10083</v>
      </c>
      <c r="F2560">
        <f>VALUE(SUBSTITUTE(Hafas[[#This Row],[Breitengrad Bahnhof]],".",","))</f>
        <v>50.605784</v>
      </c>
      <c r="G2560">
        <f>VALUE(SUBSTITUTE(Hafas[[#This Row],[Längengrad Bahnhof]],".",","))</f>
        <v>8.7820730000000005</v>
      </c>
    </row>
    <row r="2561" spans="1:7">
      <c r="A2561" s="4" t="s">
        <v>10084</v>
      </c>
      <c r="B2561">
        <v>8002410</v>
      </c>
      <c r="D2561" s="4" t="s">
        <v>10085</v>
      </c>
      <c r="E2561" s="4" t="s">
        <v>10086</v>
      </c>
      <c r="F2561">
        <f>VALUE(SUBSTITUTE(Hafas[[#This Row],[Breitengrad Bahnhof]],".",","))</f>
        <v>50.528297000000002</v>
      </c>
      <c r="G2561">
        <f>VALUE(SUBSTITUTE(Hafas[[#This Row],[Längengrad Bahnhof]],".",","))</f>
        <v>8.6620969999999993</v>
      </c>
    </row>
    <row r="2562" spans="1:7">
      <c r="A2562" s="4" t="s">
        <v>10087</v>
      </c>
      <c r="B2562">
        <v>8007060</v>
      </c>
      <c r="D2562" s="4" t="s">
        <v>10088</v>
      </c>
      <c r="E2562" s="4" t="s">
        <v>10089</v>
      </c>
      <c r="F2562">
        <f>VALUE(SUBSTITUTE(Hafas[[#This Row],[Breitengrad Bahnhof]],".",","))</f>
        <v>53.980974000000003</v>
      </c>
      <c r="G2562">
        <f>VALUE(SUBSTITUTE(Hafas[[#This Row],[Längengrad Bahnhof]],".",","))</f>
        <v>9.9698290000000007</v>
      </c>
    </row>
    <row r="2563" spans="1:7">
      <c r="A2563" s="4" t="s">
        <v>10090</v>
      </c>
      <c r="B2563">
        <v>8002411</v>
      </c>
      <c r="D2563" s="4" t="s">
        <v>10091</v>
      </c>
      <c r="E2563" s="4" t="s">
        <v>10092</v>
      </c>
      <c r="F2563">
        <f>VALUE(SUBSTITUTE(Hafas[[#This Row],[Breitengrad Bahnhof]],".",","))</f>
        <v>54.366309999999999</v>
      </c>
      <c r="G2563">
        <f>VALUE(SUBSTITUTE(Hafas[[#This Row],[Längengrad Bahnhof]],".",","))</f>
        <v>11.080779</v>
      </c>
    </row>
    <row r="2564" spans="1:7">
      <c r="A2564" s="4" t="s">
        <v>10093</v>
      </c>
      <c r="B2564">
        <v>8011746</v>
      </c>
      <c r="D2564" s="4" t="s">
        <v>10094</v>
      </c>
      <c r="E2564" s="4" t="s">
        <v>10095</v>
      </c>
      <c r="F2564">
        <f>VALUE(SUBSTITUTE(Hafas[[#This Row],[Breitengrad Bahnhof]],".",","))</f>
        <v>51.144503</v>
      </c>
      <c r="G2564">
        <f>VALUE(SUBSTITUTE(Hafas[[#This Row],[Längengrad Bahnhof]],".",","))</f>
        <v>10.556041</v>
      </c>
    </row>
    <row r="2565" spans="1:7">
      <c r="A2565" s="4" t="s">
        <v>10096</v>
      </c>
      <c r="B2565">
        <v>8011749</v>
      </c>
      <c r="D2565" s="4" t="s">
        <v>10097</v>
      </c>
      <c r="E2565" s="4" t="s">
        <v>10098</v>
      </c>
      <c r="F2565">
        <f>VALUE(SUBSTITUTE(Hafas[[#This Row],[Breitengrad Bahnhof]],".",","))</f>
        <v>51.291635999999997</v>
      </c>
      <c r="G2565">
        <f>VALUE(SUBSTITUTE(Hafas[[#This Row],[Längengrad Bahnhof]],".",","))</f>
        <v>13.523916</v>
      </c>
    </row>
    <row r="2566" spans="1:7">
      <c r="A2566" s="4" t="s">
        <v>10099</v>
      </c>
      <c r="B2566">
        <v>8002412</v>
      </c>
      <c r="D2566" s="4" t="s">
        <v>10100</v>
      </c>
      <c r="E2566" s="4" t="s">
        <v>10101</v>
      </c>
      <c r="F2566">
        <f>VALUE(SUBSTITUTE(Hafas[[#This Row],[Breitengrad Bahnhof]],".",","))</f>
        <v>52.945056999999998</v>
      </c>
      <c r="G2566">
        <f>VALUE(SUBSTITUTE(Hafas[[#This Row],[Längengrad Bahnhof]],".",","))</f>
        <v>8.2411359999999991</v>
      </c>
    </row>
    <row r="2567" spans="1:7">
      <c r="A2567" s="4" t="s">
        <v>10102</v>
      </c>
      <c r="B2567">
        <v>8002413</v>
      </c>
      <c r="D2567" s="4" t="s">
        <v>10103</v>
      </c>
      <c r="E2567" s="4" t="s">
        <v>10104</v>
      </c>
      <c r="F2567">
        <f>VALUE(SUBSTITUTE(Hafas[[#This Row],[Breitengrad Bahnhof]],".",","))</f>
        <v>50.592936000000002</v>
      </c>
      <c r="G2567">
        <f>VALUE(SUBSTITUTE(Hafas[[#This Row],[Längengrad Bahnhof]],".",","))</f>
        <v>9.550001</v>
      </c>
    </row>
    <row r="2568" spans="1:7">
      <c r="A2568" s="4" t="s">
        <v>10105</v>
      </c>
      <c r="B2568">
        <v>8011750</v>
      </c>
      <c r="D2568" s="4" t="s">
        <v>10106</v>
      </c>
      <c r="E2568" s="4" t="s">
        <v>10107</v>
      </c>
      <c r="F2568">
        <f>VALUE(SUBSTITUTE(Hafas[[#This Row],[Breitengrad Bahnhof]],".",","))</f>
        <v>51.398882</v>
      </c>
      <c r="G2568">
        <f>VALUE(SUBSTITUTE(Hafas[[#This Row],[Längengrad Bahnhof]],".",","))</f>
        <v>10.802815000000001</v>
      </c>
    </row>
    <row r="2569" spans="1:7">
      <c r="A2569" s="4" t="s">
        <v>10108</v>
      </c>
      <c r="B2569">
        <v>8002416</v>
      </c>
      <c r="D2569" s="4" t="s">
        <v>10109</v>
      </c>
      <c r="E2569" s="4" t="s">
        <v>10110</v>
      </c>
      <c r="F2569">
        <f>VALUE(SUBSTITUTE(Hafas[[#This Row],[Breitengrad Bahnhof]],".",","))</f>
        <v>49.565030999999998</v>
      </c>
      <c r="G2569">
        <f>VALUE(SUBSTITUTE(Hafas[[#This Row],[Längengrad Bahnhof]],".",","))</f>
        <v>11.172204000000001</v>
      </c>
    </row>
    <row r="2570" spans="1:7">
      <c r="A2570" s="4" t="s">
        <v>10111</v>
      </c>
      <c r="B2570">
        <v>8011751</v>
      </c>
      <c r="D2570" s="4" t="s">
        <v>10112</v>
      </c>
      <c r="E2570" s="4" t="s">
        <v>10113</v>
      </c>
      <c r="F2570">
        <f>VALUE(SUBSTITUTE(Hafas[[#This Row],[Breitengrad Bahnhof]],".",","))</f>
        <v>51.102124000000003</v>
      </c>
      <c r="G2570">
        <f>VALUE(SUBSTITUTE(Hafas[[#This Row],[Längengrad Bahnhof]],".",","))</f>
        <v>14.087645999999999</v>
      </c>
    </row>
    <row r="2571" spans="1:7">
      <c r="A2571" s="4" t="s">
        <v>10114</v>
      </c>
      <c r="B2571">
        <v>8002420</v>
      </c>
      <c r="D2571" s="4" t="s">
        <v>10115</v>
      </c>
      <c r="E2571" s="4" t="s">
        <v>10116</v>
      </c>
      <c r="F2571">
        <f>VALUE(SUBSTITUTE(Hafas[[#This Row],[Breitengrad Bahnhof]],".",","))</f>
        <v>47.946060000000003</v>
      </c>
      <c r="G2571">
        <f>VALUE(SUBSTITUTE(Hafas[[#This Row],[Längengrad Bahnhof]],".",","))</f>
        <v>11.78126</v>
      </c>
    </row>
    <row r="2572" spans="1:7">
      <c r="A2572" s="4" t="s">
        <v>10117</v>
      </c>
      <c r="B2572">
        <v>8010145</v>
      </c>
      <c r="D2572" s="4" t="s">
        <v>10118</v>
      </c>
      <c r="E2572" s="4" t="s">
        <v>10119</v>
      </c>
      <c r="F2572">
        <f>VALUE(SUBSTITUTE(Hafas[[#This Row],[Breitengrad Bahnhof]],".",","))</f>
        <v>51.105981</v>
      </c>
      <c r="G2572">
        <f>VALUE(SUBSTITUTE(Hafas[[#This Row],[Längengrad Bahnhof]],".",","))</f>
        <v>11.657745</v>
      </c>
    </row>
    <row r="2573" spans="1:7">
      <c r="A2573" s="4" t="s">
        <v>10120</v>
      </c>
      <c r="B2573">
        <v>8002422</v>
      </c>
      <c r="D2573" s="4" t="s">
        <v>10121</v>
      </c>
      <c r="E2573" s="4" t="s">
        <v>10122</v>
      </c>
      <c r="F2573">
        <f>VALUE(SUBSTITUTE(Hafas[[#This Row],[Breitengrad Bahnhof]],".",","))</f>
        <v>48.071067999999997</v>
      </c>
      <c r="G2573">
        <f>VALUE(SUBSTITUTE(Hafas[[#This Row],[Längengrad Bahnhof]],".",","))</f>
        <v>11.530944999999999</v>
      </c>
    </row>
    <row r="2574" spans="1:7">
      <c r="A2574" s="4" t="s">
        <v>10123</v>
      </c>
      <c r="B2574">
        <v>8002424</v>
      </c>
      <c r="D2574" s="4" t="s">
        <v>10124</v>
      </c>
      <c r="E2574" s="4" t="s">
        <v>10125</v>
      </c>
      <c r="F2574">
        <f>VALUE(SUBSTITUTE(Hafas[[#This Row],[Breitengrad Bahnhof]],".",","))</f>
        <v>47.888826999999999</v>
      </c>
      <c r="G2574">
        <f>VALUE(SUBSTITUTE(Hafas[[#This Row],[Längengrad Bahnhof]],".",","))</f>
        <v>12.084823999999999</v>
      </c>
    </row>
    <row r="2575" spans="1:7">
      <c r="A2575" s="4" t="s">
        <v>10126</v>
      </c>
      <c r="B2575">
        <v>8010146</v>
      </c>
      <c r="D2575" s="4" t="s">
        <v>10127</v>
      </c>
      <c r="E2575" s="4" t="s">
        <v>10128</v>
      </c>
      <c r="F2575">
        <f>VALUE(SUBSTITUTE(Hafas[[#This Row],[Breitengrad Bahnhof]],".",","))</f>
        <v>51.267318000000003</v>
      </c>
      <c r="G2575">
        <f>VALUE(SUBSTITUTE(Hafas[[#This Row],[Längengrad Bahnhof]],".",","))</f>
        <v>12.022171</v>
      </c>
    </row>
    <row r="2576" spans="1:7">
      <c r="A2576" s="4" t="s">
        <v>10129</v>
      </c>
      <c r="B2576">
        <v>8002425</v>
      </c>
      <c r="D2576" s="4" t="s">
        <v>10130</v>
      </c>
      <c r="E2576" s="4" t="s">
        <v>10131</v>
      </c>
      <c r="F2576">
        <f>VALUE(SUBSTITUTE(Hafas[[#This Row],[Breitengrad Bahnhof]],".",","))</f>
        <v>50.087726000000004</v>
      </c>
      <c r="G2576">
        <f>VALUE(SUBSTITUTE(Hafas[[#This Row],[Längengrad Bahnhof]],".",","))</f>
        <v>8.9827919999999999</v>
      </c>
    </row>
    <row r="2577" spans="1:7">
      <c r="A2577" s="4" t="s">
        <v>10132</v>
      </c>
      <c r="B2577">
        <v>8011752</v>
      </c>
      <c r="D2577" s="4" t="s">
        <v>10133</v>
      </c>
      <c r="E2577" s="4" t="s">
        <v>10134</v>
      </c>
      <c r="F2577">
        <f>VALUE(SUBSTITUTE(Hafas[[#This Row],[Breitengrad Bahnhof]],".",","))</f>
        <v>51.418449000000003</v>
      </c>
      <c r="G2577">
        <f>VALUE(SUBSTITUTE(Hafas[[#This Row],[Längengrad Bahnhof]],".",","))</f>
        <v>12.165368000000001</v>
      </c>
    </row>
    <row r="2578" spans="1:7">
      <c r="A2578" s="4" t="s">
        <v>10135</v>
      </c>
      <c r="B2578">
        <v>8071177</v>
      </c>
      <c r="D2578" s="4" t="s">
        <v>10136</v>
      </c>
      <c r="E2578" s="4" t="s">
        <v>10137</v>
      </c>
      <c r="F2578">
        <f>VALUE(SUBSTITUTE(Hafas[[#This Row],[Breitengrad Bahnhof]],".",","))</f>
        <v>51.418501999999997</v>
      </c>
      <c r="G2578">
        <f>VALUE(SUBSTITUTE(Hafas[[#This Row],[Längengrad Bahnhof]],".",","))</f>
        <v>12.158393</v>
      </c>
    </row>
    <row r="2579" spans="1:7">
      <c r="A2579" s="4" t="s">
        <v>10138</v>
      </c>
      <c r="B2579">
        <v>8011753</v>
      </c>
      <c r="D2579" s="4" t="s">
        <v>10139</v>
      </c>
      <c r="E2579" s="4" t="s">
        <v>10140</v>
      </c>
      <c r="F2579">
        <f>VALUE(SUBSTITUTE(Hafas[[#This Row],[Breitengrad Bahnhof]],".",","))</f>
        <v>51.304805999999999</v>
      </c>
      <c r="G2579">
        <f>VALUE(SUBSTITUTE(Hafas[[#This Row],[Längengrad Bahnhof]],".",","))</f>
        <v>12.168818</v>
      </c>
    </row>
    <row r="2580" spans="1:7">
      <c r="A2580" s="4" t="s">
        <v>10141</v>
      </c>
      <c r="B2580">
        <v>8011754</v>
      </c>
      <c r="D2580" s="4" t="s">
        <v>10142</v>
      </c>
      <c r="E2580" s="4" t="s">
        <v>10143</v>
      </c>
      <c r="F2580">
        <f>VALUE(SUBSTITUTE(Hafas[[#This Row],[Breitengrad Bahnhof]],".",","))</f>
        <v>51.164515999999999</v>
      </c>
      <c r="G2580">
        <f>VALUE(SUBSTITUTE(Hafas[[#This Row],[Längengrad Bahnhof]],".",","))</f>
        <v>11.286163</v>
      </c>
    </row>
    <row r="2581" spans="1:7">
      <c r="A2581" s="4" t="s">
        <v>10144</v>
      </c>
      <c r="B2581">
        <v>8011755</v>
      </c>
      <c r="D2581" s="4" t="s">
        <v>10145</v>
      </c>
      <c r="E2581" s="4" t="s">
        <v>10146</v>
      </c>
      <c r="F2581">
        <f>VALUE(SUBSTITUTE(Hafas[[#This Row],[Breitengrad Bahnhof]],".",","))</f>
        <v>51.266708999999999</v>
      </c>
      <c r="G2581">
        <f>VALUE(SUBSTITUTE(Hafas[[#This Row],[Längengrad Bahnhof]],".",","))</f>
        <v>12.488839</v>
      </c>
    </row>
    <row r="2582" spans="1:7">
      <c r="A2582" s="4" t="s">
        <v>10147</v>
      </c>
      <c r="B2582">
        <v>8011756</v>
      </c>
      <c r="D2582" s="4" t="s">
        <v>10148</v>
      </c>
      <c r="E2582" s="4" t="s">
        <v>10149</v>
      </c>
      <c r="F2582">
        <f>VALUE(SUBSTITUTE(Hafas[[#This Row],[Breitengrad Bahnhof]],".",","))</f>
        <v>51.591487999999998</v>
      </c>
      <c r="G2582">
        <f>VALUE(SUBSTITUTE(Hafas[[#This Row],[Längengrad Bahnhof]],".",","))</f>
        <v>14.014898000000001</v>
      </c>
    </row>
    <row r="2583" spans="1:7">
      <c r="A2583" s="4" t="s">
        <v>10150</v>
      </c>
      <c r="B2583">
        <v>8002391</v>
      </c>
      <c r="D2583" s="4" t="s">
        <v>10151</v>
      </c>
      <c r="E2583" s="4" t="s">
        <v>10152</v>
      </c>
      <c r="F2583">
        <f>VALUE(SUBSTITUTE(Hafas[[#This Row],[Breitengrad Bahnhof]],".",","))</f>
        <v>49.714066000000003</v>
      </c>
      <c r="G2583">
        <f>VALUE(SUBSTITUTE(Hafas[[#This Row],[Längengrad Bahnhof]],".",","))</f>
        <v>8.4768570000000008</v>
      </c>
    </row>
    <row r="2584" spans="1:7">
      <c r="A2584" s="4" t="s">
        <v>10153</v>
      </c>
      <c r="B2584">
        <v>8011758</v>
      </c>
      <c r="D2584" s="4" t="s">
        <v>10154</v>
      </c>
      <c r="E2584" s="4" t="s">
        <v>10155</v>
      </c>
      <c r="F2584">
        <f>VALUE(SUBSTITUTE(Hafas[[#This Row],[Breitengrad Bahnhof]],".",","))</f>
        <v>51.148519</v>
      </c>
      <c r="G2584">
        <f>VALUE(SUBSTITUTE(Hafas[[#This Row],[Längengrad Bahnhof]],".",","))</f>
        <v>14.01731</v>
      </c>
    </row>
    <row r="2585" spans="1:7">
      <c r="A2585" s="4" t="s">
        <v>10156</v>
      </c>
      <c r="B2585">
        <v>8011759</v>
      </c>
      <c r="D2585" s="4" t="s">
        <v>10157</v>
      </c>
      <c r="E2585" s="4" t="s">
        <v>10158</v>
      </c>
      <c r="F2585">
        <f>VALUE(SUBSTITUTE(Hafas[[#This Row],[Breitengrad Bahnhof]],".",","))</f>
        <v>51.095649999999999</v>
      </c>
      <c r="G2585">
        <f>VALUE(SUBSTITUTE(Hafas[[#This Row],[Längengrad Bahnhof]],".",","))</f>
        <v>11.091093000000001</v>
      </c>
    </row>
    <row r="2586" spans="1:7">
      <c r="A2586" s="4" t="s">
        <v>10159</v>
      </c>
      <c r="B2586">
        <v>8011761</v>
      </c>
      <c r="D2586" s="4" t="s">
        <v>10160</v>
      </c>
      <c r="E2586" s="4" t="s">
        <v>10161</v>
      </c>
      <c r="F2586">
        <f>VALUE(SUBSTITUTE(Hafas[[#This Row],[Breitengrad Bahnhof]],".",","))</f>
        <v>50.892555999999999</v>
      </c>
      <c r="G2586">
        <f>VALUE(SUBSTITUTE(Hafas[[#This Row],[Längengrad Bahnhof]],".",","))</f>
        <v>14.66545</v>
      </c>
    </row>
    <row r="2587" spans="1:7">
      <c r="A2587" s="4" t="s">
        <v>10162</v>
      </c>
      <c r="B2587">
        <v>8011762</v>
      </c>
      <c r="D2587" s="4" t="s">
        <v>10163</v>
      </c>
      <c r="E2587" s="4" t="s">
        <v>10164</v>
      </c>
      <c r="F2587">
        <f>VALUE(SUBSTITUTE(Hafas[[#This Row],[Breitengrad Bahnhof]],".",","))</f>
        <v>50.936957999999997</v>
      </c>
      <c r="G2587">
        <f>VALUE(SUBSTITUTE(Hafas[[#This Row],[Längengrad Bahnhof]],".",","))</f>
        <v>11.481934000000001</v>
      </c>
    </row>
    <row r="2588" spans="1:7">
      <c r="A2588" s="4" t="s">
        <v>10165</v>
      </c>
      <c r="B2588">
        <v>8011763</v>
      </c>
      <c r="D2588" s="4" t="s">
        <v>10166</v>
      </c>
      <c r="E2588" s="4" t="s">
        <v>10167</v>
      </c>
      <c r="F2588">
        <f>VALUE(SUBSTITUTE(Hafas[[#This Row],[Breitengrad Bahnhof]],".",","))</f>
        <v>51.250585999999998</v>
      </c>
      <c r="G2588">
        <f>VALUE(SUBSTITUTE(Hafas[[#This Row],[Längengrad Bahnhof]],".",","))</f>
        <v>12.637415000000001</v>
      </c>
    </row>
    <row r="2589" spans="1:7">
      <c r="A2589" s="4" t="s">
        <v>10168</v>
      </c>
      <c r="B2589">
        <v>8003315</v>
      </c>
      <c r="D2589" s="4" t="s">
        <v>10169</v>
      </c>
      <c r="E2589" s="4" t="s">
        <v>10170</v>
      </c>
      <c r="F2589">
        <f>VALUE(SUBSTITUTE(Hafas[[#This Row],[Breitengrad Bahnhof]],".",","))</f>
        <v>49.894367000000003</v>
      </c>
      <c r="G2589">
        <f>VALUE(SUBSTITUTE(Hafas[[#This Row],[Längengrad Bahnhof]],".",","))</f>
        <v>8.9386349999999997</v>
      </c>
    </row>
    <row r="2590" spans="1:7">
      <c r="A2590" s="4" t="s">
        <v>10171</v>
      </c>
      <c r="B2590">
        <v>8002393</v>
      </c>
      <c r="D2590" s="4" t="s">
        <v>10172</v>
      </c>
      <c r="E2590" s="4" t="s">
        <v>10173</v>
      </c>
      <c r="F2590">
        <f>VALUE(SUBSTITUTE(Hafas[[#This Row],[Breitengrad Bahnhof]],".",","))</f>
        <v>49.864061999999997</v>
      </c>
      <c r="G2590">
        <f>VALUE(SUBSTITUTE(Hafas[[#This Row],[Längengrad Bahnhof]],".",","))</f>
        <v>8.9247069999999997</v>
      </c>
    </row>
    <row r="2591" spans="1:7">
      <c r="A2591" s="4" t="s">
        <v>10174</v>
      </c>
      <c r="B2591">
        <v>8000384</v>
      </c>
      <c r="D2591" s="4" t="s">
        <v>10175</v>
      </c>
      <c r="E2591" s="4" t="s">
        <v>10176</v>
      </c>
      <c r="F2591">
        <f>VALUE(SUBSTITUTE(Hafas[[#This Row],[Breitengrad Bahnhof]],".",","))</f>
        <v>49.833204000000002</v>
      </c>
      <c r="G2591">
        <f>VALUE(SUBSTITUTE(Hafas[[#This Row],[Längengrad Bahnhof]],".",","))</f>
        <v>8.9408969999999997</v>
      </c>
    </row>
    <row r="2592" spans="1:7">
      <c r="A2592" s="4" t="s">
        <v>10177</v>
      </c>
      <c r="B2592">
        <v>8002432</v>
      </c>
      <c r="D2592" s="4" t="s">
        <v>10178</v>
      </c>
      <c r="E2592" s="4" t="s">
        <v>10179</v>
      </c>
      <c r="F2592">
        <f>VALUE(SUBSTITUTE(Hafas[[#This Row],[Breitengrad Bahnhof]],".",","))</f>
        <v>50.327190000000002</v>
      </c>
      <c r="G2592">
        <f>VALUE(SUBSTITUTE(Hafas[[#This Row],[Längengrad Bahnhof]],".",","))</f>
        <v>10.849282000000001</v>
      </c>
    </row>
    <row r="2593" spans="1:7">
      <c r="A2593" s="4" t="s">
        <v>10180</v>
      </c>
      <c r="B2593">
        <v>8071020</v>
      </c>
      <c r="D2593" s="4" t="s">
        <v>10181</v>
      </c>
      <c r="E2593" s="4" t="s">
        <v>10182</v>
      </c>
      <c r="F2593">
        <f>VALUE(SUBSTITUTE(Hafas[[#This Row],[Breitengrad Bahnhof]],".",","))</f>
        <v>51.159494000000002</v>
      </c>
      <c r="G2593">
        <f>VALUE(SUBSTITUTE(Hafas[[#This Row],[Längengrad Bahnhof]],".",","))</f>
        <v>13.052765000000001</v>
      </c>
    </row>
    <row r="2594" spans="1:7">
      <c r="A2594" s="4" t="s">
        <v>10183</v>
      </c>
      <c r="B2594">
        <v>8011766</v>
      </c>
      <c r="D2594" s="4" t="s">
        <v>10184</v>
      </c>
      <c r="E2594" s="4" t="s">
        <v>10185</v>
      </c>
      <c r="F2594">
        <f>VALUE(SUBSTITUTE(Hafas[[#This Row],[Breitengrad Bahnhof]],".",","))</f>
        <v>52.590434999999999</v>
      </c>
      <c r="G2594">
        <f>VALUE(SUBSTITUTE(Hafas[[#This Row],[Längengrad Bahnhof]],".",","))</f>
        <v>12.231128</v>
      </c>
    </row>
    <row r="2595" spans="1:7">
      <c r="A2595" s="4" t="s">
        <v>10186</v>
      </c>
      <c r="B2595">
        <v>8000381</v>
      </c>
      <c r="D2595" s="4" t="s">
        <v>10187</v>
      </c>
      <c r="E2595" s="4" t="s">
        <v>10188</v>
      </c>
      <c r="F2595">
        <f>VALUE(SUBSTITUTE(Hafas[[#This Row],[Breitengrad Bahnhof]],".",","))</f>
        <v>49.005974999999999</v>
      </c>
      <c r="G2595">
        <f>VALUE(SUBSTITUTE(Hafas[[#This Row],[Längengrad Bahnhof]],".",","))</f>
        <v>8.4929410000000001</v>
      </c>
    </row>
    <row r="2596" spans="1:7">
      <c r="A2596" s="4" t="s">
        <v>10189</v>
      </c>
      <c r="B2596">
        <v>8007861</v>
      </c>
      <c r="D2596" s="4" t="s">
        <v>10190</v>
      </c>
      <c r="E2596" s="4" t="s">
        <v>10191</v>
      </c>
      <c r="F2596">
        <f>VALUE(SUBSTITUTE(Hafas[[#This Row],[Breitengrad Bahnhof]],".",","))</f>
        <v>49.005875000000003</v>
      </c>
      <c r="G2596">
        <f>VALUE(SUBSTITUTE(Hafas[[#This Row],[Längengrad Bahnhof]],".",","))</f>
        <v>8.5124359999999992</v>
      </c>
    </row>
    <row r="2597" spans="1:7">
      <c r="A2597" s="4" t="s">
        <v>10192</v>
      </c>
      <c r="B2597">
        <v>8079057</v>
      </c>
      <c r="D2597" s="4" t="s">
        <v>10193</v>
      </c>
      <c r="E2597" s="4" t="s">
        <v>10194</v>
      </c>
      <c r="F2597">
        <f>VALUE(SUBSTITUTE(Hafas[[#This Row],[Breitengrad Bahnhof]],".",","))</f>
        <v>49.00526</v>
      </c>
      <c r="G2597">
        <f>VALUE(SUBSTITUTE(Hafas[[#This Row],[Längengrad Bahnhof]],".",","))</f>
        <v>8.5040490000000002</v>
      </c>
    </row>
    <row r="2598" spans="1:7">
      <c r="A2598" s="4" t="s">
        <v>10195</v>
      </c>
      <c r="B2598">
        <v>8002434</v>
      </c>
      <c r="D2598" s="4" t="s">
        <v>10196</v>
      </c>
      <c r="E2598" s="4" t="s">
        <v>10197</v>
      </c>
      <c r="F2598">
        <f>VALUE(SUBSTITUTE(Hafas[[#This Row],[Breitengrad Bahnhof]],".",","))</f>
        <v>50.227522999999998</v>
      </c>
      <c r="G2598">
        <f>VALUE(SUBSTITUTE(Hafas[[#This Row],[Längengrad Bahnhof]],".",","))</f>
        <v>11.025857999999999</v>
      </c>
    </row>
    <row r="2599" spans="1:7">
      <c r="A2599" s="4" t="s">
        <v>10198</v>
      </c>
      <c r="B2599">
        <v>8002435</v>
      </c>
      <c r="D2599" s="4" t="s">
        <v>10199</v>
      </c>
      <c r="E2599" s="4" t="s">
        <v>10200</v>
      </c>
      <c r="F2599">
        <f>VALUE(SUBSTITUTE(Hafas[[#This Row],[Breitengrad Bahnhof]],".",","))</f>
        <v>48.164523000000003</v>
      </c>
      <c r="G2599">
        <f>VALUE(SUBSTITUTE(Hafas[[#This Row],[Längengrad Bahnhof]],".",","))</f>
        <v>11.782558999999999</v>
      </c>
    </row>
    <row r="2600" spans="1:7">
      <c r="A2600" s="4" t="s">
        <v>10201</v>
      </c>
      <c r="B2600">
        <v>8002436</v>
      </c>
      <c r="D2600" s="4" t="s">
        <v>10202</v>
      </c>
      <c r="E2600" s="4" t="s">
        <v>10203</v>
      </c>
      <c r="F2600">
        <f>VALUE(SUBSTITUTE(Hafas[[#This Row],[Breitengrad Bahnhof]],".",","))</f>
        <v>49.357855999999998</v>
      </c>
      <c r="G2600">
        <f>VALUE(SUBSTITUTE(Hafas[[#This Row],[Längengrad Bahnhof]],".",","))</f>
        <v>12.681653000000001</v>
      </c>
    </row>
    <row r="2601" spans="1:7">
      <c r="A2601" s="4" t="s">
        <v>10204</v>
      </c>
      <c r="B2601">
        <v>8011770</v>
      </c>
      <c r="D2601" s="4" t="s">
        <v>10205</v>
      </c>
      <c r="E2601" s="4" t="s">
        <v>10206</v>
      </c>
      <c r="F2601">
        <f>VALUE(SUBSTITUTE(Hafas[[#This Row],[Breitengrad Bahnhof]],".",","))</f>
        <v>50.811416999999999</v>
      </c>
      <c r="G2601">
        <f>VALUE(SUBSTITUTE(Hafas[[#This Row],[Längengrad Bahnhof]],".",","))</f>
        <v>12.798514000000001</v>
      </c>
    </row>
    <row r="2602" spans="1:7">
      <c r="A2602" s="4" t="s">
        <v>10207</v>
      </c>
      <c r="B2602">
        <v>8002448</v>
      </c>
      <c r="D2602" s="4" t="s">
        <v>10208</v>
      </c>
      <c r="E2602" s="4" t="s">
        <v>10209</v>
      </c>
      <c r="F2602">
        <f>VALUE(SUBSTITUTE(Hafas[[#This Row],[Breitengrad Bahnhof]],".",","))</f>
        <v>48.810360000000003</v>
      </c>
      <c r="G2602">
        <f>VALUE(SUBSTITUTE(Hafas[[#This Row],[Längengrad Bahnhof]],".",","))</f>
        <v>9.4200289999999995</v>
      </c>
    </row>
    <row r="2603" spans="1:7">
      <c r="A2603" s="4" t="s">
        <v>10210</v>
      </c>
      <c r="B2603">
        <v>8011773</v>
      </c>
      <c r="D2603" s="4" t="s">
        <v>10211</v>
      </c>
      <c r="E2603" s="4" t="s">
        <v>10212</v>
      </c>
      <c r="F2603">
        <f>VALUE(SUBSTITUTE(Hafas[[#This Row],[Breitengrad Bahnhof]],".",","))</f>
        <v>50.439895</v>
      </c>
      <c r="G2603">
        <f>VALUE(SUBSTITUTE(Hafas[[#This Row],[Längengrad Bahnhof]],".",","))</f>
        <v>12.372814999999999</v>
      </c>
    </row>
    <row r="2604" spans="1:7">
      <c r="A2604" s="4" t="s">
        <v>10213</v>
      </c>
      <c r="B2604">
        <v>8002439</v>
      </c>
      <c r="D2604" s="4" t="s">
        <v>10214</v>
      </c>
      <c r="E2604" s="4" t="s">
        <v>10215</v>
      </c>
      <c r="F2604">
        <f>VALUE(SUBSTITUTE(Hafas[[#This Row],[Breitengrad Bahnhof]],".",","))</f>
        <v>50.596589000000002</v>
      </c>
      <c r="G2604">
        <f>VALUE(SUBSTITUTE(Hafas[[#This Row],[Längengrad Bahnhof]],".",","))</f>
        <v>8.9599309999999992</v>
      </c>
    </row>
    <row r="2605" spans="1:7">
      <c r="A2605" s="4" t="s">
        <v>10216</v>
      </c>
      <c r="B2605">
        <v>8002441</v>
      </c>
      <c r="D2605" s="4" t="s">
        <v>10217</v>
      </c>
      <c r="E2605" s="4" t="s">
        <v>10218</v>
      </c>
      <c r="F2605">
        <f>VALUE(SUBSTITUTE(Hafas[[#This Row],[Breitengrad Bahnhof]],".",","))</f>
        <v>50.777143000000002</v>
      </c>
      <c r="G2605">
        <f>VALUE(SUBSTITUTE(Hafas[[#This Row],[Längengrad Bahnhof]],".",","))</f>
        <v>7.9023500000000002</v>
      </c>
    </row>
    <row r="2606" spans="1:7">
      <c r="A2606" s="4" t="s">
        <v>10219</v>
      </c>
      <c r="B2606">
        <v>8002442</v>
      </c>
      <c r="D2606" s="4" t="s">
        <v>10220</v>
      </c>
      <c r="E2606" s="4" t="s">
        <v>10221</v>
      </c>
      <c r="F2606">
        <f>VALUE(SUBSTITUTE(Hafas[[#This Row],[Breitengrad Bahnhof]],".",","))</f>
        <v>50.781655999999998</v>
      </c>
      <c r="G2606">
        <f>VALUE(SUBSTITUTE(Hafas[[#This Row],[Längengrad Bahnhof]],".",","))</f>
        <v>7.8915459999999999</v>
      </c>
    </row>
    <row r="2607" spans="1:7">
      <c r="A2607" s="4" t="s">
        <v>10222</v>
      </c>
      <c r="B2607">
        <v>8011776</v>
      </c>
      <c r="D2607" s="4" t="s">
        <v>10223</v>
      </c>
      <c r="E2607" s="4" t="s">
        <v>10224</v>
      </c>
      <c r="F2607">
        <f>VALUE(SUBSTITUTE(Hafas[[#This Row],[Breitengrad Bahnhof]],".",","))</f>
        <v>52.867800000000003</v>
      </c>
      <c r="G2607">
        <f>VALUE(SUBSTITUTE(Hafas[[#This Row],[Längengrad Bahnhof]],".",","))</f>
        <v>13.213023</v>
      </c>
    </row>
    <row r="2608" spans="1:7">
      <c r="A2608" s="4" t="s">
        <v>10225</v>
      </c>
      <c r="B2608">
        <v>8079049</v>
      </c>
      <c r="D2608" s="4" t="s">
        <v>2585</v>
      </c>
      <c r="E2608" s="4" t="s">
        <v>2585</v>
      </c>
      <c r="F2608">
        <f>VALUE(SUBSTITUTE(Hafas[[#This Row],[Breitengrad Bahnhof]],".",","))</f>
        <v>999999</v>
      </c>
      <c r="G2608">
        <f>VALUE(SUBSTITUTE(Hafas[[#This Row],[Längengrad Bahnhof]],".",","))</f>
        <v>999999</v>
      </c>
    </row>
    <row r="2609" spans="1:7">
      <c r="A2609" s="4" t="s">
        <v>10226</v>
      </c>
      <c r="B2609">
        <v>8011777</v>
      </c>
      <c r="D2609" s="4" t="s">
        <v>10227</v>
      </c>
      <c r="E2609" s="4" t="s">
        <v>10228</v>
      </c>
      <c r="F2609">
        <f>VALUE(SUBSTITUTE(Hafas[[#This Row],[Breitengrad Bahnhof]],".",","))</f>
        <v>50.774622000000001</v>
      </c>
      <c r="G2609">
        <f>VALUE(SUBSTITUTE(Hafas[[#This Row],[Längengrad Bahnhof]],".",","))</f>
        <v>13.163442999999999</v>
      </c>
    </row>
    <row r="2610" spans="1:7">
      <c r="A2610" s="4" t="s">
        <v>10229</v>
      </c>
      <c r="B2610">
        <v>8010150</v>
      </c>
      <c r="D2610" s="4" t="s">
        <v>10230</v>
      </c>
      <c r="E2610" s="4" t="s">
        <v>10231</v>
      </c>
      <c r="F2610">
        <f>VALUE(SUBSTITUTE(Hafas[[#This Row],[Breitengrad Bahnhof]],".",","))</f>
        <v>52.165073999999997</v>
      </c>
      <c r="G2610">
        <f>VALUE(SUBSTITUTE(Hafas[[#This Row],[Längengrad Bahnhof]],".",","))</f>
        <v>14.378843</v>
      </c>
    </row>
    <row r="2611" spans="1:7">
      <c r="A2611" s="4" t="s">
        <v>10232</v>
      </c>
      <c r="B2611">
        <v>8080981</v>
      </c>
      <c r="D2611" s="4" t="s">
        <v>10233</v>
      </c>
      <c r="E2611" s="4" t="s">
        <v>10234</v>
      </c>
      <c r="F2611">
        <f>VALUE(SUBSTITUTE(Hafas[[#This Row],[Breitengrad Bahnhof]],".",","))</f>
        <v>52.157949000000002</v>
      </c>
      <c r="G2611">
        <f>VALUE(SUBSTITUTE(Hafas[[#This Row],[Längengrad Bahnhof]],".",","))</f>
        <v>14.391819999999999</v>
      </c>
    </row>
    <row r="2612" spans="1:7">
      <c r="A2612" s="4" t="s">
        <v>10235</v>
      </c>
      <c r="B2612">
        <v>8002447</v>
      </c>
      <c r="D2612" s="4" t="s">
        <v>10236</v>
      </c>
      <c r="E2612" s="4" t="s">
        <v>10237</v>
      </c>
      <c r="F2612">
        <f>VALUE(SUBSTITUTE(Hafas[[#This Row],[Breitengrad Bahnhof]],".",","))</f>
        <v>49.604933000000003</v>
      </c>
      <c r="G2612">
        <f>VALUE(SUBSTITUTE(Hafas[[#This Row],[Längengrad Bahnhof]],".",","))</f>
        <v>9.7454470000000004</v>
      </c>
    </row>
    <row r="2613" spans="1:7">
      <c r="A2613" s="4" t="s">
        <v>10238</v>
      </c>
      <c r="B2613">
        <v>8000137</v>
      </c>
      <c r="D2613" s="4" t="s">
        <v>10239</v>
      </c>
      <c r="E2613" s="4" t="s">
        <v>10240</v>
      </c>
      <c r="F2613">
        <f>VALUE(SUBSTITUTE(Hafas[[#This Row],[Breitengrad Bahnhof]],".",","))</f>
        <v>49.564383999999997</v>
      </c>
      <c r="G2613">
        <f>VALUE(SUBSTITUTE(Hafas[[#This Row],[Längengrad Bahnhof]],".",","))</f>
        <v>8.1679619999999993</v>
      </c>
    </row>
    <row r="2614" spans="1:7">
      <c r="A2614" s="4" t="s">
        <v>10241</v>
      </c>
      <c r="B2614">
        <v>8002444</v>
      </c>
      <c r="D2614" s="4" t="s">
        <v>10242</v>
      </c>
      <c r="E2614" s="4" t="s">
        <v>10243</v>
      </c>
      <c r="F2614">
        <f>VALUE(SUBSTITUTE(Hafas[[#This Row],[Breitengrad Bahnhof]],".",","))</f>
        <v>49.573354999999999</v>
      </c>
      <c r="G2614">
        <f>VALUE(SUBSTITUTE(Hafas[[#This Row],[Längengrad Bahnhof]],".",","))</f>
        <v>8.1707809999999998</v>
      </c>
    </row>
    <row r="2615" spans="1:7">
      <c r="A2615" s="4" t="s">
        <v>10244</v>
      </c>
      <c r="B2615">
        <v>8011779</v>
      </c>
      <c r="D2615" s="4" t="s">
        <v>10245</v>
      </c>
      <c r="E2615" s="4" t="s">
        <v>10246</v>
      </c>
      <c r="F2615">
        <f>VALUE(SUBSTITUTE(Hafas[[#This Row],[Breitengrad Bahnhof]],".",","))</f>
        <v>50.530154000000003</v>
      </c>
      <c r="G2615">
        <f>VALUE(SUBSTITUTE(Hafas[[#This Row],[Längengrad Bahnhof]],".",","))</f>
        <v>12.816782</v>
      </c>
    </row>
    <row r="2616" spans="1:7">
      <c r="A2616" s="4" t="s">
        <v>10247</v>
      </c>
      <c r="B2616">
        <v>8002445</v>
      </c>
      <c r="D2616" s="4" t="s">
        <v>10248</v>
      </c>
      <c r="E2616" s="4" t="s">
        <v>10249</v>
      </c>
      <c r="F2616">
        <f>VALUE(SUBSTITUTE(Hafas[[#This Row],[Breitengrad Bahnhof]],".",","))</f>
        <v>48.475399000000003</v>
      </c>
      <c r="G2616">
        <f>VALUE(SUBSTITUTE(Hafas[[#This Row],[Längengrad Bahnhof]],".",","))</f>
        <v>8.4607469999999996</v>
      </c>
    </row>
    <row r="2617" spans="1:7">
      <c r="A2617" s="4" t="s">
        <v>10250</v>
      </c>
      <c r="B2617">
        <v>8010357</v>
      </c>
      <c r="D2617" s="4" t="s">
        <v>10251</v>
      </c>
      <c r="E2617" s="4" t="s">
        <v>10252</v>
      </c>
      <c r="F2617">
        <f>VALUE(SUBSTITUTE(Hafas[[#This Row],[Breitengrad Bahnhof]],".",","))</f>
        <v>51.957203</v>
      </c>
      <c r="G2617">
        <f>VALUE(SUBSTITUTE(Hafas[[#This Row],[Längengrad Bahnhof]],".",","))</f>
        <v>14.706775</v>
      </c>
    </row>
    <row r="2618" spans="1:7">
      <c r="A2618" s="4" t="s">
        <v>10253</v>
      </c>
      <c r="B2618">
        <v>8084128</v>
      </c>
      <c r="D2618" s="4" t="s">
        <v>2585</v>
      </c>
      <c r="E2618" s="4" t="s">
        <v>2585</v>
      </c>
      <c r="F2618">
        <f>VALUE(SUBSTITUTE(Hafas[[#This Row],[Breitengrad Bahnhof]],".",","))</f>
        <v>999999</v>
      </c>
      <c r="G2618">
        <f>VALUE(SUBSTITUTE(Hafas[[#This Row],[Längengrad Bahnhof]],".",","))</f>
        <v>999999</v>
      </c>
    </row>
    <row r="2619" spans="1:7">
      <c r="A2619" s="4" t="s">
        <v>10254</v>
      </c>
      <c r="B2619">
        <v>8002452</v>
      </c>
      <c r="D2619" s="4" t="s">
        <v>10255</v>
      </c>
      <c r="E2619" s="4" t="s">
        <v>10256</v>
      </c>
      <c r="F2619">
        <f>VALUE(SUBSTITUTE(Hafas[[#This Row],[Breitengrad Bahnhof]],".",","))</f>
        <v>49.197713</v>
      </c>
      <c r="G2619">
        <f>VALUE(SUBSTITUTE(Hafas[[#This Row],[Längengrad Bahnhof]],".",","))</f>
        <v>7.030805</v>
      </c>
    </row>
    <row r="2620" spans="1:7">
      <c r="A2620" s="4" t="s">
        <v>10257</v>
      </c>
      <c r="B2620">
        <v>8070604</v>
      </c>
      <c r="D2620" s="4" t="s">
        <v>10258</v>
      </c>
      <c r="E2620" s="4" t="s">
        <v>10259</v>
      </c>
      <c r="F2620">
        <f>VALUE(SUBSTITUTE(Hafas[[#This Row],[Breitengrad Bahnhof]],".",","))</f>
        <v>48.577494000000002</v>
      </c>
      <c r="G2620">
        <f>VALUE(SUBSTITUTE(Hafas[[#This Row],[Längengrad Bahnhof]],".",","))</f>
        <v>8.8815580000000001</v>
      </c>
    </row>
    <row r="2621" spans="1:7">
      <c r="A2621" s="4" t="s">
        <v>10260</v>
      </c>
      <c r="B2621">
        <v>8002462</v>
      </c>
      <c r="D2621" s="4" t="s">
        <v>10261</v>
      </c>
      <c r="E2621" s="4" t="s">
        <v>10262</v>
      </c>
      <c r="F2621">
        <f>VALUE(SUBSTITUTE(Hafas[[#This Row],[Breitengrad Bahnhof]],".",","))</f>
        <v>51.023631999999999</v>
      </c>
      <c r="G2621">
        <f>VALUE(SUBSTITUTE(Hafas[[#This Row],[Längengrad Bahnhof]],".",","))</f>
        <v>7.5663099999999996</v>
      </c>
    </row>
    <row r="2622" spans="1:7">
      <c r="A2622" s="4" t="s">
        <v>10263</v>
      </c>
      <c r="B2622">
        <v>8000363</v>
      </c>
      <c r="D2622" s="4" t="s">
        <v>10264</v>
      </c>
      <c r="E2622" s="4" t="s">
        <v>10265</v>
      </c>
      <c r="F2622">
        <f>VALUE(SUBSTITUTE(Hafas[[#This Row],[Breitengrad Bahnhof]],".",","))</f>
        <v>50.985419999999998</v>
      </c>
      <c r="G2622">
        <f>VALUE(SUBSTITUTE(Hafas[[#This Row],[Längengrad Bahnhof]],".",","))</f>
        <v>7.5424829999999998</v>
      </c>
    </row>
    <row r="2623" spans="1:7">
      <c r="A2623" s="4" t="s">
        <v>10266</v>
      </c>
      <c r="B2623">
        <v>8070599</v>
      </c>
      <c r="D2623" s="4" t="s">
        <v>10267</v>
      </c>
      <c r="E2623" s="4" t="s">
        <v>10268</v>
      </c>
      <c r="F2623">
        <f>VALUE(SUBSTITUTE(Hafas[[#This Row],[Breitengrad Bahnhof]],".",","))</f>
        <v>49.071832000000001</v>
      </c>
      <c r="G2623">
        <f>VALUE(SUBSTITUTE(Hafas[[#This Row],[Längengrad Bahnhof]],".",","))</f>
        <v>13.000992999999999</v>
      </c>
    </row>
    <row r="2624" spans="1:7">
      <c r="A2624" s="4" t="s">
        <v>10269</v>
      </c>
      <c r="B2624">
        <v>8002466</v>
      </c>
      <c r="D2624" s="4" t="s">
        <v>10270</v>
      </c>
      <c r="E2624" s="4" t="s">
        <v>10271</v>
      </c>
      <c r="F2624">
        <f>VALUE(SUBSTITUTE(Hafas[[#This Row],[Breitengrad Bahnhof]],".",","))</f>
        <v>48.548779000000003</v>
      </c>
      <c r="G2624">
        <f>VALUE(SUBSTITUTE(Hafas[[#This Row],[Längengrad Bahnhof]],".",","))</f>
        <v>10.377186</v>
      </c>
    </row>
    <row r="2625" spans="1:7">
      <c r="A2625" s="4" t="s">
        <v>10272</v>
      </c>
      <c r="B2625">
        <v>8002465</v>
      </c>
      <c r="D2625" s="4" t="s">
        <v>10273</v>
      </c>
      <c r="E2625" s="4" t="s">
        <v>10274</v>
      </c>
      <c r="F2625">
        <f>VALUE(SUBSTITUTE(Hafas[[#This Row],[Breitengrad Bahnhof]],".",","))</f>
        <v>48.044024999999998</v>
      </c>
      <c r="G2625">
        <f>VALUE(SUBSTITUTE(Hafas[[#This Row],[Längengrad Bahnhof]],".",","))</f>
        <v>7.8741849999999998</v>
      </c>
    </row>
    <row r="2626" spans="1:7">
      <c r="A2626" s="4" t="s">
        <v>10275</v>
      </c>
      <c r="B2626">
        <v>8002467</v>
      </c>
      <c r="D2626" s="4" t="s">
        <v>10276</v>
      </c>
      <c r="E2626" s="4" t="s">
        <v>10277</v>
      </c>
      <c r="F2626">
        <f>VALUE(SUBSTITUTE(Hafas[[#This Row],[Breitengrad Bahnhof]],".",","))</f>
        <v>50.279916999999998</v>
      </c>
      <c r="G2626">
        <f>VALUE(SUBSTITUTE(Hafas[[#This Row],[Längengrad Bahnhof]],".",","))</f>
        <v>11.301455000000001</v>
      </c>
    </row>
    <row r="2627" spans="1:7">
      <c r="A2627" s="4" t="s">
        <v>10278</v>
      </c>
      <c r="B2627">
        <v>8002468</v>
      </c>
      <c r="D2627" s="4" t="s">
        <v>10279</v>
      </c>
      <c r="E2627" s="4" t="s">
        <v>10280</v>
      </c>
      <c r="F2627">
        <f>VALUE(SUBSTITUTE(Hafas[[#This Row],[Breitengrad Bahnhof]],".",","))</f>
        <v>48.944879999999998</v>
      </c>
      <c r="G2627">
        <f>VALUE(SUBSTITUTE(Hafas[[#This Row],[Längengrad Bahnhof]],".",","))</f>
        <v>12.003553</v>
      </c>
    </row>
    <row r="2628" spans="1:7">
      <c r="A2628" s="4" t="s">
        <v>10281</v>
      </c>
      <c r="B2628">
        <v>8002470</v>
      </c>
      <c r="D2628" s="4" t="s">
        <v>10282</v>
      </c>
      <c r="E2628" s="4" t="s">
        <v>10283</v>
      </c>
      <c r="F2628">
        <f>VALUE(SUBSTITUTE(Hafas[[#This Row],[Breitengrad Bahnhof]],".",","))</f>
        <v>49.282933</v>
      </c>
      <c r="G2628">
        <f>VALUE(SUBSTITUTE(Hafas[[#This Row],[Längengrad Bahnhof]],".",","))</f>
        <v>9.1578700000000008</v>
      </c>
    </row>
    <row r="2629" spans="1:7">
      <c r="A2629" s="4" t="s">
        <v>10284</v>
      </c>
      <c r="B2629">
        <v>8002473</v>
      </c>
      <c r="D2629" s="4" t="s">
        <v>10285</v>
      </c>
      <c r="E2629" s="4" t="s">
        <v>10286</v>
      </c>
      <c r="F2629">
        <f>VALUE(SUBSTITUTE(Hafas[[#This Row],[Breitengrad Bahnhof]],".",","))</f>
        <v>49.690167000000002</v>
      </c>
      <c r="G2629">
        <f>VALUE(SUBSTITUTE(Hafas[[#This Row],[Längengrad Bahnhof]],".",","))</f>
        <v>8.1965959999999995</v>
      </c>
    </row>
    <row r="2630" spans="1:7">
      <c r="A2630" s="4" t="s">
        <v>10287</v>
      </c>
      <c r="B2630">
        <v>8002457</v>
      </c>
      <c r="D2630" s="4" t="s">
        <v>10288</v>
      </c>
      <c r="E2630" s="4" t="s">
        <v>10289</v>
      </c>
      <c r="F2630">
        <f>VALUE(SUBSTITUTE(Hafas[[#This Row],[Breitengrad Bahnhof]],".",","))</f>
        <v>48.526159</v>
      </c>
      <c r="G2630">
        <f>VALUE(SUBSTITUTE(Hafas[[#This Row],[Längengrad Bahnhof]],".",","))</f>
        <v>12.033642</v>
      </c>
    </row>
    <row r="2631" spans="1:7">
      <c r="A2631" s="4" t="s">
        <v>10290</v>
      </c>
      <c r="B2631">
        <v>8017011</v>
      </c>
      <c r="D2631" s="4" t="s">
        <v>10291</v>
      </c>
      <c r="E2631" s="4" t="s">
        <v>10292</v>
      </c>
      <c r="F2631">
        <f>VALUE(SUBSTITUTE(Hafas[[#This Row],[Breitengrad Bahnhof]],".",","))</f>
        <v>51.644230999999998</v>
      </c>
      <c r="G2631">
        <f>VALUE(SUBSTITUTE(Hafas[[#This Row],[Längengrad Bahnhof]],".",","))</f>
        <v>10.985669</v>
      </c>
    </row>
    <row r="2632" spans="1:7">
      <c r="A2632" s="4" t="s">
        <v>10293</v>
      </c>
      <c r="B2632">
        <v>8002474</v>
      </c>
      <c r="D2632" s="4" t="s">
        <v>10294</v>
      </c>
      <c r="E2632" s="4" t="s">
        <v>10295</v>
      </c>
      <c r="F2632">
        <f>VALUE(SUBSTITUTE(Hafas[[#This Row],[Breitengrad Bahnhof]],".",","))</f>
        <v>49.791980000000002</v>
      </c>
      <c r="G2632">
        <f>VALUE(SUBSTITUTE(Hafas[[#This Row],[Längengrad Bahnhof]],".",","))</f>
        <v>8.3512570000000004</v>
      </c>
    </row>
    <row r="2633" spans="1:7">
      <c r="A2633" s="4" t="s">
        <v>10296</v>
      </c>
      <c r="B2633">
        <v>8002458</v>
      </c>
      <c r="D2633" s="4" t="s">
        <v>10297</v>
      </c>
      <c r="E2633" s="4" t="s">
        <v>10298</v>
      </c>
      <c r="F2633">
        <f>VALUE(SUBSTITUTE(Hafas[[#This Row],[Breitengrad Bahnhof]],".",","))</f>
        <v>47.819598999999997</v>
      </c>
      <c r="G2633">
        <f>VALUE(SUBSTITUTE(Hafas[[#This Row],[Längengrad Bahnhof]],".",","))</f>
        <v>10.439565</v>
      </c>
    </row>
    <row r="2634" spans="1:7">
      <c r="A2634" s="4" t="s">
        <v>10299</v>
      </c>
      <c r="B2634">
        <v>8000139</v>
      </c>
      <c r="D2634" s="4" t="s">
        <v>10300</v>
      </c>
      <c r="E2634" s="4" t="s">
        <v>10301</v>
      </c>
      <c r="F2634">
        <f>VALUE(SUBSTITUTE(Hafas[[#This Row],[Breitengrad Bahnhof]],".",","))</f>
        <v>48.460563</v>
      </c>
      <c r="G2634">
        <f>VALUE(SUBSTITUTE(Hafas[[#This Row],[Längengrad Bahnhof]],".",","))</f>
        <v>10.279261999999999</v>
      </c>
    </row>
    <row r="2635" spans="1:7">
      <c r="A2635" s="4" t="s">
        <v>10302</v>
      </c>
      <c r="B2635">
        <v>8011787</v>
      </c>
      <c r="D2635" s="4" t="s">
        <v>10303</v>
      </c>
      <c r="E2635" s="4" t="s">
        <v>10304</v>
      </c>
      <c r="F2635">
        <f>VALUE(SUBSTITUTE(Hafas[[#This Row],[Breitengrad Bahnhof]],".",","))</f>
        <v>50.351498999999997</v>
      </c>
      <c r="G2635">
        <f>VALUE(SUBSTITUTE(Hafas[[#This Row],[Längengrad Bahnhof]],".",","))</f>
        <v>12.333347</v>
      </c>
    </row>
    <row r="2636" spans="1:7">
      <c r="A2636" s="4" t="s">
        <v>10305</v>
      </c>
      <c r="B2636">
        <v>8000385</v>
      </c>
      <c r="D2636" s="4" t="s">
        <v>10306</v>
      </c>
      <c r="E2636" s="4" t="s">
        <v>10307</v>
      </c>
      <c r="F2636">
        <f>VALUE(SUBSTITUTE(Hafas[[#This Row],[Breitengrad Bahnhof]],".",","))</f>
        <v>49.120443999999999</v>
      </c>
      <c r="G2636">
        <f>VALUE(SUBSTITUTE(Hafas[[#This Row],[Längengrad Bahnhof]],".",","))</f>
        <v>10.755463000000001</v>
      </c>
    </row>
    <row r="2637" spans="1:7">
      <c r="A2637" s="4" t="s">
        <v>10308</v>
      </c>
      <c r="B2637">
        <v>8010151</v>
      </c>
      <c r="D2637" s="4" t="s">
        <v>10309</v>
      </c>
      <c r="E2637" s="4" t="s">
        <v>10310</v>
      </c>
      <c r="F2637">
        <f>VALUE(SUBSTITUTE(Hafas[[#This Row],[Breitengrad Bahnhof]],".",","))</f>
        <v>52.334215</v>
      </c>
      <c r="G2637">
        <f>VALUE(SUBSTITUTE(Hafas[[#This Row],[Längengrad Bahnhof]],".",","))</f>
        <v>11.976476</v>
      </c>
    </row>
    <row r="2638" spans="1:7">
      <c r="A2638" s="4" t="s">
        <v>10311</v>
      </c>
      <c r="B2638">
        <v>8007074</v>
      </c>
      <c r="D2638" s="4" t="s">
        <v>10312</v>
      </c>
      <c r="E2638" s="4" t="s">
        <v>10313</v>
      </c>
      <c r="F2638">
        <f>VALUE(SUBSTITUTE(Hafas[[#This Row],[Breitengrad Bahnhof]],".",","))</f>
        <v>48.639901000000002</v>
      </c>
      <c r="G2638">
        <f>VALUE(SUBSTITUTE(Hafas[[#This Row],[Längengrad Bahnhof]],".",","))</f>
        <v>9.9576229999999999</v>
      </c>
    </row>
    <row r="2639" spans="1:7">
      <c r="A2639" s="4" t="s">
        <v>10314</v>
      </c>
      <c r="B2639">
        <v>8010152</v>
      </c>
      <c r="D2639" s="4" t="s">
        <v>10315</v>
      </c>
      <c r="E2639" s="4" t="s">
        <v>10316</v>
      </c>
      <c r="F2639">
        <f>VALUE(SUBSTITUTE(Hafas[[#This Row],[Breitengrad Bahnhof]],".",","))</f>
        <v>51.793016999999999</v>
      </c>
      <c r="G2639">
        <f>VALUE(SUBSTITUTE(Hafas[[#This Row],[Längengrad Bahnhof]],".",","))</f>
        <v>11.601766</v>
      </c>
    </row>
    <row r="2640" spans="1:7">
      <c r="A2640" s="4" t="s">
        <v>10317</v>
      </c>
      <c r="B2640">
        <v>8002477</v>
      </c>
      <c r="D2640" s="4" t="s">
        <v>10318</v>
      </c>
      <c r="E2640" s="4" t="s">
        <v>10319</v>
      </c>
      <c r="F2640">
        <f>VALUE(SUBSTITUTE(Hafas[[#This Row],[Breitengrad Bahnhof]],".",","))</f>
        <v>51.067172999999997</v>
      </c>
      <c r="G2640">
        <f>VALUE(SUBSTITUTE(Hafas[[#This Row],[Längengrad Bahnhof]],".",","))</f>
        <v>6.570011</v>
      </c>
    </row>
    <row r="2641" spans="1:7">
      <c r="A2641" s="4" t="s">
        <v>10320</v>
      </c>
      <c r="B2641">
        <v>8010153</v>
      </c>
      <c r="D2641" s="4" t="s">
        <v>10321</v>
      </c>
      <c r="E2641" s="4" t="s">
        <v>10322</v>
      </c>
      <c r="F2641">
        <f>VALUE(SUBSTITUTE(Hafas[[#This Row],[Breitengrad Bahnhof]],".",","))</f>
        <v>53.800597000000003</v>
      </c>
      <c r="G2641">
        <f>VALUE(SUBSTITUTE(Hafas[[#This Row],[Längengrad Bahnhof]],".",","))</f>
        <v>12.172836</v>
      </c>
    </row>
    <row r="2642" spans="1:7">
      <c r="A2642" s="4" t="s">
        <v>10323</v>
      </c>
      <c r="B2642">
        <v>8002480</v>
      </c>
      <c r="D2642" s="4" t="s">
        <v>10324</v>
      </c>
      <c r="E2642" s="4" t="s">
        <v>10325</v>
      </c>
      <c r="F2642">
        <f>VALUE(SUBSTITUTE(Hafas[[#This Row],[Breitengrad Bahnhof]],".",","))</f>
        <v>48.271676999999997</v>
      </c>
      <c r="G2642">
        <f>VALUE(SUBSTITUTE(Hafas[[#This Row],[Längengrad Bahnhof]],".",","))</f>
        <v>8.1985720000000004</v>
      </c>
    </row>
    <row r="2643" spans="1:7">
      <c r="A2643" s="4" t="s">
        <v>10326</v>
      </c>
      <c r="B2643">
        <v>8002478</v>
      </c>
      <c r="D2643" s="4" t="s">
        <v>10327</v>
      </c>
      <c r="E2643" s="4" t="s">
        <v>10328</v>
      </c>
      <c r="F2643">
        <f>VALUE(SUBSTITUTE(Hafas[[#This Row],[Breitengrad Bahnhof]],".",","))</f>
        <v>48.113325000000003</v>
      </c>
      <c r="G2643">
        <f>VALUE(SUBSTITUTE(Hafas[[#This Row],[Längengrad Bahnhof]],".",","))</f>
        <v>7.9884930000000001</v>
      </c>
    </row>
    <row r="2644" spans="1:7">
      <c r="A2644" s="4" t="s">
        <v>10329</v>
      </c>
      <c r="B2644">
        <v>8011790</v>
      </c>
      <c r="D2644" s="4" t="s">
        <v>10330</v>
      </c>
      <c r="E2644" s="4" t="s">
        <v>10331</v>
      </c>
      <c r="F2644">
        <f>VALUE(SUBSTITUTE(Hafas[[#This Row],[Breitengrad Bahnhof]],".",","))</f>
        <v>50.418796999999998</v>
      </c>
      <c r="G2644">
        <f>VALUE(SUBSTITUTE(Hafas[[#This Row],[Längengrad Bahnhof]],".",","))</f>
        <v>11.960915999999999</v>
      </c>
    </row>
    <row r="2645" spans="1:7">
      <c r="A2645" s="4" t="s">
        <v>10332</v>
      </c>
      <c r="B2645">
        <v>8010154</v>
      </c>
      <c r="D2645" s="4" t="s">
        <v>10333</v>
      </c>
      <c r="E2645" s="4" t="s">
        <v>10334</v>
      </c>
      <c r="F2645">
        <f>VALUE(SUBSTITUTE(Hafas[[#This Row],[Breitengrad Bahnhof]],".",","))</f>
        <v>51.993473999999999</v>
      </c>
      <c r="G2645">
        <f>VALUE(SUBSTITUTE(Hafas[[#This Row],[Längengrad Bahnhof]],".",","))</f>
        <v>11.986389000000001</v>
      </c>
    </row>
    <row r="2646" spans="1:7">
      <c r="A2646" s="4" t="s">
        <v>10335</v>
      </c>
      <c r="B2646">
        <v>8002461</v>
      </c>
      <c r="D2646" s="4" t="s">
        <v>10336</v>
      </c>
      <c r="E2646" s="4" t="s">
        <v>10337</v>
      </c>
      <c r="F2646">
        <f>VALUE(SUBSTITUTE(Hafas[[#This Row],[Breitengrad Bahnhof]],".",","))</f>
        <v>51.906941000000003</v>
      </c>
      <c r="G2646">
        <f>VALUE(SUBSTITUTE(Hafas[[#This Row],[Längengrad Bahnhof]],".",","))</f>
        <v>8.3850709999999999</v>
      </c>
    </row>
    <row r="2647" spans="1:7">
      <c r="A2647" s="4" t="s">
        <v>10338</v>
      </c>
      <c r="B2647">
        <v>8011791</v>
      </c>
      <c r="D2647" s="4" t="s">
        <v>10339</v>
      </c>
      <c r="E2647" s="4" t="s">
        <v>10340</v>
      </c>
      <c r="F2647">
        <f>VALUE(SUBSTITUTE(Hafas[[#This Row],[Breitengrad Bahnhof]],".",","))</f>
        <v>51.132368</v>
      </c>
      <c r="G2647">
        <f>VALUE(SUBSTITUTE(Hafas[[#This Row],[Längengrad Bahnhof]],".",","))</f>
        <v>11.365703</v>
      </c>
    </row>
    <row r="2648" spans="1:7">
      <c r="A2648" s="4" t="s">
        <v>10341</v>
      </c>
      <c r="B2648">
        <v>8002484</v>
      </c>
      <c r="D2648" s="4" t="s">
        <v>10342</v>
      </c>
      <c r="E2648" s="4" t="s">
        <v>10343</v>
      </c>
      <c r="F2648">
        <f>VALUE(SUBSTITUTE(Hafas[[#This Row],[Breitengrad Bahnhof]],".",","))</f>
        <v>51.204321999999998</v>
      </c>
      <c r="G2648">
        <f>VALUE(SUBSTITUTE(Hafas[[#This Row],[Längengrad Bahnhof]],".",","))</f>
        <v>9.4821589999999993</v>
      </c>
    </row>
    <row r="2649" spans="1:7">
      <c r="A2649" s="4" t="s">
        <v>10344</v>
      </c>
      <c r="B2649">
        <v>8002490</v>
      </c>
      <c r="D2649" s="4" t="s">
        <v>10345</v>
      </c>
      <c r="E2649" s="4" t="s">
        <v>10346</v>
      </c>
      <c r="F2649">
        <f>VALUE(SUBSTITUTE(Hafas[[#This Row],[Breitengrad Bahnhof]],".",","))</f>
        <v>51.188119999999998</v>
      </c>
      <c r="G2649">
        <f>VALUE(SUBSTITUTE(Hafas[[#This Row],[Längengrad Bahnhof]],".",","))</f>
        <v>6.9980180000000001</v>
      </c>
    </row>
    <row r="2650" spans="1:7">
      <c r="A2650" s="4" t="s">
        <v>10347</v>
      </c>
      <c r="B2650">
        <v>8000138</v>
      </c>
      <c r="D2650" s="4" t="s">
        <v>10348</v>
      </c>
      <c r="E2650" s="4" t="s">
        <v>10349</v>
      </c>
      <c r="F2650">
        <f>VALUE(SUBSTITUTE(Hafas[[#This Row],[Breitengrad Bahnhof]],".",","))</f>
        <v>51.214559000000001</v>
      </c>
      <c r="G2650">
        <f>VALUE(SUBSTITUTE(Hafas[[#This Row],[Längengrad Bahnhof]],".",","))</f>
        <v>7.0105459999999997</v>
      </c>
    </row>
    <row r="2651" spans="1:7">
      <c r="A2651" s="4" t="s">
        <v>10350</v>
      </c>
      <c r="B2651">
        <v>8002491</v>
      </c>
      <c r="D2651" s="4" t="s">
        <v>10351</v>
      </c>
      <c r="E2651" s="4" t="s">
        <v>10352</v>
      </c>
      <c r="F2651">
        <f>VALUE(SUBSTITUTE(Hafas[[#This Row],[Breitengrad Bahnhof]],".",","))</f>
        <v>48.111412999999999</v>
      </c>
      <c r="G2651">
        <f>VALUE(SUBSTITUTE(Hafas[[#This Row],[Längengrad Bahnhof]],".",","))</f>
        <v>11.73115</v>
      </c>
    </row>
    <row r="2652" spans="1:7">
      <c r="A2652" s="4" t="s">
        <v>10353</v>
      </c>
      <c r="B2652">
        <v>8011792</v>
      </c>
      <c r="D2652" s="4" t="s">
        <v>10354</v>
      </c>
      <c r="E2652" s="4" t="s">
        <v>10355</v>
      </c>
      <c r="F2652">
        <f>VALUE(SUBSTITUTE(Hafas[[#This Row],[Breitengrad Bahnhof]],".",","))</f>
        <v>50.867437000000002</v>
      </c>
      <c r="G2652">
        <f>VALUE(SUBSTITUTE(Hafas[[#This Row],[Längengrad Bahnhof]],".",","))</f>
        <v>10.905715000000001</v>
      </c>
    </row>
    <row r="2653" spans="1:7">
      <c r="A2653" s="4" t="s">
        <v>10356</v>
      </c>
      <c r="B2653">
        <v>8002494</v>
      </c>
      <c r="D2653" s="4" t="s">
        <v>10357</v>
      </c>
      <c r="E2653" s="4" t="s">
        <v>10358</v>
      </c>
      <c r="F2653">
        <f>VALUE(SUBSTITUTE(Hafas[[#This Row],[Breitengrad Bahnhof]],".",","))</f>
        <v>50.664000999999999</v>
      </c>
      <c r="G2653">
        <f>VALUE(SUBSTITUTE(Hafas[[#This Row],[Längengrad Bahnhof]],".",","))</f>
        <v>7.8228949999999999</v>
      </c>
    </row>
    <row r="2654" spans="1:7">
      <c r="A2654" s="4" t="s">
        <v>10359</v>
      </c>
      <c r="B2654">
        <v>8002495</v>
      </c>
      <c r="D2654" s="4" t="s">
        <v>10360</v>
      </c>
      <c r="E2654" s="4" t="s">
        <v>10361</v>
      </c>
      <c r="F2654">
        <f>VALUE(SUBSTITUTE(Hafas[[#This Row],[Breitengrad Bahnhof]],".",","))</f>
        <v>50.446899999999999</v>
      </c>
      <c r="G2654">
        <f>VALUE(SUBSTITUTE(Hafas[[#This Row],[Längengrad Bahnhof]],".",","))</f>
        <v>8.0435130000000008</v>
      </c>
    </row>
    <row r="2655" spans="1:7">
      <c r="A2655" s="4" t="s">
        <v>10362</v>
      </c>
      <c r="B2655">
        <v>8071533</v>
      </c>
      <c r="D2655" s="4" t="s">
        <v>2585</v>
      </c>
      <c r="E2655" s="4" t="s">
        <v>2585</v>
      </c>
      <c r="F2655">
        <f>VALUE(SUBSTITUTE(Hafas[[#This Row],[Breitengrad Bahnhof]],".",","))</f>
        <v>999999</v>
      </c>
      <c r="G2655">
        <f>VALUE(SUBSTITUTE(Hafas[[#This Row],[Längengrad Bahnhof]],".",","))</f>
        <v>999999</v>
      </c>
    </row>
    <row r="2656" spans="1:7">
      <c r="A2656" s="4" t="s">
        <v>10363</v>
      </c>
      <c r="B2656">
        <v>8002496</v>
      </c>
      <c r="D2656" s="4" t="s">
        <v>10364</v>
      </c>
      <c r="E2656" s="4" t="s">
        <v>10365</v>
      </c>
      <c r="F2656">
        <f>VALUE(SUBSTITUTE(Hafas[[#This Row],[Breitengrad Bahnhof]],".",","))</f>
        <v>54.122808999999997</v>
      </c>
      <c r="G2656">
        <f>VALUE(SUBSTITUTE(Hafas[[#This Row],[Längengrad Bahnhof]],".",","))</f>
        <v>9.4144749999999995</v>
      </c>
    </row>
    <row r="2657" spans="1:7">
      <c r="A2657" s="4" t="s">
        <v>10366</v>
      </c>
      <c r="B2657">
        <v>8002497</v>
      </c>
      <c r="D2657" s="4" t="s">
        <v>10367</v>
      </c>
      <c r="E2657" s="4" t="s">
        <v>10368</v>
      </c>
      <c r="F2657">
        <f>VALUE(SUBSTITUTE(Hafas[[#This Row],[Breitengrad Bahnhof]],".",","))</f>
        <v>52.711981999999999</v>
      </c>
      <c r="G2657">
        <f>VALUE(SUBSTITUTE(Hafas[[#This Row],[Längengrad Bahnhof]],".",","))</f>
        <v>9.6394339999999996</v>
      </c>
    </row>
    <row r="2658" spans="1:7">
      <c r="A2658" s="4" t="s">
        <v>10369</v>
      </c>
      <c r="B2658">
        <v>8011794</v>
      </c>
      <c r="D2658" s="4" t="s">
        <v>10370</v>
      </c>
      <c r="E2658" s="4" t="s">
        <v>10371</v>
      </c>
      <c r="F2658">
        <f>VALUE(SUBSTITUTE(Hafas[[#This Row],[Breitengrad Bahnhof]],".",","))</f>
        <v>52.007359999999998</v>
      </c>
      <c r="G2658">
        <f>VALUE(SUBSTITUTE(Hafas[[#This Row],[Längengrad Bahnhof]],".",","))</f>
        <v>11.324446</v>
      </c>
    </row>
    <row r="2659" spans="1:7">
      <c r="A2659" s="4" t="s">
        <v>10372</v>
      </c>
      <c r="B2659">
        <v>8002504</v>
      </c>
      <c r="D2659" s="4" t="s">
        <v>10373</v>
      </c>
      <c r="E2659" s="4" t="s">
        <v>10374</v>
      </c>
      <c r="F2659">
        <f>VALUE(SUBSTITUTE(Hafas[[#This Row],[Breitengrad Bahnhof]],".",","))</f>
        <v>54.054189000000001</v>
      </c>
      <c r="G2659">
        <f>VALUE(SUBSTITUTE(Hafas[[#This Row],[Längengrad Bahnhof]],".",","))</f>
        <v>10.742682</v>
      </c>
    </row>
    <row r="2660" spans="1:7">
      <c r="A2660" s="4" t="s">
        <v>10375</v>
      </c>
      <c r="B2660">
        <v>8011797</v>
      </c>
      <c r="D2660" s="4" t="s">
        <v>10376</v>
      </c>
      <c r="E2660" s="4" t="s">
        <v>10377</v>
      </c>
      <c r="F2660">
        <f>VALUE(SUBSTITUTE(Hafas[[#This Row],[Breitengrad Bahnhof]],".",","))</f>
        <v>53.961260000000003</v>
      </c>
      <c r="G2660">
        <f>VALUE(SUBSTITUTE(Hafas[[#This Row],[Längengrad Bahnhof]],".",","))</f>
        <v>11.614882</v>
      </c>
    </row>
    <row r="2661" spans="1:7">
      <c r="A2661" s="4" t="s">
        <v>10378</v>
      </c>
      <c r="B2661">
        <v>8079731</v>
      </c>
      <c r="D2661" s="4" t="s">
        <v>10379</v>
      </c>
      <c r="E2661" s="4" t="s">
        <v>10380</v>
      </c>
      <c r="F2661">
        <f>VALUE(SUBSTITUTE(Hafas[[#This Row],[Breitengrad Bahnhof]],".",","))</f>
        <v>53.960633000000001</v>
      </c>
      <c r="G2661">
        <f>VALUE(SUBSTITUTE(Hafas[[#This Row],[Längengrad Bahnhof]],".",","))</f>
        <v>11.615594</v>
      </c>
    </row>
    <row r="2662" spans="1:7">
      <c r="A2662" s="4" t="s">
        <v>10381</v>
      </c>
      <c r="B2662">
        <v>8002506</v>
      </c>
      <c r="D2662" s="4" t="s">
        <v>10382</v>
      </c>
      <c r="E2662" s="4" t="s">
        <v>10383</v>
      </c>
      <c r="F2662">
        <f>VALUE(SUBSTITUTE(Hafas[[#This Row],[Breitengrad Bahnhof]],".",","))</f>
        <v>48.895859000000002</v>
      </c>
      <c r="G2662">
        <f>VALUE(SUBSTITUTE(Hafas[[#This Row],[Längengrad Bahnhof]],".",","))</f>
        <v>12.214829</v>
      </c>
    </row>
    <row r="2663" spans="1:7">
      <c r="A2663" s="4" t="s">
        <v>10384</v>
      </c>
      <c r="B2663">
        <v>8000142</v>
      </c>
      <c r="D2663" s="4" t="s">
        <v>10385</v>
      </c>
      <c r="E2663" s="4" t="s">
        <v>10386</v>
      </c>
      <c r="F2663">
        <f>VALUE(SUBSTITUTE(Hafas[[#This Row],[Breitengrad Bahnhof]],".",","))</f>
        <v>51.362746999999999</v>
      </c>
      <c r="G2663">
        <f>VALUE(SUBSTITUTE(Hafas[[#This Row],[Längengrad Bahnhof]],".",","))</f>
        <v>7.4602490000000001</v>
      </c>
    </row>
    <row r="2664" spans="1:7">
      <c r="A2664" s="4" t="s">
        <v>10387</v>
      </c>
      <c r="B2664">
        <v>8002507</v>
      </c>
      <c r="D2664" s="4" t="s">
        <v>10388</v>
      </c>
      <c r="E2664" s="4" t="s">
        <v>10389</v>
      </c>
      <c r="F2664">
        <f>VALUE(SUBSTITUTE(Hafas[[#This Row],[Breitengrad Bahnhof]],".",","))</f>
        <v>52.573689999999999</v>
      </c>
      <c r="G2664">
        <f>VALUE(SUBSTITUTE(Hafas[[#This Row],[Längengrad Bahnhof]],".",","))</f>
        <v>9.4089460000000003</v>
      </c>
    </row>
    <row r="2665" spans="1:7">
      <c r="A2665" s="4" t="s">
        <v>10390</v>
      </c>
      <c r="B2665">
        <v>8002515</v>
      </c>
      <c r="D2665" s="4" t="s">
        <v>10391</v>
      </c>
      <c r="E2665" s="4" t="s">
        <v>10392</v>
      </c>
      <c r="F2665">
        <f>VALUE(SUBSTITUTE(Hafas[[#This Row],[Breitengrad Bahnhof]],".",","))</f>
        <v>49.016280000000002</v>
      </c>
      <c r="G2665">
        <f>VALUE(SUBSTITUTE(Hafas[[#This Row],[Längengrad Bahnhof]],".",","))</f>
        <v>8.2532230000000002</v>
      </c>
    </row>
    <row r="2666" spans="1:7">
      <c r="A2666" s="4" t="s">
        <v>10393</v>
      </c>
      <c r="B2666">
        <v>8002517</v>
      </c>
      <c r="D2666" s="4" t="s">
        <v>10394</v>
      </c>
      <c r="E2666" s="4" t="s">
        <v>10395</v>
      </c>
      <c r="F2666">
        <f>VALUE(SUBSTITUTE(Hafas[[#This Row],[Breitengrad Bahnhof]],".",","))</f>
        <v>49.536346999999999</v>
      </c>
      <c r="G2666">
        <f>VALUE(SUBSTITUTE(Hafas[[#This Row],[Längengrad Bahnhof]],".",","))</f>
        <v>10.767799</v>
      </c>
    </row>
    <row r="2667" spans="1:7">
      <c r="A2667" s="4" t="s">
        <v>10396</v>
      </c>
      <c r="B2667">
        <v>8002512</v>
      </c>
      <c r="D2667" s="4" t="s">
        <v>10397</v>
      </c>
      <c r="E2667" s="4" t="s">
        <v>10398</v>
      </c>
      <c r="F2667">
        <f>VALUE(SUBSTITUTE(Hafas[[#This Row],[Breitengrad Bahnhof]],".",","))</f>
        <v>51.352317999999997</v>
      </c>
      <c r="G2667">
        <f>VALUE(SUBSTITUTE(Hafas[[#This Row],[Längengrad Bahnhof]],".",","))</f>
        <v>7.4230869999999998</v>
      </c>
    </row>
    <row r="2668" spans="1:7">
      <c r="A2668" s="4" t="s">
        <v>10399</v>
      </c>
      <c r="B2668">
        <v>8002514</v>
      </c>
      <c r="D2668" s="4" t="s">
        <v>10400</v>
      </c>
      <c r="E2668" s="4" t="s">
        <v>10401</v>
      </c>
      <c r="F2668">
        <f>VALUE(SUBSTITUTE(Hafas[[#This Row],[Breitengrad Bahnhof]],".",","))</f>
        <v>51.351114000000003</v>
      </c>
      <c r="G2668">
        <f>VALUE(SUBSTITUTE(Hafas[[#This Row],[Längengrad Bahnhof]],".",","))</f>
        <v>7.4787920000000003</v>
      </c>
    </row>
    <row r="2669" spans="1:7">
      <c r="A2669" s="4" t="s">
        <v>10402</v>
      </c>
      <c r="B2669">
        <v>8010156</v>
      </c>
      <c r="D2669" s="4" t="s">
        <v>10403</v>
      </c>
      <c r="E2669" s="4" t="s">
        <v>10404</v>
      </c>
      <c r="F2669">
        <f>VALUE(SUBSTITUTE(Hafas[[#This Row],[Breitengrad Bahnhof]],".",","))</f>
        <v>53.413581999999998</v>
      </c>
      <c r="G2669">
        <f>VALUE(SUBSTITUTE(Hafas[[#This Row],[Längengrad Bahnhof]],".",","))</f>
        <v>11.215695</v>
      </c>
    </row>
    <row r="2670" spans="1:7">
      <c r="A2670" s="4" t="s">
        <v>10405</v>
      </c>
      <c r="B2670">
        <v>8011798</v>
      </c>
      <c r="D2670" s="4" t="s">
        <v>10406</v>
      </c>
      <c r="E2670" s="4" t="s">
        <v>10407</v>
      </c>
      <c r="F2670">
        <f>VALUE(SUBSTITUTE(Hafas[[#This Row],[Breitengrad Bahnhof]],".",","))</f>
        <v>53.429437</v>
      </c>
      <c r="G2670">
        <f>VALUE(SUBSTITUTE(Hafas[[#This Row],[Längengrad Bahnhof]],".",","))</f>
        <v>11.184990000000001</v>
      </c>
    </row>
    <row r="2671" spans="1:7">
      <c r="A2671" s="4" t="s">
        <v>10408</v>
      </c>
      <c r="B2671">
        <v>8000977</v>
      </c>
      <c r="D2671" s="4" t="s">
        <v>10409</v>
      </c>
      <c r="E2671" s="4" t="s">
        <v>10410</v>
      </c>
      <c r="F2671">
        <f>VALUE(SUBSTITUTE(Hafas[[#This Row],[Breitengrad Bahnhof]],".",","))</f>
        <v>51.388224000000001</v>
      </c>
      <c r="G2671">
        <f>VALUE(SUBSTITUTE(Hafas[[#This Row],[Längengrad Bahnhof]],".",","))</f>
        <v>7.4337260000000001</v>
      </c>
    </row>
    <row r="2672" spans="1:7">
      <c r="A2672" s="4" t="s">
        <v>10411</v>
      </c>
      <c r="B2672">
        <v>8006712</v>
      </c>
      <c r="D2672" s="4" t="s">
        <v>10412</v>
      </c>
      <c r="E2672" s="4" t="s">
        <v>10413</v>
      </c>
      <c r="F2672">
        <f>VALUE(SUBSTITUTE(Hafas[[#This Row],[Breitengrad Bahnhof]],".",","))</f>
        <v>51.353583</v>
      </c>
      <c r="G2672">
        <f>VALUE(SUBSTITUTE(Hafas[[#This Row],[Längengrad Bahnhof]],".",","))</f>
        <v>7.4527669999999997</v>
      </c>
    </row>
    <row r="2673" spans="1:7">
      <c r="A2673" s="4" t="s">
        <v>10414</v>
      </c>
      <c r="B2673">
        <v>8011799</v>
      </c>
      <c r="D2673" s="4" t="s">
        <v>10415</v>
      </c>
      <c r="E2673" s="4" t="s">
        <v>10416</v>
      </c>
      <c r="F2673">
        <f>VALUE(SUBSTITUTE(Hafas[[#This Row],[Breitengrad Bahnhof]],".",","))</f>
        <v>51.070117000000003</v>
      </c>
      <c r="G2673">
        <f>VALUE(SUBSTITUTE(Hafas[[#This Row],[Längengrad Bahnhof]],".",","))</f>
        <v>14.960228000000001</v>
      </c>
    </row>
    <row r="2674" spans="1:7">
      <c r="A2674" s="4" t="s">
        <v>10417</v>
      </c>
      <c r="B2674">
        <v>8004440</v>
      </c>
      <c r="D2674" s="4" t="s">
        <v>10418</v>
      </c>
      <c r="E2674" s="4" t="s">
        <v>10419</v>
      </c>
      <c r="F2674">
        <f>VALUE(SUBSTITUTE(Hafas[[#This Row],[Breitengrad Bahnhof]],".",","))</f>
        <v>51.341780999999997</v>
      </c>
      <c r="G2674">
        <f>VALUE(SUBSTITUTE(Hafas[[#This Row],[Längengrad Bahnhof]],".",","))</f>
        <v>7.397392</v>
      </c>
    </row>
    <row r="2675" spans="1:7">
      <c r="A2675" s="4" t="s">
        <v>10420</v>
      </c>
      <c r="B2675">
        <v>8006820</v>
      </c>
      <c r="D2675" s="4" t="s">
        <v>10421</v>
      </c>
      <c r="E2675" s="4" t="s">
        <v>10422</v>
      </c>
      <c r="F2675">
        <f>VALUE(SUBSTITUTE(Hafas[[#This Row],[Breitengrad Bahnhof]],".",","))</f>
        <v>47.673518000000001</v>
      </c>
      <c r="G2675">
        <f>VALUE(SUBSTITUTE(Hafas[[#This Row],[Längengrad Bahnhof]],".",","))</f>
        <v>9.3141180000000006</v>
      </c>
    </row>
    <row r="2676" spans="1:7">
      <c r="A2676" s="4" t="s">
        <v>10423</v>
      </c>
      <c r="B2676">
        <v>8011795</v>
      </c>
      <c r="D2676" s="4" t="s">
        <v>10424</v>
      </c>
      <c r="E2676" s="4" t="s">
        <v>10425</v>
      </c>
      <c r="F2676">
        <f>VALUE(SUBSTITUTE(Hafas[[#This Row],[Breitengrad Bahnhof]],".",","))</f>
        <v>51.364119000000002</v>
      </c>
      <c r="G2676">
        <f>VALUE(SUBSTITUTE(Hafas[[#This Row],[Längengrad Bahnhof]],".",","))</f>
        <v>14.856726</v>
      </c>
    </row>
    <row r="2677" spans="1:7">
      <c r="A2677" s="4" t="s">
        <v>10426</v>
      </c>
      <c r="B2677">
        <v>8002498</v>
      </c>
      <c r="D2677" s="4" t="s">
        <v>10427</v>
      </c>
      <c r="E2677" s="4" t="s">
        <v>10428</v>
      </c>
      <c r="F2677">
        <f>VALUE(SUBSTITUTE(Hafas[[#This Row],[Breitengrad Bahnhof]],".",","))</f>
        <v>49.739623000000002</v>
      </c>
      <c r="G2677">
        <f>VALUE(SUBSTITUTE(Hafas[[#This Row],[Längengrad Bahnhof]],".",","))</f>
        <v>8.606503</v>
      </c>
    </row>
    <row r="2678" spans="1:7">
      <c r="A2678" s="4" t="s">
        <v>10429</v>
      </c>
      <c r="B2678">
        <v>8002523</v>
      </c>
      <c r="D2678" s="4" t="s">
        <v>10430</v>
      </c>
      <c r="E2678" s="4" t="s">
        <v>10431</v>
      </c>
      <c r="F2678">
        <f>VALUE(SUBSTITUTE(Hafas[[#This Row],[Breitengrad Bahnhof]],".",","))</f>
        <v>49.885776999999997</v>
      </c>
      <c r="G2678">
        <f>VALUE(SUBSTITUTE(Hafas[[#This Row],[Längengrad Bahnhof]],".",","))</f>
        <v>11.820045</v>
      </c>
    </row>
    <row r="2679" spans="1:7">
      <c r="A2679" s="4" t="s">
        <v>10432</v>
      </c>
      <c r="B2679">
        <v>8070414</v>
      </c>
      <c r="D2679" s="4" t="s">
        <v>10433</v>
      </c>
      <c r="E2679" s="4" t="s">
        <v>10434</v>
      </c>
      <c r="F2679">
        <f>VALUE(SUBSTITUTE(Hafas[[#This Row],[Breitengrad Bahnhof]],".",","))</f>
        <v>48.360626000000003</v>
      </c>
      <c r="G2679">
        <f>VALUE(SUBSTITUTE(Hafas[[#This Row],[Längengrad Bahnhof]],".",","))</f>
        <v>9.261571</v>
      </c>
    </row>
    <row r="2680" spans="1:7">
      <c r="A2680" s="4" t="s">
        <v>10435</v>
      </c>
      <c r="B2680">
        <v>8071437</v>
      </c>
      <c r="D2680" s="4" t="s">
        <v>10436</v>
      </c>
      <c r="E2680" s="4" t="s">
        <v>10437</v>
      </c>
      <c r="F2680">
        <f>VALUE(SUBSTITUTE(Hafas[[#This Row],[Breitengrad Bahnhof]],".",","))</f>
        <v>48.782254999999999</v>
      </c>
      <c r="G2680">
        <f>VALUE(SUBSTITUTE(Hafas[[#This Row],[Längengrad Bahnhof]],".",","))</f>
        <v>13.797458000000001</v>
      </c>
    </row>
    <row r="2681" spans="1:7">
      <c r="A2681" s="4" t="s">
        <v>10438</v>
      </c>
      <c r="B2681">
        <v>8000386</v>
      </c>
      <c r="D2681" s="4" t="s">
        <v>10439</v>
      </c>
      <c r="E2681" s="4" t="s">
        <v>10440</v>
      </c>
      <c r="F2681">
        <f>VALUE(SUBSTITUTE(Hafas[[#This Row],[Breitengrad Bahnhof]],".",","))</f>
        <v>50.741205999999998</v>
      </c>
      <c r="G2681">
        <f>VALUE(SUBSTITUTE(Hafas[[#This Row],[Längengrad Bahnhof]],".",","))</f>
        <v>8.221679</v>
      </c>
    </row>
    <row r="2682" spans="1:7">
      <c r="A2682" s="4" t="s">
        <v>10441</v>
      </c>
      <c r="B2682">
        <v>8002524</v>
      </c>
      <c r="D2682" s="4" t="s">
        <v>10442</v>
      </c>
      <c r="E2682" s="4" t="s">
        <v>10443</v>
      </c>
      <c r="F2682">
        <f>VALUE(SUBSTITUTE(Hafas[[#This Row],[Breitengrad Bahnhof]],".",","))</f>
        <v>50.740862999999997</v>
      </c>
      <c r="G2682">
        <f>VALUE(SUBSTITUTE(Hafas[[#This Row],[Längengrad Bahnhof]],".",","))</f>
        <v>8.2022499999999994</v>
      </c>
    </row>
    <row r="2683" spans="1:7">
      <c r="A2683" s="4" t="s">
        <v>10444</v>
      </c>
      <c r="B2683">
        <v>8070415</v>
      </c>
      <c r="D2683" s="4" t="s">
        <v>10445</v>
      </c>
      <c r="E2683" s="4" t="s">
        <v>10446</v>
      </c>
      <c r="F2683">
        <f>VALUE(SUBSTITUTE(Hafas[[#This Row],[Breitengrad Bahnhof]],".",","))</f>
        <v>48.370199999999997</v>
      </c>
      <c r="G2683">
        <f>VALUE(SUBSTITUTE(Hafas[[#This Row],[Längengrad Bahnhof]],".",","))</f>
        <v>8.8013010000000005</v>
      </c>
    </row>
    <row r="2684" spans="1:7">
      <c r="A2684" s="4" t="s">
        <v>10447</v>
      </c>
      <c r="B2684">
        <v>8002526</v>
      </c>
      <c r="D2684" s="4" t="s">
        <v>10448</v>
      </c>
      <c r="E2684" s="4" t="s">
        <v>10449</v>
      </c>
      <c r="F2684">
        <f>VALUE(SUBSTITUTE(Hafas[[#This Row],[Breitengrad Bahnhof]],".",","))</f>
        <v>50.189670999999997</v>
      </c>
      <c r="G2684">
        <f>VALUE(SUBSTITUTE(Hafas[[#This Row],[Längengrad Bahnhof]],".",","))</f>
        <v>9.150665</v>
      </c>
    </row>
    <row r="2685" spans="1:7">
      <c r="A2685" s="4" t="s">
        <v>10450</v>
      </c>
      <c r="B2685">
        <v>8002531</v>
      </c>
      <c r="D2685" s="4" t="s">
        <v>10451</v>
      </c>
      <c r="E2685" s="4" t="s">
        <v>10452</v>
      </c>
      <c r="F2685">
        <f>VALUE(SUBSTITUTE(Hafas[[#This Row],[Breitengrad Bahnhof]],".",","))</f>
        <v>50.078113000000002</v>
      </c>
      <c r="G2685">
        <f>VALUE(SUBSTITUTE(Hafas[[#This Row],[Längengrad Bahnhof]],".",","))</f>
        <v>8.9381350000000008</v>
      </c>
    </row>
    <row r="2686" spans="1:7">
      <c r="A2686" s="4" t="s">
        <v>10453</v>
      </c>
      <c r="B2686">
        <v>8011801</v>
      </c>
      <c r="D2686" s="4" t="s">
        <v>10454</v>
      </c>
      <c r="E2686" s="4" t="s">
        <v>10455</v>
      </c>
      <c r="F2686">
        <f>VALUE(SUBSTITUTE(Hafas[[#This Row],[Breitengrad Bahnhof]],".",","))</f>
        <v>50.906607999999999</v>
      </c>
      <c r="G2686">
        <f>VALUE(SUBSTITUTE(Hafas[[#This Row],[Längengrad Bahnhof]],".",","))</f>
        <v>14.704463000000001</v>
      </c>
    </row>
    <row r="2687" spans="1:7">
      <c r="A2687" s="4" t="s">
        <v>10456</v>
      </c>
      <c r="B2687">
        <v>8071054</v>
      </c>
      <c r="D2687" s="4" t="s">
        <v>10457</v>
      </c>
      <c r="E2687" s="4" t="s">
        <v>10458</v>
      </c>
      <c r="F2687">
        <f>VALUE(SUBSTITUTE(Hafas[[#This Row],[Breitengrad Bahnhof]],".",","))</f>
        <v>50.907615</v>
      </c>
      <c r="G2687">
        <f>VALUE(SUBSTITUTE(Hafas[[#This Row],[Längengrad Bahnhof]],".",","))</f>
        <v>14.701931999999999</v>
      </c>
    </row>
    <row r="2688" spans="1:7">
      <c r="A2688" s="4" t="s">
        <v>10459</v>
      </c>
      <c r="B2688">
        <v>8011802</v>
      </c>
      <c r="D2688" s="4" t="s">
        <v>10460</v>
      </c>
      <c r="E2688" s="4" t="s">
        <v>10461</v>
      </c>
      <c r="F2688">
        <f>VALUE(SUBSTITUTE(Hafas[[#This Row],[Breitengrad Bahnhof]],".",","))</f>
        <v>50.968094999999998</v>
      </c>
      <c r="G2688">
        <f>VALUE(SUBSTITUTE(Hafas[[#This Row],[Längengrad Bahnhof]],".",","))</f>
        <v>13.119057</v>
      </c>
    </row>
    <row r="2689" spans="1:7">
      <c r="A2689" s="4" t="s">
        <v>10462</v>
      </c>
      <c r="B2689">
        <v>8002529</v>
      </c>
      <c r="D2689" s="4" t="s">
        <v>10463</v>
      </c>
      <c r="E2689" s="4" t="s">
        <v>10464</v>
      </c>
      <c r="F2689">
        <f>VALUE(SUBSTITUTE(Hafas[[#This Row],[Breitengrad Bahnhof]],".",","))</f>
        <v>49.543058000000002</v>
      </c>
      <c r="G2689">
        <f>VALUE(SUBSTITUTE(Hafas[[#This Row],[Längengrad Bahnhof]],".",","))</f>
        <v>9.3268839999999997</v>
      </c>
    </row>
    <row r="2690" spans="1:7">
      <c r="A2690" s="4" t="s">
        <v>10465</v>
      </c>
      <c r="B2690">
        <v>8002532</v>
      </c>
      <c r="D2690" s="4" t="s">
        <v>10466</v>
      </c>
      <c r="E2690" s="4" t="s">
        <v>10467</v>
      </c>
      <c r="F2690">
        <f>VALUE(SUBSTITUTE(Hafas[[#This Row],[Breitengrad Bahnhof]],".",","))</f>
        <v>50.208634000000004</v>
      </c>
      <c r="G2690">
        <f>VALUE(SUBSTITUTE(Hafas[[#This Row],[Längengrad Bahnhof]],".",","))</f>
        <v>9.2268209999999993</v>
      </c>
    </row>
    <row r="2691" spans="1:7">
      <c r="A2691" s="4" t="s">
        <v>120</v>
      </c>
      <c r="B2691">
        <v>8011805</v>
      </c>
      <c r="D2691" s="4" t="s">
        <v>121</v>
      </c>
      <c r="E2691" s="4" t="s">
        <v>122</v>
      </c>
      <c r="F2691">
        <f>VALUE(SUBSTITUTE(Hafas[[#This Row],[Breitengrad Bahnhof]],".",","))</f>
        <v>52.108384000000001</v>
      </c>
      <c r="G2691">
        <f>VALUE(SUBSTITUTE(Hafas[[#This Row],[Längengrad Bahnhof]],".",","))</f>
        <v>13.701855</v>
      </c>
    </row>
    <row r="2692" spans="1:7">
      <c r="A2692" s="4" t="s">
        <v>10468</v>
      </c>
      <c r="B2692">
        <v>8010157</v>
      </c>
      <c r="D2692" s="4" t="s">
        <v>10469</v>
      </c>
      <c r="E2692" s="4" t="s">
        <v>10470</v>
      </c>
      <c r="F2692">
        <f>VALUE(SUBSTITUTE(Hafas[[#This Row],[Breitengrad Bahnhof]],".",","))</f>
        <v>51.899309000000002</v>
      </c>
      <c r="G2692">
        <f>VALUE(SUBSTITUTE(Hafas[[#This Row],[Längengrad Bahnhof]],".",","))</f>
        <v>11.073452</v>
      </c>
    </row>
    <row r="2693" spans="1:7">
      <c r="A2693" s="4" t="s">
        <v>10471</v>
      </c>
      <c r="B2693">
        <v>8011808</v>
      </c>
      <c r="D2693" s="4" t="s">
        <v>10472</v>
      </c>
      <c r="E2693" s="4" t="s">
        <v>10473</v>
      </c>
      <c r="F2693">
        <f>VALUE(SUBSTITUTE(Hafas[[#This Row],[Breitengrad Bahnhof]],".",","))</f>
        <v>51.885010999999999</v>
      </c>
      <c r="G2693">
        <f>VALUE(SUBSTITUTE(Hafas[[#This Row],[Längengrad Bahnhof]],".",","))</f>
        <v>11.065436</v>
      </c>
    </row>
    <row r="2694" spans="1:7">
      <c r="A2694" s="4" t="s">
        <v>10474</v>
      </c>
      <c r="B2694">
        <v>8011809</v>
      </c>
      <c r="D2694" s="4" t="s">
        <v>10475</v>
      </c>
      <c r="E2694" s="4" t="s">
        <v>10476</v>
      </c>
      <c r="F2694">
        <f>VALUE(SUBSTITUTE(Hafas[[#This Row],[Breitengrad Bahnhof]],".",","))</f>
        <v>51.882581000000002</v>
      </c>
      <c r="G2694">
        <f>VALUE(SUBSTITUTE(Hafas[[#This Row],[Längengrad Bahnhof]],".",","))</f>
        <v>11.048306999999999</v>
      </c>
    </row>
    <row r="2695" spans="1:7">
      <c r="A2695" s="4" t="s">
        <v>10477</v>
      </c>
      <c r="B2695">
        <v>8002533</v>
      </c>
      <c r="D2695" s="4" t="s">
        <v>10478</v>
      </c>
      <c r="E2695" s="4" t="s">
        <v>10479</v>
      </c>
      <c r="F2695">
        <f>VALUE(SUBSTITUTE(Hafas[[#This Row],[Breitengrad Bahnhof]],".",","))</f>
        <v>48.290748999999998</v>
      </c>
      <c r="G2695">
        <f>VALUE(SUBSTITUTE(Hafas[[#This Row],[Längengrad Bahnhof]],".",","))</f>
        <v>8.2704540000000009</v>
      </c>
    </row>
    <row r="2696" spans="1:7">
      <c r="A2696" s="4" t="s">
        <v>10480</v>
      </c>
      <c r="B2696">
        <v>8010158</v>
      </c>
      <c r="D2696" s="4" t="s">
        <v>10481</v>
      </c>
      <c r="E2696" s="4" t="s">
        <v>10482</v>
      </c>
      <c r="F2696">
        <f>VALUE(SUBSTITUTE(Hafas[[#This Row],[Breitengrad Bahnhof]],".",","))</f>
        <v>52.285034000000003</v>
      </c>
      <c r="G2696">
        <f>VALUE(SUBSTITUTE(Hafas[[#This Row],[Längengrad Bahnhof]],".",","))</f>
        <v>11.406105999999999</v>
      </c>
    </row>
    <row r="2697" spans="1:7">
      <c r="A2697" s="4" t="s">
        <v>10483</v>
      </c>
      <c r="B2697">
        <v>8002536</v>
      </c>
      <c r="D2697" s="4" t="s">
        <v>10484</v>
      </c>
      <c r="E2697" s="4" t="s">
        <v>10485</v>
      </c>
      <c r="F2697">
        <f>VALUE(SUBSTITUTE(Hafas[[#This Row],[Breitengrad Bahnhof]],".",","))</f>
        <v>51.772557999999997</v>
      </c>
      <c r="G2697">
        <f>VALUE(SUBSTITUTE(Hafas[[#This Row],[Längengrad Bahnhof]],".",","))</f>
        <v>6.455832</v>
      </c>
    </row>
    <row r="2698" spans="1:7">
      <c r="A2698" s="4" t="s">
        <v>10486</v>
      </c>
      <c r="B2698">
        <v>8002537</v>
      </c>
      <c r="D2698" s="4" t="s">
        <v>10487</v>
      </c>
      <c r="E2698" s="4" t="s">
        <v>10488</v>
      </c>
      <c r="F2698">
        <f>VALUE(SUBSTITUTE(Hafas[[#This Row],[Breitengrad Bahnhof]],".",","))</f>
        <v>52.339122000000003</v>
      </c>
      <c r="G2698">
        <f>VALUE(SUBSTITUTE(Hafas[[#This Row],[Längengrad Bahnhof]],".",","))</f>
        <v>7.9450440000000002</v>
      </c>
    </row>
    <row r="2699" spans="1:7">
      <c r="A2699" s="4" t="s">
        <v>10489</v>
      </c>
      <c r="B2699">
        <v>8070801</v>
      </c>
      <c r="D2699" s="4" t="s">
        <v>10490</v>
      </c>
      <c r="E2699" s="4" t="s">
        <v>10491</v>
      </c>
      <c r="F2699">
        <f>VALUE(SUBSTITUTE(Hafas[[#This Row],[Breitengrad Bahnhof]],".",","))</f>
        <v>47.952944000000002</v>
      </c>
      <c r="G2699">
        <f>VALUE(SUBSTITUTE(Hafas[[#This Row],[Längengrad Bahnhof]],".",","))</f>
        <v>12.279275</v>
      </c>
    </row>
    <row r="2700" spans="1:7">
      <c r="A2700" s="4" t="s">
        <v>10492</v>
      </c>
      <c r="B2700">
        <v>8002534</v>
      </c>
      <c r="D2700" s="4" t="s">
        <v>10493</v>
      </c>
      <c r="E2700" s="4" t="s">
        <v>10494</v>
      </c>
      <c r="F2700">
        <f>VALUE(SUBSTITUTE(Hafas[[#This Row],[Breitengrad Bahnhof]],".",","))</f>
        <v>48.309167000000002</v>
      </c>
      <c r="G2700">
        <f>VALUE(SUBSTITUTE(Hafas[[#This Row],[Längengrad Bahnhof]],".",","))</f>
        <v>11.714333999999999</v>
      </c>
    </row>
    <row r="2701" spans="1:7">
      <c r="A2701" s="4" t="s">
        <v>10495</v>
      </c>
      <c r="B2701">
        <v>8080560</v>
      </c>
      <c r="D2701" s="4" t="s">
        <v>10496</v>
      </c>
      <c r="E2701" s="4" t="s">
        <v>10497</v>
      </c>
      <c r="F2701">
        <f>VALUE(SUBSTITUTE(Hafas[[#This Row],[Breitengrad Bahnhof]],".",","))</f>
        <v>51.500123000000002</v>
      </c>
      <c r="G2701">
        <f>VALUE(SUBSTITUTE(Hafas[[#This Row],[Längengrad Bahnhof]],".",","))</f>
        <v>11.982535</v>
      </c>
    </row>
    <row r="2702" spans="1:7">
      <c r="A2702" s="4" t="s">
        <v>10498</v>
      </c>
      <c r="B2702">
        <v>8010155</v>
      </c>
      <c r="D2702" s="4" t="s">
        <v>10499</v>
      </c>
      <c r="E2702" s="4" t="s">
        <v>10500</v>
      </c>
      <c r="F2702">
        <f>VALUE(SUBSTITUTE(Hafas[[#This Row],[Breitengrad Bahnhof]],".",","))</f>
        <v>51.45476</v>
      </c>
      <c r="G2702">
        <f>VALUE(SUBSTITUTE(Hafas[[#This Row],[Längengrad Bahnhof]],".",","))</f>
        <v>12.028041</v>
      </c>
    </row>
    <row r="2703" spans="1:7">
      <c r="A2703" s="4" t="s">
        <v>10501</v>
      </c>
      <c r="B2703">
        <v>8080570</v>
      </c>
      <c r="D2703" s="4" t="s">
        <v>10502</v>
      </c>
      <c r="E2703" s="4" t="s">
        <v>10503</v>
      </c>
      <c r="F2703">
        <f>VALUE(SUBSTITUTE(Hafas[[#This Row],[Breitengrad Bahnhof]],".",","))</f>
        <v>51.446863</v>
      </c>
      <c r="G2703">
        <f>VALUE(SUBSTITUTE(Hafas[[#This Row],[Längengrad Bahnhof]],".",","))</f>
        <v>11.982787</v>
      </c>
    </row>
    <row r="2704" spans="1:7">
      <c r="A2704" s="4" t="s">
        <v>10504</v>
      </c>
      <c r="B2704">
        <v>8080580</v>
      </c>
      <c r="D2704" s="4" t="s">
        <v>10505</v>
      </c>
      <c r="E2704" s="4" t="s">
        <v>10506</v>
      </c>
      <c r="F2704">
        <f>VALUE(SUBSTITUTE(Hafas[[#This Row],[Breitengrad Bahnhof]],".",","))</f>
        <v>51.490200999999999</v>
      </c>
      <c r="G2704">
        <f>VALUE(SUBSTITUTE(Hafas[[#This Row],[Längengrad Bahnhof]],".",","))</f>
        <v>11.986895000000001</v>
      </c>
    </row>
    <row r="2705" spans="1:7">
      <c r="A2705" s="4" t="s">
        <v>10507</v>
      </c>
      <c r="B2705">
        <v>8080590</v>
      </c>
      <c r="D2705" s="4" t="s">
        <v>10508</v>
      </c>
      <c r="E2705" s="4" t="s">
        <v>10509</v>
      </c>
      <c r="F2705">
        <f>VALUE(SUBSTITUTE(Hafas[[#This Row],[Breitengrad Bahnhof]],".",","))</f>
        <v>51.447958999999997</v>
      </c>
      <c r="G2705">
        <f>VALUE(SUBSTITUTE(Hafas[[#This Row],[Längengrad Bahnhof]],".",","))</f>
        <v>11.950925</v>
      </c>
    </row>
    <row r="2706" spans="1:7">
      <c r="A2706" s="4" t="s">
        <v>10510</v>
      </c>
      <c r="B2706">
        <v>8080600</v>
      </c>
      <c r="D2706" s="4" t="s">
        <v>10511</v>
      </c>
      <c r="E2706" s="4" t="s">
        <v>10512</v>
      </c>
      <c r="F2706">
        <f>VALUE(SUBSTITUTE(Hafas[[#This Row],[Breitengrad Bahnhof]],".",","))</f>
        <v>51.517145999999997</v>
      </c>
      <c r="G2706">
        <f>VALUE(SUBSTITUTE(Hafas[[#This Row],[Längengrad Bahnhof]],".",","))</f>
        <v>11.96481</v>
      </c>
    </row>
    <row r="2707" spans="1:7">
      <c r="A2707" s="4" t="s">
        <v>10513</v>
      </c>
      <c r="B2707">
        <v>8080610</v>
      </c>
      <c r="D2707" s="4" t="s">
        <v>10514</v>
      </c>
      <c r="E2707" s="4" t="s">
        <v>10515</v>
      </c>
      <c r="F2707">
        <f>VALUE(SUBSTITUTE(Hafas[[#This Row],[Breitengrad Bahnhof]],".",","))</f>
        <v>51.503650999999998</v>
      </c>
      <c r="G2707">
        <f>VALUE(SUBSTITUTE(Hafas[[#This Row],[Längengrad Bahnhof]],".",","))</f>
        <v>11.970345999999999</v>
      </c>
    </row>
    <row r="2708" spans="1:7">
      <c r="A2708" s="4" t="s">
        <v>10516</v>
      </c>
      <c r="B2708">
        <v>8080620</v>
      </c>
      <c r="D2708" s="4" t="s">
        <v>10517</v>
      </c>
      <c r="E2708" s="4" t="s">
        <v>10518</v>
      </c>
      <c r="F2708">
        <f>VALUE(SUBSTITUTE(Hafas[[#This Row],[Breitengrad Bahnhof]],".",","))</f>
        <v>51.473314000000002</v>
      </c>
      <c r="G2708">
        <f>VALUE(SUBSTITUTE(Hafas[[#This Row],[Längengrad Bahnhof]],".",","))</f>
        <v>11.921056</v>
      </c>
    </row>
    <row r="2709" spans="1:7">
      <c r="A2709" s="4" t="s">
        <v>10519</v>
      </c>
      <c r="B2709">
        <v>8011811</v>
      </c>
      <c r="D2709" s="4" t="s">
        <v>10520</v>
      </c>
      <c r="E2709" s="4" t="s">
        <v>10521</v>
      </c>
      <c r="F2709">
        <f>VALUE(SUBSTITUTE(Hafas[[#This Row],[Breitengrad Bahnhof]],".",","))</f>
        <v>51.502353999999997</v>
      </c>
      <c r="G2709">
        <f>VALUE(SUBSTITUTE(Hafas[[#This Row],[Längengrad Bahnhof]],".",","))</f>
        <v>11.887318</v>
      </c>
    </row>
    <row r="2710" spans="1:7">
      <c r="A2710" s="4" t="s">
        <v>10522</v>
      </c>
      <c r="B2710">
        <v>8010159</v>
      </c>
      <c r="D2710" s="4" t="s">
        <v>10523</v>
      </c>
      <c r="E2710" s="4" t="s">
        <v>10524</v>
      </c>
      <c r="F2710">
        <f>VALUE(SUBSTITUTE(Hafas[[#This Row],[Breitengrad Bahnhof]],".",","))</f>
        <v>51.477508999999998</v>
      </c>
      <c r="G2710">
        <f>VALUE(SUBSTITUTE(Hafas[[#This Row],[Längengrad Bahnhof]],".",","))</f>
        <v>11.987085</v>
      </c>
    </row>
    <row r="2711" spans="1:7">
      <c r="A2711" s="4" t="s">
        <v>10525</v>
      </c>
      <c r="B2711">
        <v>8002539</v>
      </c>
      <c r="D2711" s="4" t="s">
        <v>10526</v>
      </c>
      <c r="E2711" s="4" t="s">
        <v>10527</v>
      </c>
      <c r="F2711">
        <f>VALUE(SUBSTITUTE(Hafas[[#This Row],[Breitengrad Bahnhof]],".",","))</f>
        <v>52.057295000000003</v>
      </c>
      <c r="G2711">
        <f>VALUE(SUBSTITUTE(Hafas[[#This Row],[Längengrad Bahnhof]],".",","))</f>
        <v>8.3577290000000009</v>
      </c>
    </row>
    <row r="2712" spans="1:7">
      <c r="A2712" s="4" t="s">
        <v>10528</v>
      </c>
      <c r="B2712">
        <v>8080630</v>
      </c>
      <c r="D2712" s="4" t="s">
        <v>10529</v>
      </c>
      <c r="E2712" s="4" t="s">
        <v>10530</v>
      </c>
      <c r="F2712">
        <f>VALUE(SUBSTITUTE(Hafas[[#This Row],[Breitengrad Bahnhof]],".",","))</f>
        <v>52.061642999999997</v>
      </c>
      <c r="G2712">
        <f>VALUE(SUBSTITUTE(Hafas[[#This Row],[Längengrad Bahnhof]],".",","))</f>
        <v>8.3437970000000004</v>
      </c>
    </row>
    <row r="2713" spans="1:7">
      <c r="A2713" s="4" t="s">
        <v>10531</v>
      </c>
      <c r="B2713">
        <v>8010162</v>
      </c>
      <c r="D2713" s="4" t="s">
        <v>10532</v>
      </c>
      <c r="E2713" s="4" t="s">
        <v>10533</v>
      </c>
      <c r="F2713">
        <f>VALUE(SUBSTITUTE(Hafas[[#This Row],[Breitengrad Bahnhof]],".",","))</f>
        <v>51.424132999999998</v>
      </c>
      <c r="G2713">
        <f>VALUE(SUBSTITUTE(Hafas[[#This Row],[Längengrad Bahnhof]],".",","))</f>
        <v>11.987913000000001</v>
      </c>
    </row>
    <row r="2714" spans="1:7">
      <c r="A2714" s="4" t="s">
        <v>10534</v>
      </c>
      <c r="B2714">
        <v>8010160</v>
      </c>
      <c r="D2714" s="4" t="s">
        <v>10535</v>
      </c>
      <c r="E2714" s="4" t="s">
        <v>10536</v>
      </c>
      <c r="F2714">
        <f>VALUE(SUBSTITUTE(Hafas[[#This Row],[Breitengrad Bahnhof]],".",","))</f>
        <v>51.480055999999998</v>
      </c>
      <c r="G2714">
        <f>VALUE(SUBSTITUTE(Hafas[[#This Row],[Längengrad Bahnhof]],".",","))</f>
        <v>11.920631999999999</v>
      </c>
    </row>
    <row r="2715" spans="1:7">
      <c r="A2715" s="4" t="s">
        <v>10537</v>
      </c>
      <c r="B2715">
        <v>8011813</v>
      </c>
      <c r="D2715" s="4" t="s">
        <v>10538</v>
      </c>
      <c r="E2715" s="4" t="s">
        <v>10539</v>
      </c>
      <c r="F2715">
        <f>VALUE(SUBSTITUTE(Hafas[[#This Row],[Breitengrad Bahnhof]],".",","))</f>
        <v>51.487825000000001</v>
      </c>
      <c r="G2715">
        <f>VALUE(SUBSTITUTE(Hafas[[#This Row],[Längengrad Bahnhof]],".",","))</f>
        <v>11.908450999999999</v>
      </c>
    </row>
    <row r="2716" spans="1:7">
      <c r="A2716" s="4" t="s">
        <v>10540</v>
      </c>
      <c r="B2716">
        <v>8013448</v>
      </c>
      <c r="D2716" s="4" t="s">
        <v>10541</v>
      </c>
      <c r="E2716" s="4" t="s">
        <v>10542</v>
      </c>
      <c r="F2716">
        <f>VALUE(SUBSTITUTE(Hafas[[#This Row],[Breitengrad Bahnhof]],".",","))</f>
        <v>51.445546</v>
      </c>
      <c r="G2716">
        <f>VALUE(SUBSTITUTE(Hafas[[#This Row],[Längengrad Bahnhof]],".",","))</f>
        <v>11.966801</v>
      </c>
    </row>
    <row r="2717" spans="1:7">
      <c r="A2717" s="4" t="s">
        <v>10543</v>
      </c>
      <c r="B2717">
        <v>8011814</v>
      </c>
      <c r="D2717" s="4" t="s">
        <v>10544</v>
      </c>
      <c r="E2717" s="4" t="s">
        <v>10545</v>
      </c>
      <c r="F2717">
        <f>VALUE(SUBSTITUTE(Hafas[[#This Row],[Breitengrad Bahnhof]],".",","))</f>
        <v>51.523898000000003</v>
      </c>
      <c r="G2717">
        <f>VALUE(SUBSTITUTE(Hafas[[#This Row],[Längengrad Bahnhof]],".",","))</f>
        <v>11.96217</v>
      </c>
    </row>
    <row r="2718" spans="1:7">
      <c r="A2718" s="4" t="s">
        <v>10546</v>
      </c>
      <c r="B2718">
        <v>8079001</v>
      </c>
      <c r="D2718" s="4" t="s">
        <v>10547</v>
      </c>
      <c r="E2718" s="4" t="s">
        <v>10548</v>
      </c>
      <c r="F2718">
        <f>VALUE(SUBSTITUTE(Hafas[[#This Row],[Breitengrad Bahnhof]],".",","))</f>
        <v>54.578505999999997</v>
      </c>
      <c r="G2718">
        <f>VALUE(SUBSTITUTE(Hafas[[#This Row],[Längengrad Bahnhof]],".",","))</f>
        <v>8.5566250000000004</v>
      </c>
    </row>
    <row r="2719" spans="1:7">
      <c r="A2719" s="4" t="s">
        <v>10549</v>
      </c>
      <c r="B2719">
        <v>8079002</v>
      </c>
      <c r="D2719" s="4" t="s">
        <v>10550</v>
      </c>
      <c r="E2719" s="4" t="s">
        <v>10551</v>
      </c>
      <c r="F2719">
        <f>VALUE(SUBSTITUTE(Hafas[[#This Row],[Breitengrad Bahnhof]],".",","))</f>
        <v>54.618397999999999</v>
      </c>
      <c r="G2719">
        <f>VALUE(SUBSTITUTE(Hafas[[#This Row],[Längengrad Bahnhof]],".",","))</f>
        <v>8.5477620000000005</v>
      </c>
    </row>
    <row r="2720" spans="1:7">
      <c r="A2720" s="4" t="s">
        <v>10552</v>
      </c>
      <c r="B2720">
        <v>8002542</v>
      </c>
      <c r="D2720" s="4" t="s">
        <v>10553</v>
      </c>
      <c r="E2720" s="4" t="s">
        <v>10554</v>
      </c>
      <c r="F2720">
        <f>VALUE(SUBSTITUTE(Hafas[[#This Row],[Breitengrad Bahnhof]],".",","))</f>
        <v>49.929550999999996</v>
      </c>
      <c r="G2720">
        <f>VALUE(SUBSTITUTE(Hafas[[#This Row],[Längengrad Bahnhof]],".",","))</f>
        <v>10.885453999999999</v>
      </c>
    </row>
    <row r="2721" spans="1:7">
      <c r="A2721" s="4" t="s">
        <v>10555</v>
      </c>
      <c r="B2721">
        <v>8071030</v>
      </c>
      <c r="D2721" s="4" t="s">
        <v>10556</v>
      </c>
      <c r="E2721" s="4" t="s">
        <v>10557</v>
      </c>
      <c r="F2721">
        <f>VALUE(SUBSTITUTE(Hafas[[#This Row],[Breitengrad Bahnhof]],".",","))</f>
        <v>49.927185000000001</v>
      </c>
      <c r="G2721">
        <f>VALUE(SUBSTITUTE(Hafas[[#This Row],[Längengrad Bahnhof]],".",","))</f>
        <v>10.875018000000001</v>
      </c>
    </row>
    <row r="2722" spans="1:7">
      <c r="A2722" s="4" t="s">
        <v>10558</v>
      </c>
      <c r="B2722">
        <v>8002545</v>
      </c>
      <c r="D2722" s="4" t="s">
        <v>10559</v>
      </c>
      <c r="E2722" s="4" t="s">
        <v>10560</v>
      </c>
      <c r="F2722">
        <f>VALUE(SUBSTITUTE(Hafas[[#This Row],[Breitengrad Bahnhof]],".",","))</f>
        <v>53.630377000000003</v>
      </c>
      <c r="G2722">
        <f>VALUE(SUBSTITUTE(Hafas[[#This Row],[Längengrad Bahnhof]],".",","))</f>
        <v>9.8390920000000008</v>
      </c>
    </row>
    <row r="2723" spans="1:7">
      <c r="A2723" s="4" t="s">
        <v>10561</v>
      </c>
      <c r="B2723">
        <v>8000145</v>
      </c>
      <c r="D2723" s="4" t="s">
        <v>10562</v>
      </c>
      <c r="E2723" s="4" t="s">
        <v>10563</v>
      </c>
      <c r="F2723">
        <f>VALUE(SUBSTITUTE(Hafas[[#This Row],[Breitengrad Bahnhof]],".",","))</f>
        <v>51.737667999999999</v>
      </c>
      <c r="G2723">
        <f>VALUE(SUBSTITUTE(Hafas[[#This Row],[Längengrad Bahnhof]],".",","))</f>
        <v>7.1843659999999998</v>
      </c>
    </row>
    <row r="2724" spans="1:7">
      <c r="A2724" s="4" t="s">
        <v>10564</v>
      </c>
      <c r="B2724">
        <v>8002546</v>
      </c>
      <c r="D2724" s="4" t="s">
        <v>10565</v>
      </c>
      <c r="E2724" s="4" t="s">
        <v>10566</v>
      </c>
      <c r="F2724">
        <f>VALUE(SUBSTITUTE(Hafas[[#This Row],[Breitengrad Bahnhof]],".",","))</f>
        <v>47.610830999999997</v>
      </c>
      <c r="G2724">
        <f>VALUE(SUBSTITUTE(Hafas[[#This Row],[Längengrad Bahnhof]],".",","))</f>
        <v>7.6136520000000001</v>
      </c>
    </row>
    <row r="2725" spans="1:7">
      <c r="A2725" s="4" t="s">
        <v>10567</v>
      </c>
      <c r="B2725">
        <v>8070928</v>
      </c>
      <c r="D2725" s="4" t="s">
        <v>10568</v>
      </c>
      <c r="E2725" s="4" t="s">
        <v>10569</v>
      </c>
      <c r="F2725">
        <f>VALUE(SUBSTITUTE(Hafas[[#This Row],[Breitengrad Bahnhof]],".",","))</f>
        <v>47.618105</v>
      </c>
      <c r="G2725">
        <f>VALUE(SUBSTITUTE(Hafas[[#This Row],[Längengrad Bahnhof]],".",","))</f>
        <v>7.6131989999999998</v>
      </c>
    </row>
    <row r="2726" spans="1:7">
      <c r="A2726" s="4" t="s">
        <v>10570</v>
      </c>
      <c r="B2726">
        <v>8079231</v>
      </c>
      <c r="D2726" s="4" t="s">
        <v>10571</v>
      </c>
      <c r="E2726" s="4" t="s">
        <v>10572</v>
      </c>
      <c r="F2726">
        <f>VALUE(SUBSTITUTE(Hafas[[#This Row],[Breitengrad Bahnhof]],".",","))</f>
        <v>47.610201000000004</v>
      </c>
      <c r="G2726">
        <f>VALUE(SUBSTITUTE(Hafas[[#This Row],[Längengrad Bahnhof]],".",","))</f>
        <v>7.6150659999999997</v>
      </c>
    </row>
    <row r="2727" spans="1:7">
      <c r="A2727" s="4" t="s">
        <v>10573</v>
      </c>
      <c r="B2727">
        <v>8002535</v>
      </c>
      <c r="D2727" s="4" t="s">
        <v>10574</v>
      </c>
      <c r="E2727" s="4" t="s">
        <v>10575</v>
      </c>
      <c r="F2727">
        <f>VALUE(SUBSTITUTE(Hafas[[#This Row],[Breitengrad Bahnhof]],".",","))</f>
        <v>51.191867000000002</v>
      </c>
      <c r="G2727">
        <f>VALUE(SUBSTITUTE(Hafas[[#This Row],[Längengrad Bahnhof]],".",","))</f>
        <v>7.5740420000000004</v>
      </c>
    </row>
    <row r="2728" spans="1:7">
      <c r="A2728" s="4" t="s">
        <v>10576</v>
      </c>
      <c r="B2728">
        <v>8002547</v>
      </c>
      <c r="D2728" s="4" t="s">
        <v>10577</v>
      </c>
      <c r="E2728" s="4" t="s">
        <v>10578</v>
      </c>
      <c r="F2728">
        <f>VALUE(SUBSTITUTE(Hafas[[#This Row],[Breitengrad Bahnhof]],".",","))</f>
        <v>53.632350000000002</v>
      </c>
      <c r="G2728">
        <f>VALUE(SUBSTITUTE(Hafas[[#This Row],[Längengrad Bahnhof]],".",","))</f>
        <v>10.006646</v>
      </c>
    </row>
    <row r="2729" spans="1:7">
      <c r="A2729" s="4" t="s">
        <v>10579</v>
      </c>
      <c r="B2729">
        <v>8000512</v>
      </c>
      <c r="D2729" s="4" t="s">
        <v>10580</v>
      </c>
      <c r="E2729" s="4" t="s">
        <v>10581</v>
      </c>
      <c r="F2729">
        <f>VALUE(SUBSTITUTE(Hafas[[#This Row],[Breitengrad Bahnhof]],".",","))</f>
        <v>53.597929999999998</v>
      </c>
      <c r="G2729">
        <f>VALUE(SUBSTITUTE(Hafas[[#This Row],[Längengrad Bahnhof]],".",","))</f>
        <v>10.035415</v>
      </c>
    </row>
    <row r="2730" spans="1:7">
      <c r="A2730" s="4" t="s">
        <v>10582</v>
      </c>
      <c r="B2730">
        <v>8000908</v>
      </c>
      <c r="D2730" s="4" t="s">
        <v>10583</v>
      </c>
      <c r="E2730" s="4" t="s">
        <v>10584</v>
      </c>
      <c r="F2730">
        <f>VALUE(SUBSTITUTE(Hafas[[#This Row],[Breitengrad Bahnhof]],".",","))</f>
        <v>53.552869999999999</v>
      </c>
      <c r="G2730">
        <f>VALUE(SUBSTITUTE(Hafas[[#This Row],[Längengrad Bahnhof]],".",","))</f>
        <v>10.02463</v>
      </c>
    </row>
    <row r="2731" spans="1:7">
      <c r="A2731" s="4" t="s">
        <v>10585</v>
      </c>
      <c r="B2731">
        <v>8000971</v>
      </c>
      <c r="D2731" s="4" t="s">
        <v>10586</v>
      </c>
      <c r="E2731" s="4" t="s">
        <v>10587</v>
      </c>
      <c r="F2731">
        <f>VALUE(SUBSTITUTE(Hafas[[#This Row],[Breitengrad Bahnhof]],".",","))</f>
        <v>53.515588999999999</v>
      </c>
      <c r="G2731">
        <f>VALUE(SUBSTITUTE(Hafas[[#This Row],[Längengrad Bahnhof]],".",","))</f>
        <v>10.096658</v>
      </c>
    </row>
    <row r="2732" spans="1:7">
      <c r="A2732" s="4" t="s">
        <v>10588</v>
      </c>
      <c r="B2732">
        <v>8007046</v>
      </c>
      <c r="D2732" s="4" t="s">
        <v>10589</v>
      </c>
      <c r="E2732" s="4" t="s">
        <v>10590</v>
      </c>
      <c r="F2732">
        <f>VALUE(SUBSTITUTE(Hafas[[#This Row],[Breitengrad Bahnhof]],".",","))</f>
        <v>53.647613999999997</v>
      </c>
      <c r="G2732">
        <f>VALUE(SUBSTITUTE(Hafas[[#This Row],[Längengrad Bahnhof]],".",","))</f>
        <v>9.9084959999999995</v>
      </c>
    </row>
    <row r="2733" spans="1:7">
      <c r="A2733" s="4" t="s">
        <v>10591</v>
      </c>
      <c r="B2733">
        <v>8002548</v>
      </c>
      <c r="D2733" s="4" t="s">
        <v>10592</v>
      </c>
      <c r="E2733" s="4" t="s">
        <v>10593</v>
      </c>
      <c r="F2733">
        <f>VALUE(SUBSTITUTE(Hafas[[#This Row],[Breitengrad Bahnhof]],".",","))</f>
        <v>53.560751000000003</v>
      </c>
      <c r="G2733">
        <f>VALUE(SUBSTITUTE(Hafas[[#This Row],[Längengrad Bahnhof]],".",","))</f>
        <v>9.9895659999999999</v>
      </c>
    </row>
    <row r="2734" spans="1:7">
      <c r="A2734" s="4" t="s">
        <v>10594</v>
      </c>
      <c r="B2734">
        <v>8001438</v>
      </c>
      <c r="D2734" s="4" t="s">
        <v>10595</v>
      </c>
      <c r="E2734" s="4" t="s">
        <v>10596</v>
      </c>
      <c r="F2734">
        <f>VALUE(SUBSTITUTE(Hafas[[#This Row],[Breitengrad Bahnhof]],".",","))</f>
        <v>53.568568999999997</v>
      </c>
      <c r="G2734">
        <f>VALUE(SUBSTITUTE(Hafas[[#This Row],[Längengrad Bahnhof]],".",","))</f>
        <v>9.9342600000000001</v>
      </c>
    </row>
    <row r="2735" spans="1:7">
      <c r="A2735" s="4" t="s">
        <v>10597</v>
      </c>
      <c r="B2735">
        <v>8002551</v>
      </c>
      <c r="D2735" s="4" t="s">
        <v>10598</v>
      </c>
      <c r="E2735" s="4" t="s">
        <v>10599</v>
      </c>
      <c r="F2735">
        <f>VALUE(SUBSTITUTE(Hafas[[#This Row],[Breitengrad Bahnhof]],".",","))</f>
        <v>53.534824</v>
      </c>
      <c r="G2735">
        <f>VALUE(SUBSTITUTE(Hafas[[#This Row],[Längengrad Bahnhof]],".",","))</f>
        <v>10.024660000000001</v>
      </c>
    </row>
    <row r="2736" spans="1:7">
      <c r="A2736" s="4" t="s">
        <v>10600</v>
      </c>
      <c r="B2736">
        <v>8001739</v>
      </c>
      <c r="D2736" s="4" t="s">
        <v>10601</v>
      </c>
      <c r="E2736" s="4" t="s">
        <v>10602</v>
      </c>
      <c r="F2736">
        <f>VALUE(SUBSTITUTE(Hafas[[#This Row],[Breitengrad Bahnhof]],".",","))</f>
        <v>53.602575000000002</v>
      </c>
      <c r="G2736">
        <f>VALUE(SUBSTITUTE(Hafas[[#This Row],[Längengrad Bahnhof]],".",","))</f>
        <v>9.8937380000000008</v>
      </c>
    </row>
    <row r="2737" spans="1:7">
      <c r="A2737" s="4" t="s">
        <v>10603</v>
      </c>
      <c r="B2737">
        <v>8002106</v>
      </c>
      <c r="D2737" s="4" t="s">
        <v>10604</v>
      </c>
      <c r="E2737" s="4" t="s">
        <v>10605</v>
      </c>
      <c r="F2737">
        <f>VALUE(SUBSTITUTE(Hafas[[#This Row],[Breitengrad Bahnhof]],".",","))</f>
        <v>53.576327999999997</v>
      </c>
      <c r="G2737">
        <f>VALUE(SUBSTITUTE(Hafas[[#This Row],[Längengrad Bahnhof]],".",","))</f>
        <v>10.057433</v>
      </c>
    </row>
    <row r="2738" spans="1:7">
      <c r="A2738" s="4" t="s">
        <v>10606</v>
      </c>
      <c r="B2738">
        <v>8002628</v>
      </c>
      <c r="D2738" s="4" t="s">
        <v>10607</v>
      </c>
      <c r="E2738" s="4" t="s">
        <v>10608</v>
      </c>
      <c r="F2738">
        <f>VALUE(SUBSTITUTE(Hafas[[#This Row],[Breitengrad Bahnhof]],".",","))</f>
        <v>53.564711000000003</v>
      </c>
      <c r="G2738">
        <f>VALUE(SUBSTITUTE(Hafas[[#This Row],[Längengrad Bahnhof]],".",","))</f>
        <v>10.056129</v>
      </c>
    </row>
    <row r="2739" spans="1:7">
      <c r="A2739" s="4" t="s">
        <v>10609</v>
      </c>
      <c r="B2739">
        <v>8002549</v>
      </c>
      <c r="D2739" s="4" t="s">
        <v>10610</v>
      </c>
      <c r="E2739" s="4" t="s">
        <v>10611</v>
      </c>
      <c r="F2739">
        <f>VALUE(SUBSTITUTE(Hafas[[#This Row],[Breitengrad Bahnhof]],".",","))</f>
        <v>53.552736000000003</v>
      </c>
      <c r="G2739">
        <f>VALUE(SUBSTITUTE(Hafas[[#This Row],[Längengrad Bahnhof]],".",","))</f>
        <v>10.006909</v>
      </c>
    </row>
    <row r="2740" spans="1:7">
      <c r="A2740" s="4" t="s">
        <v>10612</v>
      </c>
      <c r="B2740">
        <v>8002873</v>
      </c>
      <c r="D2740" s="4" t="s">
        <v>10613</v>
      </c>
      <c r="E2740" s="4" t="s">
        <v>10614</v>
      </c>
      <c r="F2740">
        <f>VALUE(SUBSTITUTE(Hafas[[#This Row],[Breitengrad Bahnhof]],".",","))</f>
        <v>53.561369999999997</v>
      </c>
      <c r="G2740">
        <f>VALUE(SUBSTITUTE(Hafas[[#This Row],[Längengrad Bahnhof]],".",","))</f>
        <v>9.8420760000000005</v>
      </c>
    </row>
    <row r="2741" spans="1:7">
      <c r="A2741" s="4" t="s">
        <v>10615</v>
      </c>
      <c r="B2741">
        <v>8002946</v>
      </c>
      <c r="D2741" s="4" t="s">
        <v>10616</v>
      </c>
      <c r="E2741" s="4" t="s">
        <v>10617</v>
      </c>
      <c r="F2741">
        <f>VALUE(SUBSTITUTE(Hafas[[#This Row],[Breitengrad Bahnhof]],".",","))</f>
        <v>53.635477999999999</v>
      </c>
      <c r="G2741">
        <f>VALUE(SUBSTITUTE(Hafas[[#This Row],[Längengrad Bahnhof]],".",","))</f>
        <v>10.067648</v>
      </c>
    </row>
    <row r="2742" spans="1:7">
      <c r="A2742" s="4" t="s">
        <v>10618</v>
      </c>
      <c r="B2742">
        <v>8002550</v>
      </c>
      <c r="D2742" s="4" t="s">
        <v>10619</v>
      </c>
      <c r="E2742" s="4" t="s">
        <v>10620</v>
      </c>
      <c r="F2742">
        <f>VALUE(SUBSTITUTE(Hafas[[#This Row],[Breitengrad Bahnhof]],".",","))</f>
        <v>53.561762000000002</v>
      </c>
      <c r="G2742">
        <f>VALUE(SUBSTITUTE(Hafas[[#This Row],[Längengrad Bahnhof]],".",","))</f>
        <v>9.9497409999999995</v>
      </c>
    </row>
    <row r="2743" spans="1:7">
      <c r="A2743" s="4" t="s">
        <v>207</v>
      </c>
      <c r="B2743">
        <v>8003137</v>
      </c>
      <c r="D2743" s="4" t="s">
        <v>10621</v>
      </c>
      <c r="E2743" s="4" t="s">
        <v>10622</v>
      </c>
      <c r="F2743">
        <f>VALUE(SUBSTITUTE(Hafas[[#This Row],[Breitengrad Bahnhof]],".",","))</f>
        <v>53.552194</v>
      </c>
      <c r="G2743">
        <f>VALUE(SUBSTITUTE(Hafas[[#This Row],[Längengrad Bahnhof]],".",","))</f>
        <v>9.9938830000000003</v>
      </c>
    </row>
    <row r="2744" spans="1:7">
      <c r="A2744" s="4" t="s">
        <v>10623</v>
      </c>
      <c r="B2744">
        <v>8071182</v>
      </c>
      <c r="D2744" s="4" t="s">
        <v>2585</v>
      </c>
      <c r="E2744" s="4" t="s">
        <v>2585</v>
      </c>
      <c r="F2744">
        <f>VALUE(SUBSTITUTE(Hafas[[#This Row],[Breitengrad Bahnhof]],".",","))</f>
        <v>999999</v>
      </c>
      <c r="G2744">
        <f>VALUE(SUBSTITUTE(Hafas[[#This Row],[Längengrad Bahnhof]],".",","))</f>
        <v>999999</v>
      </c>
    </row>
    <row r="2745" spans="1:7">
      <c r="A2745" s="4" t="s">
        <v>10624</v>
      </c>
      <c r="B2745">
        <v>8003312</v>
      </c>
      <c r="D2745" s="4" t="s">
        <v>10625</v>
      </c>
      <c r="E2745" s="4" t="s">
        <v>10626</v>
      </c>
      <c r="F2745">
        <f>VALUE(SUBSTITUTE(Hafas[[#This Row],[Breitengrad Bahnhof]],".",","))</f>
        <v>53.558168999999999</v>
      </c>
      <c r="G2745">
        <f>VALUE(SUBSTITUTE(Hafas[[#This Row],[Längengrad Bahnhof]],".",","))</f>
        <v>9.8611219999999999</v>
      </c>
    </row>
    <row r="2746" spans="1:7">
      <c r="A2746" s="4" t="s">
        <v>10627</v>
      </c>
      <c r="B2746">
        <v>8006706</v>
      </c>
      <c r="D2746" s="4" t="s">
        <v>10628</v>
      </c>
      <c r="E2746" s="4" t="s">
        <v>10629</v>
      </c>
      <c r="F2746">
        <f>VALUE(SUBSTITUTE(Hafas[[#This Row],[Breitengrad Bahnhof]],".",","))</f>
        <v>53.547795999999998</v>
      </c>
      <c r="G2746">
        <f>VALUE(SUBSTITUTE(Hafas[[#This Row],[Längengrad Bahnhof]],".",","))</f>
        <v>9.9440880000000007</v>
      </c>
    </row>
    <row r="2747" spans="1:7">
      <c r="A2747" s="4" t="s">
        <v>10630</v>
      </c>
      <c r="B2747">
        <v>8003410</v>
      </c>
      <c r="D2747" s="4" t="s">
        <v>10631</v>
      </c>
      <c r="E2747" s="4" t="s">
        <v>10632</v>
      </c>
      <c r="F2747">
        <f>VALUE(SUBSTITUTE(Hafas[[#This Row],[Breitengrad Bahnhof]],".",","))</f>
        <v>53.632381000000002</v>
      </c>
      <c r="G2747">
        <f>VALUE(SUBSTITUTE(Hafas[[#This Row],[Längengrad Bahnhof]],".",","))</f>
        <v>10.053841</v>
      </c>
    </row>
    <row r="2748" spans="1:7">
      <c r="A2748" s="4" t="s">
        <v>10633</v>
      </c>
      <c r="B2748">
        <v>8003518</v>
      </c>
      <c r="D2748" s="4" t="s">
        <v>10634</v>
      </c>
      <c r="E2748" s="4" t="s">
        <v>10635</v>
      </c>
      <c r="F2748">
        <f>VALUE(SUBSTITUTE(Hafas[[#This Row],[Breitengrad Bahnhof]],".",","))</f>
        <v>53.546132</v>
      </c>
      <c r="G2748">
        <f>VALUE(SUBSTITUTE(Hafas[[#This Row],[Längengrad Bahnhof]],".",","))</f>
        <v>9.9712809999999994</v>
      </c>
    </row>
    <row r="2749" spans="1:7">
      <c r="A2749" s="4" t="s">
        <v>10636</v>
      </c>
      <c r="B2749">
        <v>8003519</v>
      </c>
      <c r="D2749" s="4" t="s">
        <v>10637</v>
      </c>
      <c r="E2749" s="4" t="s">
        <v>10638</v>
      </c>
      <c r="F2749">
        <f>VALUE(SUBSTITUTE(Hafas[[#This Row],[Breitengrad Bahnhof]],".",","))</f>
        <v>53.561199000000002</v>
      </c>
      <c r="G2749">
        <f>VALUE(SUBSTITUTE(Hafas[[#This Row],[Längengrad Bahnhof]],".",","))</f>
        <v>10.038021000000001</v>
      </c>
    </row>
    <row r="2750" spans="1:7">
      <c r="A2750" s="4" t="s">
        <v>10639</v>
      </c>
      <c r="B2750">
        <v>8004048</v>
      </c>
      <c r="D2750" s="4" t="s">
        <v>10640</v>
      </c>
      <c r="E2750" s="4" t="s">
        <v>10641</v>
      </c>
      <c r="F2750">
        <f>VALUE(SUBSTITUTE(Hafas[[#This Row],[Breitengrad Bahnhof]],".",","))</f>
        <v>53.498171999999997</v>
      </c>
      <c r="G2750">
        <f>VALUE(SUBSTITUTE(Hafas[[#This Row],[Längengrad Bahnhof]],".",","))</f>
        <v>10.131122</v>
      </c>
    </row>
    <row r="2751" spans="1:7">
      <c r="A2751" s="4" t="s">
        <v>10642</v>
      </c>
      <c r="B2751">
        <v>8006750</v>
      </c>
      <c r="D2751" s="4" t="s">
        <v>10643</v>
      </c>
      <c r="E2751" s="4" t="s">
        <v>10644</v>
      </c>
      <c r="F2751">
        <f>VALUE(SUBSTITUTE(Hafas[[#This Row],[Breitengrad Bahnhof]],".",","))</f>
        <v>53.473058999999999</v>
      </c>
      <c r="G2751">
        <f>VALUE(SUBSTITUTE(Hafas[[#This Row],[Längengrad Bahnhof]],".",","))</f>
        <v>9.8774339999999992</v>
      </c>
    </row>
    <row r="2752" spans="1:7">
      <c r="A2752" s="4" t="s">
        <v>10645</v>
      </c>
      <c r="B2752">
        <v>8006705</v>
      </c>
      <c r="D2752" s="4" t="s">
        <v>10646</v>
      </c>
      <c r="E2752" s="4" t="s">
        <v>10647</v>
      </c>
      <c r="F2752">
        <f>VALUE(SUBSTITUTE(Hafas[[#This Row],[Breitengrad Bahnhof]],".",","))</f>
        <v>53.549667999999997</v>
      </c>
      <c r="G2752">
        <f>VALUE(SUBSTITUTE(Hafas[[#This Row],[Längengrad Bahnhof]],".",","))</f>
        <v>9.957668</v>
      </c>
    </row>
    <row r="2753" spans="1:7">
      <c r="A2753" s="4" t="s">
        <v>10648</v>
      </c>
      <c r="B2753">
        <v>8005207</v>
      </c>
      <c r="D2753" s="4" t="s">
        <v>10649</v>
      </c>
      <c r="E2753" s="4" t="s">
        <v>10650</v>
      </c>
      <c r="F2753">
        <f>VALUE(SUBSTITUTE(Hafas[[#This Row],[Breitengrad Bahnhof]],".",","))</f>
        <v>53.605967999999997</v>
      </c>
      <c r="G2753">
        <f>VALUE(SUBSTITUTE(Hafas[[#This Row],[Längengrad Bahnhof]],".",","))</f>
        <v>10.033083</v>
      </c>
    </row>
    <row r="2754" spans="1:7">
      <c r="A2754" s="4" t="s">
        <v>10651</v>
      </c>
      <c r="B2754">
        <v>8070053</v>
      </c>
      <c r="D2754" s="4" t="s">
        <v>2585</v>
      </c>
      <c r="E2754" s="4" t="s">
        <v>2585</v>
      </c>
      <c r="F2754">
        <f>VALUE(SUBSTITUTE(Hafas[[#This Row],[Breitengrad Bahnhof]],".",","))</f>
        <v>999999</v>
      </c>
      <c r="G2754">
        <f>VALUE(SUBSTITUTE(Hafas[[#This Row],[Längengrad Bahnhof]],".",","))</f>
        <v>999999</v>
      </c>
    </row>
    <row r="2755" spans="1:7">
      <c r="A2755" s="4" t="s">
        <v>10652</v>
      </c>
      <c r="B2755">
        <v>8084080</v>
      </c>
      <c r="D2755" s="4" t="s">
        <v>2585</v>
      </c>
      <c r="E2755" s="4" t="s">
        <v>2585</v>
      </c>
      <c r="F2755">
        <f>VALUE(SUBSTITUTE(Hafas[[#This Row],[Breitengrad Bahnhof]],".",","))</f>
        <v>999999</v>
      </c>
      <c r="G2755">
        <f>VALUE(SUBSTITUTE(Hafas[[#This Row],[Längengrad Bahnhof]],".",","))</f>
        <v>999999</v>
      </c>
    </row>
    <row r="2756" spans="1:7">
      <c r="A2756" s="4" t="s">
        <v>10653</v>
      </c>
      <c r="B2756">
        <v>8005663</v>
      </c>
      <c r="D2756" s="4" t="s">
        <v>10654</v>
      </c>
      <c r="E2756" s="4" t="s">
        <v>10655</v>
      </c>
      <c r="F2756">
        <f>VALUE(SUBSTITUTE(Hafas[[#This Row],[Breitengrad Bahnhof]],".",","))</f>
        <v>53.549464999999998</v>
      </c>
      <c r="G2756">
        <f>VALUE(SUBSTITUTE(Hafas[[#This Row],[Längengrad Bahnhof]],".",","))</f>
        <v>9.9848040000000005</v>
      </c>
    </row>
    <row r="2757" spans="1:7">
      <c r="A2757" s="4" t="s">
        <v>10656</v>
      </c>
      <c r="B2757">
        <v>8006198</v>
      </c>
      <c r="D2757" s="4" t="s">
        <v>10657</v>
      </c>
      <c r="E2757" s="4" t="s">
        <v>10658</v>
      </c>
      <c r="F2757">
        <f>VALUE(SUBSTITUTE(Hafas[[#This Row],[Breitengrad Bahnhof]],".",","))</f>
        <v>53.569733999999997</v>
      </c>
      <c r="G2757">
        <f>VALUE(SUBSTITUTE(Hafas[[#This Row],[Längengrad Bahnhof]],".",","))</f>
        <v>10.059975</v>
      </c>
    </row>
    <row r="2758" spans="1:7">
      <c r="A2758" s="4" t="s">
        <v>10659</v>
      </c>
      <c r="B2758">
        <v>8000779</v>
      </c>
      <c r="D2758" s="4" t="s">
        <v>10660</v>
      </c>
      <c r="E2758" s="4" t="s">
        <v>10661</v>
      </c>
      <c r="F2758">
        <f>VALUE(SUBSTITUTE(Hafas[[#This Row],[Breitengrad Bahnhof]],".",","))</f>
        <v>53.490355999999998</v>
      </c>
      <c r="G2758">
        <f>VALUE(SUBSTITUTE(Hafas[[#This Row],[Längengrad Bahnhof]],".",","))</f>
        <v>10.158735</v>
      </c>
    </row>
    <row r="2759" spans="1:7">
      <c r="A2759" s="4" t="s">
        <v>10662</v>
      </c>
      <c r="B2759">
        <v>8002553</v>
      </c>
      <c r="D2759" s="4" t="s">
        <v>10663</v>
      </c>
      <c r="E2759" s="4" t="s">
        <v>10664</v>
      </c>
      <c r="F2759">
        <f>VALUE(SUBSTITUTE(Hafas[[#This Row],[Breitengrad Bahnhof]],".",","))</f>
        <v>53.552695</v>
      </c>
      <c r="G2759">
        <f>VALUE(SUBSTITUTE(Hafas[[#This Row],[Längengrad Bahnhof]],".",","))</f>
        <v>9.9351749999999992</v>
      </c>
    </row>
    <row r="2760" spans="1:7">
      <c r="A2760" s="4" t="s">
        <v>10665</v>
      </c>
      <c r="B2760">
        <v>8000780</v>
      </c>
      <c r="D2760" s="4" t="s">
        <v>10666</v>
      </c>
      <c r="E2760" s="4" t="s">
        <v>10667</v>
      </c>
      <c r="F2760">
        <f>VALUE(SUBSTITUTE(Hafas[[#This Row],[Breitengrad Bahnhof]],".",","))</f>
        <v>53.56006</v>
      </c>
      <c r="G2760">
        <f>VALUE(SUBSTITUTE(Hafas[[#This Row],[Längengrad Bahnhof]],".",","))</f>
        <v>9.9107780000000005</v>
      </c>
    </row>
    <row r="2761" spans="1:7">
      <c r="A2761" s="4" t="s">
        <v>10668</v>
      </c>
      <c r="B2761">
        <v>8000805</v>
      </c>
      <c r="D2761" s="4" t="s">
        <v>10669</v>
      </c>
      <c r="E2761" s="4" t="s">
        <v>10670</v>
      </c>
      <c r="F2761">
        <f>VALUE(SUBSTITUTE(Hafas[[#This Row],[Breitengrad Bahnhof]],".",","))</f>
        <v>53.587457999999998</v>
      </c>
      <c r="G2761">
        <f>VALUE(SUBSTITUTE(Hafas[[#This Row],[Längengrad Bahnhof]],".",","))</f>
        <v>10.044164</v>
      </c>
    </row>
    <row r="2762" spans="1:7">
      <c r="A2762" s="4" t="s">
        <v>10671</v>
      </c>
      <c r="B2762">
        <v>8002554</v>
      </c>
      <c r="D2762" s="4" t="s">
        <v>10672</v>
      </c>
      <c r="E2762" s="4" t="s">
        <v>10673</v>
      </c>
      <c r="F2762">
        <f>VALUE(SUBSTITUTE(Hafas[[#This Row],[Breitengrad Bahnhof]],".",","))</f>
        <v>53.489832</v>
      </c>
      <c r="G2762">
        <f>VALUE(SUBSTITUTE(Hafas[[#This Row],[Längengrad Bahnhof]],".",","))</f>
        <v>10.206170999999999</v>
      </c>
    </row>
    <row r="2763" spans="1:7">
      <c r="A2763" s="4" t="s">
        <v>406</v>
      </c>
      <c r="B2763">
        <v>8001007</v>
      </c>
      <c r="D2763" s="4" t="s">
        <v>10674</v>
      </c>
      <c r="E2763" s="4" t="s">
        <v>10675</v>
      </c>
      <c r="F2763">
        <f>VALUE(SUBSTITUTE(Hafas[[#This Row],[Breitengrad Bahnhof]],".",","))</f>
        <v>53.564363999999998</v>
      </c>
      <c r="G2763">
        <f>VALUE(SUBSTITUTE(Hafas[[#This Row],[Längengrad Bahnhof]],".",","))</f>
        <v>9.8146070000000005</v>
      </c>
    </row>
    <row r="2764" spans="1:7">
      <c r="A2764" s="4" t="s">
        <v>10676</v>
      </c>
      <c r="B2764">
        <v>8002555</v>
      </c>
      <c r="D2764" s="4" t="s">
        <v>10677</v>
      </c>
      <c r="E2764" s="4" t="s">
        <v>10678</v>
      </c>
      <c r="F2764">
        <f>VALUE(SUBSTITUTE(Hafas[[#This Row],[Breitengrad Bahnhof]],".",","))</f>
        <v>53.595886999999998</v>
      </c>
      <c r="G2764">
        <f>VALUE(SUBSTITUTE(Hafas[[#This Row],[Längengrad Bahnhof]],".",","))</f>
        <v>9.9070970000000003</v>
      </c>
    </row>
    <row r="2765" spans="1:7">
      <c r="A2765" s="4" t="s">
        <v>10679</v>
      </c>
      <c r="B2765">
        <v>8007044</v>
      </c>
      <c r="D2765" s="4" t="s">
        <v>10680</v>
      </c>
      <c r="E2765" s="4" t="s">
        <v>10681</v>
      </c>
      <c r="F2765">
        <f>VALUE(SUBSTITUTE(Hafas[[#This Row],[Breitengrad Bahnhof]],".",","))</f>
        <v>53.610374999999998</v>
      </c>
      <c r="G2765">
        <f>VALUE(SUBSTITUTE(Hafas[[#This Row],[Längengrad Bahnhof]],".",","))</f>
        <v>9.9015219999999999</v>
      </c>
    </row>
    <row r="2766" spans="1:7">
      <c r="A2766" s="4" t="s">
        <v>10682</v>
      </c>
      <c r="B2766">
        <v>8002556</v>
      </c>
      <c r="D2766" s="4" t="s">
        <v>10683</v>
      </c>
      <c r="E2766" s="4" t="s">
        <v>10684</v>
      </c>
      <c r="F2766">
        <f>VALUE(SUBSTITUTE(Hafas[[#This Row],[Breitengrad Bahnhof]],".",","))</f>
        <v>53.474730999999998</v>
      </c>
      <c r="G2766">
        <f>VALUE(SUBSTITUTE(Hafas[[#This Row],[Längengrad Bahnhof]],".",","))</f>
        <v>9.8195610000000002</v>
      </c>
    </row>
    <row r="2767" spans="1:7">
      <c r="A2767" s="4" t="s">
        <v>10685</v>
      </c>
      <c r="B2767">
        <v>8004266</v>
      </c>
      <c r="D2767" s="4" t="s">
        <v>10686</v>
      </c>
      <c r="E2767" s="4" t="s">
        <v>10687</v>
      </c>
      <c r="F2767">
        <f>VALUE(SUBSTITUTE(Hafas[[#This Row],[Breitengrad Bahnhof]],".",","))</f>
        <v>53.546610000000001</v>
      </c>
      <c r="G2767">
        <f>VALUE(SUBSTITUTE(Hafas[[#This Row],[Längengrad Bahnhof]],".",","))</f>
        <v>10.02361</v>
      </c>
    </row>
    <row r="2768" spans="1:7">
      <c r="A2768" s="4" t="s">
        <v>73</v>
      </c>
      <c r="B2768">
        <v>8000147</v>
      </c>
      <c r="D2768" s="4" t="s">
        <v>10688</v>
      </c>
      <c r="E2768" s="4" t="s">
        <v>10689</v>
      </c>
      <c r="F2768">
        <f>VALUE(SUBSTITUTE(Hafas[[#This Row],[Breitengrad Bahnhof]],".",","))</f>
        <v>53.455908000000001</v>
      </c>
      <c r="G2768">
        <f>VALUE(SUBSTITUTE(Hafas[[#This Row],[Längengrad Bahnhof]],".",","))</f>
        <v>9.9917010000000008</v>
      </c>
    </row>
    <row r="2769" spans="1:7">
      <c r="A2769" s="4" t="s">
        <v>10690</v>
      </c>
      <c r="B2769">
        <v>8004267</v>
      </c>
      <c r="D2769" s="4" t="s">
        <v>10691</v>
      </c>
      <c r="E2769" s="4" t="s">
        <v>10692</v>
      </c>
      <c r="F2769">
        <f>VALUE(SUBSTITUTE(Hafas[[#This Row],[Breitengrad Bahnhof]],".",","))</f>
        <v>53.460693999999997</v>
      </c>
      <c r="G2769">
        <f>VALUE(SUBSTITUTE(Hafas[[#This Row],[Längengrad Bahnhof]],".",","))</f>
        <v>9.9804630000000003</v>
      </c>
    </row>
    <row r="2770" spans="1:7">
      <c r="A2770" s="4" t="s">
        <v>10693</v>
      </c>
      <c r="B2770">
        <v>8006749</v>
      </c>
      <c r="D2770" s="4" t="s">
        <v>10694</v>
      </c>
      <c r="E2770" s="4" t="s">
        <v>10695</v>
      </c>
      <c r="F2770">
        <f>VALUE(SUBSTITUTE(Hafas[[#This Row],[Breitengrad Bahnhof]],".",","))</f>
        <v>53.465480999999997</v>
      </c>
      <c r="G2770">
        <f>VALUE(SUBSTITUTE(Hafas[[#This Row],[Längengrad Bahnhof]],".",","))</f>
        <v>9.9631869999999996</v>
      </c>
    </row>
    <row r="2771" spans="1:7">
      <c r="A2771" s="4" t="s">
        <v>10696</v>
      </c>
      <c r="B2771">
        <v>8002909</v>
      </c>
      <c r="D2771" s="4" t="s">
        <v>10697</v>
      </c>
      <c r="E2771" s="4" t="s">
        <v>10698</v>
      </c>
      <c r="F2771">
        <f>VALUE(SUBSTITUTE(Hafas[[#This Row],[Breitengrad Bahnhof]],".",","))</f>
        <v>53.617283</v>
      </c>
      <c r="G2771">
        <f>VALUE(SUBSTITUTE(Hafas[[#This Row],[Längengrad Bahnhof]],".",","))</f>
        <v>9.9036270000000002</v>
      </c>
    </row>
    <row r="2772" spans="1:7">
      <c r="A2772" s="4" t="s">
        <v>10699</v>
      </c>
      <c r="B2772">
        <v>8003088</v>
      </c>
      <c r="D2772" s="4" t="s">
        <v>10700</v>
      </c>
      <c r="E2772" s="4" t="s">
        <v>10701</v>
      </c>
      <c r="F2772">
        <f>VALUE(SUBSTITUTE(Hafas[[#This Row],[Breitengrad Bahnhof]],".",","))</f>
        <v>53.576605999999998</v>
      </c>
      <c r="G2772">
        <f>VALUE(SUBSTITUTE(Hafas[[#This Row],[Längengrad Bahnhof]],".",","))</f>
        <v>9.8140490000000007</v>
      </c>
    </row>
    <row r="2773" spans="1:7">
      <c r="A2773" s="4" t="s">
        <v>10702</v>
      </c>
      <c r="B2773">
        <v>8003541</v>
      </c>
      <c r="D2773" s="4" t="s">
        <v>10703</v>
      </c>
      <c r="E2773" s="4" t="s">
        <v>10704</v>
      </c>
      <c r="F2773">
        <f>VALUE(SUBSTITUTE(Hafas[[#This Row],[Breitengrad Bahnhof]],".",","))</f>
        <v>53.579692000000001</v>
      </c>
      <c r="G2773">
        <f>VALUE(SUBSTITUTE(Hafas[[#This Row],[Längengrad Bahnhof]],".",","))</f>
        <v>9.9309200000000004</v>
      </c>
    </row>
    <row r="2774" spans="1:7">
      <c r="A2774" s="4" t="s">
        <v>10705</v>
      </c>
      <c r="B2774">
        <v>8004241</v>
      </c>
      <c r="D2774" s="4" t="s">
        <v>10706</v>
      </c>
      <c r="E2774" s="4" t="s">
        <v>10707</v>
      </c>
      <c r="F2774">
        <f>VALUE(SUBSTITUTE(Hafas[[#This Row],[Breitengrad Bahnhof]],".",","))</f>
        <v>53.487887999999998</v>
      </c>
      <c r="G2774">
        <f>VALUE(SUBSTITUTE(Hafas[[#This Row],[Längengrad Bahnhof]],".",","))</f>
        <v>10.181407999999999</v>
      </c>
    </row>
    <row r="2775" spans="1:7">
      <c r="A2775" s="4" t="s">
        <v>10708</v>
      </c>
      <c r="B2775">
        <v>8002557</v>
      </c>
      <c r="D2775" s="4" t="s">
        <v>10709</v>
      </c>
      <c r="E2775" s="4" t="s">
        <v>10710</v>
      </c>
      <c r="F2775">
        <f>VALUE(SUBSTITUTE(Hafas[[#This Row],[Breitengrad Bahnhof]],".",","))</f>
        <v>53.474142999999998</v>
      </c>
      <c r="G2775">
        <f>VALUE(SUBSTITUTE(Hafas[[#This Row],[Längengrad Bahnhof]],".",","))</f>
        <v>9.8520479999999999</v>
      </c>
    </row>
    <row r="2776" spans="1:7">
      <c r="A2776" s="4" t="s">
        <v>10711</v>
      </c>
      <c r="B2776">
        <v>8004661</v>
      </c>
      <c r="D2776" s="4" t="s">
        <v>10712</v>
      </c>
      <c r="E2776" s="4" t="s">
        <v>10713</v>
      </c>
      <c r="F2776">
        <f>VALUE(SUBSTITUTE(Hafas[[#This Row],[Breitengrad Bahnhof]],".",","))</f>
        <v>53.620873000000003</v>
      </c>
      <c r="G2776">
        <f>VALUE(SUBSTITUTE(Hafas[[#This Row],[Längengrad Bahnhof]],".",","))</f>
        <v>10.031968000000001</v>
      </c>
    </row>
    <row r="2777" spans="1:7">
      <c r="A2777" s="4" t="s">
        <v>10714</v>
      </c>
      <c r="B2777">
        <v>8004719</v>
      </c>
      <c r="D2777" s="4" t="s">
        <v>10715</v>
      </c>
      <c r="E2777" s="4" t="s">
        <v>10716</v>
      </c>
      <c r="F2777">
        <f>VALUE(SUBSTITUTE(Hafas[[#This Row],[Breitengrad Bahnhof]],".",","))</f>
        <v>53.559232999999999</v>
      </c>
      <c r="G2777">
        <f>VALUE(SUBSTITUTE(Hafas[[#This Row],[Längengrad Bahnhof]],".",","))</f>
        <v>9.8859670000000008</v>
      </c>
    </row>
    <row r="2778" spans="1:7">
      <c r="A2778" s="4" t="s">
        <v>10717</v>
      </c>
      <c r="B2778">
        <v>8002562</v>
      </c>
      <c r="D2778" s="4" t="s">
        <v>10718</v>
      </c>
      <c r="E2778" s="4" t="s">
        <v>10719</v>
      </c>
      <c r="F2778">
        <f>VALUE(SUBSTITUTE(Hafas[[#This Row],[Breitengrad Bahnhof]],".",","))</f>
        <v>53.559558000000003</v>
      </c>
      <c r="G2778">
        <f>VALUE(SUBSTITUTE(Hafas[[#This Row],[Längengrad Bahnhof]],".",","))</f>
        <v>9.9269409999999993</v>
      </c>
    </row>
    <row r="2779" spans="1:7">
      <c r="A2779" s="4" t="s">
        <v>10720</v>
      </c>
      <c r="B2779">
        <v>8004862</v>
      </c>
      <c r="D2779" s="4" t="s">
        <v>10721</v>
      </c>
      <c r="E2779" s="4" t="s">
        <v>10722</v>
      </c>
      <c r="F2779">
        <f>VALUE(SUBSTITUTE(Hafas[[#This Row],[Breitengrad Bahnhof]],".",","))</f>
        <v>53.652183000000001</v>
      </c>
      <c r="G2779">
        <f>VALUE(SUBSTITUTE(Hafas[[#This Row],[Längengrad Bahnhof]],".",","))</f>
        <v>10.094034000000001</v>
      </c>
    </row>
    <row r="2780" spans="1:7">
      <c r="A2780" s="4" t="s">
        <v>10723</v>
      </c>
      <c r="B2780">
        <v>8002558</v>
      </c>
      <c r="D2780" s="4" t="s">
        <v>10724</v>
      </c>
      <c r="E2780" s="4" t="s">
        <v>10725</v>
      </c>
      <c r="F2780">
        <f>VALUE(SUBSTITUTE(Hafas[[#This Row],[Breitengrad Bahnhof]],".",","))</f>
        <v>53.604857000000003</v>
      </c>
      <c r="G2780">
        <f>VALUE(SUBSTITUTE(Hafas[[#This Row],[Längengrad Bahnhof]],".",","))</f>
        <v>10.154396</v>
      </c>
    </row>
    <row r="2781" spans="1:7">
      <c r="A2781" s="4" t="s">
        <v>10726</v>
      </c>
      <c r="B2781">
        <v>8005106</v>
      </c>
      <c r="D2781" s="4" t="s">
        <v>10727</v>
      </c>
      <c r="E2781" s="4" t="s">
        <v>10728</v>
      </c>
      <c r="F2781">
        <f>VALUE(SUBSTITUTE(Hafas[[#This Row],[Breitengrad Bahnhof]],".",","))</f>
        <v>53.583216</v>
      </c>
      <c r="G2781">
        <f>VALUE(SUBSTITUTE(Hafas[[#This Row],[Längengrad Bahnhof]],".",","))</f>
        <v>9.7570569999999996</v>
      </c>
    </row>
    <row r="2782" spans="1:7">
      <c r="A2782" s="4" t="s">
        <v>10729</v>
      </c>
      <c r="B2782">
        <v>8005191</v>
      </c>
      <c r="D2782" s="4" t="s">
        <v>10730</v>
      </c>
      <c r="E2782" s="4" t="s">
        <v>10731</v>
      </c>
      <c r="F2782">
        <f>VALUE(SUBSTITUTE(Hafas[[#This Row],[Breitengrad Bahnhof]],".",","))</f>
        <v>53.538476000000003</v>
      </c>
      <c r="G2782">
        <f>VALUE(SUBSTITUTE(Hafas[[#This Row],[Längengrad Bahnhof]],".",","))</f>
        <v>10.043953</v>
      </c>
    </row>
    <row r="2783" spans="1:7">
      <c r="A2783" s="4" t="s">
        <v>10732</v>
      </c>
      <c r="B2783">
        <v>8007045</v>
      </c>
      <c r="D2783" s="4" t="s">
        <v>10733</v>
      </c>
      <c r="E2783" s="4" t="s">
        <v>10734</v>
      </c>
      <c r="F2783">
        <f>VALUE(SUBSTITUTE(Hafas[[#This Row],[Breitengrad Bahnhof]],".",","))</f>
        <v>53.634124</v>
      </c>
      <c r="G2783">
        <f>VALUE(SUBSTITUTE(Hafas[[#This Row],[Längengrad Bahnhof]],".",","))</f>
        <v>9.9066159999999996</v>
      </c>
    </row>
    <row r="2784" spans="1:7">
      <c r="A2784" s="4" t="s">
        <v>10735</v>
      </c>
      <c r="B2784">
        <v>8002559</v>
      </c>
      <c r="D2784" s="4" t="s">
        <v>10736</v>
      </c>
      <c r="E2784" s="4" t="s">
        <v>10737</v>
      </c>
      <c r="F2784">
        <f>VALUE(SUBSTITUTE(Hafas[[#This Row],[Breitengrad Bahnhof]],".",","))</f>
        <v>53.589843000000002</v>
      </c>
      <c r="G2784">
        <f>VALUE(SUBSTITUTE(Hafas[[#This Row],[Längengrad Bahnhof]],".",","))</f>
        <v>9.918336</v>
      </c>
    </row>
    <row r="2785" spans="1:7">
      <c r="A2785" s="4" t="s">
        <v>10738</v>
      </c>
      <c r="B2785">
        <v>8070146</v>
      </c>
      <c r="D2785" s="4" t="s">
        <v>10739</v>
      </c>
      <c r="E2785" s="4" t="s">
        <v>10740</v>
      </c>
      <c r="F2785">
        <f>VALUE(SUBSTITUTE(Hafas[[#This Row],[Breitengrad Bahnhof]],".",","))</f>
        <v>53.563718999999999</v>
      </c>
      <c r="G2785">
        <f>VALUE(SUBSTITUTE(Hafas[[#This Row],[Längengrad Bahnhof]],".",","))</f>
        <v>9.9672040000000006</v>
      </c>
    </row>
    <row r="2786" spans="1:7">
      <c r="A2786" s="4" t="s">
        <v>10741</v>
      </c>
      <c r="B2786">
        <v>8005785</v>
      </c>
      <c r="D2786" s="4" t="s">
        <v>10742</v>
      </c>
      <c r="E2786" s="4" t="s">
        <v>10743</v>
      </c>
      <c r="F2786">
        <f>VALUE(SUBSTITUTE(Hafas[[#This Row],[Breitengrad Bahnhof]],".",","))</f>
        <v>53.581122000000001</v>
      </c>
      <c r="G2786">
        <f>VALUE(SUBSTITUTE(Hafas[[#This Row],[Längengrad Bahnhof]],".",","))</f>
        <v>9.7975189999999994</v>
      </c>
    </row>
    <row r="2787" spans="1:7">
      <c r="A2787" s="4" t="s">
        <v>10744</v>
      </c>
      <c r="B2787">
        <v>8005870</v>
      </c>
      <c r="D2787" s="4" t="s">
        <v>10745</v>
      </c>
      <c r="E2787" s="4" t="s">
        <v>10746</v>
      </c>
      <c r="F2787">
        <f>VALUE(SUBSTITUTE(Hafas[[#This Row],[Breitengrad Bahnhof]],".",","))</f>
        <v>53.531224999999999</v>
      </c>
      <c r="G2787">
        <f>VALUE(SUBSTITUTE(Hafas[[#This Row],[Längengrad Bahnhof]],".",","))</f>
        <v>10.065591</v>
      </c>
    </row>
    <row r="2788" spans="1:7">
      <c r="A2788" s="4" t="s">
        <v>10747</v>
      </c>
      <c r="B2788">
        <v>8006197</v>
      </c>
      <c r="D2788" s="4" t="s">
        <v>10748</v>
      </c>
      <c r="E2788" s="4" t="s">
        <v>10749</v>
      </c>
      <c r="F2788">
        <f>VALUE(SUBSTITUTE(Hafas[[#This Row],[Breitengrad Bahnhof]],".",","))</f>
        <v>53.586385</v>
      </c>
      <c r="G2788">
        <f>VALUE(SUBSTITUTE(Hafas[[#This Row],[Längengrad Bahnhof]],".",","))</f>
        <v>10.123049999999999</v>
      </c>
    </row>
    <row r="2789" spans="1:7">
      <c r="A2789" s="4" t="s">
        <v>10750</v>
      </c>
      <c r="B2789">
        <v>8006062</v>
      </c>
      <c r="D2789" s="4" t="s">
        <v>10751</v>
      </c>
      <c r="E2789" s="4" t="s">
        <v>10752</v>
      </c>
      <c r="F2789">
        <f>VALUE(SUBSTITUTE(Hafas[[#This Row],[Breitengrad Bahnhof]],".",","))</f>
        <v>53.521703000000002</v>
      </c>
      <c r="G2789">
        <f>VALUE(SUBSTITUTE(Hafas[[#This Row],[Längengrad Bahnhof]],".",","))</f>
        <v>10.013313</v>
      </c>
    </row>
    <row r="2790" spans="1:7">
      <c r="A2790" s="4" t="s">
        <v>10753</v>
      </c>
      <c r="B2790">
        <v>8002560</v>
      </c>
      <c r="D2790" s="4" t="s">
        <v>10754</v>
      </c>
      <c r="E2790" s="4" t="s">
        <v>10755</v>
      </c>
      <c r="F2790">
        <f>VALUE(SUBSTITUTE(Hafas[[#This Row],[Breitengrad Bahnhof]],".",","))</f>
        <v>53.569971000000002</v>
      </c>
      <c r="G2790">
        <f>VALUE(SUBSTITUTE(Hafas[[#This Row],[Längengrad Bahnhof]],".",","))</f>
        <v>10.077223999999999</v>
      </c>
    </row>
    <row r="2791" spans="1:7">
      <c r="A2791" s="4" t="s">
        <v>10756</v>
      </c>
      <c r="B2791">
        <v>8006319</v>
      </c>
      <c r="D2791" s="4" t="s">
        <v>10757</v>
      </c>
      <c r="E2791" s="4" t="s">
        <v>10758</v>
      </c>
      <c r="F2791">
        <f>VALUE(SUBSTITUTE(Hafas[[#This Row],[Breitengrad Bahnhof]],".",","))</f>
        <v>53.641326999999997</v>
      </c>
      <c r="G2791">
        <f>VALUE(SUBSTITUTE(Hafas[[#This Row],[Längengrad Bahnhof]],".",","))</f>
        <v>10.082825</v>
      </c>
    </row>
    <row r="2792" spans="1:7">
      <c r="A2792" s="4" t="s">
        <v>10759</v>
      </c>
      <c r="B2792">
        <v>8002561</v>
      </c>
      <c r="D2792" s="4" t="s">
        <v>10760</v>
      </c>
      <c r="E2792" s="4" t="s">
        <v>10761</v>
      </c>
      <c r="F2792">
        <f>VALUE(SUBSTITUTE(Hafas[[#This Row],[Breitengrad Bahnhof]],".",","))</f>
        <v>53.498936</v>
      </c>
      <c r="G2792">
        <f>VALUE(SUBSTITUTE(Hafas[[#This Row],[Längengrad Bahnhof]],".",","))</f>
        <v>10.007006000000001</v>
      </c>
    </row>
    <row r="2793" spans="1:7">
      <c r="A2793" s="4" t="s">
        <v>10762</v>
      </c>
      <c r="B2793">
        <v>8002499</v>
      </c>
      <c r="D2793" s="4" t="s">
        <v>10763</v>
      </c>
      <c r="E2793" s="4" t="s">
        <v>10764</v>
      </c>
      <c r="F2793">
        <f>VALUE(SUBSTITUTE(Hafas[[#This Row],[Breitengrad Bahnhof]],".",","))</f>
        <v>52.354703999999998</v>
      </c>
      <c r="G2793">
        <f>VALUE(SUBSTITUTE(Hafas[[#This Row],[Längengrad Bahnhof]],".",","))</f>
        <v>10.110601000000001</v>
      </c>
    </row>
    <row r="2794" spans="1:7">
      <c r="A2794" s="4" t="s">
        <v>10765</v>
      </c>
      <c r="B2794">
        <v>8000148</v>
      </c>
      <c r="D2794" s="4" t="s">
        <v>10766</v>
      </c>
      <c r="E2794" s="4" t="s">
        <v>10767</v>
      </c>
      <c r="F2794">
        <f>VALUE(SUBSTITUTE(Hafas[[#This Row],[Breitengrad Bahnhof]],".",","))</f>
        <v>52.101849999999999</v>
      </c>
      <c r="G2794">
        <f>VALUE(SUBSTITUTE(Hafas[[#This Row],[Längengrad Bahnhof]],".",","))</f>
        <v>9.3759060000000005</v>
      </c>
    </row>
    <row r="2795" spans="1:7">
      <c r="A2795" s="4" t="s">
        <v>10768</v>
      </c>
      <c r="B2795">
        <v>8011796</v>
      </c>
      <c r="D2795" s="4" t="s">
        <v>10769</v>
      </c>
      <c r="E2795" s="4" t="s">
        <v>10770</v>
      </c>
      <c r="F2795">
        <f>VALUE(SUBSTITUTE(Hafas[[#This Row],[Breitengrad Bahnhof]],".",","))</f>
        <v>52.599024</v>
      </c>
      <c r="G2795">
        <f>VALUE(SUBSTITUTE(Hafas[[#This Row],[Längengrad Bahnhof]],".",","))</f>
        <v>11.971769999999999</v>
      </c>
    </row>
    <row r="2796" spans="1:7">
      <c r="A2796" s="4" t="s">
        <v>265</v>
      </c>
      <c r="B2796">
        <v>8000149</v>
      </c>
      <c r="D2796" s="4" t="s">
        <v>10771</v>
      </c>
      <c r="E2796" s="4" t="s">
        <v>10772</v>
      </c>
      <c r="F2796">
        <f>VALUE(SUBSTITUTE(Hafas[[#This Row],[Breitengrad Bahnhof]],".",","))</f>
        <v>51.678077999999999</v>
      </c>
      <c r="G2796">
        <f>VALUE(SUBSTITUTE(Hafas[[#This Row],[Längengrad Bahnhof]],".",","))</f>
        <v>7.8078209999999997</v>
      </c>
    </row>
    <row r="2797" spans="1:7">
      <c r="A2797" s="4" t="s">
        <v>10773</v>
      </c>
      <c r="B2797">
        <v>8002565</v>
      </c>
      <c r="D2797" s="4" t="s">
        <v>10774</v>
      </c>
      <c r="E2797" s="4" t="s">
        <v>10775</v>
      </c>
      <c r="F2797">
        <f>VALUE(SUBSTITUTE(Hafas[[#This Row],[Breitengrad Bahnhof]],".",","))</f>
        <v>53.612143000000003</v>
      </c>
      <c r="G2797">
        <f>VALUE(SUBSTITUTE(Hafas[[#This Row],[Längengrad Bahnhof]],".",","))</f>
        <v>9.3687280000000008</v>
      </c>
    </row>
    <row r="2798" spans="1:7">
      <c r="A2798" s="4" t="s">
        <v>10776</v>
      </c>
      <c r="B2798">
        <v>8001045</v>
      </c>
      <c r="D2798" s="4" t="s">
        <v>10777</v>
      </c>
      <c r="E2798" s="4" t="s">
        <v>10778</v>
      </c>
      <c r="F2798">
        <f>VALUE(SUBSTITUTE(Hafas[[#This Row],[Breitengrad Bahnhof]],".",","))</f>
        <v>51.704808999999997</v>
      </c>
      <c r="G2798">
        <f>VALUE(SUBSTITUTE(Hafas[[#This Row],[Längengrad Bahnhof]],".",","))</f>
        <v>7.7745470000000001</v>
      </c>
    </row>
    <row r="2799" spans="1:7">
      <c r="A2799" s="4" t="s">
        <v>10779</v>
      </c>
      <c r="B2799">
        <v>8002567</v>
      </c>
      <c r="D2799" s="4" t="s">
        <v>10780</v>
      </c>
      <c r="E2799" s="4" t="s">
        <v>10781</v>
      </c>
      <c r="F2799">
        <f>VALUE(SUBSTITUTE(Hafas[[#This Row],[Breitengrad Bahnhof]],".",","))</f>
        <v>50.120041000000001</v>
      </c>
      <c r="G2799">
        <f>VALUE(SUBSTITUTE(Hafas[[#This Row],[Längengrad Bahnhof]],".",","))</f>
        <v>9.8829659999999997</v>
      </c>
    </row>
    <row r="2800" spans="1:7">
      <c r="A2800" s="4" t="s">
        <v>10782</v>
      </c>
      <c r="B2800">
        <v>8002568</v>
      </c>
      <c r="D2800" s="4" t="s">
        <v>10783</v>
      </c>
      <c r="E2800" s="4" t="s">
        <v>10784</v>
      </c>
      <c r="F2800">
        <f>VALUE(SUBSTITUTE(Hafas[[#This Row],[Breitengrad Bahnhof]],".",","))</f>
        <v>50.115889000000003</v>
      </c>
      <c r="G2800">
        <f>VALUE(SUBSTITUTE(Hafas[[#This Row],[Längengrad Bahnhof]],".",","))</f>
        <v>9.9021109999999997</v>
      </c>
    </row>
    <row r="2801" spans="1:7">
      <c r="A2801" s="4" t="s">
        <v>10785</v>
      </c>
      <c r="B2801">
        <v>8011815</v>
      </c>
      <c r="D2801" s="4" t="s">
        <v>10786</v>
      </c>
      <c r="E2801" s="4" t="s">
        <v>10787</v>
      </c>
      <c r="F2801">
        <f>VALUE(SUBSTITUTE(Hafas[[#This Row],[Breitengrad Bahnhof]],".",","))</f>
        <v>53.070228</v>
      </c>
      <c r="G2801">
        <f>VALUE(SUBSTITUTE(Hafas[[#This Row],[Längengrad Bahnhof]],".",","))</f>
        <v>13.435744</v>
      </c>
    </row>
    <row r="2802" spans="1:7">
      <c r="A2802" s="4" t="s">
        <v>10788</v>
      </c>
      <c r="B2802">
        <v>8002570</v>
      </c>
      <c r="D2802" s="4" t="s">
        <v>10789</v>
      </c>
      <c r="E2802" s="4" t="s">
        <v>10790</v>
      </c>
      <c r="F2802">
        <f>VALUE(SUBSTITUTE(Hafas[[#This Row],[Breitengrad Bahnhof]],".",","))</f>
        <v>47.795883000000003</v>
      </c>
      <c r="G2802">
        <f>VALUE(SUBSTITUTE(Hafas[[#This Row],[Längengrad Bahnhof]],".",","))</f>
        <v>12.946134000000001</v>
      </c>
    </row>
    <row r="2803" spans="1:7">
      <c r="A2803" s="4" t="s">
        <v>10791</v>
      </c>
      <c r="B2803">
        <v>8070419</v>
      </c>
      <c r="D2803" s="4" t="s">
        <v>10792</v>
      </c>
      <c r="E2803" s="4" t="s">
        <v>10793</v>
      </c>
      <c r="F2803">
        <f>VALUE(SUBSTITUTE(Hafas[[#This Row],[Breitengrad Bahnhof]],".",","))</f>
        <v>47.690294999999999</v>
      </c>
      <c r="G2803">
        <f>VALUE(SUBSTITUTE(Hafas[[#This Row],[Längengrad Bahnhof]],".",","))</f>
        <v>7.6441480000000004</v>
      </c>
    </row>
    <row r="2804" spans="1:7">
      <c r="A2804" s="4" t="s">
        <v>10794</v>
      </c>
      <c r="B2804">
        <v>8070420</v>
      </c>
      <c r="D2804" s="4" t="s">
        <v>10795</v>
      </c>
      <c r="E2804" s="4" t="s">
        <v>10796</v>
      </c>
      <c r="F2804">
        <f>VALUE(SUBSTITUTE(Hafas[[#This Row],[Breitengrad Bahnhof]],".",","))</f>
        <v>47.690260000000002</v>
      </c>
      <c r="G2804">
        <f>VALUE(SUBSTITUTE(Hafas[[#This Row],[Längengrad Bahnhof]],".",","))</f>
        <v>7.6461759999999996</v>
      </c>
    </row>
    <row r="2805" spans="1:7">
      <c r="A2805" s="4" t="s">
        <v>10797</v>
      </c>
      <c r="B2805">
        <v>8011817</v>
      </c>
      <c r="D2805" s="4" t="s">
        <v>10798</v>
      </c>
      <c r="E2805" s="4" t="s">
        <v>10799</v>
      </c>
      <c r="F2805">
        <f>VALUE(SUBSTITUTE(Hafas[[#This Row],[Breitengrad Bahnhof]],".",","))</f>
        <v>50.441091</v>
      </c>
      <c r="G2805">
        <f>VALUE(SUBSTITUTE(Hafas[[#This Row],[Längengrad Bahnhof]],".",","))</f>
        <v>13.008722000000001</v>
      </c>
    </row>
    <row r="2806" spans="1:7">
      <c r="A2806" s="4" t="s">
        <v>10800</v>
      </c>
      <c r="B2806">
        <v>8070821</v>
      </c>
      <c r="D2806" s="4" t="s">
        <v>10801</v>
      </c>
      <c r="E2806" s="4" t="s">
        <v>10802</v>
      </c>
      <c r="F2806">
        <f>VALUE(SUBSTITUTE(Hafas[[#This Row],[Breitengrad Bahnhof]],".",","))</f>
        <v>50.443477999999999</v>
      </c>
      <c r="G2806">
        <f>VALUE(SUBSTITUTE(Hafas[[#This Row],[Längengrad Bahnhof]],".",","))</f>
        <v>13.012352999999999</v>
      </c>
    </row>
    <row r="2807" spans="1:7">
      <c r="A2807" s="4" t="s">
        <v>10803</v>
      </c>
      <c r="B2807">
        <v>8002680</v>
      </c>
      <c r="D2807" s="4" t="s">
        <v>10804</v>
      </c>
      <c r="E2807" s="4" t="s">
        <v>10805</v>
      </c>
      <c r="F2807">
        <f>VALUE(SUBSTITUTE(Hafas[[#This Row],[Breitengrad Bahnhof]],".",","))</f>
        <v>51.709195000000001</v>
      </c>
      <c r="G2807">
        <f>VALUE(SUBSTITUTE(Hafas[[#This Row],[Längengrad Bahnhof]],".",","))</f>
        <v>7.8315510000000002</v>
      </c>
    </row>
    <row r="2808" spans="1:7">
      <c r="A2808" s="4" t="s">
        <v>10806</v>
      </c>
      <c r="B2808">
        <v>8002571</v>
      </c>
      <c r="D2808" s="4" t="s">
        <v>10807</v>
      </c>
      <c r="E2808" s="4" t="s">
        <v>10808</v>
      </c>
      <c r="F2808">
        <f>VALUE(SUBSTITUTE(Hafas[[#This Row],[Breitengrad Bahnhof]],".",","))</f>
        <v>51.735104</v>
      </c>
      <c r="G2808">
        <f>VALUE(SUBSTITUTE(Hafas[[#This Row],[Längengrad Bahnhof]],".",","))</f>
        <v>6.6017450000000002</v>
      </c>
    </row>
    <row r="2809" spans="1:7">
      <c r="A2809" s="4" t="s">
        <v>10809</v>
      </c>
      <c r="B2809">
        <v>8001465</v>
      </c>
      <c r="D2809" s="4" t="s">
        <v>10810</v>
      </c>
      <c r="E2809" s="4" t="s">
        <v>10811</v>
      </c>
      <c r="F2809">
        <f>VALUE(SUBSTITUTE(Hafas[[#This Row],[Breitengrad Bahnhof]],".",","))</f>
        <v>51.770232</v>
      </c>
      <c r="G2809">
        <f>VALUE(SUBSTITUTE(Hafas[[#This Row],[Längengrad Bahnhof]],".",","))</f>
        <v>6.6078720000000004</v>
      </c>
    </row>
    <row r="2810" spans="1:7">
      <c r="A2810" s="4" t="s">
        <v>10812</v>
      </c>
      <c r="B2810">
        <v>8002564</v>
      </c>
      <c r="D2810" s="4" t="s">
        <v>10813</v>
      </c>
      <c r="E2810" s="4" t="s">
        <v>10814</v>
      </c>
      <c r="F2810">
        <f>VALUE(SUBSTITUTE(Hafas[[#This Row],[Breitengrad Bahnhof]],".",","))</f>
        <v>51.650216</v>
      </c>
      <c r="G2810">
        <f>VALUE(SUBSTITUTE(Hafas[[#This Row],[Längengrad Bahnhof]],".",","))</f>
        <v>7.8593260000000003</v>
      </c>
    </row>
    <row r="2811" spans="1:7">
      <c r="A2811" s="4" t="s">
        <v>10815</v>
      </c>
      <c r="B2811">
        <v>8000150</v>
      </c>
      <c r="D2811" s="4" t="s">
        <v>10816</v>
      </c>
      <c r="E2811" s="4" t="s">
        <v>10817</v>
      </c>
      <c r="F2811">
        <f>VALUE(SUBSTITUTE(Hafas[[#This Row],[Breitengrad Bahnhof]],".",","))</f>
        <v>50.120953</v>
      </c>
      <c r="G2811">
        <f>VALUE(SUBSTITUTE(Hafas[[#This Row],[Längengrad Bahnhof]],".",","))</f>
        <v>8.9290000000000003</v>
      </c>
    </row>
    <row r="2812" spans="1:7">
      <c r="A2812" s="4" t="s">
        <v>10818</v>
      </c>
      <c r="B2812">
        <v>8003311</v>
      </c>
      <c r="D2812" s="4" t="s">
        <v>10819</v>
      </c>
      <c r="E2812" s="4" t="s">
        <v>10820</v>
      </c>
      <c r="F2812">
        <f>VALUE(SUBSTITUTE(Hafas[[#This Row],[Breitengrad Bahnhof]],".",","))</f>
        <v>50.100734000000003</v>
      </c>
      <c r="G2812">
        <f>VALUE(SUBSTITUTE(Hafas[[#This Row],[Längengrad Bahnhof]],".",","))</f>
        <v>8.9342880000000005</v>
      </c>
    </row>
    <row r="2813" spans="1:7">
      <c r="A2813" s="4" t="s">
        <v>10821</v>
      </c>
      <c r="B2813">
        <v>8002572</v>
      </c>
      <c r="D2813" s="4" t="s">
        <v>10822</v>
      </c>
      <c r="E2813" s="4" t="s">
        <v>10823</v>
      </c>
      <c r="F2813">
        <f>VALUE(SUBSTITUTE(Hafas[[#This Row],[Breitengrad Bahnhof]],".",","))</f>
        <v>50.141432999999999</v>
      </c>
      <c r="G2813">
        <f>VALUE(SUBSTITUTE(Hafas[[#This Row],[Längengrad Bahnhof]],".",","))</f>
        <v>8.9258480000000002</v>
      </c>
    </row>
    <row r="2814" spans="1:7">
      <c r="A2814" s="4" t="s">
        <v>320</v>
      </c>
      <c r="B2814">
        <v>8002573</v>
      </c>
      <c r="D2814" s="4" t="s">
        <v>10824</v>
      </c>
      <c r="E2814" s="4" t="s">
        <v>10825</v>
      </c>
      <c r="F2814">
        <f>VALUE(SUBSTITUTE(Hafas[[#This Row],[Breitengrad Bahnhof]],".",","))</f>
        <v>50.131948999999999</v>
      </c>
      <c r="G2814">
        <f>VALUE(SUBSTITUTE(Hafas[[#This Row],[Längengrad Bahnhof]],".",","))</f>
        <v>8.9088180000000001</v>
      </c>
    </row>
    <row r="2815" spans="1:7">
      <c r="A2815" s="4" t="s">
        <v>10826</v>
      </c>
      <c r="B2815">
        <v>8002574</v>
      </c>
      <c r="D2815" s="4" t="s">
        <v>10827</v>
      </c>
      <c r="E2815" s="4" t="s">
        <v>10828</v>
      </c>
      <c r="F2815">
        <f>VALUE(SUBSTITUTE(Hafas[[#This Row],[Breitengrad Bahnhof]],".",","))</f>
        <v>50.143872000000002</v>
      </c>
      <c r="G2815">
        <f>VALUE(SUBSTITUTE(Hafas[[#This Row],[Längengrad Bahnhof]],".",","))</f>
        <v>8.8832500000000003</v>
      </c>
    </row>
    <row r="2816" spans="1:7">
      <c r="A2816" s="4" t="s">
        <v>10829</v>
      </c>
      <c r="B2816">
        <v>8002575</v>
      </c>
      <c r="D2816" s="4" t="s">
        <v>10830</v>
      </c>
      <c r="E2816" s="4" t="s">
        <v>10831</v>
      </c>
      <c r="F2816">
        <f>VALUE(SUBSTITUTE(Hafas[[#This Row],[Breitengrad Bahnhof]],".",","))</f>
        <v>53.241692999999998</v>
      </c>
      <c r="G2816">
        <f>VALUE(SUBSTITUTE(Hafas[[#This Row],[Längengrad Bahnhof]],".",","))</f>
        <v>9.8447110000000002</v>
      </c>
    </row>
    <row r="2817" spans="1:7">
      <c r="A2817" s="4" t="s">
        <v>10832</v>
      </c>
      <c r="B2817">
        <v>8007235</v>
      </c>
      <c r="D2817" s="4" t="s">
        <v>10833</v>
      </c>
      <c r="E2817" s="4" t="s">
        <v>10834</v>
      </c>
      <c r="F2817">
        <f>VALUE(SUBSTITUTE(Hafas[[#This Row],[Breitengrad Bahnhof]],".",","))</f>
        <v>48.099767</v>
      </c>
      <c r="G2817">
        <f>VALUE(SUBSTITUTE(Hafas[[#This Row],[Längengrad Bahnhof]],".",","))</f>
        <v>9.235652</v>
      </c>
    </row>
    <row r="2818" spans="1:7">
      <c r="A2818" s="4" t="s">
        <v>10835</v>
      </c>
      <c r="B2818">
        <v>8070076</v>
      </c>
      <c r="D2818" s="4" t="s">
        <v>10836</v>
      </c>
      <c r="E2818" s="4" t="s">
        <v>10837</v>
      </c>
      <c r="F2818">
        <f>VALUE(SUBSTITUTE(Hafas[[#This Row],[Breitengrad Bahnhof]],".",","))</f>
        <v>50.760201000000002</v>
      </c>
      <c r="G2818">
        <f>VALUE(SUBSTITUTE(Hafas[[#This Row],[Längengrad Bahnhof]],".",","))</f>
        <v>7.1659579999999998</v>
      </c>
    </row>
    <row r="2819" spans="1:7">
      <c r="A2819" s="4" t="s">
        <v>10838</v>
      </c>
      <c r="B2819">
        <v>8070765</v>
      </c>
      <c r="D2819" s="4" t="s">
        <v>10839</v>
      </c>
      <c r="E2819" s="4" t="s">
        <v>10840</v>
      </c>
      <c r="F2819">
        <f>VALUE(SUBSTITUTE(Hafas[[#This Row],[Breitengrad Bahnhof]],".",","))</f>
        <v>50.763573000000001</v>
      </c>
      <c r="G2819">
        <f>VALUE(SUBSTITUTE(Hafas[[#This Row],[Längengrad Bahnhof]],".",","))</f>
        <v>7.1715580000000001</v>
      </c>
    </row>
    <row r="2820" spans="1:7">
      <c r="A2820" s="4" t="s">
        <v>10841</v>
      </c>
      <c r="B2820">
        <v>8070764</v>
      </c>
      <c r="D2820" s="4" t="s">
        <v>10842</v>
      </c>
      <c r="E2820" s="4" t="s">
        <v>10843</v>
      </c>
      <c r="F2820">
        <f>VALUE(SUBSTITUTE(Hafas[[#This Row],[Breitengrad Bahnhof]],".",","))</f>
        <v>50.758135000000003</v>
      </c>
      <c r="G2820">
        <f>VALUE(SUBSTITUTE(Hafas[[#This Row],[Längengrad Bahnhof]],".",","))</f>
        <v>7.1587339999999999</v>
      </c>
    </row>
    <row r="2821" spans="1:7">
      <c r="A2821" s="4" t="s">
        <v>10844</v>
      </c>
      <c r="B2821">
        <v>8011818</v>
      </c>
      <c r="D2821" s="4" t="s">
        <v>10845</v>
      </c>
      <c r="E2821" s="4" t="s">
        <v>10846</v>
      </c>
      <c r="F2821">
        <f>VALUE(SUBSTITUTE(Hafas[[#This Row],[Breitengrad Bahnhof]],".",","))</f>
        <v>52.400270999999996</v>
      </c>
      <c r="G2821">
        <f>VALUE(SUBSTITUTE(Hafas[[#This Row],[Längengrad Bahnhof]],".",","))</f>
        <v>13.920916</v>
      </c>
    </row>
    <row r="2822" spans="1:7">
      <c r="A2822" s="4" t="s">
        <v>10847</v>
      </c>
      <c r="B2822">
        <v>8006707</v>
      </c>
      <c r="D2822" s="4" t="s">
        <v>10848</v>
      </c>
      <c r="E2822" s="4" t="s">
        <v>10849</v>
      </c>
      <c r="F2822">
        <f>VALUE(SUBSTITUTE(Hafas[[#This Row],[Breitengrad Bahnhof]],".",","))</f>
        <v>51.412582</v>
      </c>
      <c r="G2822">
        <f>VALUE(SUBSTITUTE(Hafas[[#This Row],[Längengrad Bahnhof]],".",","))</f>
        <v>9.6582720000000002</v>
      </c>
    </row>
    <row r="2823" spans="1:7">
      <c r="A2823" s="4" t="s">
        <v>10850</v>
      </c>
      <c r="B2823">
        <v>8000578</v>
      </c>
      <c r="D2823" s="4" t="s">
        <v>10851</v>
      </c>
      <c r="E2823" s="4" t="s">
        <v>10852</v>
      </c>
      <c r="F2823">
        <f>VALUE(SUBSTITUTE(Hafas[[#This Row],[Breitengrad Bahnhof]],".",","))</f>
        <v>52.369160999999998</v>
      </c>
      <c r="G2823">
        <f>VALUE(SUBSTITUTE(Hafas[[#This Row],[Längengrad Bahnhof]],".",","))</f>
        <v>9.8611090000000008</v>
      </c>
    </row>
    <row r="2824" spans="1:7">
      <c r="A2824" s="4" t="s">
        <v>10853</v>
      </c>
      <c r="B2824">
        <v>8002580</v>
      </c>
      <c r="D2824" s="4" t="s">
        <v>10854</v>
      </c>
      <c r="E2824" s="4" t="s">
        <v>10855</v>
      </c>
      <c r="F2824">
        <f>VALUE(SUBSTITUTE(Hafas[[#This Row],[Breitengrad Bahnhof]],".",","))</f>
        <v>52.356456000000001</v>
      </c>
      <c r="G2824">
        <f>VALUE(SUBSTITUTE(Hafas[[#This Row],[Längengrad Bahnhof]],".",","))</f>
        <v>9.7697280000000006</v>
      </c>
    </row>
    <row r="2825" spans="1:7">
      <c r="A2825" s="4" t="s">
        <v>10856</v>
      </c>
      <c r="B2825">
        <v>8002589</v>
      </c>
      <c r="D2825" s="4" t="s">
        <v>10857</v>
      </c>
      <c r="E2825" s="4" t="s">
        <v>10858</v>
      </c>
      <c r="F2825">
        <f>VALUE(SUBSTITUTE(Hafas[[#This Row],[Breitengrad Bahnhof]],".",","))</f>
        <v>52.458725000000001</v>
      </c>
      <c r="G2825">
        <f>VALUE(SUBSTITUTE(Hafas[[#This Row],[Längengrad Bahnhof]],".",","))</f>
        <v>9.6991049999999994</v>
      </c>
    </row>
    <row r="2826" spans="1:7">
      <c r="A2826" s="4" t="s">
        <v>10859</v>
      </c>
      <c r="B2826">
        <v>8000152</v>
      </c>
      <c r="D2826" s="4" t="s">
        <v>10860</v>
      </c>
      <c r="E2826" s="4" t="s">
        <v>10861</v>
      </c>
      <c r="F2826">
        <f>VALUE(SUBSTITUTE(Hafas[[#This Row],[Breitengrad Bahnhof]],".",","))</f>
        <v>52.376761000000002</v>
      </c>
      <c r="G2826">
        <f>VALUE(SUBSTITUTE(Hafas[[#This Row],[Längengrad Bahnhof]],".",","))</f>
        <v>9.7410209999999999</v>
      </c>
    </row>
    <row r="2827" spans="1:7">
      <c r="A2827" s="4" t="s">
        <v>10862</v>
      </c>
      <c r="B2827">
        <v>8070086</v>
      </c>
      <c r="D2827" s="4" t="s">
        <v>10863</v>
      </c>
      <c r="E2827" s="4" t="s">
        <v>10864</v>
      </c>
      <c r="F2827">
        <f>VALUE(SUBSTITUTE(Hafas[[#This Row],[Breitengrad Bahnhof]],".",","))</f>
        <v>52.374417000000001</v>
      </c>
      <c r="G2827">
        <f>VALUE(SUBSTITUTE(Hafas[[#This Row],[Längengrad Bahnhof]],".",","))</f>
        <v>9.8081160000000001</v>
      </c>
    </row>
    <row r="2828" spans="1:7">
      <c r="A2828" s="4" t="s">
        <v>10865</v>
      </c>
      <c r="B2828">
        <v>8003487</v>
      </c>
      <c r="D2828" s="4" t="s">
        <v>10866</v>
      </c>
      <c r="E2828" s="4" t="s">
        <v>10867</v>
      </c>
      <c r="F2828">
        <f>VALUE(SUBSTITUTE(Hafas[[#This Row],[Breitengrad Bahnhof]],".",","))</f>
        <v>52.316898999999999</v>
      </c>
      <c r="G2828">
        <f>VALUE(SUBSTITUTE(Hafas[[#This Row],[Längengrad Bahnhof]],".",","))</f>
        <v>9.7928630000000005</v>
      </c>
    </row>
    <row r="2829" spans="1:7">
      <c r="A2829" s="4" t="s">
        <v>10868</v>
      </c>
      <c r="B2829">
        <v>8002581</v>
      </c>
      <c r="D2829" s="4" t="s">
        <v>10869</v>
      </c>
      <c r="E2829" s="4" t="s">
        <v>10870</v>
      </c>
      <c r="F2829">
        <f>VALUE(SUBSTITUTE(Hafas[[#This Row],[Breitengrad Bahnhof]],".",","))</f>
        <v>52.350245999999999</v>
      </c>
      <c r="G2829">
        <f>VALUE(SUBSTITUTE(Hafas[[#This Row],[Längengrad Bahnhof]],".",","))</f>
        <v>9.6795380000000009</v>
      </c>
    </row>
    <row r="2830" spans="1:7">
      <c r="A2830" s="4" t="s">
        <v>10871</v>
      </c>
      <c r="B2830">
        <v>8002584</v>
      </c>
      <c r="D2830" s="4" t="s">
        <v>10872</v>
      </c>
      <c r="E2830" s="4" t="s">
        <v>10873</v>
      </c>
      <c r="F2830">
        <f>VALUE(SUBSTITUTE(Hafas[[#This Row],[Breitengrad Bahnhof]],".",","))</f>
        <v>52.373607</v>
      </c>
      <c r="G2830">
        <f>VALUE(SUBSTITUTE(Hafas[[#This Row],[Längengrad Bahnhof]],".",","))</f>
        <v>9.7906099999999991</v>
      </c>
    </row>
    <row r="2831" spans="1:7">
      <c r="A2831" s="4" t="s">
        <v>10874</v>
      </c>
      <c r="B2831">
        <v>8079097</v>
      </c>
      <c r="D2831" s="4" t="s">
        <v>10875</v>
      </c>
      <c r="E2831" s="4" t="s">
        <v>10876</v>
      </c>
      <c r="F2831">
        <f>VALUE(SUBSTITUTE(Hafas[[#This Row],[Breitengrad Bahnhof]],".",","))</f>
        <v>52.408786999999997</v>
      </c>
      <c r="G2831">
        <f>VALUE(SUBSTITUTE(Hafas[[#This Row],[Längengrad Bahnhof]],".",","))</f>
        <v>9.6911170000000002</v>
      </c>
    </row>
    <row r="2832" spans="1:7">
      <c r="A2832" s="4" t="s">
        <v>10877</v>
      </c>
      <c r="B2832">
        <v>8002585</v>
      </c>
      <c r="D2832" s="4" t="s">
        <v>10878</v>
      </c>
      <c r="E2832" s="4" t="s">
        <v>10879</v>
      </c>
      <c r="F2832">
        <f>VALUE(SUBSTITUTE(Hafas[[#This Row],[Breitengrad Bahnhof]],".",","))</f>
        <v>52.396853</v>
      </c>
      <c r="G2832">
        <f>VALUE(SUBSTITUTE(Hafas[[#This Row],[Längengrad Bahnhof]],".",","))</f>
        <v>9.6762999999999995</v>
      </c>
    </row>
    <row r="2833" spans="1:7">
      <c r="A2833" s="4" t="s">
        <v>10880</v>
      </c>
      <c r="B2833">
        <v>8002586</v>
      </c>
      <c r="D2833" s="4" t="s">
        <v>10881</v>
      </c>
      <c r="E2833" s="4" t="s">
        <v>10882</v>
      </c>
      <c r="F2833">
        <f>VALUE(SUBSTITUTE(Hafas[[#This Row],[Breitengrad Bahnhof]],".",","))</f>
        <v>52.352635999999997</v>
      </c>
      <c r="G2833">
        <f>VALUE(SUBSTITUTE(Hafas[[#This Row],[Längengrad Bahnhof]],".",","))</f>
        <v>9.7231140000000007</v>
      </c>
    </row>
    <row r="2834" spans="1:7">
      <c r="A2834" s="4" t="s">
        <v>10883</v>
      </c>
      <c r="B2834">
        <v>8079095</v>
      </c>
      <c r="D2834" s="4" t="s">
        <v>10884</v>
      </c>
      <c r="E2834" s="4" t="s">
        <v>10885</v>
      </c>
      <c r="F2834">
        <f>VALUE(SUBSTITUTE(Hafas[[#This Row],[Breitengrad Bahnhof]],".",","))</f>
        <v>52.393844999999999</v>
      </c>
      <c r="G2834">
        <f>VALUE(SUBSTITUTE(Hafas[[#This Row],[Längengrad Bahnhof]],".",","))</f>
        <v>9.7177629999999997</v>
      </c>
    </row>
    <row r="2835" spans="1:7">
      <c r="A2835" s="4" t="s">
        <v>10886</v>
      </c>
      <c r="B2835">
        <v>8006089</v>
      </c>
      <c r="D2835" s="4" t="s">
        <v>10887</v>
      </c>
      <c r="E2835" s="4" t="s">
        <v>10888</v>
      </c>
      <c r="F2835">
        <f>VALUE(SUBSTITUTE(Hafas[[#This Row],[Breitengrad Bahnhof]],".",","))</f>
        <v>52.424042999999998</v>
      </c>
      <c r="G2835">
        <f>VALUE(SUBSTITUTE(Hafas[[#This Row],[Längengrad Bahnhof]],".",","))</f>
        <v>9.7077290000000005</v>
      </c>
    </row>
    <row r="2836" spans="1:7">
      <c r="A2836" s="4" t="s">
        <v>10889</v>
      </c>
      <c r="B2836">
        <v>8002587</v>
      </c>
      <c r="D2836" s="4" t="s">
        <v>2585</v>
      </c>
      <c r="E2836" s="4" t="s">
        <v>2585</v>
      </c>
      <c r="F2836">
        <f>VALUE(SUBSTITUTE(Hafas[[#This Row],[Breitengrad Bahnhof]],".",","))</f>
        <v>999999</v>
      </c>
      <c r="G2836">
        <f>VALUE(SUBSTITUTE(Hafas[[#This Row],[Längengrad Bahnhof]],".",","))</f>
        <v>999999</v>
      </c>
    </row>
    <row r="2837" spans="1:7">
      <c r="A2837" s="4" t="s">
        <v>10890</v>
      </c>
      <c r="B2837">
        <v>8002588</v>
      </c>
      <c r="D2837" s="4" t="s">
        <v>10891</v>
      </c>
      <c r="E2837" s="4" t="s">
        <v>10892</v>
      </c>
      <c r="F2837">
        <f>VALUE(SUBSTITUTE(Hafas[[#This Row],[Breitengrad Bahnhof]],".",","))</f>
        <v>49.118752999999998</v>
      </c>
      <c r="G2837">
        <f>VALUE(SUBSTITUTE(Hafas[[#This Row],[Längengrad Bahnhof]],".",","))</f>
        <v>7.0499859999999996</v>
      </c>
    </row>
    <row r="2838" spans="1:7">
      <c r="A2838" s="4" t="s">
        <v>534</v>
      </c>
      <c r="B2838">
        <v>8002578</v>
      </c>
      <c r="D2838" s="4" t="s">
        <v>10893</v>
      </c>
      <c r="E2838" s="4" t="s">
        <v>10894</v>
      </c>
      <c r="F2838">
        <f>VALUE(SUBSTITUTE(Hafas[[#This Row],[Breitengrad Bahnhof]],".",","))</f>
        <v>49.500051999999997</v>
      </c>
      <c r="G2838">
        <f>VALUE(SUBSTITUTE(Hafas[[#This Row],[Längengrad Bahnhof]],".",","))</f>
        <v>11.468355000000001</v>
      </c>
    </row>
    <row r="2839" spans="1:7">
      <c r="A2839" s="4" t="s">
        <v>10895</v>
      </c>
      <c r="B2839">
        <v>8070710</v>
      </c>
      <c r="D2839" s="4" t="s">
        <v>10896</v>
      </c>
      <c r="E2839" s="4" t="s">
        <v>10897</v>
      </c>
      <c r="F2839">
        <f>VALUE(SUBSTITUTE(Hafas[[#This Row],[Breitengrad Bahnhof]],".",","))</f>
        <v>52.9861</v>
      </c>
      <c r="G2839">
        <f>VALUE(SUBSTITUTE(Hafas[[#This Row],[Längengrad Bahnhof]],".",","))</f>
        <v>9.8847780000000007</v>
      </c>
    </row>
    <row r="2840" spans="1:7">
      <c r="A2840" s="4" t="s">
        <v>10898</v>
      </c>
      <c r="B2840">
        <v>8002592</v>
      </c>
      <c r="D2840" s="4" t="s">
        <v>10899</v>
      </c>
      <c r="E2840" s="4" t="s">
        <v>10900</v>
      </c>
      <c r="F2840">
        <f>VALUE(SUBSTITUTE(Hafas[[#This Row],[Breitengrad Bahnhof]],".",","))</f>
        <v>54.361970999999997</v>
      </c>
      <c r="G2840">
        <f>VALUE(SUBSTITUTE(Hafas[[#This Row],[Längengrad Bahnhof]],".",","))</f>
        <v>8.9626459999999994</v>
      </c>
    </row>
    <row r="2841" spans="1:7">
      <c r="A2841" s="4" t="s">
        <v>10901</v>
      </c>
      <c r="B2841">
        <v>8002593</v>
      </c>
      <c r="D2841" s="4" t="s">
        <v>10902</v>
      </c>
      <c r="E2841" s="4" t="s">
        <v>10903</v>
      </c>
      <c r="F2841">
        <f>VALUE(SUBSTITUTE(Hafas[[#This Row],[Breitengrad Bahnhof]],".",","))</f>
        <v>48.786619000000002</v>
      </c>
      <c r="G2841">
        <f>VALUE(SUBSTITUTE(Hafas[[#This Row],[Längengrad Bahnhof]],".",","))</f>
        <v>10.694642999999999</v>
      </c>
    </row>
    <row r="2842" spans="1:7">
      <c r="A2842" s="4" t="s">
        <v>10904</v>
      </c>
      <c r="B2842">
        <v>8002594</v>
      </c>
      <c r="D2842" s="4" t="s">
        <v>10905</v>
      </c>
      <c r="E2842" s="4" t="s">
        <v>10906</v>
      </c>
      <c r="F2842">
        <f>VALUE(SUBSTITUTE(Hafas[[#This Row],[Breitengrad Bahnhof]],".",","))</f>
        <v>51.659019999999998</v>
      </c>
      <c r="G2842">
        <f>VALUE(SUBSTITUTE(Hafas[[#This Row],[Längengrad Bahnhof]],".",","))</f>
        <v>9.8260319999999997</v>
      </c>
    </row>
    <row r="2843" spans="1:7">
      <c r="A2843" s="4" t="s">
        <v>10907</v>
      </c>
      <c r="B2843">
        <v>8071611</v>
      </c>
      <c r="D2843" s="4" t="s">
        <v>10908</v>
      </c>
      <c r="E2843" s="4" t="s">
        <v>10909</v>
      </c>
      <c r="F2843">
        <f>VALUE(SUBSTITUTE(Hafas[[#This Row],[Breitengrad Bahnhof]],".",","))</f>
        <v>51.652811999999997</v>
      </c>
      <c r="G2843">
        <f>VALUE(SUBSTITUTE(Hafas[[#This Row],[Längengrad Bahnhof]],".",","))</f>
        <v>9.8333250000000003</v>
      </c>
    </row>
    <row r="2844" spans="1:7">
      <c r="A2844" s="4" t="s">
        <v>10910</v>
      </c>
      <c r="B2844">
        <v>8002596</v>
      </c>
      <c r="D2844" s="4" t="s">
        <v>10911</v>
      </c>
      <c r="E2844" s="4" t="s">
        <v>10912</v>
      </c>
      <c r="F2844">
        <f>VALUE(SUBSTITUTE(Hafas[[#This Row],[Breitengrad Bahnhof]],".",","))</f>
        <v>49.496924999999997</v>
      </c>
      <c r="G2844">
        <f>VALUE(SUBSTITUTE(Hafas[[#This Row],[Längengrad Bahnhof]],".",","))</f>
        <v>10.784725999999999</v>
      </c>
    </row>
    <row r="2845" spans="1:7">
      <c r="A2845" s="4" t="s">
        <v>10913</v>
      </c>
      <c r="B2845">
        <v>8002598</v>
      </c>
      <c r="D2845" s="4" t="s">
        <v>10914</v>
      </c>
      <c r="E2845" s="4" t="s">
        <v>10915</v>
      </c>
      <c r="F2845">
        <f>VALUE(SUBSTITUTE(Hafas[[#This Row],[Breitengrad Bahnhof]],".",","))</f>
        <v>52.785122999999999</v>
      </c>
      <c r="G2845">
        <f>VALUE(SUBSTITUTE(Hafas[[#This Row],[Längengrad Bahnhof]],".",","))</f>
        <v>7.3014279999999996</v>
      </c>
    </row>
    <row r="2846" spans="1:7">
      <c r="A2846" s="4" t="s">
        <v>10916</v>
      </c>
      <c r="B2846">
        <v>8002600</v>
      </c>
      <c r="D2846" s="4" t="s">
        <v>10917</v>
      </c>
      <c r="E2846" s="4" t="s">
        <v>10918</v>
      </c>
      <c r="F2846">
        <f>VALUE(SUBSTITUTE(Hafas[[#This Row],[Breitengrad Bahnhof]],".",","))</f>
        <v>53.708953999999999</v>
      </c>
      <c r="G2846">
        <f>VALUE(SUBSTITUTE(Hafas[[#This Row],[Längengrad Bahnhof]],".",","))</f>
        <v>7.8093320000000004</v>
      </c>
    </row>
    <row r="2847" spans="1:7">
      <c r="A2847" s="4" t="s">
        <v>10919</v>
      </c>
      <c r="B2847">
        <v>8076172</v>
      </c>
      <c r="D2847" s="4" t="s">
        <v>10920</v>
      </c>
      <c r="E2847" s="4" t="s">
        <v>10921</v>
      </c>
      <c r="F2847">
        <f>VALUE(SUBSTITUTE(Hafas[[#This Row],[Breitengrad Bahnhof]],".",","))</f>
        <v>53.708432999999999</v>
      </c>
      <c r="G2847">
        <f>VALUE(SUBSTITUTE(Hafas[[#This Row],[Längengrad Bahnhof]],".",","))</f>
        <v>7.8093310000000002</v>
      </c>
    </row>
    <row r="2848" spans="1:7">
      <c r="A2848" s="4" t="s">
        <v>10922</v>
      </c>
      <c r="B2848">
        <v>8070421</v>
      </c>
      <c r="D2848" s="4" t="s">
        <v>10923</v>
      </c>
      <c r="E2848" s="4" t="s">
        <v>10924</v>
      </c>
      <c r="F2848">
        <f>VALUE(SUBSTITUTE(Hafas[[#This Row],[Breitengrad Bahnhof]],".",","))</f>
        <v>52.911543000000002</v>
      </c>
      <c r="G2848">
        <f>VALUE(SUBSTITUTE(Hafas[[#This Row],[Längengrad Bahnhof]],".",","))</f>
        <v>8.6007829999999998</v>
      </c>
    </row>
    <row r="2849" spans="1:7">
      <c r="A2849" s="4" t="s">
        <v>10925</v>
      </c>
      <c r="B2849">
        <v>8011820</v>
      </c>
      <c r="D2849" s="4" t="s">
        <v>10926</v>
      </c>
      <c r="E2849" s="4" t="s">
        <v>10927</v>
      </c>
      <c r="F2849">
        <f>VALUE(SUBSTITUTE(Hafas[[#This Row],[Breitengrad Bahnhof]],".",","))</f>
        <v>50.418475999999998</v>
      </c>
      <c r="G2849">
        <f>VALUE(SUBSTITUTE(Hafas[[#This Row],[Längengrad Bahnhof]],".",","))</f>
        <v>11.686006000000001</v>
      </c>
    </row>
    <row r="2850" spans="1:7">
      <c r="A2850" s="4" t="s">
        <v>10928</v>
      </c>
      <c r="B2850">
        <v>8011821</v>
      </c>
      <c r="D2850" s="4" t="s">
        <v>10929</v>
      </c>
      <c r="E2850" s="4" t="s">
        <v>10930</v>
      </c>
      <c r="F2850">
        <f>VALUE(SUBSTITUTE(Hafas[[#This Row],[Breitengrad Bahnhof]],".",","))</f>
        <v>50.429169999999999</v>
      </c>
      <c r="G2850">
        <f>VALUE(SUBSTITUTE(Hafas[[#This Row],[Längengrad Bahnhof]],".",","))</f>
        <v>11.674692</v>
      </c>
    </row>
    <row r="2851" spans="1:7">
      <c r="A2851" s="4" t="s">
        <v>10931</v>
      </c>
      <c r="B2851">
        <v>8011822</v>
      </c>
      <c r="D2851" s="4" t="s">
        <v>10932</v>
      </c>
      <c r="E2851" s="4" t="s">
        <v>10933</v>
      </c>
      <c r="F2851">
        <f>VALUE(SUBSTITUTE(Hafas[[#This Row],[Breitengrad Bahnhof]],".",","))</f>
        <v>50.412981000000002</v>
      </c>
      <c r="G2851">
        <f>VALUE(SUBSTITUTE(Hafas[[#This Row],[Längengrad Bahnhof]],".",","))</f>
        <v>10.858072</v>
      </c>
    </row>
    <row r="2852" spans="1:7">
      <c r="A2852" s="4" t="s">
        <v>10934</v>
      </c>
      <c r="B2852">
        <v>8002605</v>
      </c>
      <c r="D2852" s="4" t="s">
        <v>10935</v>
      </c>
      <c r="E2852" s="4" t="s">
        <v>10936</v>
      </c>
      <c r="F2852">
        <f>VALUE(SUBSTITUTE(Hafas[[#This Row],[Breitengrad Bahnhof]],".",","))</f>
        <v>50.027762000000003</v>
      </c>
      <c r="G2852">
        <f>VALUE(SUBSTITUTE(Hafas[[#This Row],[Längengrad Bahnhof]],".",","))</f>
        <v>11.566273000000001</v>
      </c>
    </row>
    <row r="2853" spans="1:7">
      <c r="A2853" s="4" t="s">
        <v>10937</v>
      </c>
      <c r="B2853">
        <v>8007843</v>
      </c>
      <c r="D2853" s="4" t="s">
        <v>10938</v>
      </c>
      <c r="E2853" s="4" t="s">
        <v>10939</v>
      </c>
      <c r="F2853">
        <f>VALUE(SUBSTITUTE(Hafas[[#This Row],[Breitengrad Bahnhof]],".",","))</f>
        <v>53.450062000000003</v>
      </c>
      <c r="G2853">
        <f>VALUE(SUBSTITUTE(Hafas[[#This Row],[Längengrad Bahnhof]],".",","))</f>
        <v>9.4986569999999997</v>
      </c>
    </row>
    <row r="2854" spans="1:7">
      <c r="A2854" s="4" t="s">
        <v>10940</v>
      </c>
      <c r="B2854">
        <v>8002607</v>
      </c>
      <c r="D2854" s="4" t="s">
        <v>10941</v>
      </c>
      <c r="E2854" s="4" t="s">
        <v>10942</v>
      </c>
      <c r="F2854">
        <f>VALUE(SUBSTITUTE(Hafas[[#This Row],[Breitengrad Bahnhof]],".",","))</f>
        <v>52.206496000000001</v>
      </c>
      <c r="G2854">
        <f>VALUE(SUBSTITUTE(Hafas[[#This Row],[Längengrad Bahnhof]],".",","))</f>
        <v>9.9656970000000005</v>
      </c>
    </row>
    <row r="2855" spans="1:7">
      <c r="A2855" s="4" t="s">
        <v>10943</v>
      </c>
      <c r="B2855">
        <v>8011823</v>
      </c>
      <c r="D2855" s="4" t="s">
        <v>10944</v>
      </c>
      <c r="E2855" s="4" t="s">
        <v>10945</v>
      </c>
      <c r="F2855">
        <f>VALUE(SUBSTITUTE(Hafas[[#This Row],[Breitengrad Bahnhof]],".",","))</f>
        <v>50.651833000000003</v>
      </c>
      <c r="G2855">
        <f>VALUE(SUBSTITUTE(Hafas[[#This Row],[Längengrad Bahnhof]],".",","))</f>
        <v>12.658652999999999</v>
      </c>
    </row>
    <row r="2856" spans="1:7">
      <c r="A2856" s="4" t="s">
        <v>10946</v>
      </c>
      <c r="B2856">
        <v>8002609</v>
      </c>
      <c r="D2856" s="4" t="s">
        <v>10947</v>
      </c>
      <c r="E2856" s="4" t="s">
        <v>10948</v>
      </c>
      <c r="F2856">
        <f>VALUE(SUBSTITUTE(Hafas[[#This Row],[Breitengrad Bahnhof]],".",","))</f>
        <v>49.416761999999999</v>
      </c>
      <c r="G2856">
        <f>VALUE(SUBSTITUTE(Hafas[[#This Row],[Längengrad Bahnhof]],".",","))</f>
        <v>10.242238</v>
      </c>
    </row>
    <row r="2857" spans="1:7">
      <c r="A2857" s="4" t="s">
        <v>10949</v>
      </c>
      <c r="B2857">
        <v>8002610</v>
      </c>
      <c r="D2857" s="4" t="s">
        <v>10950</v>
      </c>
      <c r="E2857" s="4" t="s">
        <v>10951</v>
      </c>
      <c r="F2857">
        <f>VALUE(SUBSTITUTE(Hafas[[#This Row],[Breitengrad Bahnhof]],".",","))</f>
        <v>48.133502</v>
      </c>
      <c r="G2857">
        <f>VALUE(SUBSTITUTE(Hafas[[#This Row],[Längengrad Bahnhof]],".",","))</f>
        <v>11.387867</v>
      </c>
    </row>
    <row r="2858" spans="1:7">
      <c r="A2858" s="4" t="s">
        <v>10952</v>
      </c>
      <c r="B2858">
        <v>8011825</v>
      </c>
      <c r="D2858" s="4" t="s">
        <v>10953</v>
      </c>
      <c r="E2858" s="4" t="s">
        <v>10954</v>
      </c>
      <c r="F2858">
        <f>VALUE(SUBSTITUTE(Hafas[[#This Row],[Breitengrad Bahnhof]],".",","))</f>
        <v>50.778384000000003</v>
      </c>
      <c r="G2858">
        <f>VALUE(SUBSTITUTE(Hafas[[#This Row],[Längengrad Bahnhof]],".",","))</f>
        <v>13.792418</v>
      </c>
    </row>
    <row r="2859" spans="1:7">
      <c r="A2859" s="4" t="s">
        <v>10955</v>
      </c>
      <c r="B2859">
        <v>8002612</v>
      </c>
      <c r="D2859" s="4" t="s">
        <v>10956</v>
      </c>
      <c r="E2859" s="4" t="s">
        <v>10957</v>
      </c>
      <c r="F2859">
        <f>VALUE(SUBSTITUTE(Hafas[[#This Row],[Breitengrad Bahnhof]],".",","))</f>
        <v>49.498857999999998</v>
      </c>
      <c r="G2859">
        <f>VALUE(SUBSTITUTE(Hafas[[#This Row],[Längengrad Bahnhof]],".",","))</f>
        <v>11.554562000000001</v>
      </c>
    </row>
    <row r="2860" spans="1:7">
      <c r="A2860" s="4" t="s">
        <v>10958</v>
      </c>
      <c r="B2860">
        <v>8070253</v>
      </c>
      <c r="D2860" s="4" t="s">
        <v>10959</v>
      </c>
      <c r="E2860" s="4" t="s">
        <v>10960</v>
      </c>
      <c r="F2860">
        <f>VALUE(SUBSTITUTE(Hafas[[#This Row],[Breitengrad Bahnhof]],".",","))</f>
        <v>49.640740000000001</v>
      </c>
      <c r="G2860">
        <f>VALUE(SUBSTITUTE(Hafas[[#This Row],[Längengrad Bahnhof]],".",","))</f>
        <v>8.1378850000000007</v>
      </c>
    </row>
    <row r="2861" spans="1:7">
      <c r="A2861" s="4" t="s">
        <v>10961</v>
      </c>
      <c r="B2861">
        <v>8017012</v>
      </c>
      <c r="D2861" s="4" t="s">
        <v>10962</v>
      </c>
      <c r="E2861" s="4" t="s">
        <v>10963</v>
      </c>
      <c r="F2861">
        <f>VALUE(SUBSTITUTE(Hafas[[#This Row],[Breitengrad Bahnhof]],".",","))</f>
        <v>51.643459999999997</v>
      </c>
      <c r="G2861">
        <f>VALUE(SUBSTITUTE(Hafas[[#This Row],[Längengrad Bahnhof]],".",","))</f>
        <v>11.142640999999999</v>
      </c>
    </row>
    <row r="2862" spans="1:7">
      <c r="A2862" s="4" t="s">
        <v>10964</v>
      </c>
      <c r="B2862">
        <v>8002615</v>
      </c>
      <c r="D2862" s="4" t="s">
        <v>10965</v>
      </c>
      <c r="E2862" s="4" t="s">
        <v>10966</v>
      </c>
      <c r="F2862">
        <f>VALUE(SUBSTITUTE(Hafas[[#This Row],[Breitengrad Bahnhof]],".",","))</f>
        <v>52.241697000000002</v>
      </c>
      <c r="G2862">
        <f>VALUE(SUBSTITUTE(Hafas[[#This Row],[Längengrad Bahnhof]],".",","))</f>
        <v>7.9539669999999996</v>
      </c>
    </row>
    <row r="2863" spans="1:7">
      <c r="A2863" s="4" t="s">
        <v>10967</v>
      </c>
      <c r="B2863">
        <v>8077771</v>
      </c>
      <c r="D2863" s="4" t="s">
        <v>10968</v>
      </c>
      <c r="E2863" s="4" t="s">
        <v>10969</v>
      </c>
      <c r="F2863">
        <f>VALUE(SUBSTITUTE(Hafas[[#This Row],[Breitengrad Bahnhof]],".",","))</f>
        <v>47.744529999999997</v>
      </c>
      <c r="G2863">
        <f>VALUE(SUBSTITUTE(Hafas[[#This Row],[Längengrad Bahnhof]],".",","))</f>
        <v>8.9753089999999993</v>
      </c>
    </row>
    <row r="2864" spans="1:7">
      <c r="A2864" s="4" t="s">
        <v>10970</v>
      </c>
      <c r="B2864">
        <v>8070425</v>
      </c>
      <c r="D2864" s="4" t="s">
        <v>10971</v>
      </c>
      <c r="E2864" s="4" t="s">
        <v>10972</v>
      </c>
      <c r="F2864">
        <f>VALUE(SUBSTITUTE(Hafas[[#This Row],[Breitengrad Bahnhof]],".",","))</f>
        <v>52.677185999999999</v>
      </c>
      <c r="G2864">
        <f>VALUE(SUBSTITUTE(Hafas[[#This Row],[Längengrad Bahnhof]],".",","))</f>
        <v>7.4843190000000002</v>
      </c>
    </row>
    <row r="2865" spans="1:7">
      <c r="A2865" s="4" t="s">
        <v>10973</v>
      </c>
      <c r="B2865">
        <v>8002621</v>
      </c>
      <c r="D2865" s="4" t="s">
        <v>10974</v>
      </c>
      <c r="E2865" s="4" t="s">
        <v>10975</v>
      </c>
      <c r="F2865">
        <f>VALUE(SUBSTITUTE(Hafas[[#This Row],[Breitengrad Bahnhof]],".",","))</f>
        <v>48.28004</v>
      </c>
      <c r="G2865">
        <f>VALUE(SUBSTITUTE(Hafas[[#This Row],[Längengrad Bahnhof]],".",","))</f>
        <v>8.0879750000000001</v>
      </c>
    </row>
    <row r="2866" spans="1:7">
      <c r="A2866" s="4" t="s">
        <v>10976</v>
      </c>
      <c r="B2866">
        <v>8002622</v>
      </c>
      <c r="D2866" s="4" t="s">
        <v>10977</v>
      </c>
      <c r="E2866" s="4" t="s">
        <v>10978</v>
      </c>
      <c r="F2866">
        <f>VALUE(SUBSTITUTE(Hafas[[#This Row],[Breitengrad Bahnhof]],".",","))</f>
        <v>49.789335000000001</v>
      </c>
      <c r="G2866">
        <f>VALUE(SUBSTITUTE(Hafas[[#This Row],[Längengrad Bahnhof]],".",","))</f>
        <v>9.4821249999999999</v>
      </c>
    </row>
    <row r="2867" spans="1:7">
      <c r="A2867" s="4" t="s">
        <v>10979</v>
      </c>
      <c r="B2867">
        <v>8007048</v>
      </c>
      <c r="D2867" s="4" t="s">
        <v>10980</v>
      </c>
      <c r="E2867" s="4" t="s">
        <v>10981</v>
      </c>
      <c r="F2867">
        <f>VALUE(SUBSTITUTE(Hafas[[#This Row],[Breitengrad Bahnhof]],".",","))</f>
        <v>53.694569000000001</v>
      </c>
      <c r="G2867">
        <f>VALUE(SUBSTITUTE(Hafas[[#This Row],[Längengrad Bahnhof]],".",","))</f>
        <v>9.9199059999999992</v>
      </c>
    </row>
    <row r="2868" spans="1:7">
      <c r="A2868" s="4" t="s">
        <v>10982</v>
      </c>
      <c r="B2868">
        <v>8079025</v>
      </c>
      <c r="D2868" s="4" t="s">
        <v>10983</v>
      </c>
      <c r="E2868" s="4" t="s">
        <v>10984</v>
      </c>
      <c r="F2868">
        <f>VALUE(SUBSTITUTE(Hafas[[#This Row],[Breitengrad Bahnhof]],".",","))</f>
        <v>53.744568000000001</v>
      </c>
      <c r="G2868">
        <f>VALUE(SUBSTITUTE(Hafas[[#This Row],[Längengrad Bahnhof]],".",","))</f>
        <v>9.9867600000000003</v>
      </c>
    </row>
    <row r="2869" spans="1:7">
      <c r="A2869" s="4" t="s">
        <v>10985</v>
      </c>
      <c r="B2869">
        <v>8002623</v>
      </c>
      <c r="D2869" s="4" t="s">
        <v>10986</v>
      </c>
      <c r="E2869" s="4" t="s">
        <v>10987</v>
      </c>
      <c r="F2869">
        <f>VALUE(SUBSTITUTE(Hafas[[#This Row],[Breitengrad Bahnhof]],".",","))</f>
        <v>48.223263000000003</v>
      </c>
      <c r="G2869">
        <f>VALUE(SUBSTITUTE(Hafas[[#This Row],[Längengrad Bahnhof]],".",","))</f>
        <v>11.098784</v>
      </c>
    </row>
    <row r="2870" spans="1:7">
      <c r="A2870" s="4" t="s">
        <v>10988</v>
      </c>
      <c r="B2870">
        <v>8002625</v>
      </c>
      <c r="D2870" s="4" t="s">
        <v>10989</v>
      </c>
      <c r="E2870" s="4" t="s">
        <v>10990</v>
      </c>
      <c r="F2870">
        <f>VALUE(SUBSTITUTE(Hafas[[#This Row],[Breitengrad Bahnhof]],".",","))</f>
        <v>49.263323</v>
      </c>
      <c r="G2870">
        <f>VALUE(SUBSTITUTE(Hafas[[#This Row],[Längengrad Bahnhof]],".",","))</f>
        <v>7.1713089999999999</v>
      </c>
    </row>
    <row r="2871" spans="1:7">
      <c r="A2871" s="4" t="s">
        <v>10991</v>
      </c>
      <c r="B2871">
        <v>8002627</v>
      </c>
      <c r="D2871" s="4" t="s">
        <v>10992</v>
      </c>
      <c r="E2871" s="4" t="s">
        <v>10993</v>
      </c>
      <c r="F2871">
        <f>VALUE(SUBSTITUTE(Hafas[[#This Row],[Breitengrad Bahnhof]],".",","))</f>
        <v>50.406593000000001</v>
      </c>
      <c r="G2871">
        <f>VALUE(SUBSTITUTE(Hafas[[#This Row],[Längengrad Bahnhof]],".",","))</f>
        <v>8.495336</v>
      </c>
    </row>
    <row r="2872" spans="1:7">
      <c r="A2872" s="4" t="s">
        <v>10994</v>
      </c>
      <c r="B2872">
        <v>8075943</v>
      </c>
      <c r="D2872" s="4" t="s">
        <v>10995</v>
      </c>
      <c r="E2872" s="4" t="s">
        <v>10996</v>
      </c>
      <c r="F2872">
        <f>VALUE(SUBSTITUTE(Hafas[[#This Row],[Breitengrad Bahnhof]],".",","))</f>
        <v>50.406058000000002</v>
      </c>
      <c r="G2872">
        <f>VALUE(SUBSTITUTE(Hafas[[#This Row],[Längengrad Bahnhof]],".",","))</f>
        <v>8.4910110000000003</v>
      </c>
    </row>
    <row r="2873" spans="1:7">
      <c r="A2873" s="4" t="s">
        <v>10997</v>
      </c>
      <c r="B2873">
        <v>8017013</v>
      </c>
      <c r="D2873" s="4" t="s">
        <v>10998</v>
      </c>
      <c r="E2873" s="4" t="s">
        <v>10999</v>
      </c>
      <c r="F2873">
        <f>VALUE(SUBSTITUTE(Hafas[[#This Row],[Breitengrad Bahnhof]],".",","))</f>
        <v>51.687699000000002</v>
      </c>
      <c r="G2873">
        <f>VALUE(SUBSTITUTE(Hafas[[#This Row],[Längengrad Bahnhof]],".",","))</f>
        <v>10.850903000000001</v>
      </c>
    </row>
    <row r="2874" spans="1:7">
      <c r="A2874" s="4" t="s">
        <v>11000</v>
      </c>
      <c r="B2874">
        <v>8002630</v>
      </c>
      <c r="D2874" s="4" t="s">
        <v>11001</v>
      </c>
      <c r="E2874" s="4" t="s">
        <v>11002</v>
      </c>
      <c r="F2874">
        <f>VALUE(SUBSTITUTE(Hafas[[#This Row],[Breitengrad Bahnhof]],".",","))</f>
        <v>50.033323000000003</v>
      </c>
      <c r="G2874">
        <f>VALUE(SUBSTITUTE(Hafas[[#This Row],[Längengrad Bahnhof]],".",","))</f>
        <v>10.509998</v>
      </c>
    </row>
    <row r="2875" spans="1:7">
      <c r="A2875" s="4" t="s">
        <v>11003</v>
      </c>
      <c r="B2875">
        <v>8002632</v>
      </c>
      <c r="D2875" s="4" t="s">
        <v>11004</v>
      </c>
      <c r="E2875" s="4" t="s">
        <v>11005</v>
      </c>
      <c r="F2875">
        <f>VALUE(SUBSTITUTE(Hafas[[#This Row],[Breitengrad Bahnhof]],".",","))</f>
        <v>49.371955999999997</v>
      </c>
      <c r="G2875">
        <f>VALUE(SUBSTITUTE(Hafas[[#This Row],[Längengrad Bahnhof]],".",","))</f>
        <v>8.2533960000000004</v>
      </c>
    </row>
    <row r="2876" spans="1:7">
      <c r="A2876" s="4" t="s">
        <v>11006</v>
      </c>
      <c r="B2876">
        <v>8002633</v>
      </c>
      <c r="D2876" s="4" t="s">
        <v>11007</v>
      </c>
      <c r="E2876" s="4" t="s">
        <v>11008</v>
      </c>
      <c r="F2876">
        <f>VALUE(SUBSTITUTE(Hafas[[#This Row],[Breitengrad Bahnhof]],".",","))</f>
        <v>49.304029999999997</v>
      </c>
      <c r="G2876">
        <f>VALUE(SUBSTITUTE(Hafas[[#This Row],[Längengrad Bahnhof]],".",","))</f>
        <v>9.1541289999999993</v>
      </c>
    </row>
    <row r="2877" spans="1:7">
      <c r="A2877" s="4" t="s">
        <v>11009</v>
      </c>
      <c r="B2877">
        <v>8002634</v>
      </c>
      <c r="D2877" s="4" t="s">
        <v>11010</v>
      </c>
      <c r="E2877" s="4" t="s">
        <v>11011</v>
      </c>
      <c r="F2877">
        <f>VALUE(SUBSTITUTE(Hafas[[#This Row],[Breitengrad Bahnhof]],".",","))</f>
        <v>52.379655999999997</v>
      </c>
      <c r="G2877">
        <f>VALUE(SUBSTITUTE(Hafas[[#This Row],[Längengrad Bahnhof]],".",","))</f>
        <v>9.3890969999999996</v>
      </c>
    </row>
    <row r="2878" spans="1:7">
      <c r="A2878" s="4" t="s">
        <v>361</v>
      </c>
      <c r="B2878">
        <v>8002635</v>
      </c>
      <c r="D2878" s="4" t="s">
        <v>11012</v>
      </c>
      <c r="E2878" s="4" t="s">
        <v>11013</v>
      </c>
      <c r="F2878">
        <f>VALUE(SUBSTITUTE(Hafas[[#This Row],[Breitengrad Bahnhof]],".",","))</f>
        <v>50.013663000000001</v>
      </c>
      <c r="G2878">
        <f>VALUE(SUBSTITUTE(Hafas[[#This Row],[Längengrad Bahnhof]],".",","))</f>
        <v>8.0568000000000008</v>
      </c>
    </row>
    <row r="2879" spans="1:7">
      <c r="A2879" s="4" t="s">
        <v>11014</v>
      </c>
      <c r="B2879">
        <v>8002637</v>
      </c>
      <c r="D2879" s="4" t="s">
        <v>11015</v>
      </c>
      <c r="E2879" s="4" t="s">
        <v>11016</v>
      </c>
      <c r="F2879">
        <f>VALUE(SUBSTITUTE(Hafas[[#This Row],[Breitengrad Bahnhof]],".",","))</f>
        <v>50.067878999999998</v>
      </c>
      <c r="G2879">
        <f>VALUE(SUBSTITUTE(Hafas[[#This Row],[Längengrad Bahnhof]],".",","))</f>
        <v>8.4896379999999994</v>
      </c>
    </row>
    <row r="2880" spans="1:7">
      <c r="A2880" s="4" t="s">
        <v>11017</v>
      </c>
      <c r="B2880">
        <v>8002638</v>
      </c>
      <c r="D2880" s="4" t="s">
        <v>11018</v>
      </c>
      <c r="E2880" s="4" t="s">
        <v>11019</v>
      </c>
      <c r="F2880">
        <f>VALUE(SUBSTITUTE(Hafas[[#This Row],[Breitengrad Bahnhof]],".",","))</f>
        <v>50.676034000000001</v>
      </c>
      <c r="G2880">
        <f>VALUE(SUBSTITUTE(Hafas[[#This Row],[Längengrad Bahnhof]],".",","))</f>
        <v>7.7763429999999998</v>
      </c>
    </row>
    <row r="2881" spans="1:7">
      <c r="A2881" s="4" t="s">
        <v>11020</v>
      </c>
      <c r="B2881">
        <v>8002639</v>
      </c>
      <c r="D2881" s="4" t="s">
        <v>11021</v>
      </c>
      <c r="E2881" s="4" t="s">
        <v>11022</v>
      </c>
      <c r="F2881">
        <f>VALUE(SUBSTITUTE(Hafas[[#This Row],[Breitengrad Bahnhof]],".",","))</f>
        <v>51.400911000000001</v>
      </c>
      <c r="G2881">
        <f>VALUE(SUBSTITUTE(Hafas[[#This Row],[Längengrad Bahnhof]],".",","))</f>
        <v>7.1698649999999997</v>
      </c>
    </row>
    <row r="2882" spans="1:7">
      <c r="A2882" s="4" t="s">
        <v>11023</v>
      </c>
      <c r="B2882">
        <v>8002640</v>
      </c>
      <c r="D2882" s="4" t="s">
        <v>11024</v>
      </c>
      <c r="E2882" s="4" t="s">
        <v>11025</v>
      </c>
      <c r="F2882">
        <f>VALUE(SUBSTITUTE(Hafas[[#This Row],[Breitengrad Bahnhof]],".",","))</f>
        <v>51.397198000000003</v>
      </c>
      <c r="G2882">
        <f>VALUE(SUBSTITUTE(Hafas[[#This Row],[Längengrad Bahnhof]],".",","))</f>
        <v>7.1805380000000003</v>
      </c>
    </row>
    <row r="2883" spans="1:7">
      <c r="A2883" s="4" t="s">
        <v>11026</v>
      </c>
      <c r="B2883">
        <v>8002641</v>
      </c>
      <c r="D2883" s="4" t="s">
        <v>11027</v>
      </c>
      <c r="E2883" s="4" t="s">
        <v>11028</v>
      </c>
      <c r="F2883">
        <f>VALUE(SUBSTITUTE(Hafas[[#This Row],[Breitengrad Bahnhof]],".",","))</f>
        <v>51.646222999999999</v>
      </c>
      <c r="G2883">
        <f>VALUE(SUBSTITUTE(Hafas[[#This Row],[Längengrad Bahnhof]],".",","))</f>
        <v>10.235999</v>
      </c>
    </row>
    <row r="2884" spans="1:7">
      <c r="A2884" s="4" t="s">
        <v>11029</v>
      </c>
      <c r="B2884">
        <v>8002643</v>
      </c>
      <c r="D2884" s="4" t="s">
        <v>11030</v>
      </c>
      <c r="E2884" s="4" t="s">
        <v>11031</v>
      </c>
      <c r="F2884">
        <f>VALUE(SUBSTITUTE(Hafas[[#This Row],[Breitengrad Bahnhof]],".",","))</f>
        <v>50.227677999999997</v>
      </c>
      <c r="G2884">
        <f>VALUE(SUBSTITUTE(Hafas[[#This Row],[Längengrad Bahnhof]],".",","))</f>
        <v>7.4135080000000002</v>
      </c>
    </row>
    <row r="2885" spans="1:7">
      <c r="A2885" s="4" t="s">
        <v>11032</v>
      </c>
      <c r="B2885">
        <v>8002648</v>
      </c>
      <c r="D2885" s="4" t="s">
        <v>11033</v>
      </c>
      <c r="E2885" s="4" t="s">
        <v>11034</v>
      </c>
      <c r="F2885">
        <f>VALUE(SUBSTITUTE(Hafas[[#This Row],[Breitengrad Bahnhof]],".",","))</f>
        <v>49.199168999999998</v>
      </c>
      <c r="G2885">
        <f>VALUE(SUBSTITUTE(Hafas[[#This Row],[Längengrad Bahnhof]],".",","))</f>
        <v>7.849564</v>
      </c>
    </row>
    <row r="2886" spans="1:7">
      <c r="A2886" s="4" t="s">
        <v>11035</v>
      </c>
      <c r="B2886">
        <v>8002649</v>
      </c>
      <c r="D2886" s="4" t="s">
        <v>11036</v>
      </c>
      <c r="E2886" s="4" t="s">
        <v>11037</v>
      </c>
      <c r="F2886">
        <f>VALUE(SUBSTITUTE(Hafas[[#This Row],[Breitengrad Bahnhof]],".",","))</f>
        <v>49.201394000000001</v>
      </c>
      <c r="G2886">
        <f>VALUE(SUBSTITUTE(Hafas[[#This Row],[Längengrad Bahnhof]],".",","))</f>
        <v>7.830006</v>
      </c>
    </row>
    <row r="2887" spans="1:7">
      <c r="A2887" s="4" t="s">
        <v>11038</v>
      </c>
      <c r="B2887">
        <v>8004297</v>
      </c>
      <c r="D2887" s="4" t="s">
        <v>11039</v>
      </c>
      <c r="E2887" s="4" t="s">
        <v>11040</v>
      </c>
      <c r="F2887">
        <f>VALUE(SUBSTITUTE(Hafas[[#This Row],[Breitengrad Bahnhof]],".",","))</f>
        <v>50.770837999999998</v>
      </c>
      <c r="G2887">
        <f>VALUE(SUBSTITUTE(Hafas[[#This Row],[Längengrad Bahnhof]],".",","))</f>
        <v>9.6925460000000001</v>
      </c>
    </row>
    <row r="2888" spans="1:7">
      <c r="A2888" s="4" t="s">
        <v>11041</v>
      </c>
      <c r="B2888">
        <v>8002651</v>
      </c>
      <c r="D2888" s="4" t="s">
        <v>11042</v>
      </c>
      <c r="E2888" s="4" t="s">
        <v>11043</v>
      </c>
      <c r="F2888">
        <f>VALUE(SUBSTITUTE(Hafas[[#This Row],[Breitengrad Bahnhof]],".",","))</f>
        <v>48.180467</v>
      </c>
      <c r="G2888">
        <f>VALUE(SUBSTITUTE(Hafas[[#This Row],[Längengrad Bahnhof]],".",","))</f>
        <v>10.382429999999999</v>
      </c>
    </row>
    <row r="2889" spans="1:7">
      <c r="A2889" s="4" t="s">
        <v>11044</v>
      </c>
      <c r="B2889">
        <v>8002655</v>
      </c>
      <c r="D2889" s="4" t="s">
        <v>11045</v>
      </c>
      <c r="E2889" s="4" t="s">
        <v>11046</v>
      </c>
      <c r="F2889">
        <f>VALUE(SUBSTITUTE(Hafas[[#This Row],[Breitengrad Bahnhof]],".",","))</f>
        <v>49.401974000000003</v>
      </c>
      <c r="G2889">
        <f>VALUE(SUBSTITUTE(Hafas[[#This Row],[Längengrad Bahnhof]],".",","))</f>
        <v>7.4909489999999996</v>
      </c>
    </row>
    <row r="2890" spans="1:7">
      <c r="A2890" s="4" t="s">
        <v>11047</v>
      </c>
      <c r="B2890">
        <v>8000333</v>
      </c>
      <c r="D2890" s="4" t="s">
        <v>11048</v>
      </c>
      <c r="E2890" s="4" t="s">
        <v>11049</v>
      </c>
      <c r="F2890">
        <f>VALUE(SUBSTITUTE(Hafas[[#This Row],[Breitengrad Bahnhof]],".",","))</f>
        <v>48.284923999999997</v>
      </c>
      <c r="G2890">
        <f>VALUE(SUBSTITUTE(Hafas[[#This Row],[Längengrad Bahnhof]],".",","))</f>
        <v>8.1816650000000006</v>
      </c>
    </row>
    <row r="2891" spans="1:7">
      <c r="A2891" s="4" t="s">
        <v>11050</v>
      </c>
      <c r="B2891">
        <v>8007828</v>
      </c>
      <c r="D2891" s="4" t="s">
        <v>11051</v>
      </c>
      <c r="E2891" s="4" t="s">
        <v>11052</v>
      </c>
      <c r="F2891">
        <f>VALUE(SUBSTITUTE(Hafas[[#This Row],[Breitengrad Bahnhof]],".",","))</f>
        <v>50.652576000000003</v>
      </c>
      <c r="G2891">
        <f>VALUE(SUBSTITUTE(Hafas[[#This Row],[Längengrad Bahnhof]],".",","))</f>
        <v>6.491212</v>
      </c>
    </row>
    <row r="2892" spans="1:7">
      <c r="A2892" s="4" t="s">
        <v>11053</v>
      </c>
      <c r="B2892">
        <v>8002656</v>
      </c>
      <c r="D2892" s="4" t="s">
        <v>11054</v>
      </c>
      <c r="E2892" s="4" t="s">
        <v>11055</v>
      </c>
      <c r="F2892">
        <f>VALUE(SUBSTITUTE(Hafas[[#This Row],[Breitengrad Bahnhof]],".",","))</f>
        <v>48.080407999999998</v>
      </c>
      <c r="G2892">
        <f>VALUE(SUBSTITUTE(Hafas[[#This Row],[Längengrad Bahnhof]],".",","))</f>
        <v>9.0275739999999995</v>
      </c>
    </row>
    <row r="2893" spans="1:7">
      <c r="A2893" s="4" t="s">
        <v>11056</v>
      </c>
      <c r="B2893">
        <v>8011834</v>
      </c>
      <c r="D2893" s="4" t="s">
        <v>11057</v>
      </c>
      <c r="E2893" s="4" t="s">
        <v>11058</v>
      </c>
      <c r="F2893">
        <f>VALUE(SUBSTITUTE(Hafas[[#This Row],[Breitengrad Bahnhof]],".",","))</f>
        <v>51.382522999999999</v>
      </c>
      <c r="G2893">
        <f>VALUE(SUBSTITUTE(Hafas[[#This Row],[Längengrad Bahnhof]],".",","))</f>
        <v>10.379167000000001</v>
      </c>
    </row>
    <row r="2894" spans="1:7">
      <c r="A2894" s="4" t="s">
        <v>11059</v>
      </c>
      <c r="B2894">
        <v>8002664</v>
      </c>
      <c r="D2894" s="4" t="s">
        <v>11060</v>
      </c>
      <c r="E2894" s="4" t="s">
        <v>11061</v>
      </c>
      <c r="F2894">
        <f>VALUE(SUBSTITUTE(Hafas[[#This Row],[Breitengrad Bahnhof]],".",","))</f>
        <v>48.101004000000003</v>
      </c>
      <c r="G2894">
        <f>VALUE(SUBSTITUTE(Hafas[[#This Row],[Längengrad Bahnhof]],".",","))</f>
        <v>10.482517</v>
      </c>
    </row>
    <row r="2895" spans="1:7">
      <c r="A2895" s="4" t="s">
        <v>11062</v>
      </c>
      <c r="B2895">
        <v>8007847</v>
      </c>
      <c r="D2895" s="4" t="s">
        <v>11063</v>
      </c>
      <c r="E2895" s="4" t="s">
        <v>11064</v>
      </c>
      <c r="F2895">
        <f>VALUE(SUBSTITUTE(Hafas[[#This Row],[Breitengrad Bahnhof]],".",","))</f>
        <v>50.307749000000001</v>
      </c>
      <c r="G2895">
        <f>VALUE(SUBSTITUTE(Hafas[[#This Row],[Längengrad Bahnhof]],".",","))</f>
        <v>8.507244</v>
      </c>
    </row>
    <row r="2896" spans="1:7">
      <c r="A2896" s="4" t="s">
        <v>11065</v>
      </c>
      <c r="B2896">
        <v>8071890</v>
      </c>
      <c r="D2896" s="4" t="s">
        <v>11066</v>
      </c>
      <c r="E2896" s="4" t="s">
        <v>11067</v>
      </c>
      <c r="F2896">
        <f>VALUE(SUBSTITUTE(Hafas[[#This Row],[Breitengrad Bahnhof]],".",","))</f>
        <v>50.306888999999998</v>
      </c>
      <c r="G2896">
        <f>VALUE(SUBSTITUTE(Hafas[[#This Row],[Längengrad Bahnhof]],".",","))</f>
        <v>8.5029629999999994</v>
      </c>
    </row>
    <row r="2897" spans="1:7">
      <c r="A2897" s="4" t="s">
        <v>11068</v>
      </c>
      <c r="B2897">
        <v>8002666</v>
      </c>
      <c r="D2897" s="4" t="s">
        <v>11069</v>
      </c>
      <c r="E2897" s="4" t="s">
        <v>11070</v>
      </c>
      <c r="F2897">
        <f>VALUE(SUBSTITUTE(Hafas[[#This Row],[Breitengrad Bahnhof]],".",","))</f>
        <v>47.679310000000001</v>
      </c>
      <c r="G2897">
        <f>VALUE(SUBSTITUTE(Hafas[[#This Row],[Längengrad Bahnhof]],".",","))</f>
        <v>7.8460409999999996</v>
      </c>
    </row>
    <row r="2898" spans="1:7">
      <c r="A2898" s="4" t="s">
        <v>11071</v>
      </c>
      <c r="B2898">
        <v>8007225</v>
      </c>
      <c r="D2898" s="4" t="s">
        <v>11072</v>
      </c>
      <c r="E2898" s="4" t="s">
        <v>11073</v>
      </c>
      <c r="F2898">
        <f>VALUE(SUBSTITUTE(Hafas[[#This Row],[Breitengrad Bahnhof]],".",","))</f>
        <v>48.301743999999999</v>
      </c>
      <c r="G2898">
        <f>VALUE(SUBSTITUTE(Hafas[[#This Row],[Längengrad Bahnhof]],".",","))</f>
        <v>9.068047</v>
      </c>
    </row>
    <row r="2899" spans="1:7">
      <c r="A2899" s="4" t="s">
        <v>11074</v>
      </c>
      <c r="B2899">
        <v>8002501</v>
      </c>
      <c r="D2899" s="4" t="s">
        <v>11075</v>
      </c>
      <c r="E2899" s="4" t="s">
        <v>11076</v>
      </c>
      <c r="F2899">
        <f>VALUE(SUBSTITUTE(Hafas[[#This Row],[Breitengrad Bahnhof]],".",","))</f>
        <v>50.418574999999997</v>
      </c>
      <c r="G2899">
        <f>VALUE(SUBSTITUTE(Hafas[[#This Row],[Längengrad Bahnhof]],".",","))</f>
        <v>8.9389859999999999</v>
      </c>
    </row>
    <row r="2900" spans="1:7">
      <c r="A2900" s="4" t="s">
        <v>11077</v>
      </c>
      <c r="B2900">
        <v>8002667</v>
      </c>
      <c r="D2900" s="4" t="s">
        <v>11078</v>
      </c>
      <c r="E2900" s="4" t="s">
        <v>11079</v>
      </c>
      <c r="F2900">
        <f>VALUE(SUBSTITUTE(Hafas[[#This Row],[Breitengrad Bahnhof]],".",","))</f>
        <v>47.750411999999997</v>
      </c>
      <c r="G2900">
        <f>VALUE(SUBSTITUTE(Hafas[[#This Row],[Längengrad Bahnhof]],".",","))</f>
        <v>11.840256999999999</v>
      </c>
    </row>
    <row r="2901" spans="1:7">
      <c r="A2901" s="4" t="s">
        <v>11080</v>
      </c>
      <c r="B2901">
        <v>8002670</v>
      </c>
      <c r="D2901" s="4" t="s">
        <v>11081</v>
      </c>
      <c r="E2901" s="4" t="s">
        <v>11082</v>
      </c>
      <c r="F2901">
        <f>VALUE(SUBSTITUTE(Hafas[[#This Row],[Breitengrad Bahnhof]],".",","))</f>
        <v>51.966712999999999</v>
      </c>
      <c r="G2901">
        <f>VALUE(SUBSTITUTE(Hafas[[#This Row],[Längengrad Bahnhof]],".",","))</f>
        <v>7.4077109999999999</v>
      </c>
    </row>
    <row r="2902" spans="1:7">
      <c r="A2902" s="4" t="s">
        <v>11083</v>
      </c>
      <c r="B2902">
        <v>8011836</v>
      </c>
      <c r="D2902" s="4" t="s">
        <v>11084</v>
      </c>
      <c r="E2902" s="4" t="s">
        <v>11085</v>
      </c>
      <c r="F2902">
        <f>VALUE(SUBSTITUTE(Hafas[[#This Row],[Breitengrad Bahnhof]],".",","))</f>
        <v>51.027594000000001</v>
      </c>
      <c r="G2902">
        <f>VALUE(SUBSTITUTE(Hafas[[#This Row],[Längengrad Bahnhof]],".",","))</f>
        <v>12.065243000000001</v>
      </c>
    </row>
    <row r="2903" spans="1:7">
      <c r="A2903" s="4" t="s">
        <v>11086</v>
      </c>
      <c r="B2903">
        <v>8002671</v>
      </c>
      <c r="D2903" s="4" t="s">
        <v>11087</v>
      </c>
      <c r="E2903" s="4" t="s">
        <v>11088</v>
      </c>
      <c r="F2903">
        <f>VALUE(SUBSTITUTE(Hafas[[#This Row],[Breitengrad Bahnhof]],".",","))</f>
        <v>48.416496000000002</v>
      </c>
      <c r="G2903">
        <f>VALUE(SUBSTITUTE(Hafas[[#This Row],[Längengrad Bahnhof]],".",","))</f>
        <v>12.818533</v>
      </c>
    </row>
    <row r="2904" spans="1:7">
      <c r="A2904" s="4" t="s">
        <v>11089</v>
      </c>
      <c r="B2904">
        <v>8006189</v>
      </c>
      <c r="D2904" s="4" t="s">
        <v>11090</v>
      </c>
      <c r="E2904" s="4" t="s">
        <v>11091</v>
      </c>
      <c r="F2904">
        <f>VALUE(SUBSTITUTE(Hafas[[#This Row],[Breitengrad Bahnhof]],".",","))</f>
        <v>48.291105999999999</v>
      </c>
      <c r="G2904">
        <f>VALUE(SUBSTITUTE(Hafas[[#This Row],[Längengrad Bahnhof]],".",","))</f>
        <v>11.455487</v>
      </c>
    </row>
    <row r="2905" spans="1:7">
      <c r="A2905" s="4" t="s">
        <v>11092</v>
      </c>
      <c r="B2905">
        <v>8002673</v>
      </c>
      <c r="D2905" s="4" t="s">
        <v>11093</v>
      </c>
      <c r="E2905" s="4" t="s">
        <v>11094</v>
      </c>
      <c r="F2905">
        <f>VALUE(SUBSTITUTE(Hafas[[#This Row],[Breitengrad Bahnhof]],".",","))</f>
        <v>48.359645999999998</v>
      </c>
      <c r="G2905">
        <f>VALUE(SUBSTITUTE(Hafas[[#This Row],[Längengrad Bahnhof]],".",","))</f>
        <v>8.9685129999999997</v>
      </c>
    </row>
    <row r="2906" spans="1:7">
      <c r="A2906" s="4" t="s">
        <v>11095</v>
      </c>
      <c r="B2906">
        <v>8082673</v>
      </c>
      <c r="D2906" s="4" t="s">
        <v>11096</v>
      </c>
      <c r="E2906" s="4" t="s">
        <v>11097</v>
      </c>
      <c r="F2906">
        <f>VALUE(SUBSTITUTE(Hafas[[#This Row],[Breitengrad Bahnhof]],".",","))</f>
        <v>48.359051999999998</v>
      </c>
      <c r="G2906">
        <f>VALUE(SUBSTITUTE(Hafas[[#This Row],[Längengrad Bahnhof]],".",","))</f>
        <v>8.9681549999999994</v>
      </c>
    </row>
    <row r="2907" spans="1:7">
      <c r="A2907" s="4" t="s">
        <v>11098</v>
      </c>
      <c r="B2907">
        <v>8002674</v>
      </c>
      <c r="D2907" s="4" t="s">
        <v>11099</v>
      </c>
      <c r="E2907" s="4" t="s">
        <v>11100</v>
      </c>
      <c r="F2907">
        <f>VALUE(SUBSTITUTE(Hafas[[#This Row],[Breitengrad Bahnhof]],".",","))</f>
        <v>53.638716000000002</v>
      </c>
      <c r="G2907">
        <f>VALUE(SUBSTITUTE(Hafas[[#This Row],[Längengrad Bahnhof]],".",","))</f>
        <v>9.2280709999999999</v>
      </c>
    </row>
    <row r="2908" spans="1:7">
      <c r="A2908" s="4" t="s">
        <v>11101</v>
      </c>
      <c r="B2908">
        <v>8002430</v>
      </c>
      <c r="D2908" s="4" t="s">
        <v>11102</v>
      </c>
      <c r="E2908" s="4" t="s">
        <v>11103</v>
      </c>
      <c r="F2908">
        <f>VALUE(SUBSTITUTE(Hafas[[#This Row],[Breitengrad Bahnhof]],".",","))</f>
        <v>49.509408000000001</v>
      </c>
      <c r="G2908">
        <f>VALUE(SUBSTITUTE(Hafas[[#This Row],[Längengrad Bahnhof]],".",","))</f>
        <v>8.6337460000000004</v>
      </c>
    </row>
    <row r="2909" spans="1:7">
      <c r="A2909" s="4" t="s">
        <v>11104</v>
      </c>
      <c r="B2909">
        <v>8002677</v>
      </c>
      <c r="D2909" s="4" t="s">
        <v>11105</v>
      </c>
      <c r="E2909" s="4" t="s">
        <v>11106</v>
      </c>
      <c r="F2909">
        <f>VALUE(SUBSTITUTE(Hafas[[#This Row],[Breitengrad Bahnhof]],".",","))</f>
        <v>51.392164000000001</v>
      </c>
      <c r="G2909">
        <f>VALUE(SUBSTITUTE(Hafas[[#This Row],[Längengrad Bahnhof]],".",","))</f>
        <v>9.7621439999999993</v>
      </c>
    </row>
    <row r="2910" spans="1:7">
      <c r="A2910" s="4" t="s">
        <v>11107</v>
      </c>
      <c r="B2910">
        <v>8002678</v>
      </c>
      <c r="D2910" s="4" t="s">
        <v>11108</v>
      </c>
      <c r="E2910" s="4" t="s">
        <v>11109</v>
      </c>
      <c r="F2910">
        <f>VALUE(SUBSTITUTE(Hafas[[#This Row],[Breitengrad Bahnhof]],".",","))</f>
        <v>49.569344000000001</v>
      </c>
      <c r="G2910">
        <f>VALUE(SUBSTITUTE(Hafas[[#This Row],[Längengrad Bahnhof]],".",","))</f>
        <v>11.338704999999999</v>
      </c>
    </row>
    <row r="2911" spans="1:7">
      <c r="A2911" s="4" t="s">
        <v>11110</v>
      </c>
      <c r="B2911">
        <v>8011838</v>
      </c>
      <c r="D2911" s="4" t="s">
        <v>11111</v>
      </c>
      <c r="E2911" s="4" t="s">
        <v>11112</v>
      </c>
      <c r="F2911">
        <f>VALUE(SUBSTITUTE(Hafas[[#This Row],[Breitengrad Bahnhof]],".",","))</f>
        <v>51.844687999999998</v>
      </c>
      <c r="G2911">
        <f>VALUE(SUBSTITUTE(Hafas[[#This Row],[Längengrad Bahnhof]],".",","))</f>
        <v>11.250771</v>
      </c>
    </row>
    <row r="2912" spans="1:7">
      <c r="A2912" s="4" t="s">
        <v>11113</v>
      </c>
      <c r="B2912">
        <v>8002682</v>
      </c>
      <c r="D2912" s="4" t="s">
        <v>11114</v>
      </c>
      <c r="E2912" s="4" t="s">
        <v>11115</v>
      </c>
      <c r="F2912">
        <f>VALUE(SUBSTITUTE(Hafas[[#This Row],[Breitengrad Bahnhof]],".",","))</f>
        <v>51.153517000000001</v>
      </c>
      <c r="G2912">
        <f>VALUE(SUBSTITUTE(Hafas[[#This Row],[Längengrad Bahnhof]],".",","))</f>
        <v>7.9632379999999996</v>
      </c>
    </row>
    <row r="2913" spans="1:7">
      <c r="A2913" s="4" t="s">
        <v>11116</v>
      </c>
      <c r="B2913">
        <v>8002683</v>
      </c>
      <c r="D2913" s="4" t="s">
        <v>11117</v>
      </c>
      <c r="E2913" s="4" t="s">
        <v>11118</v>
      </c>
      <c r="F2913">
        <f>VALUE(SUBSTITUTE(Hafas[[#This Row],[Breitengrad Bahnhof]],".",","))</f>
        <v>47.706037000000002</v>
      </c>
      <c r="G2913">
        <f>VALUE(SUBSTITUTE(Hafas[[#This Row],[Längengrad Bahnhof]],".",","))</f>
        <v>9.0995720000000002</v>
      </c>
    </row>
    <row r="2914" spans="1:7">
      <c r="A2914" s="4" t="s">
        <v>11119</v>
      </c>
      <c r="B2914">
        <v>8000155</v>
      </c>
      <c r="D2914" s="4" t="s">
        <v>11120</v>
      </c>
      <c r="E2914" s="4" t="s">
        <v>11121</v>
      </c>
      <c r="F2914">
        <f>VALUE(SUBSTITUTE(Hafas[[#This Row],[Breitengrad Bahnhof]],".",","))</f>
        <v>54.193562999999997</v>
      </c>
      <c r="G2914">
        <f>VALUE(SUBSTITUTE(Hafas[[#This Row],[Längengrad Bahnhof]],".",","))</f>
        <v>9.1010290000000005</v>
      </c>
    </row>
    <row r="2915" spans="1:7">
      <c r="A2915" s="4" t="s">
        <v>11122</v>
      </c>
      <c r="B2915">
        <v>8089495</v>
      </c>
      <c r="D2915" s="4" t="s">
        <v>11123</v>
      </c>
      <c r="E2915" s="4" t="s">
        <v>11124</v>
      </c>
      <c r="F2915">
        <f>VALUE(SUBSTITUTE(Hafas[[#This Row],[Breitengrad Bahnhof]],".",","))</f>
        <v>49.406044999999999</v>
      </c>
      <c r="G2915">
        <f>VALUE(SUBSTITUTE(Hafas[[#This Row],[Längengrad Bahnhof]],".",","))</f>
        <v>8.6731160000000003</v>
      </c>
    </row>
    <row r="2916" spans="1:7">
      <c r="A2916" s="4" t="s">
        <v>568</v>
      </c>
      <c r="B2916">
        <v>8000156</v>
      </c>
      <c r="D2916" s="4" t="s">
        <v>570</v>
      </c>
      <c r="E2916" s="4" t="s">
        <v>571</v>
      </c>
      <c r="F2916">
        <f>VALUE(SUBSTITUTE(Hafas[[#This Row],[Breitengrad Bahnhof]],".",","))</f>
        <v>49.403567000000002</v>
      </c>
      <c r="G2916">
        <f>VALUE(SUBSTITUTE(Hafas[[#This Row],[Längengrad Bahnhof]],".",","))</f>
        <v>8.6754420000000003</v>
      </c>
    </row>
    <row r="2917" spans="1:7">
      <c r="A2917" s="4" t="s">
        <v>11125</v>
      </c>
      <c r="B2917">
        <v>8070043</v>
      </c>
      <c r="D2917" s="4" t="s">
        <v>11126</v>
      </c>
      <c r="E2917" s="4" t="s">
        <v>11127</v>
      </c>
      <c r="F2917">
        <f>VALUE(SUBSTITUTE(Hafas[[#This Row],[Breitengrad Bahnhof]],".",","))</f>
        <v>49.404069999999997</v>
      </c>
      <c r="G2917">
        <f>VALUE(SUBSTITUTE(Hafas[[#This Row],[Längengrad Bahnhof]],".",","))</f>
        <v>8.6773100000000003</v>
      </c>
    </row>
    <row r="2918" spans="1:7">
      <c r="A2918" s="4" t="s">
        <v>11128</v>
      </c>
      <c r="B2918">
        <v>8002684</v>
      </c>
      <c r="D2918" s="4" t="s">
        <v>11129</v>
      </c>
      <c r="E2918" s="4" t="s">
        <v>11130</v>
      </c>
      <c r="F2918">
        <f>VALUE(SUBSTITUTE(Hafas[[#This Row],[Breitengrad Bahnhof]],".",","))</f>
        <v>49.409995000000002</v>
      </c>
      <c r="G2918">
        <f>VALUE(SUBSTITUTE(Hafas[[#This Row],[Längengrad Bahnhof]],".",","))</f>
        <v>8.7749129999999997</v>
      </c>
    </row>
    <row r="2919" spans="1:7">
      <c r="A2919" s="4" t="s">
        <v>11131</v>
      </c>
      <c r="B2919">
        <v>8071015</v>
      </c>
      <c r="D2919" s="4" t="s">
        <v>11132</v>
      </c>
      <c r="E2919" s="4" t="s">
        <v>11133</v>
      </c>
      <c r="F2919">
        <f>VALUE(SUBSTITUTE(Hafas[[#This Row],[Breitengrad Bahnhof]],".",","))</f>
        <v>49.406908000000001</v>
      </c>
      <c r="G2919">
        <f>VALUE(SUBSTITUTE(Hafas[[#This Row],[Längengrad Bahnhof]],".",","))</f>
        <v>8.6900030000000008</v>
      </c>
    </row>
    <row r="2920" spans="1:7">
      <c r="A2920" s="4" t="s">
        <v>11134</v>
      </c>
      <c r="B2920">
        <v>8002685</v>
      </c>
      <c r="D2920" s="4" t="s">
        <v>11135</v>
      </c>
      <c r="E2920" s="4" t="s">
        <v>11136</v>
      </c>
      <c r="F2920">
        <f>VALUE(SUBSTITUTE(Hafas[[#This Row],[Breitengrad Bahnhof]],".",","))</f>
        <v>49.415236999999998</v>
      </c>
      <c r="G2920">
        <f>VALUE(SUBSTITUTE(Hafas[[#This Row],[Längengrad Bahnhof]],".",","))</f>
        <v>8.7208869999999994</v>
      </c>
    </row>
    <row r="2921" spans="1:7">
      <c r="A2921" s="4" t="s">
        <v>11137</v>
      </c>
      <c r="B2921">
        <v>8002686</v>
      </c>
      <c r="D2921" s="4" t="s">
        <v>11138</v>
      </c>
      <c r="E2921" s="4" t="s">
        <v>11139</v>
      </c>
      <c r="F2921">
        <f>VALUE(SUBSTITUTE(Hafas[[#This Row],[Breitengrad Bahnhof]],".",","))</f>
        <v>49.379389000000003</v>
      </c>
      <c r="G2921">
        <f>VALUE(SUBSTITUTE(Hafas[[#This Row],[Längengrad Bahnhof]],".",","))</f>
        <v>8.6753830000000001</v>
      </c>
    </row>
    <row r="2922" spans="1:7">
      <c r="A2922" s="4" t="s">
        <v>11140</v>
      </c>
      <c r="B2922">
        <v>8002687</v>
      </c>
      <c r="D2922" s="4" t="s">
        <v>11141</v>
      </c>
      <c r="E2922" s="4" t="s">
        <v>11142</v>
      </c>
      <c r="F2922">
        <f>VALUE(SUBSTITUTE(Hafas[[#This Row],[Breitengrad Bahnhof]],".",","))</f>
        <v>49.411929000000001</v>
      </c>
      <c r="G2922">
        <f>VALUE(SUBSTITUTE(Hafas[[#This Row],[Längengrad Bahnhof]],".",","))</f>
        <v>8.6415699999999998</v>
      </c>
    </row>
    <row r="2923" spans="1:7">
      <c r="A2923" s="4" t="s">
        <v>11143</v>
      </c>
      <c r="B2923">
        <v>8005366</v>
      </c>
      <c r="D2923" s="4" t="s">
        <v>11144</v>
      </c>
      <c r="E2923" s="4" t="s">
        <v>11145</v>
      </c>
      <c r="F2923">
        <f>VALUE(SUBSTITUTE(Hafas[[#This Row],[Breitengrad Bahnhof]],".",","))</f>
        <v>49.415309000000001</v>
      </c>
      <c r="G2923">
        <f>VALUE(SUBSTITUTE(Hafas[[#This Row],[Längengrad Bahnhof]],".",","))</f>
        <v>8.7605640000000005</v>
      </c>
    </row>
    <row r="2924" spans="1:7">
      <c r="A2924" s="4" t="s">
        <v>11146</v>
      </c>
      <c r="B2924">
        <v>8002681</v>
      </c>
      <c r="D2924" s="4" t="s">
        <v>11147</v>
      </c>
      <c r="E2924" s="4" t="s">
        <v>11148</v>
      </c>
      <c r="F2924">
        <f>VALUE(SUBSTITUTE(Hafas[[#This Row],[Breitengrad Bahnhof]],".",","))</f>
        <v>49.398324000000002</v>
      </c>
      <c r="G2924">
        <f>VALUE(SUBSTITUTE(Hafas[[#This Row],[Längengrad Bahnhof]],".",","))</f>
        <v>8.6887489999999996</v>
      </c>
    </row>
    <row r="2925" spans="1:7">
      <c r="A2925" s="4" t="s">
        <v>11149</v>
      </c>
      <c r="B2925">
        <v>8002688</v>
      </c>
      <c r="D2925" s="4" t="s">
        <v>11150</v>
      </c>
      <c r="E2925" s="4" t="s">
        <v>11151</v>
      </c>
      <c r="F2925">
        <f>VALUE(SUBSTITUTE(Hafas[[#This Row],[Breitengrad Bahnhof]],".",","))</f>
        <v>49.101610000000001</v>
      </c>
      <c r="G2925">
        <f>VALUE(SUBSTITUTE(Hafas[[#This Row],[Längengrad Bahnhof]],".",","))</f>
        <v>8.649483</v>
      </c>
    </row>
    <row r="2926" spans="1:7">
      <c r="A2926" s="4" t="s">
        <v>11152</v>
      </c>
      <c r="B2926">
        <v>8071186</v>
      </c>
      <c r="D2926" s="4" t="s">
        <v>11153</v>
      </c>
      <c r="E2926" s="4" t="s">
        <v>11154</v>
      </c>
      <c r="F2926">
        <f>VALUE(SUBSTITUTE(Hafas[[#This Row],[Breitengrad Bahnhof]],".",","))</f>
        <v>49.101576999999999</v>
      </c>
      <c r="G2926">
        <f>VALUE(SUBSTITUTE(Hafas[[#This Row],[Längengrad Bahnhof]],".",","))</f>
        <v>8.6435359999999992</v>
      </c>
    </row>
    <row r="2927" spans="1:7">
      <c r="A2927" s="4" t="s">
        <v>11155</v>
      </c>
      <c r="B2927">
        <v>8070010</v>
      </c>
      <c r="D2927" s="4" t="s">
        <v>11156</v>
      </c>
      <c r="E2927" s="4" t="s">
        <v>11157</v>
      </c>
      <c r="F2927">
        <f>VALUE(SUBSTITUTE(Hafas[[#This Row],[Breitengrad Bahnhof]],".",","))</f>
        <v>49.105113000000003</v>
      </c>
      <c r="G2927">
        <f>VALUE(SUBSTITUTE(Hafas[[#This Row],[Längengrad Bahnhof]],".",","))</f>
        <v>8.6452519999999993</v>
      </c>
    </row>
    <row r="2928" spans="1:7">
      <c r="A2928" s="4" t="s">
        <v>11158</v>
      </c>
      <c r="B2928">
        <v>8071745</v>
      </c>
      <c r="D2928" s="4" t="s">
        <v>11159</v>
      </c>
      <c r="E2928" s="4" t="s">
        <v>11160</v>
      </c>
      <c r="F2928">
        <f>VALUE(SUBSTITUTE(Hafas[[#This Row],[Breitengrad Bahnhof]],".",","))</f>
        <v>49.105795999999998</v>
      </c>
      <c r="G2928">
        <f>VALUE(SUBSTITUTE(Hafas[[#This Row],[Längengrad Bahnhof]],".",","))</f>
        <v>8.6403009999999991</v>
      </c>
    </row>
    <row r="2929" spans="1:7">
      <c r="A2929" s="4" t="s">
        <v>11161</v>
      </c>
      <c r="B2929">
        <v>8010163</v>
      </c>
      <c r="D2929" s="4" t="s">
        <v>11162</v>
      </c>
      <c r="E2929" s="4" t="s">
        <v>11163</v>
      </c>
      <c r="F2929">
        <f>VALUE(SUBSTITUTE(Hafas[[#This Row],[Breitengrad Bahnhof]],".",","))</f>
        <v>50.981859</v>
      </c>
      <c r="G2929">
        <f>VALUE(SUBSTITUTE(Hafas[[#This Row],[Längengrad Bahnhof]],".",","))</f>
        <v>13.857887</v>
      </c>
    </row>
    <row r="2930" spans="1:7">
      <c r="A2930" s="4" t="s">
        <v>11164</v>
      </c>
      <c r="B2930">
        <v>8011843</v>
      </c>
      <c r="D2930" s="4" t="s">
        <v>11165</v>
      </c>
      <c r="E2930" s="4" t="s">
        <v>11166</v>
      </c>
      <c r="F2930">
        <f>VALUE(SUBSTITUTE(Hafas[[#This Row],[Breitengrad Bahnhof]],".",","))</f>
        <v>50.971696000000001</v>
      </c>
      <c r="G2930">
        <f>VALUE(SUBSTITUTE(Hafas[[#This Row],[Längengrad Bahnhof]],".",","))</f>
        <v>13.874717</v>
      </c>
    </row>
    <row r="2931" spans="1:7">
      <c r="A2931" s="4" t="s">
        <v>11167</v>
      </c>
      <c r="B2931">
        <v>8011844</v>
      </c>
      <c r="D2931" s="4" t="s">
        <v>11168</v>
      </c>
      <c r="E2931" s="4" t="s">
        <v>11169</v>
      </c>
      <c r="F2931">
        <f>VALUE(SUBSTITUTE(Hafas[[#This Row],[Breitengrad Bahnhof]],".",","))</f>
        <v>50.960822</v>
      </c>
      <c r="G2931">
        <f>VALUE(SUBSTITUTE(Hafas[[#This Row],[Längengrad Bahnhof]],".",","))</f>
        <v>13.894876999999999</v>
      </c>
    </row>
    <row r="2932" spans="1:7">
      <c r="A2932" s="4" t="s">
        <v>11170</v>
      </c>
      <c r="B2932">
        <v>8007132</v>
      </c>
      <c r="D2932" s="4" t="s">
        <v>11171</v>
      </c>
      <c r="E2932" s="4" t="s">
        <v>11172</v>
      </c>
      <c r="F2932">
        <f>VALUE(SUBSTITUTE(Hafas[[#This Row],[Breitengrad Bahnhof]],".",","))</f>
        <v>50.9602</v>
      </c>
      <c r="G2932">
        <f>VALUE(SUBSTITUTE(Hafas[[#This Row],[Längengrad Bahnhof]],".",","))</f>
        <v>13.892514</v>
      </c>
    </row>
    <row r="2933" spans="1:7">
      <c r="A2933" s="4" t="s">
        <v>11173</v>
      </c>
      <c r="B2933">
        <v>8002689</v>
      </c>
      <c r="D2933" s="4" t="s">
        <v>11174</v>
      </c>
      <c r="E2933" s="4" t="s">
        <v>11175</v>
      </c>
      <c r="F2933">
        <f>VALUE(SUBSTITUTE(Hafas[[#This Row],[Breitengrad Bahnhof]],".",","))</f>
        <v>48.680169999999997</v>
      </c>
      <c r="G2933">
        <f>VALUE(SUBSTITUTE(Hafas[[#This Row],[Längengrad Bahnhof]],".",","))</f>
        <v>10.156642</v>
      </c>
    </row>
    <row r="2934" spans="1:7">
      <c r="A2934" s="4" t="s">
        <v>11176</v>
      </c>
      <c r="B2934">
        <v>8070005</v>
      </c>
      <c r="D2934" s="4" t="s">
        <v>11177</v>
      </c>
      <c r="E2934" s="4" t="s">
        <v>11178</v>
      </c>
      <c r="F2934">
        <f>VALUE(SUBSTITUTE(Hafas[[#This Row],[Breitengrad Bahnhof]],".",","))</f>
        <v>48.669482000000002</v>
      </c>
      <c r="G2934">
        <f>VALUE(SUBSTITUTE(Hafas[[#This Row],[Längengrad Bahnhof]],".",","))</f>
        <v>10.156077</v>
      </c>
    </row>
    <row r="2935" spans="1:7">
      <c r="A2935" s="4" t="s">
        <v>11179</v>
      </c>
      <c r="B2935">
        <v>8002690</v>
      </c>
      <c r="D2935" s="4" t="s">
        <v>11180</v>
      </c>
      <c r="E2935" s="4" t="s">
        <v>11181</v>
      </c>
      <c r="F2935">
        <f>VALUE(SUBSTITUTE(Hafas[[#This Row],[Breitengrad Bahnhof]],".",","))</f>
        <v>48.653278999999998</v>
      </c>
      <c r="G2935">
        <f>VALUE(SUBSTITUTE(Hafas[[#This Row],[Längengrad Bahnhof]],".",","))</f>
        <v>10.160976</v>
      </c>
    </row>
    <row r="2936" spans="1:7">
      <c r="A2936" s="4" t="s">
        <v>11182</v>
      </c>
      <c r="B2936">
        <v>8002691</v>
      </c>
      <c r="D2936" s="4" t="s">
        <v>11183</v>
      </c>
      <c r="E2936" s="4" t="s">
        <v>11184</v>
      </c>
      <c r="F2936">
        <f>VALUE(SUBSTITUTE(Hafas[[#This Row],[Breitengrad Bahnhof]],".",","))</f>
        <v>48.708280999999999</v>
      </c>
      <c r="G2936">
        <f>VALUE(SUBSTITUTE(Hafas[[#This Row],[Längengrad Bahnhof]],".",","))</f>
        <v>10.158759999999999</v>
      </c>
    </row>
    <row r="2937" spans="1:7">
      <c r="A2937" s="4" t="s">
        <v>11185</v>
      </c>
      <c r="B2937">
        <v>8071010</v>
      </c>
      <c r="D2937" s="4" t="s">
        <v>11186</v>
      </c>
      <c r="E2937" s="4" t="s">
        <v>11187</v>
      </c>
      <c r="F2937">
        <f>VALUE(SUBSTITUTE(Hafas[[#This Row],[Breitengrad Bahnhof]],".",","))</f>
        <v>50.658085</v>
      </c>
      <c r="G2937">
        <f>VALUE(SUBSTITUTE(Hafas[[#This Row],[Längengrad Bahnhof]],".",","))</f>
        <v>13.408910000000001</v>
      </c>
    </row>
    <row r="2938" spans="1:7">
      <c r="A2938" s="4" t="s">
        <v>11188</v>
      </c>
      <c r="B2938">
        <v>8071543</v>
      </c>
      <c r="D2938" s="4" t="s">
        <v>11189</v>
      </c>
      <c r="E2938" s="4" t="s">
        <v>11190</v>
      </c>
      <c r="F2938">
        <f>VALUE(SUBSTITUTE(Hafas[[#This Row],[Breitengrad Bahnhof]],".",","))</f>
        <v>50.664060999999997</v>
      </c>
      <c r="G2938">
        <f>VALUE(SUBSTITUTE(Hafas[[#This Row],[Längengrad Bahnhof]],".",","))</f>
        <v>13.419324</v>
      </c>
    </row>
    <row r="2939" spans="1:7">
      <c r="A2939" s="4" t="s">
        <v>11191</v>
      </c>
      <c r="B2939">
        <v>8002692</v>
      </c>
      <c r="D2939" s="4" t="s">
        <v>11192</v>
      </c>
      <c r="E2939" s="4" t="s">
        <v>11193</v>
      </c>
      <c r="F2939">
        <f>VALUE(SUBSTITUTE(Hafas[[#This Row],[Breitengrad Bahnhof]],".",","))</f>
        <v>49.997022999999999</v>
      </c>
      <c r="G2939">
        <f>VALUE(SUBSTITUTE(Hafas[[#This Row],[Längengrad Bahnhof]],".",","))</f>
        <v>8.1113180000000007</v>
      </c>
    </row>
    <row r="2940" spans="1:7">
      <c r="A2940" s="4" t="s">
        <v>11194</v>
      </c>
      <c r="B2940">
        <v>8002694</v>
      </c>
      <c r="D2940" s="4" t="s">
        <v>11195</v>
      </c>
      <c r="E2940" s="4" t="s">
        <v>11196</v>
      </c>
      <c r="F2940">
        <f>VALUE(SUBSTITUTE(Hafas[[#This Row],[Breitengrad Bahnhof]],".",","))</f>
        <v>53.057093000000002</v>
      </c>
      <c r="G2940">
        <f>VALUE(SUBSTITUTE(Hafas[[#This Row],[Längengrad Bahnhof]],".",","))</f>
        <v>8.6801949999999994</v>
      </c>
    </row>
    <row r="2941" spans="1:7">
      <c r="A2941" s="4" t="s">
        <v>11197</v>
      </c>
      <c r="B2941">
        <v>8002696</v>
      </c>
      <c r="D2941" s="4" t="s">
        <v>11198</v>
      </c>
      <c r="E2941" s="4" t="s">
        <v>11199</v>
      </c>
      <c r="F2941">
        <f>VALUE(SUBSTITUTE(Hafas[[#This Row],[Breitengrad Bahnhof]],".",","))</f>
        <v>50.022860000000001</v>
      </c>
      <c r="G2941">
        <f>VALUE(SUBSTITUTE(Hafas[[#This Row],[Längengrad Bahnhof]],".",","))</f>
        <v>9.3808050000000005</v>
      </c>
    </row>
    <row r="2942" spans="1:7">
      <c r="A2942" s="4" t="s">
        <v>11200</v>
      </c>
      <c r="B2942">
        <v>8011849</v>
      </c>
      <c r="D2942" s="4" t="s">
        <v>11201</v>
      </c>
      <c r="E2942" s="4" t="s">
        <v>11202</v>
      </c>
      <c r="F2942">
        <f>VALUE(SUBSTITUTE(Hafas[[#This Row],[Breitengrad Bahnhof]],".",","))</f>
        <v>51.377316</v>
      </c>
      <c r="G2942">
        <f>VALUE(SUBSTITUTE(Hafas[[#This Row],[Längengrad Bahnhof]],".",","))</f>
        <v>10.124518</v>
      </c>
    </row>
    <row r="2943" spans="1:7">
      <c r="A2943" s="4" t="s">
        <v>11203</v>
      </c>
      <c r="B2943">
        <v>8079631</v>
      </c>
      <c r="D2943" s="4" t="s">
        <v>11204</v>
      </c>
      <c r="E2943" s="4" t="s">
        <v>11205</v>
      </c>
      <c r="F2943">
        <f>VALUE(SUBSTITUTE(Hafas[[#This Row],[Breitengrad Bahnhof]],".",","))</f>
        <v>49.140369</v>
      </c>
      <c r="G2943">
        <f>VALUE(SUBSTITUTE(Hafas[[#This Row],[Längengrad Bahnhof]],".",","))</f>
        <v>9.1816169999999993</v>
      </c>
    </row>
    <row r="2944" spans="1:7">
      <c r="A2944" s="4" t="s">
        <v>11206</v>
      </c>
      <c r="B2944">
        <v>8070791</v>
      </c>
      <c r="D2944" s="4" t="s">
        <v>11207</v>
      </c>
      <c r="E2944" s="4" t="s">
        <v>11208</v>
      </c>
      <c r="F2944">
        <f>VALUE(SUBSTITUTE(Hafas[[#This Row],[Breitengrad Bahnhof]],".",","))</f>
        <v>49.140526999999999</v>
      </c>
      <c r="G2944">
        <f>VALUE(SUBSTITUTE(Hafas[[#This Row],[Längengrad Bahnhof]],".",","))</f>
        <v>9.2350100000000008</v>
      </c>
    </row>
    <row r="2945" spans="1:7">
      <c r="A2945" s="4" t="s">
        <v>11209</v>
      </c>
      <c r="B2945">
        <v>8070792</v>
      </c>
      <c r="D2945" s="4" t="s">
        <v>11210</v>
      </c>
      <c r="E2945" s="4" t="s">
        <v>11211</v>
      </c>
      <c r="F2945">
        <f>VALUE(SUBSTITUTE(Hafas[[#This Row],[Breitengrad Bahnhof]],".",","))</f>
        <v>49.141312999999997</v>
      </c>
      <c r="G2945">
        <f>VALUE(SUBSTITUTE(Hafas[[#This Row],[Längengrad Bahnhof]],".",","))</f>
        <v>9.2287759999999999</v>
      </c>
    </row>
    <row r="2946" spans="1:7">
      <c r="A2946" s="4" t="s">
        <v>11212</v>
      </c>
      <c r="B2946">
        <v>8070172</v>
      </c>
      <c r="D2946" s="4" t="s">
        <v>11213</v>
      </c>
      <c r="E2946" s="4" t="s">
        <v>11214</v>
      </c>
      <c r="F2946">
        <f>VALUE(SUBSTITUTE(Hafas[[#This Row],[Breitengrad Bahnhof]],".",","))</f>
        <v>49.141585999999997</v>
      </c>
      <c r="G2946">
        <f>VALUE(SUBSTITUTE(Hafas[[#This Row],[Längengrad Bahnhof]],".",","))</f>
        <v>9.2230059999999998</v>
      </c>
    </row>
    <row r="2947" spans="1:7">
      <c r="A2947" s="4" t="s">
        <v>11215</v>
      </c>
      <c r="B2947">
        <v>8071172</v>
      </c>
      <c r="D2947" s="4" t="s">
        <v>11216</v>
      </c>
      <c r="E2947" s="4" t="s">
        <v>11217</v>
      </c>
      <c r="F2947">
        <f>VALUE(SUBSTITUTE(Hafas[[#This Row],[Breitengrad Bahnhof]],".",","))</f>
        <v>49.142702</v>
      </c>
      <c r="G2947">
        <f>VALUE(SUBSTITUTE(Hafas[[#This Row],[Längengrad Bahnhof]],".",","))</f>
        <v>9.2224360000000001</v>
      </c>
    </row>
    <row r="2948" spans="1:7">
      <c r="A2948" s="4" t="s">
        <v>11218</v>
      </c>
      <c r="B2948">
        <v>8072172</v>
      </c>
      <c r="D2948" s="4" t="s">
        <v>11219</v>
      </c>
      <c r="E2948" s="4" t="s">
        <v>11220</v>
      </c>
      <c r="F2948">
        <f>VALUE(SUBSTITUTE(Hafas[[#This Row],[Breitengrad Bahnhof]],".",","))</f>
        <v>49.142485999999998</v>
      </c>
      <c r="G2948">
        <f>VALUE(SUBSTITUTE(Hafas[[#This Row],[Längengrad Bahnhof]],".",","))</f>
        <v>9.2225990000000007</v>
      </c>
    </row>
    <row r="2949" spans="1:7">
      <c r="A2949" s="4" t="s">
        <v>11221</v>
      </c>
      <c r="B2949">
        <v>8070171</v>
      </c>
      <c r="D2949" s="4" t="s">
        <v>2585</v>
      </c>
      <c r="E2949" s="4" t="s">
        <v>2585</v>
      </c>
      <c r="F2949">
        <f>VALUE(SUBSTITUTE(Hafas[[#This Row],[Breitengrad Bahnhof]],".",","))</f>
        <v>999999</v>
      </c>
      <c r="G2949">
        <f>VALUE(SUBSTITUTE(Hafas[[#This Row],[Längengrad Bahnhof]],".",","))</f>
        <v>999999</v>
      </c>
    </row>
    <row r="2950" spans="1:7">
      <c r="A2950" s="4" t="s">
        <v>110</v>
      </c>
      <c r="B2950">
        <v>8000157</v>
      </c>
      <c r="D2950" s="4" t="s">
        <v>112</v>
      </c>
      <c r="E2950" s="4" t="s">
        <v>113</v>
      </c>
      <c r="F2950">
        <f>VALUE(SUBSTITUTE(Hafas[[#This Row],[Breitengrad Bahnhof]],".",","))</f>
        <v>49.143306000000003</v>
      </c>
      <c r="G2950">
        <f>VALUE(SUBSTITUTE(Hafas[[#This Row],[Längengrad Bahnhof]],".",","))</f>
        <v>9.2077150000000003</v>
      </c>
    </row>
    <row r="2951" spans="1:7">
      <c r="A2951" s="4" t="s">
        <v>11222</v>
      </c>
      <c r="B2951">
        <v>8002723</v>
      </c>
      <c r="D2951" s="4" t="s">
        <v>11223</v>
      </c>
      <c r="E2951" s="4" t="s">
        <v>11224</v>
      </c>
      <c r="F2951">
        <f>VALUE(SUBSTITUTE(Hafas[[#This Row],[Breitengrad Bahnhof]],".",","))</f>
        <v>49.155321000000001</v>
      </c>
      <c r="G2951">
        <f>VALUE(SUBSTITUTE(Hafas[[#This Row],[Längengrad Bahnhof]],".",","))</f>
        <v>9.217886</v>
      </c>
    </row>
    <row r="2952" spans="1:7">
      <c r="A2952" s="4" t="s">
        <v>11225</v>
      </c>
      <c r="B2952">
        <v>8002697</v>
      </c>
      <c r="D2952" s="4" t="s">
        <v>11226</v>
      </c>
      <c r="E2952" s="4" t="s">
        <v>11227</v>
      </c>
      <c r="F2952">
        <f>VALUE(SUBSTITUTE(Hafas[[#This Row],[Breitengrad Bahnhof]],".",","))</f>
        <v>49.146303000000003</v>
      </c>
      <c r="G2952">
        <f>VALUE(SUBSTITUTE(Hafas[[#This Row],[Längengrad Bahnhof]],".",","))</f>
        <v>9.2342840000000006</v>
      </c>
    </row>
    <row r="2953" spans="1:7">
      <c r="A2953" s="4" t="s">
        <v>11228</v>
      </c>
      <c r="B2953">
        <v>8002726</v>
      </c>
      <c r="D2953" s="4" t="s">
        <v>11229</v>
      </c>
      <c r="E2953" s="4" t="s">
        <v>11230</v>
      </c>
      <c r="F2953">
        <f>VALUE(SUBSTITUTE(Hafas[[#This Row],[Breitengrad Bahnhof]],".",","))</f>
        <v>49.170076000000002</v>
      </c>
      <c r="G2953">
        <f>VALUE(SUBSTITUTE(Hafas[[#This Row],[Längengrad Bahnhof]],".",","))</f>
        <v>9.2246869999999994</v>
      </c>
    </row>
    <row r="2954" spans="1:7">
      <c r="A2954" s="4" t="s">
        <v>11231</v>
      </c>
      <c r="B2954">
        <v>8070174</v>
      </c>
      <c r="D2954" s="4" t="s">
        <v>11232</v>
      </c>
      <c r="E2954" s="4" t="s">
        <v>11233</v>
      </c>
      <c r="F2954">
        <f>VALUE(SUBSTITUTE(Hafas[[#This Row],[Breitengrad Bahnhof]],".",","))</f>
        <v>49.142656000000002</v>
      </c>
      <c r="G2954">
        <f>VALUE(SUBSTITUTE(Hafas[[#This Row],[Längengrad Bahnhof]],".",","))</f>
        <v>9.2137580000000003</v>
      </c>
    </row>
    <row r="2955" spans="1:7">
      <c r="A2955" s="4" t="s">
        <v>11234</v>
      </c>
      <c r="B2955">
        <v>8070793</v>
      </c>
      <c r="D2955" s="4" t="s">
        <v>11235</v>
      </c>
      <c r="E2955" s="4" t="s">
        <v>11236</v>
      </c>
      <c r="F2955">
        <f>VALUE(SUBSTITUTE(Hafas[[#This Row],[Breitengrad Bahnhof]],".",","))</f>
        <v>49.139955999999998</v>
      </c>
      <c r="G2955">
        <f>VALUE(SUBSTITUTE(Hafas[[#This Row],[Längengrad Bahnhof]],".",","))</f>
        <v>9.2413819999999998</v>
      </c>
    </row>
    <row r="2956" spans="1:7">
      <c r="A2956" s="4" t="s">
        <v>11237</v>
      </c>
      <c r="B2956">
        <v>8070173</v>
      </c>
      <c r="D2956" s="4" t="s">
        <v>11238</v>
      </c>
      <c r="E2956" s="4" t="s">
        <v>11239</v>
      </c>
      <c r="F2956">
        <f>VALUE(SUBSTITUTE(Hafas[[#This Row],[Breitengrad Bahnhof]],".",","))</f>
        <v>49.141944000000002</v>
      </c>
      <c r="G2956">
        <f>VALUE(SUBSTITUTE(Hafas[[#This Row],[Längengrad Bahnhof]],".",","))</f>
        <v>9.2190600000000007</v>
      </c>
    </row>
    <row r="2957" spans="1:7">
      <c r="A2957" s="4" t="s">
        <v>11240</v>
      </c>
      <c r="B2957">
        <v>8002699</v>
      </c>
      <c r="D2957" s="4" t="s">
        <v>11241</v>
      </c>
      <c r="E2957" s="4" t="s">
        <v>11242</v>
      </c>
      <c r="F2957">
        <f>VALUE(SUBSTITUTE(Hafas[[#This Row],[Breitengrad Bahnhof]],".",","))</f>
        <v>49.151600999999999</v>
      </c>
      <c r="G2957">
        <f>VALUE(SUBSTITUTE(Hafas[[#This Row],[Längengrad Bahnhof]],".",","))</f>
        <v>9.2205980000000007</v>
      </c>
    </row>
    <row r="2958" spans="1:7">
      <c r="A2958" s="4" t="s">
        <v>11243</v>
      </c>
      <c r="B2958">
        <v>8072722</v>
      </c>
      <c r="D2958" s="4" t="s">
        <v>11244</v>
      </c>
      <c r="E2958" s="4" t="s">
        <v>11245</v>
      </c>
      <c r="F2958">
        <f>VALUE(SUBSTITUTE(Hafas[[#This Row],[Breitengrad Bahnhof]],".",","))</f>
        <v>49.148667000000003</v>
      </c>
      <c r="G2958">
        <f>VALUE(SUBSTITUTE(Hafas[[#This Row],[Längengrad Bahnhof]],".",","))</f>
        <v>9.2214899999999993</v>
      </c>
    </row>
    <row r="2959" spans="1:7">
      <c r="A2959" s="4" t="s">
        <v>11246</v>
      </c>
      <c r="B2959">
        <v>8002722</v>
      </c>
      <c r="D2959" s="4" t="s">
        <v>11247</v>
      </c>
      <c r="E2959" s="4" t="s">
        <v>11248</v>
      </c>
      <c r="F2959">
        <f>VALUE(SUBSTITUTE(Hafas[[#This Row],[Breitengrad Bahnhof]],".",","))</f>
        <v>49.146273000000001</v>
      </c>
      <c r="G2959">
        <f>VALUE(SUBSTITUTE(Hafas[[#This Row],[Längengrad Bahnhof]],".",","))</f>
        <v>9.2221499999999992</v>
      </c>
    </row>
    <row r="2960" spans="1:7">
      <c r="A2960" s="4" t="s">
        <v>11249</v>
      </c>
      <c r="B2960">
        <v>8002700</v>
      </c>
      <c r="D2960" s="4" t="s">
        <v>11250</v>
      </c>
      <c r="E2960" s="4" t="s">
        <v>11251</v>
      </c>
      <c r="F2960">
        <f>VALUE(SUBSTITUTE(Hafas[[#This Row],[Breitengrad Bahnhof]],".",","))</f>
        <v>49.140281999999999</v>
      </c>
      <c r="G2960">
        <f>VALUE(SUBSTITUTE(Hafas[[#This Row],[Längengrad Bahnhof]],".",","))</f>
        <v>9.2525700000000004</v>
      </c>
    </row>
    <row r="2961" spans="1:7">
      <c r="A2961" s="4" t="s">
        <v>11252</v>
      </c>
      <c r="B2961">
        <v>8070431</v>
      </c>
      <c r="D2961" s="4" t="s">
        <v>11253</v>
      </c>
      <c r="E2961" s="4" t="s">
        <v>11254</v>
      </c>
      <c r="F2961">
        <f>VALUE(SUBSTITUTE(Hafas[[#This Row],[Breitengrad Bahnhof]],".",","))</f>
        <v>52.802123000000002</v>
      </c>
      <c r="G2961">
        <f>VALUE(SUBSTITUTE(Hafas[[#This Row],[Längengrad Bahnhof]],".",","))</f>
        <v>8.9743910000000007</v>
      </c>
    </row>
    <row r="2962" spans="1:7">
      <c r="A2962" s="4" t="s">
        <v>11255</v>
      </c>
      <c r="B2962">
        <v>8011846</v>
      </c>
      <c r="D2962" s="4" t="s">
        <v>11256</v>
      </c>
      <c r="E2962" s="4" t="s">
        <v>11257</v>
      </c>
      <c r="F2962">
        <f>VALUE(SUBSTITUTE(Hafas[[#This Row],[Breitengrad Bahnhof]],".",","))</f>
        <v>54.141677000000001</v>
      </c>
      <c r="G2962">
        <f>VALUE(SUBSTITUTE(Hafas[[#This Row],[Längengrad Bahnhof]],".",","))</f>
        <v>11.842862999999999</v>
      </c>
    </row>
    <row r="2963" spans="1:7">
      <c r="A2963" s="4" t="s">
        <v>11258</v>
      </c>
      <c r="B2963">
        <v>8071376</v>
      </c>
      <c r="D2963" s="4" t="s">
        <v>11259</v>
      </c>
      <c r="E2963" s="4" t="s">
        <v>11260</v>
      </c>
      <c r="F2963">
        <f>VALUE(SUBSTITUTE(Hafas[[#This Row],[Breitengrad Bahnhof]],".",","))</f>
        <v>54.130327999999999</v>
      </c>
      <c r="G2963">
        <f>VALUE(SUBSTITUTE(Hafas[[#This Row],[Längengrad Bahnhof]],".",","))</f>
        <v>11.859857</v>
      </c>
    </row>
    <row r="2964" spans="1:7">
      <c r="A2964" s="4" t="s">
        <v>11261</v>
      </c>
      <c r="B2964">
        <v>8070624</v>
      </c>
      <c r="D2964" s="4" t="s">
        <v>11262</v>
      </c>
      <c r="E2964" s="4" t="s">
        <v>11263</v>
      </c>
      <c r="F2964">
        <f>VALUE(SUBSTITUTE(Hafas[[#This Row],[Breitengrad Bahnhof]],".",","))</f>
        <v>52.878059999999998</v>
      </c>
      <c r="G2964">
        <f>VALUE(SUBSTITUTE(Hafas[[#This Row],[Längengrad Bahnhof]],".",","))</f>
        <v>8.8673769999999994</v>
      </c>
    </row>
    <row r="2965" spans="1:7">
      <c r="A2965" s="4" t="s">
        <v>11264</v>
      </c>
      <c r="B2965">
        <v>8011848</v>
      </c>
      <c r="D2965" s="4" t="s">
        <v>11265</v>
      </c>
      <c r="E2965" s="4" t="s">
        <v>11266</v>
      </c>
      <c r="F2965">
        <f>VALUE(SUBSTITUTE(Hafas[[#This Row],[Breitengrad Bahnhof]],".",","))</f>
        <v>53.150106999999998</v>
      </c>
      <c r="G2965">
        <f>VALUE(SUBSTITUTE(Hafas[[#This Row],[Längengrad Bahnhof]],".",","))</f>
        <v>12.342584</v>
      </c>
    </row>
    <row r="2966" spans="1:7">
      <c r="A2966" s="4" t="s">
        <v>11267</v>
      </c>
      <c r="B2966">
        <v>8070935</v>
      </c>
      <c r="D2966" s="4" t="s">
        <v>11268</v>
      </c>
      <c r="E2966" s="4" t="s">
        <v>11269</v>
      </c>
      <c r="F2966">
        <f>VALUE(SUBSTITUTE(Hafas[[#This Row],[Breitengrad Bahnhof]],".",","))</f>
        <v>53.144156000000002</v>
      </c>
      <c r="G2966">
        <f>VALUE(SUBSTITUTE(Hafas[[#This Row],[Längengrad Bahnhof]],".",","))</f>
        <v>12.359802999999999</v>
      </c>
    </row>
    <row r="2967" spans="1:7">
      <c r="A2967" s="4" t="s">
        <v>11270</v>
      </c>
      <c r="B2967">
        <v>8070997</v>
      </c>
      <c r="D2967" s="4" t="s">
        <v>11271</v>
      </c>
      <c r="E2967" s="4" t="s">
        <v>11272</v>
      </c>
      <c r="F2967">
        <f>VALUE(SUBSTITUTE(Hafas[[#This Row],[Breitengrad Bahnhof]],".",","))</f>
        <v>53.142707000000001</v>
      </c>
      <c r="G2967">
        <f>VALUE(SUBSTITUTE(Hafas[[#This Row],[Längengrad Bahnhof]],".",","))</f>
        <v>12.354748000000001</v>
      </c>
    </row>
    <row r="2968" spans="1:7">
      <c r="A2968" s="4" t="s">
        <v>11273</v>
      </c>
      <c r="B2968">
        <v>8070432</v>
      </c>
      <c r="D2968" s="4" t="s">
        <v>11274</v>
      </c>
      <c r="E2968" s="4" t="s">
        <v>11275</v>
      </c>
      <c r="F2968">
        <f>VALUE(SUBSTITUTE(Hafas[[#This Row],[Breitengrad Bahnhof]],".",","))</f>
        <v>52.981461000000003</v>
      </c>
      <c r="G2968">
        <f>VALUE(SUBSTITUTE(Hafas[[#This Row],[Längengrad Bahnhof]],".",","))</f>
        <v>8.6989549999999998</v>
      </c>
    </row>
    <row r="2969" spans="1:7">
      <c r="A2969" s="4" t="s">
        <v>11276</v>
      </c>
      <c r="B2969">
        <v>8002703</v>
      </c>
      <c r="D2969" s="4" t="s">
        <v>11277</v>
      </c>
      <c r="E2969" s="4" t="s">
        <v>11278</v>
      </c>
      <c r="F2969">
        <f>VALUE(SUBSTITUTE(Hafas[[#This Row],[Breitengrad Bahnhof]],".",","))</f>
        <v>48.213358999999997</v>
      </c>
      <c r="G2969">
        <f>VALUE(SUBSTITUTE(Hafas[[#This Row],[Längengrad Bahnhof]],".",","))</f>
        <v>12.609584999999999</v>
      </c>
    </row>
    <row r="2970" spans="1:7">
      <c r="A2970" s="4" t="s">
        <v>11279</v>
      </c>
      <c r="B2970">
        <v>8002704</v>
      </c>
      <c r="D2970" s="4" t="s">
        <v>11280</v>
      </c>
      <c r="E2970" s="4" t="s">
        <v>11281</v>
      </c>
      <c r="F2970">
        <f>VALUE(SUBSTITUTE(Hafas[[#This Row],[Breitengrad Bahnhof]],".",","))</f>
        <v>49.28566</v>
      </c>
      <c r="G2970">
        <f>VALUE(SUBSTITUTE(Hafas[[#This Row],[Längengrad Bahnhof]],".",","))</f>
        <v>8.3937259999999991</v>
      </c>
    </row>
    <row r="2971" spans="1:7">
      <c r="A2971" s="4" t="s">
        <v>115</v>
      </c>
      <c r="B2971">
        <v>8002705</v>
      </c>
      <c r="D2971" s="4" t="s">
        <v>117</v>
      </c>
      <c r="E2971" s="4" t="s">
        <v>118</v>
      </c>
      <c r="F2971">
        <f>VALUE(SUBSTITUTE(Hafas[[#This Row],[Breitengrad Bahnhof]],".",","))</f>
        <v>49.345950000000002</v>
      </c>
      <c r="G2971">
        <f>VALUE(SUBSTITUTE(Hafas[[#This Row],[Längengrad Bahnhof]],".",","))</f>
        <v>10.791053</v>
      </c>
    </row>
    <row r="2972" spans="1:7">
      <c r="A2972" s="4" t="s">
        <v>11282</v>
      </c>
      <c r="B2972">
        <v>8007829</v>
      </c>
      <c r="D2972" s="4" t="s">
        <v>11283</v>
      </c>
      <c r="E2972" s="4" t="s">
        <v>11284</v>
      </c>
      <c r="F2972">
        <f>VALUE(SUBSTITUTE(Hafas[[#This Row],[Breitengrad Bahnhof]],".",","))</f>
        <v>50.636515000000003</v>
      </c>
      <c r="G2972">
        <f>VALUE(SUBSTITUTE(Hafas[[#This Row],[Längengrad Bahnhof]],".",","))</f>
        <v>6.4734999999999996</v>
      </c>
    </row>
    <row r="2973" spans="1:7">
      <c r="A2973" s="4" t="s">
        <v>11285</v>
      </c>
      <c r="B2973">
        <v>8002707</v>
      </c>
      <c r="D2973" s="4" t="s">
        <v>11286</v>
      </c>
      <c r="E2973" s="4" t="s">
        <v>11287</v>
      </c>
      <c r="F2973">
        <f>VALUE(SUBSTITUTE(Hafas[[#This Row],[Breitengrad Bahnhof]],".",","))</f>
        <v>49.617676000000003</v>
      </c>
      <c r="G2973">
        <f>VALUE(SUBSTITUTE(Hafas[[#This Row],[Längengrad Bahnhof]],".",","))</f>
        <v>7.2310470000000002</v>
      </c>
    </row>
    <row r="2974" spans="1:7">
      <c r="A2974" s="4" t="s">
        <v>11288</v>
      </c>
      <c r="B2974">
        <v>8007887</v>
      </c>
      <c r="D2974" s="4" t="s">
        <v>11289</v>
      </c>
      <c r="E2974" s="4" t="s">
        <v>11290</v>
      </c>
      <c r="F2974">
        <f>VALUE(SUBSTITUTE(Hafas[[#This Row],[Breitengrad Bahnhof]],".",","))</f>
        <v>49.613211999999997</v>
      </c>
      <c r="G2974">
        <f>VALUE(SUBSTITUTE(Hafas[[#This Row],[Längengrad Bahnhof]],".",","))</f>
        <v>7.2519819999999999</v>
      </c>
    </row>
    <row r="2975" spans="1:7">
      <c r="A2975" s="4" t="s">
        <v>11291</v>
      </c>
      <c r="B2975">
        <v>8002710</v>
      </c>
      <c r="D2975" s="4" t="s">
        <v>11292</v>
      </c>
      <c r="E2975" s="4" t="s">
        <v>11293</v>
      </c>
      <c r="F2975">
        <f>VALUE(SUBSTITUTE(Hafas[[#This Row],[Breitengrad Bahnhof]],".",","))</f>
        <v>47.628909</v>
      </c>
      <c r="G2975">
        <f>VALUE(SUBSTITUTE(Hafas[[#This Row],[Längengrad Bahnhof]],".",","))</f>
        <v>9.9021000000000008</v>
      </c>
    </row>
    <row r="2976" spans="1:7">
      <c r="A2976" s="4" t="s">
        <v>11294</v>
      </c>
      <c r="B2976">
        <v>8007328</v>
      </c>
      <c r="D2976" s="4" t="s">
        <v>11295</v>
      </c>
      <c r="E2976" s="4" t="s">
        <v>11296</v>
      </c>
      <c r="F2976">
        <f>VALUE(SUBSTITUTE(Hafas[[#This Row],[Breitengrad Bahnhof]],".",","))</f>
        <v>48.851472999999999</v>
      </c>
      <c r="G2976">
        <f>VALUE(SUBSTITUTE(Hafas[[#This Row],[Längengrad Bahnhof]],".",","))</f>
        <v>8.9854330000000004</v>
      </c>
    </row>
    <row r="2977" spans="1:7">
      <c r="A2977" s="4" t="s">
        <v>11297</v>
      </c>
      <c r="B2977">
        <v>8002711</v>
      </c>
      <c r="D2977" s="4" t="s">
        <v>11298</v>
      </c>
      <c r="E2977" s="4" t="s">
        <v>11299</v>
      </c>
      <c r="F2977">
        <f>VALUE(SUBSTITUTE(Hafas[[#This Row],[Breitengrad Bahnhof]],".",","))</f>
        <v>50.548113000000001</v>
      </c>
      <c r="G2977">
        <f>VALUE(SUBSTITUTE(Hafas[[#This Row],[Längengrad Bahnhof]],".",","))</f>
        <v>7.1851979999999998</v>
      </c>
    </row>
    <row r="2978" spans="1:7">
      <c r="A2978" s="4" t="s">
        <v>11300</v>
      </c>
      <c r="B2978">
        <v>8002715</v>
      </c>
      <c r="D2978" s="4" t="s">
        <v>11301</v>
      </c>
      <c r="E2978" s="4" t="s">
        <v>11302</v>
      </c>
      <c r="F2978">
        <f>VALUE(SUBSTITUTE(Hafas[[#This Row],[Breitengrad Bahnhof]],".",","))</f>
        <v>48.158754999999999</v>
      </c>
      <c r="G2978">
        <f>VALUE(SUBSTITUTE(Hafas[[#This Row],[Längengrad Bahnhof]],".",","))</f>
        <v>11.759658999999999</v>
      </c>
    </row>
    <row r="2979" spans="1:7">
      <c r="A2979" s="4" t="s">
        <v>11303</v>
      </c>
      <c r="B2979">
        <v>8002716</v>
      </c>
      <c r="D2979" s="4" t="s">
        <v>11304</v>
      </c>
      <c r="E2979" s="4" t="s">
        <v>11305</v>
      </c>
      <c r="F2979">
        <f>VALUE(SUBSTITUTE(Hafas[[#This Row],[Breitengrad Bahnhof]],".",","))</f>
        <v>51.045738999999998</v>
      </c>
      <c r="G2979">
        <f>VALUE(SUBSTITUTE(Hafas[[#This Row],[Längengrad Bahnhof]],".",","))</f>
        <v>9.6644229999999993</v>
      </c>
    </row>
    <row r="2980" spans="1:7">
      <c r="A2980" s="4" t="s">
        <v>11306</v>
      </c>
      <c r="B2980">
        <v>8002725</v>
      </c>
      <c r="D2980" s="4" t="s">
        <v>11307</v>
      </c>
      <c r="E2980" s="4" t="s">
        <v>11308</v>
      </c>
      <c r="F2980">
        <f>VALUE(SUBSTITUTE(Hafas[[#This Row],[Breitengrad Bahnhof]],".",","))</f>
        <v>51.061774</v>
      </c>
      <c r="G2980">
        <f>VALUE(SUBSTITUTE(Hafas[[#This Row],[Längengrad Bahnhof]],".",","))</f>
        <v>6.1089399999999996</v>
      </c>
    </row>
    <row r="2981" spans="1:7">
      <c r="A2981" s="4" t="s">
        <v>11309</v>
      </c>
      <c r="B2981">
        <v>8002721</v>
      </c>
      <c r="D2981" s="4" t="s">
        <v>11310</v>
      </c>
      <c r="E2981" s="4" t="s">
        <v>11311</v>
      </c>
      <c r="F2981">
        <f>VALUE(SUBSTITUTE(Hafas[[#This Row],[Breitengrad Bahnhof]],".",","))</f>
        <v>51.065036999999997</v>
      </c>
      <c r="G2981">
        <f>VALUE(SUBSTITUTE(Hafas[[#This Row],[Längengrad Bahnhof]],".",","))</f>
        <v>6.0988810000000004</v>
      </c>
    </row>
    <row r="2982" spans="1:7">
      <c r="A2982" s="4" t="s">
        <v>11312</v>
      </c>
      <c r="B2982">
        <v>8001557</v>
      </c>
      <c r="D2982" s="4" t="s">
        <v>11313</v>
      </c>
      <c r="E2982" s="4" t="s">
        <v>11314</v>
      </c>
      <c r="F2982">
        <f>VALUE(SUBSTITUTE(Hafas[[#This Row],[Breitengrad Bahnhof]],".",","))</f>
        <v>51.045682999999997</v>
      </c>
      <c r="G2982">
        <f>VALUE(SUBSTITUTE(Hafas[[#This Row],[Längengrad Bahnhof]],".",","))</f>
        <v>6.1525150000000002</v>
      </c>
    </row>
    <row r="2983" spans="1:7">
      <c r="A2983" s="4" t="s">
        <v>11315</v>
      </c>
      <c r="B2983">
        <v>8002719</v>
      </c>
      <c r="D2983" s="4" t="s">
        <v>11316</v>
      </c>
      <c r="E2983" s="4" t="s">
        <v>11317</v>
      </c>
      <c r="F2983">
        <f>VALUE(SUBSTITUTE(Hafas[[#This Row],[Breitengrad Bahnhof]],".",","))</f>
        <v>51.028841</v>
      </c>
      <c r="G2983">
        <f>VALUE(SUBSTITUTE(Hafas[[#This Row],[Längengrad Bahnhof]],".",","))</f>
        <v>6.1823030000000001</v>
      </c>
    </row>
    <row r="2984" spans="1:7">
      <c r="A2984" s="4" t="s">
        <v>11318</v>
      </c>
      <c r="B2984">
        <v>8004519</v>
      </c>
      <c r="D2984" s="4" t="s">
        <v>11319</v>
      </c>
      <c r="E2984" s="4" t="s">
        <v>11320</v>
      </c>
      <c r="F2984">
        <f>VALUE(SUBSTITUTE(Hafas[[#This Row],[Breitengrad Bahnhof]],".",","))</f>
        <v>51.053072</v>
      </c>
      <c r="G2984">
        <f>VALUE(SUBSTITUTE(Hafas[[#This Row],[Längengrad Bahnhof]],".",","))</f>
        <v>6.135084</v>
      </c>
    </row>
    <row r="2985" spans="1:7">
      <c r="A2985" s="4" t="s">
        <v>11321</v>
      </c>
      <c r="B2985">
        <v>8002720</v>
      </c>
      <c r="D2985" s="4" t="s">
        <v>11322</v>
      </c>
      <c r="E2985" s="4" t="s">
        <v>11323</v>
      </c>
      <c r="F2985">
        <f>VALUE(SUBSTITUTE(Hafas[[#This Row],[Breitengrad Bahnhof]],".",","))</f>
        <v>51.040615000000003</v>
      </c>
      <c r="G2985">
        <f>VALUE(SUBSTITUTE(Hafas[[#This Row],[Längengrad Bahnhof]],".",","))</f>
        <v>6.1744820000000002</v>
      </c>
    </row>
    <row r="2986" spans="1:7">
      <c r="A2986" s="4" t="s">
        <v>11324</v>
      </c>
      <c r="B2986">
        <v>8002718</v>
      </c>
      <c r="D2986" s="4" t="s">
        <v>11325</v>
      </c>
      <c r="E2986" s="4" t="s">
        <v>11326</v>
      </c>
      <c r="F2986">
        <f>VALUE(SUBSTITUTE(Hafas[[#This Row],[Breitengrad Bahnhof]],".",","))</f>
        <v>51.016244</v>
      </c>
      <c r="G2986">
        <f>VALUE(SUBSTITUTE(Hafas[[#This Row],[Längengrad Bahnhof]],".",","))</f>
        <v>6.1824490000000001</v>
      </c>
    </row>
    <row r="2987" spans="1:7">
      <c r="A2987" s="4" t="s">
        <v>11327</v>
      </c>
      <c r="B2987">
        <v>8007807</v>
      </c>
      <c r="D2987" s="4" t="s">
        <v>11328</v>
      </c>
      <c r="E2987" s="4" t="s">
        <v>11329</v>
      </c>
      <c r="F2987">
        <f>VALUE(SUBSTITUTE(Hafas[[#This Row],[Breitengrad Bahnhof]],".",","))</f>
        <v>53.498728</v>
      </c>
      <c r="G2987">
        <f>VALUE(SUBSTITUTE(Hafas[[#This Row],[Längengrad Bahnhof]],".",","))</f>
        <v>8.9729130000000001</v>
      </c>
    </row>
    <row r="2988" spans="1:7">
      <c r="A2988" s="4" t="s">
        <v>11330</v>
      </c>
      <c r="B2988">
        <v>8002724</v>
      </c>
      <c r="D2988" s="4" t="s">
        <v>11331</v>
      </c>
      <c r="E2988" s="4" t="s">
        <v>11332</v>
      </c>
      <c r="F2988">
        <f>VALUE(SUBSTITUTE(Hafas[[#This Row],[Breitengrad Bahnhof]],".",","))</f>
        <v>49.625596000000002</v>
      </c>
      <c r="G2988">
        <f>VALUE(SUBSTITUTE(Hafas[[#This Row],[Längengrad Bahnhof]],".",","))</f>
        <v>7.607437</v>
      </c>
    </row>
    <row r="2989" spans="1:7">
      <c r="A2989" s="4" t="s">
        <v>11333</v>
      </c>
      <c r="B2989">
        <v>8002727</v>
      </c>
      <c r="D2989" s="4" t="s">
        <v>11334</v>
      </c>
      <c r="E2989" s="4" t="s">
        <v>11335</v>
      </c>
      <c r="F2989">
        <f>VALUE(SUBSTITUTE(Hafas[[#This Row],[Breitengrad Bahnhof]],".",","))</f>
        <v>47.879859000000003</v>
      </c>
      <c r="G2989">
        <f>VALUE(SUBSTITUTE(Hafas[[#This Row],[Längengrad Bahnhof]],".",","))</f>
        <v>7.6461940000000004</v>
      </c>
    </row>
    <row r="2990" spans="1:7">
      <c r="A2990" s="4" t="s">
        <v>11336</v>
      </c>
      <c r="B2990">
        <v>8011852</v>
      </c>
      <c r="D2990" s="4" t="s">
        <v>11337</v>
      </c>
      <c r="E2990" s="4" t="s">
        <v>11338</v>
      </c>
      <c r="F2990">
        <f>VALUE(SUBSTITUTE(Hafas[[#This Row],[Breitengrad Bahnhof]],".",","))</f>
        <v>51.302171000000001</v>
      </c>
      <c r="G2990">
        <f>VALUE(SUBSTITUTE(Hafas[[#This Row],[Längengrad Bahnhof]],".",","))</f>
        <v>11.183185999999999</v>
      </c>
    </row>
    <row r="2991" spans="1:7">
      <c r="A2991" s="4" t="s">
        <v>11339</v>
      </c>
      <c r="B2991">
        <v>8011853</v>
      </c>
      <c r="D2991" s="4" t="s">
        <v>11340</v>
      </c>
      <c r="E2991" s="4" t="s">
        <v>11341</v>
      </c>
      <c r="F2991">
        <f>VALUE(SUBSTITUTE(Hafas[[#This Row],[Breitengrad Bahnhof]],".",","))</f>
        <v>52.278758000000003</v>
      </c>
      <c r="G2991">
        <f>VALUE(SUBSTITUTE(Hafas[[#This Row],[Längengrad Bahnhof]],".",","))</f>
        <v>14.478218999999999</v>
      </c>
    </row>
    <row r="2992" spans="1:7">
      <c r="A2992" s="4" t="s">
        <v>11342</v>
      </c>
      <c r="B2992">
        <v>8007779</v>
      </c>
      <c r="D2992" s="4" t="s">
        <v>11343</v>
      </c>
      <c r="E2992" s="4" t="s">
        <v>11344</v>
      </c>
      <c r="F2992">
        <f>VALUE(SUBSTITUTE(Hafas[[#This Row],[Breitengrad Bahnhof]],".",","))</f>
        <v>54.178392000000002</v>
      </c>
      <c r="G2992">
        <f>VALUE(SUBSTITUTE(Hafas[[#This Row],[Längengrad Bahnhof]],".",","))</f>
        <v>7.8896319999999998</v>
      </c>
    </row>
    <row r="2993" spans="1:7">
      <c r="A2993" s="4" t="s">
        <v>11345</v>
      </c>
      <c r="B2993">
        <v>8070237</v>
      </c>
      <c r="D2993" s="4" t="s">
        <v>11346</v>
      </c>
      <c r="E2993" s="4" t="s">
        <v>11347</v>
      </c>
      <c r="F2993">
        <f>VALUE(SUBSTITUTE(Hafas[[#This Row],[Breitengrad Bahnhof]],".",","))</f>
        <v>54.174334000000002</v>
      </c>
      <c r="G2993">
        <f>VALUE(SUBSTITUTE(Hafas[[#This Row],[Längengrad Bahnhof]],".",","))</f>
        <v>7.8933660000000003</v>
      </c>
    </row>
    <row r="2994" spans="1:7">
      <c r="A2994" s="4" t="s">
        <v>11348</v>
      </c>
      <c r="B2994">
        <v>8070433</v>
      </c>
      <c r="D2994" s="4" t="s">
        <v>11349</v>
      </c>
      <c r="E2994" s="4" t="s">
        <v>11350</v>
      </c>
      <c r="F2994">
        <f>VALUE(SUBSTITUTE(Hafas[[#This Row],[Breitengrad Bahnhof]],".",","))</f>
        <v>49.341543000000001</v>
      </c>
      <c r="G2994">
        <f>VALUE(SUBSTITUTE(Hafas[[#This Row],[Längengrad Bahnhof]],".",","))</f>
        <v>7.9886140000000001</v>
      </c>
    </row>
    <row r="2995" spans="1:7">
      <c r="A2995" s="4" t="s">
        <v>11351</v>
      </c>
      <c r="B2995">
        <v>8002733</v>
      </c>
      <c r="D2995" s="4" t="s">
        <v>11352</v>
      </c>
      <c r="E2995" s="4" t="s">
        <v>11353</v>
      </c>
      <c r="F2995">
        <f>VALUE(SUBSTITUTE(Hafas[[#This Row],[Breitengrad Bahnhof]],".",","))</f>
        <v>50.233800000000002</v>
      </c>
      <c r="G2995">
        <f>VALUE(SUBSTITUTE(Hafas[[#This Row],[Längengrad Bahnhof]],".",","))</f>
        <v>11.724351</v>
      </c>
    </row>
    <row r="2996" spans="1:7">
      <c r="A2996" s="4" t="s">
        <v>11354</v>
      </c>
      <c r="B2996">
        <v>8011855</v>
      </c>
      <c r="D2996" s="4" t="s">
        <v>11355</v>
      </c>
      <c r="E2996" s="4" t="s">
        <v>11356</v>
      </c>
      <c r="F2996">
        <f>VALUE(SUBSTITUTE(Hafas[[#This Row],[Breitengrad Bahnhof]],".",","))</f>
        <v>51.034205</v>
      </c>
      <c r="G2996">
        <f>VALUE(SUBSTITUTE(Hafas[[#This Row],[Längengrad Bahnhof]],".",","))</f>
        <v>14.046491</v>
      </c>
    </row>
    <row r="2997" spans="1:7">
      <c r="A2997" s="4" t="s">
        <v>11357</v>
      </c>
      <c r="B2997">
        <v>8002734</v>
      </c>
      <c r="D2997" s="4" t="s">
        <v>11358</v>
      </c>
      <c r="E2997" s="4" t="s">
        <v>11359</v>
      </c>
      <c r="F2997">
        <f>VALUE(SUBSTITUTE(Hafas[[#This Row],[Breitengrad Bahnhof]],".",","))</f>
        <v>49.085749999999997</v>
      </c>
      <c r="G2997">
        <f>VALUE(SUBSTITUTE(Hafas[[#This Row],[Längengrad Bahnhof]],".",","))</f>
        <v>8.6513360000000006</v>
      </c>
    </row>
    <row r="2998" spans="1:7">
      <c r="A2998" s="4" t="s">
        <v>11360</v>
      </c>
      <c r="B2998">
        <v>8071201</v>
      </c>
      <c r="D2998" s="4" t="s">
        <v>11361</v>
      </c>
      <c r="E2998" s="4" t="s">
        <v>11362</v>
      </c>
      <c r="F2998">
        <f>VALUE(SUBSTITUTE(Hafas[[#This Row],[Breitengrad Bahnhof]],".",","))</f>
        <v>49.086458999999998</v>
      </c>
      <c r="G2998">
        <f>VALUE(SUBSTITUTE(Hafas[[#This Row],[Längengrad Bahnhof]],".",","))</f>
        <v>8.6480580000000007</v>
      </c>
    </row>
    <row r="2999" spans="1:7">
      <c r="A2999" s="4" t="s">
        <v>11363</v>
      </c>
      <c r="B2999">
        <v>8071162</v>
      </c>
      <c r="D2999" s="4" t="s">
        <v>11364</v>
      </c>
      <c r="E2999" s="4" t="s">
        <v>11365</v>
      </c>
      <c r="F2999">
        <f>VALUE(SUBSTITUTE(Hafas[[#This Row],[Breitengrad Bahnhof]],".",","))</f>
        <v>49.325071999999999</v>
      </c>
      <c r="G2999">
        <f>VALUE(SUBSTITUTE(Hafas[[#This Row],[Längengrad Bahnhof]],".",","))</f>
        <v>8.9755400000000005</v>
      </c>
    </row>
    <row r="3000" spans="1:7">
      <c r="A3000" s="4" t="s">
        <v>11366</v>
      </c>
      <c r="B3000">
        <v>8007444</v>
      </c>
      <c r="D3000" s="4" t="s">
        <v>11367</v>
      </c>
      <c r="E3000" s="4" t="s">
        <v>11368</v>
      </c>
      <c r="F3000">
        <f>VALUE(SUBSTITUTE(Hafas[[#This Row],[Breitengrad Bahnhof]],".",","))</f>
        <v>49.320089000000003</v>
      </c>
      <c r="G3000">
        <f>VALUE(SUBSTITUTE(Hafas[[#This Row],[Längengrad Bahnhof]],".",","))</f>
        <v>8.9751300000000001</v>
      </c>
    </row>
    <row r="3001" spans="1:7">
      <c r="A3001" s="4" t="s">
        <v>11369</v>
      </c>
      <c r="B3001">
        <v>8000159</v>
      </c>
      <c r="D3001" s="4" t="s">
        <v>11370</v>
      </c>
      <c r="E3001" s="4" t="s">
        <v>11371</v>
      </c>
      <c r="F3001">
        <f>VALUE(SUBSTITUTE(Hafas[[#This Row],[Breitengrad Bahnhof]],".",","))</f>
        <v>52.222085999999997</v>
      </c>
      <c r="G3001">
        <f>VALUE(SUBSTITUTE(Hafas[[#This Row],[Längengrad Bahnhof]],".",","))</f>
        <v>11.010553</v>
      </c>
    </row>
    <row r="3002" spans="1:7">
      <c r="A3002" s="4" t="s">
        <v>11372</v>
      </c>
      <c r="B3002">
        <v>8089195</v>
      </c>
      <c r="D3002" s="4" t="s">
        <v>11373</v>
      </c>
      <c r="E3002" s="4" t="s">
        <v>11374</v>
      </c>
      <c r="F3002">
        <f>VALUE(SUBSTITUTE(Hafas[[#This Row],[Breitengrad Bahnhof]],".",","))</f>
        <v>52.229174999999998</v>
      </c>
      <c r="G3002">
        <f>VALUE(SUBSTITUTE(Hafas[[#This Row],[Längengrad Bahnhof]],".",","))</f>
        <v>10.997892</v>
      </c>
    </row>
    <row r="3003" spans="1:7">
      <c r="A3003" s="4" t="s">
        <v>11375</v>
      </c>
      <c r="B3003">
        <v>8002737</v>
      </c>
      <c r="D3003" s="4" t="s">
        <v>11376</v>
      </c>
      <c r="E3003" s="4" t="s">
        <v>11377</v>
      </c>
      <c r="F3003">
        <f>VALUE(SUBSTITUTE(Hafas[[#This Row],[Breitengrad Bahnhof]],".",","))</f>
        <v>51.977379999999997</v>
      </c>
      <c r="G3003">
        <f>VALUE(SUBSTITUTE(Hafas[[#This Row],[Längengrad Bahnhof]],".",","))</f>
        <v>8.7147249999999996</v>
      </c>
    </row>
    <row r="3004" spans="1:7">
      <c r="A3004" s="4" t="s">
        <v>11378</v>
      </c>
      <c r="B3004">
        <v>8079013</v>
      </c>
      <c r="D3004" s="4" t="s">
        <v>11379</v>
      </c>
      <c r="E3004" s="4" t="s">
        <v>11380</v>
      </c>
      <c r="F3004">
        <f>VALUE(SUBSTITUTE(Hafas[[#This Row],[Breitengrad Bahnhof]],".",","))</f>
        <v>47.671987999999999</v>
      </c>
      <c r="G3004">
        <f>VALUE(SUBSTITUTE(Hafas[[#This Row],[Längengrad Bahnhof]],".",","))</f>
        <v>8.9689429999999994</v>
      </c>
    </row>
    <row r="3005" spans="1:7">
      <c r="A3005" s="4" t="s">
        <v>11381</v>
      </c>
      <c r="B3005">
        <v>8002745</v>
      </c>
      <c r="D3005" s="4" t="s">
        <v>11382</v>
      </c>
      <c r="E3005" s="4" t="s">
        <v>11383</v>
      </c>
      <c r="F3005">
        <f>VALUE(SUBSTITUTE(Hafas[[#This Row],[Breitengrad Bahnhof]],".",","))</f>
        <v>51.553941999999999</v>
      </c>
      <c r="G3005">
        <f>VALUE(SUBSTITUTE(Hafas[[#This Row],[Längengrad Bahnhof]],".",","))</f>
        <v>7.8033640000000002</v>
      </c>
    </row>
    <row r="3006" spans="1:7">
      <c r="A3006" s="4" t="s">
        <v>11384</v>
      </c>
      <c r="B3006">
        <v>8002746</v>
      </c>
      <c r="D3006" s="4" t="s">
        <v>11385</v>
      </c>
      <c r="E3006" s="4" t="s">
        <v>11386</v>
      </c>
      <c r="F3006">
        <f>VALUE(SUBSTITUTE(Hafas[[#This Row],[Breitengrad Bahnhof]],".",","))</f>
        <v>49.353997999999997</v>
      </c>
      <c r="G3006">
        <f>VALUE(SUBSTITUTE(Hafas[[#This Row],[Längengrad Bahnhof]],".",","))</f>
        <v>6.6145690000000004</v>
      </c>
    </row>
    <row r="3007" spans="1:7">
      <c r="A3007" s="4" t="s">
        <v>11387</v>
      </c>
      <c r="B3007">
        <v>8007327</v>
      </c>
      <c r="D3007" s="4" t="s">
        <v>11388</v>
      </c>
      <c r="E3007" s="4" t="s">
        <v>11389</v>
      </c>
      <c r="F3007">
        <f>VALUE(SUBSTITUTE(Hafas[[#This Row],[Breitengrad Bahnhof]],".",","))</f>
        <v>48.867783000000003</v>
      </c>
      <c r="G3007">
        <f>VALUE(SUBSTITUTE(Hafas[[#This Row],[Längengrad Bahnhof]],".",","))</f>
        <v>9.0316960000000002</v>
      </c>
    </row>
    <row r="3008" spans="1:7">
      <c r="A3008" s="4" t="s">
        <v>11390</v>
      </c>
      <c r="B3008">
        <v>8000815</v>
      </c>
      <c r="D3008" s="4" t="s">
        <v>11391</v>
      </c>
      <c r="E3008" s="4" t="s">
        <v>11392</v>
      </c>
      <c r="F3008">
        <f>VALUE(SUBSTITUTE(Hafas[[#This Row],[Breitengrad Bahnhof]],".",","))</f>
        <v>53.684080999999999</v>
      </c>
      <c r="G3008">
        <f>VALUE(SUBSTITUTE(Hafas[[#This Row],[Längengrad Bahnhof]],".",","))</f>
        <v>9.1658030000000004</v>
      </c>
    </row>
    <row r="3009" spans="1:7">
      <c r="A3009" s="4" t="s">
        <v>11393</v>
      </c>
      <c r="B3009">
        <v>8002748</v>
      </c>
      <c r="D3009" s="4" t="s">
        <v>11394</v>
      </c>
      <c r="E3009" s="4" t="s">
        <v>11395</v>
      </c>
      <c r="F3009">
        <f>VALUE(SUBSTITUTE(Hafas[[#This Row],[Breitengrad Bahnhof]],".",","))</f>
        <v>49.590868999999998</v>
      </c>
      <c r="G3009">
        <f>VALUE(SUBSTITUTE(Hafas[[#This Row],[Längengrad Bahnhof]],".",","))</f>
        <v>8.6487219999999994</v>
      </c>
    </row>
    <row r="3010" spans="1:7">
      <c r="A3010" s="4" t="s">
        <v>11396</v>
      </c>
      <c r="B3010">
        <v>8002750</v>
      </c>
      <c r="D3010" s="4" t="s">
        <v>11397</v>
      </c>
      <c r="E3010" s="4" t="s">
        <v>11398</v>
      </c>
      <c r="F3010">
        <f>VALUE(SUBSTITUTE(Hafas[[#This Row],[Breitengrad Bahnhof]],".",","))</f>
        <v>53.078795</v>
      </c>
      <c r="G3010">
        <f>VALUE(SUBSTITUTE(Hafas[[#This Row],[Längengrad Bahnhof]],".",","))</f>
        <v>9.8111739999999994</v>
      </c>
    </row>
    <row r="3011" spans="1:7">
      <c r="A3011" s="4" t="s">
        <v>11399</v>
      </c>
      <c r="B3011">
        <v>8002751</v>
      </c>
      <c r="D3011" s="4" t="s">
        <v>11400</v>
      </c>
      <c r="E3011" s="4" t="s">
        <v>11401</v>
      </c>
      <c r="F3011">
        <f>VALUE(SUBSTITUTE(Hafas[[#This Row],[Breitengrad Bahnhof]],".",","))</f>
        <v>49.501412000000002</v>
      </c>
      <c r="G3011">
        <f>VALUE(SUBSTITUTE(Hafas[[#This Row],[Längengrad Bahnhof]],".",","))</f>
        <v>11.38655</v>
      </c>
    </row>
    <row r="3012" spans="1:7">
      <c r="A3012" s="4" t="s">
        <v>11402</v>
      </c>
      <c r="B3012">
        <v>8002775</v>
      </c>
      <c r="D3012" s="4" t="s">
        <v>11403</v>
      </c>
      <c r="E3012" s="4" t="s">
        <v>11404</v>
      </c>
      <c r="F3012">
        <f>VALUE(SUBSTITUTE(Hafas[[#This Row],[Breitengrad Bahnhof]],".",","))</f>
        <v>50.773156</v>
      </c>
      <c r="G3012">
        <f>VALUE(SUBSTITUTE(Hafas[[#This Row],[Längengrad Bahnhof]],".",","))</f>
        <v>7.313288</v>
      </c>
    </row>
    <row r="3013" spans="1:7">
      <c r="A3013" s="4" t="s">
        <v>11405</v>
      </c>
      <c r="B3013">
        <v>8002753</v>
      </c>
      <c r="D3013" s="4" t="s">
        <v>11406</v>
      </c>
      <c r="E3013" s="4" t="s">
        <v>11407</v>
      </c>
      <c r="F3013">
        <f>VALUE(SUBSTITUTE(Hafas[[#This Row],[Breitengrad Bahnhof]],".",","))</f>
        <v>50.773332000000003</v>
      </c>
      <c r="G3013">
        <f>VALUE(SUBSTITUTE(Hafas[[#This Row],[Längengrad Bahnhof]],".",","))</f>
        <v>7.284592</v>
      </c>
    </row>
    <row r="3014" spans="1:7">
      <c r="A3014" s="4" t="s">
        <v>11408</v>
      </c>
      <c r="B3014">
        <v>8002754</v>
      </c>
      <c r="D3014" s="4" t="s">
        <v>11409</v>
      </c>
      <c r="E3014" s="4" t="s">
        <v>11410</v>
      </c>
      <c r="F3014">
        <f>VALUE(SUBSTITUTE(Hafas[[#This Row],[Breitengrad Bahnhof]],".",","))</f>
        <v>51.437154999999997</v>
      </c>
      <c r="G3014">
        <f>VALUE(SUBSTITUTE(Hafas[[#This Row],[Längengrad Bahnhof]],".",","))</f>
        <v>7.6468470000000002</v>
      </c>
    </row>
    <row r="3015" spans="1:7">
      <c r="A3015" s="4" t="s">
        <v>11411</v>
      </c>
      <c r="B3015">
        <v>8011856</v>
      </c>
      <c r="D3015" s="4" t="s">
        <v>11412</v>
      </c>
      <c r="E3015" s="4" t="s">
        <v>11413</v>
      </c>
      <c r="F3015">
        <f>VALUE(SUBSTITUTE(Hafas[[#This Row],[Breitengrad Bahnhof]],".",","))</f>
        <v>50.791750999999998</v>
      </c>
      <c r="G3015">
        <f>VALUE(SUBSTITUTE(Hafas[[#This Row],[Längengrad Bahnhof]],".",","))</f>
        <v>13.070919</v>
      </c>
    </row>
    <row r="3016" spans="1:7">
      <c r="A3016" s="4" t="s">
        <v>11414</v>
      </c>
      <c r="B3016">
        <v>8089207</v>
      </c>
      <c r="D3016" s="4" t="s">
        <v>11415</v>
      </c>
      <c r="E3016" s="4" t="s">
        <v>11416</v>
      </c>
      <c r="F3016">
        <f>VALUE(SUBSTITUTE(Hafas[[#This Row],[Breitengrad Bahnhof]],".",","))</f>
        <v>52.637903999999999</v>
      </c>
      <c r="G3016">
        <f>VALUE(SUBSTITUTE(Hafas[[#This Row],[Längengrad Bahnhof]],".",","))</f>
        <v>13.205807999999999</v>
      </c>
    </row>
    <row r="3017" spans="1:7">
      <c r="A3017" s="4" t="s">
        <v>11417</v>
      </c>
      <c r="B3017">
        <v>8013483</v>
      </c>
      <c r="D3017" s="4" t="s">
        <v>11418</v>
      </c>
      <c r="E3017" s="4" t="s">
        <v>11419</v>
      </c>
      <c r="F3017">
        <f>VALUE(SUBSTITUTE(Hafas[[#This Row],[Breitengrad Bahnhof]],".",","))</f>
        <v>52.638202999999997</v>
      </c>
      <c r="G3017">
        <f>VALUE(SUBSTITUTE(Hafas[[#This Row],[Längengrad Bahnhof]],".",","))</f>
        <v>13.205336000000001</v>
      </c>
    </row>
    <row r="3018" spans="1:7">
      <c r="A3018" s="4" t="s">
        <v>11420</v>
      </c>
      <c r="B3018">
        <v>8007053</v>
      </c>
      <c r="D3018" s="4" t="s">
        <v>11421</v>
      </c>
      <c r="E3018" s="4" t="s">
        <v>11422</v>
      </c>
      <c r="F3018">
        <f>VALUE(SUBSTITUTE(Hafas[[#This Row],[Breitengrad Bahnhof]],".",","))</f>
        <v>53.795121000000002</v>
      </c>
      <c r="G3018">
        <f>VALUE(SUBSTITUTE(Hafas[[#This Row],[Längengrad Bahnhof]],".",","))</f>
        <v>9.9821819999999999</v>
      </c>
    </row>
    <row r="3019" spans="1:7">
      <c r="A3019" s="4" t="s">
        <v>11423</v>
      </c>
      <c r="B3019">
        <v>8002757</v>
      </c>
      <c r="D3019" s="4" t="s">
        <v>11424</v>
      </c>
      <c r="E3019" s="4" t="s">
        <v>11425</v>
      </c>
      <c r="F3019">
        <f>VALUE(SUBSTITUTE(Hafas[[#This Row],[Breitengrad Bahnhof]],".",","))</f>
        <v>49.641553000000002</v>
      </c>
      <c r="G3019">
        <f>VALUE(SUBSTITUTE(Hafas[[#This Row],[Längengrad Bahnhof]],".",","))</f>
        <v>8.6333789999999997</v>
      </c>
    </row>
    <row r="3020" spans="1:7">
      <c r="A3020" s="4" t="s">
        <v>11426</v>
      </c>
      <c r="B3020">
        <v>8000160</v>
      </c>
      <c r="D3020" s="4" t="s">
        <v>11427</v>
      </c>
      <c r="E3020" s="4" t="s">
        <v>11428</v>
      </c>
      <c r="F3020">
        <f>VALUE(SUBSTITUTE(Hafas[[#This Row],[Breitengrad Bahnhof]],".",","))</f>
        <v>48.063622000000002</v>
      </c>
      <c r="G3020">
        <f>VALUE(SUBSTITUTE(Hafas[[#This Row],[Längengrad Bahnhof]],".",","))</f>
        <v>9.4138079999999995</v>
      </c>
    </row>
    <row r="3021" spans="1:7">
      <c r="A3021" s="4" t="s">
        <v>11429</v>
      </c>
      <c r="B3021">
        <v>8002760</v>
      </c>
      <c r="D3021" s="4" t="s">
        <v>11430</v>
      </c>
      <c r="E3021" s="4" t="s">
        <v>11431</v>
      </c>
      <c r="F3021">
        <f>VALUE(SUBSTITUTE(Hafas[[#This Row],[Breitengrad Bahnhof]],".",","))</f>
        <v>48.053570000000001</v>
      </c>
      <c r="G3021">
        <f>VALUE(SUBSTITUTE(Hafas[[#This Row],[Längengrad Bahnhof]],".",","))</f>
        <v>9.4333969999999994</v>
      </c>
    </row>
    <row r="3022" spans="1:7">
      <c r="A3022" s="4" t="s">
        <v>11432</v>
      </c>
      <c r="B3022">
        <v>8002761</v>
      </c>
      <c r="D3022" s="4" t="s">
        <v>11433</v>
      </c>
      <c r="E3022" s="4" t="s">
        <v>11434</v>
      </c>
      <c r="F3022">
        <f>VALUE(SUBSTITUTE(Hafas[[#This Row],[Breitengrad Bahnhof]],".",","))</f>
        <v>48.529527999999999</v>
      </c>
      <c r="G3022">
        <f>VALUE(SUBSTITUTE(Hafas[[#This Row],[Längengrad Bahnhof]],".",","))</f>
        <v>10.848027</v>
      </c>
    </row>
    <row r="3023" spans="1:7">
      <c r="A3023" s="4" t="s">
        <v>11435</v>
      </c>
      <c r="B3023">
        <v>8002762</v>
      </c>
      <c r="D3023" s="4" t="s">
        <v>11436</v>
      </c>
      <c r="E3023" s="4" t="s">
        <v>11437</v>
      </c>
      <c r="F3023">
        <f>VALUE(SUBSTITUTE(Hafas[[#This Row],[Breitengrad Bahnhof]],".",","))</f>
        <v>47.717002999999998</v>
      </c>
      <c r="G3023">
        <f>VALUE(SUBSTITUTE(Hafas[[#This Row],[Längengrad Bahnhof]],".",","))</f>
        <v>8.6641270000000006</v>
      </c>
    </row>
    <row r="3024" spans="1:7">
      <c r="A3024" s="4" t="s">
        <v>11438</v>
      </c>
      <c r="B3024">
        <v>8002763</v>
      </c>
      <c r="D3024" s="4" t="s">
        <v>11439</v>
      </c>
      <c r="E3024" s="4" t="s">
        <v>11440</v>
      </c>
      <c r="F3024">
        <f>VALUE(SUBSTITUTE(Hafas[[#This Row],[Breitengrad Bahnhof]],".",","))</f>
        <v>48.223866000000001</v>
      </c>
      <c r="G3024">
        <f>VALUE(SUBSTITUTE(Hafas[[#This Row],[Längengrad Bahnhof]],".",","))</f>
        <v>7.7676379999999998</v>
      </c>
    </row>
    <row r="3025" spans="1:7">
      <c r="A3025" s="4" t="s">
        <v>11441</v>
      </c>
      <c r="B3025">
        <v>8002764</v>
      </c>
      <c r="D3025" s="4" t="s">
        <v>11442</v>
      </c>
      <c r="E3025" s="4" t="s">
        <v>11443</v>
      </c>
      <c r="F3025">
        <f>VALUE(SUBSTITUTE(Hafas[[#This Row],[Breitengrad Bahnhof]],".",","))</f>
        <v>49.281494000000002</v>
      </c>
      <c r="G3025">
        <f>VALUE(SUBSTITUTE(Hafas[[#This Row],[Längengrad Bahnhof]],".",","))</f>
        <v>9.2598240000000001</v>
      </c>
    </row>
    <row r="3026" spans="1:7">
      <c r="A3026" s="4" t="s">
        <v>11444</v>
      </c>
      <c r="B3026">
        <v>8000161</v>
      </c>
      <c r="D3026" s="4" t="s">
        <v>11445</v>
      </c>
      <c r="E3026" s="4" t="s">
        <v>11446</v>
      </c>
      <c r="F3026">
        <f>VALUE(SUBSTITUTE(Hafas[[#This Row],[Breitengrad Bahnhof]],".",","))</f>
        <v>50.684404999999998</v>
      </c>
      <c r="G3026">
        <f>VALUE(SUBSTITUTE(Hafas[[#This Row],[Längengrad Bahnhof]],".",","))</f>
        <v>8.3081399999999999</v>
      </c>
    </row>
    <row r="3027" spans="1:7">
      <c r="A3027" s="4" t="s">
        <v>11447</v>
      </c>
      <c r="B3027">
        <v>8002766</v>
      </c>
      <c r="D3027" s="4" t="s">
        <v>11448</v>
      </c>
      <c r="E3027" s="4" t="s">
        <v>11449</v>
      </c>
      <c r="F3027">
        <f>VALUE(SUBSTITUTE(Hafas[[#This Row],[Breitengrad Bahnhof]],".",","))</f>
        <v>48.625633999999998</v>
      </c>
      <c r="G3027">
        <f>VALUE(SUBSTITUTE(Hafas[[#This Row],[Längengrad Bahnhof]],".",","))</f>
        <v>10.170334</v>
      </c>
    </row>
    <row r="3028" spans="1:7">
      <c r="A3028" s="4" t="s">
        <v>11450</v>
      </c>
      <c r="B3028">
        <v>8002768</v>
      </c>
      <c r="D3028" s="4" t="s">
        <v>11451</v>
      </c>
      <c r="E3028" s="4" t="s">
        <v>11452</v>
      </c>
      <c r="F3028">
        <f>VALUE(SUBSTITUTE(Hafas[[#This Row],[Breitengrad Bahnhof]],".",","))</f>
        <v>50.771268999999997</v>
      </c>
      <c r="G3028">
        <f>VALUE(SUBSTITUTE(Hafas[[#This Row],[Längengrad Bahnhof]],".",","))</f>
        <v>7.5213489999999998</v>
      </c>
    </row>
    <row r="3029" spans="1:7">
      <c r="A3029" s="4" t="s">
        <v>11453</v>
      </c>
      <c r="B3029">
        <v>8002769</v>
      </c>
      <c r="D3029" s="4" t="s">
        <v>11454</v>
      </c>
      <c r="E3029" s="4" t="s">
        <v>11455</v>
      </c>
      <c r="F3029">
        <f>VALUE(SUBSTITUTE(Hafas[[#This Row],[Breitengrad Bahnhof]],".",","))</f>
        <v>51.404806000000001</v>
      </c>
      <c r="G3029">
        <f>VALUE(SUBSTITUTE(Hafas[[#This Row],[Längengrad Bahnhof]],".",","))</f>
        <v>7.4326189999999999</v>
      </c>
    </row>
    <row r="3030" spans="1:7">
      <c r="A3030" s="4" t="s">
        <v>11456</v>
      </c>
      <c r="B3030">
        <v>8079267</v>
      </c>
      <c r="D3030" s="4" t="s">
        <v>11457</v>
      </c>
      <c r="E3030" s="4" t="s">
        <v>11458</v>
      </c>
      <c r="F3030">
        <f>VALUE(SUBSTITUTE(Hafas[[#This Row],[Breitengrad Bahnhof]],".",","))</f>
        <v>47.574972000000002</v>
      </c>
      <c r="G3030">
        <f>VALUE(SUBSTITUTE(Hafas[[#This Row],[Längengrad Bahnhof]],".",","))</f>
        <v>8.4553609999999999</v>
      </c>
    </row>
    <row r="3031" spans="1:7">
      <c r="A3031" s="4" t="s">
        <v>11459</v>
      </c>
      <c r="B3031">
        <v>8002770</v>
      </c>
      <c r="D3031" s="4" t="s">
        <v>11460</v>
      </c>
      <c r="E3031" s="4" t="s">
        <v>11461</v>
      </c>
      <c r="F3031">
        <f>VALUE(SUBSTITUTE(Hafas[[#This Row],[Breitengrad Bahnhof]],".",","))</f>
        <v>50.778376000000002</v>
      </c>
      <c r="G3031">
        <f>VALUE(SUBSTITUTE(Hafas[[#This Row],[Längengrad Bahnhof]],".",","))</f>
        <v>7.9531790000000004</v>
      </c>
    </row>
    <row r="3032" spans="1:7">
      <c r="A3032" s="4" t="s">
        <v>11462</v>
      </c>
      <c r="B3032">
        <v>8000162</v>
      </c>
      <c r="D3032" s="4" t="s">
        <v>11463</v>
      </c>
      <c r="E3032" s="4" t="s">
        <v>11464</v>
      </c>
      <c r="F3032">
        <f>VALUE(SUBSTITUTE(Hafas[[#This Row],[Breitengrad Bahnhof]],".",","))</f>
        <v>52.119608999999997</v>
      </c>
      <c r="G3032">
        <f>VALUE(SUBSTITUTE(Hafas[[#This Row],[Längengrad Bahnhof]],".",","))</f>
        <v>8.6636430000000004</v>
      </c>
    </row>
    <row r="3033" spans="1:7">
      <c r="A3033" s="4" t="s">
        <v>11465</v>
      </c>
      <c r="B3033">
        <v>8000387</v>
      </c>
      <c r="D3033" s="4" t="s">
        <v>11466</v>
      </c>
      <c r="E3033" s="4" t="s">
        <v>11467</v>
      </c>
      <c r="F3033">
        <f>VALUE(SUBSTITUTE(Hafas[[#This Row],[Breitengrad Bahnhof]],".",","))</f>
        <v>47.646810000000002</v>
      </c>
      <c r="G3033">
        <f>VALUE(SUBSTITUTE(Hafas[[#This Row],[Längengrad Bahnhof]],".",","))</f>
        <v>9.8273820000000001</v>
      </c>
    </row>
    <row r="3034" spans="1:7">
      <c r="A3034" s="4" t="s">
        <v>11468</v>
      </c>
      <c r="B3034">
        <v>8002773</v>
      </c>
      <c r="D3034" s="4" t="s">
        <v>11469</v>
      </c>
      <c r="E3034" s="4" t="s">
        <v>11470</v>
      </c>
      <c r="F3034">
        <f>VALUE(SUBSTITUTE(Hafas[[#This Row],[Breitengrad Bahnhof]],".",","))</f>
        <v>49.936802</v>
      </c>
      <c r="G3034">
        <f>VALUE(SUBSTITUTE(Hafas[[#This Row],[Längengrad Bahnhof]],".",","))</f>
        <v>8.9165749999999999</v>
      </c>
    </row>
    <row r="3035" spans="1:7">
      <c r="A3035" s="4" t="s">
        <v>11471</v>
      </c>
      <c r="B3035">
        <v>8011860</v>
      </c>
      <c r="D3035" s="4" t="s">
        <v>11472</v>
      </c>
      <c r="E3035" s="4" t="s">
        <v>11473</v>
      </c>
      <c r="F3035">
        <f>VALUE(SUBSTITUTE(Hafas[[#This Row],[Breitengrad Bahnhof]],".",","))</f>
        <v>51.451498000000001</v>
      </c>
      <c r="G3035">
        <f>VALUE(SUBSTITUTE(Hafas[[#This Row],[Längengrad Bahnhof]],".",","))</f>
        <v>10.875254999999999</v>
      </c>
    </row>
    <row r="3036" spans="1:7">
      <c r="A3036" s="4" t="s">
        <v>11474</v>
      </c>
      <c r="B3036">
        <v>8087026</v>
      </c>
      <c r="D3036" s="4" t="s">
        <v>11475</v>
      </c>
      <c r="E3036" s="4" t="s">
        <v>11476</v>
      </c>
      <c r="F3036">
        <f>VALUE(SUBSTITUTE(Hafas[[#This Row],[Breitengrad Bahnhof]],".",","))</f>
        <v>53.952764999999999</v>
      </c>
      <c r="G3036">
        <f>VALUE(SUBSTITUTE(Hafas[[#This Row],[Längengrad Bahnhof]],".",","))</f>
        <v>14.148258999999999</v>
      </c>
    </row>
    <row r="3037" spans="1:7">
      <c r="A3037" s="4" t="s">
        <v>11477</v>
      </c>
      <c r="B3037">
        <v>8010166</v>
      </c>
      <c r="D3037" s="4" t="s">
        <v>11478</v>
      </c>
      <c r="E3037" s="4" t="s">
        <v>11479</v>
      </c>
      <c r="F3037">
        <f>VALUE(SUBSTITUTE(Hafas[[#This Row],[Breitengrad Bahnhof]],".",","))</f>
        <v>50.570936000000003</v>
      </c>
      <c r="G3037">
        <f>VALUE(SUBSTITUTE(Hafas[[#This Row],[Längengrad Bahnhof]],".",","))</f>
        <v>12.235424</v>
      </c>
    </row>
    <row r="3038" spans="1:7">
      <c r="A3038" s="4" t="s">
        <v>11480</v>
      </c>
      <c r="B3038">
        <v>8013548</v>
      </c>
      <c r="D3038" s="4" t="s">
        <v>11481</v>
      </c>
      <c r="E3038" s="4" t="s">
        <v>11482</v>
      </c>
      <c r="F3038">
        <f>VALUE(SUBSTITUTE(Hafas[[#This Row],[Breitengrad Bahnhof]],".",","))</f>
        <v>51.002642000000002</v>
      </c>
      <c r="G3038">
        <f>VALUE(SUBSTITUTE(Hafas[[#This Row],[Längengrad Bahnhof]],".",","))</f>
        <v>10.171661</v>
      </c>
    </row>
    <row r="3039" spans="1:7">
      <c r="A3039" s="4" t="s">
        <v>11483</v>
      </c>
      <c r="B3039">
        <v>8002776</v>
      </c>
      <c r="D3039" s="4" t="s">
        <v>11484</v>
      </c>
      <c r="E3039" s="4" t="s">
        <v>11485</v>
      </c>
      <c r="F3039">
        <f>VALUE(SUBSTITUTE(Hafas[[#This Row],[Breitengrad Bahnhof]],".",","))</f>
        <v>48.594583999999998</v>
      </c>
      <c r="G3039">
        <f>VALUE(SUBSTITUTE(Hafas[[#This Row],[Längengrad Bahnhof]],".",","))</f>
        <v>10.258331</v>
      </c>
    </row>
    <row r="3040" spans="1:7">
      <c r="A3040" s="4" t="s">
        <v>11486</v>
      </c>
      <c r="B3040">
        <v>8007231</v>
      </c>
      <c r="D3040" s="4" t="s">
        <v>11487</v>
      </c>
      <c r="E3040" s="4" t="s">
        <v>11488</v>
      </c>
      <c r="F3040">
        <f>VALUE(SUBSTITUTE(Hafas[[#This Row],[Breitengrad Bahnhof]],".",","))</f>
        <v>48.200845000000001</v>
      </c>
      <c r="G3040">
        <f>VALUE(SUBSTITUTE(Hafas[[#This Row],[Längengrad Bahnhof]],".",","))</f>
        <v>9.2174669999999992</v>
      </c>
    </row>
    <row r="3041" spans="1:7">
      <c r="A3041" s="4" t="s">
        <v>11489</v>
      </c>
      <c r="B3041">
        <v>8011861</v>
      </c>
      <c r="D3041" s="4" t="s">
        <v>11490</v>
      </c>
      <c r="E3041" s="4" t="s">
        <v>11491</v>
      </c>
      <c r="F3041">
        <f>VALUE(SUBSTITUTE(Hafas[[#This Row],[Breitengrad Bahnhof]],".",","))</f>
        <v>51.165545000000002</v>
      </c>
      <c r="G3041">
        <f>VALUE(SUBSTITUTE(Hafas[[#This Row],[Längengrad Bahnhof]],".",","))</f>
        <v>13.815351</v>
      </c>
    </row>
    <row r="3042" spans="1:7">
      <c r="A3042" s="4" t="s">
        <v>553</v>
      </c>
      <c r="B3042">
        <v>8011862</v>
      </c>
      <c r="D3042" s="4" t="s">
        <v>555</v>
      </c>
      <c r="E3042" s="4" t="s">
        <v>556</v>
      </c>
      <c r="F3042">
        <f>VALUE(SUBSTITUTE(Hafas[[#This Row],[Breitengrad Bahnhof]],".",","))</f>
        <v>50.903779</v>
      </c>
      <c r="G3042">
        <f>VALUE(SUBSTITUTE(Hafas[[#This Row],[Längengrad Bahnhof]],".",","))</f>
        <v>11.858625999999999</v>
      </c>
    </row>
    <row r="3043" spans="1:7">
      <c r="A3043" s="4" t="s">
        <v>11492</v>
      </c>
      <c r="B3043">
        <v>8000164</v>
      </c>
      <c r="D3043" s="4" t="s">
        <v>11493</v>
      </c>
      <c r="E3043" s="4" t="s">
        <v>11494</v>
      </c>
      <c r="F3043">
        <f>VALUE(SUBSTITUTE(Hafas[[#This Row],[Breitengrad Bahnhof]],".",","))</f>
        <v>51.543652000000002</v>
      </c>
      <c r="G3043">
        <f>VALUE(SUBSTITUTE(Hafas[[#This Row],[Längengrad Bahnhof]],".",","))</f>
        <v>7.2178300000000002</v>
      </c>
    </row>
    <row r="3044" spans="1:7">
      <c r="A3044" s="4" t="s">
        <v>11495</v>
      </c>
      <c r="B3044">
        <v>8002779</v>
      </c>
      <c r="D3044" s="4" t="s">
        <v>11496</v>
      </c>
      <c r="E3044" s="4" t="s">
        <v>11497</v>
      </c>
      <c r="F3044">
        <f>VALUE(SUBSTITUTE(Hafas[[#This Row],[Breitengrad Bahnhof]],".",","))</f>
        <v>51.554789</v>
      </c>
      <c r="G3044">
        <f>VALUE(SUBSTITUTE(Hafas[[#This Row],[Längengrad Bahnhof]],".",","))</f>
        <v>7.2683499999999999</v>
      </c>
    </row>
    <row r="3045" spans="1:7">
      <c r="A3045" s="4" t="s">
        <v>11498</v>
      </c>
      <c r="B3045">
        <v>8002782</v>
      </c>
      <c r="D3045" s="4" t="s">
        <v>11499</v>
      </c>
      <c r="E3045" s="4" t="s">
        <v>11500</v>
      </c>
      <c r="F3045">
        <f>VALUE(SUBSTITUTE(Hafas[[#This Row],[Breitengrad Bahnhof]],".",","))</f>
        <v>49.528613999999997</v>
      </c>
      <c r="G3045">
        <f>VALUE(SUBSTITUTE(Hafas[[#This Row],[Längengrad Bahnhof]],".",","))</f>
        <v>11.149921000000001</v>
      </c>
    </row>
    <row r="3046" spans="1:7">
      <c r="A3046" s="4" t="s">
        <v>11501</v>
      </c>
      <c r="B3046">
        <v>8002783</v>
      </c>
      <c r="D3046" s="4" t="s">
        <v>11502</v>
      </c>
      <c r="E3046" s="4" t="s">
        <v>11503</v>
      </c>
      <c r="F3046">
        <f>VALUE(SUBSTITUTE(Hafas[[#This Row],[Breitengrad Bahnhof]],".",","))</f>
        <v>49.544581999999998</v>
      </c>
      <c r="G3046">
        <f>VALUE(SUBSTITUTE(Hafas[[#This Row],[Längengrad Bahnhof]],".",","))</f>
        <v>11.146803999999999</v>
      </c>
    </row>
    <row r="3047" spans="1:7">
      <c r="A3047" s="4" t="s">
        <v>11504</v>
      </c>
      <c r="B3047">
        <v>8002784</v>
      </c>
      <c r="D3047" s="4" t="s">
        <v>11505</v>
      </c>
      <c r="E3047" s="4" t="s">
        <v>11506</v>
      </c>
      <c r="F3047">
        <f>VALUE(SUBSTITUTE(Hafas[[#This Row],[Breitengrad Bahnhof]],".",","))</f>
        <v>51.104315999999997</v>
      </c>
      <c r="G3047">
        <f>VALUE(SUBSTITUTE(Hafas[[#This Row],[Längengrad Bahnhof]],".",","))</f>
        <v>6.3673989999999998</v>
      </c>
    </row>
    <row r="3048" spans="1:7">
      <c r="A3048" s="4" t="s">
        <v>11507</v>
      </c>
      <c r="B3048">
        <v>8002785</v>
      </c>
      <c r="D3048" s="4" t="s">
        <v>11508</v>
      </c>
      <c r="E3048" s="4" t="s">
        <v>11509</v>
      </c>
      <c r="F3048">
        <f>VALUE(SUBSTITUTE(Hafas[[#This Row],[Breitengrad Bahnhof]],".",","))</f>
        <v>48.593991000000003</v>
      </c>
      <c r="G3048">
        <f>VALUE(SUBSTITUTE(Hafas[[#This Row],[Längengrad Bahnhof]],".",","))</f>
        <v>8.8626620000000003</v>
      </c>
    </row>
    <row r="3049" spans="1:7">
      <c r="A3049" s="4" t="s">
        <v>11510</v>
      </c>
      <c r="B3049">
        <v>8002786</v>
      </c>
      <c r="D3049" s="4" t="s">
        <v>11511</v>
      </c>
      <c r="E3049" s="4" t="s">
        <v>11512</v>
      </c>
      <c r="F3049">
        <f>VALUE(SUBSTITUTE(Hafas[[#This Row],[Breitengrad Bahnhof]],".",","))</f>
        <v>48.584969000000001</v>
      </c>
      <c r="G3049">
        <f>VALUE(SUBSTITUTE(Hafas[[#This Row],[Längengrad Bahnhof]],".",","))</f>
        <v>8.867661</v>
      </c>
    </row>
    <row r="3050" spans="1:7">
      <c r="A3050" s="4" t="s">
        <v>11513</v>
      </c>
      <c r="B3050">
        <v>8011863</v>
      </c>
      <c r="D3050" s="4" t="s">
        <v>11514</v>
      </c>
      <c r="E3050" s="4" t="s">
        <v>11515</v>
      </c>
      <c r="F3050">
        <f>VALUE(SUBSTITUTE(Hafas[[#This Row],[Breitengrad Bahnhof]],".",","))</f>
        <v>52.529927999999998</v>
      </c>
      <c r="G3050">
        <f>VALUE(SUBSTITUTE(Hafas[[#This Row],[Längengrad Bahnhof]],".",","))</f>
        <v>13.886577000000001</v>
      </c>
    </row>
    <row r="3051" spans="1:7">
      <c r="A3051" s="4" t="s">
        <v>11516</v>
      </c>
      <c r="B3051">
        <v>8002789</v>
      </c>
      <c r="D3051" s="4" t="s">
        <v>11517</v>
      </c>
      <c r="E3051" s="4" t="s">
        <v>11518</v>
      </c>
      <c r="F3051">
        <f>VALUE(SUBSTITUTE(Hafas[[#This Row],[Breitengrad Bahnhof]],".",","))</f>
        <v>48.417731000000003</v>
      </c>
      <c r="G3051">
        <f>VALUE(SUBSTITUTE(Hafas[[#This Row],[Längengrad Bahnhof]],".",","))</f>
        <v>9.8977299999999993</v>
      </c>
    </row>
    <row r="3052" spans="1:7">
      <c r="A3052" s="4" t="s">
        <v>11519</v>
      </c>
      <c r="B3052">
        <v>8079099</v>
      </c>
      <c r="D3052" s="4" t="s">
        <v>11520</v>
      </c>
      <c r="E3052" s="4" t="s">
        <v>11521</v>
      </c>
      <c r="F3052">
        <f>VALUE(SUBSTITUTE(Hafas[[#This Row],[Breitengrad Bahnhof]],".",","))</f>
        <v>48.13944</v>
      </c>
      <c r="G3052">
        <f>VALUE(SUBSTITUTE(Hafas[[#This Row],[Längengrad Bahnhof]],".",","))</f>
        <v>9.808465</v>
      </c>
    </row>
    <row r="3053" spans="1:7">
      <c r="A3053" s="4" t="s">
        <v>11522</v>
      </c>
      <c r="B3053">
        <v>8011864</v>
      </c>
      <c r="D3053" s="4" t="s">
        <v>11523</v>
      </c>
      <c r="E3053" s="4" t="s">
        <v>11524</v>
      </c>
      <c r="F3053">
        <f>VALUE(SUBSTITUTE(Hafas[[#This Row],[Breitengrad Bahnhof]],".",","))</f>
        <v>53.837707000000002</v>
      </c>
      <c r="G3053">
        <f>VALUE(SUBSTITUTE(Hafas[[#This Row],[Längengrad Bahnhof]],".",","))</f>
        <v>10.760007999999999</v>
      </c>
    </row>
    <row r="3054" spans="1:7">
      <c r="A3054" s="4" t="s">
        <v>11525</v>
      </c>
      <c r="B3054">
        <v>8002792</v>
      </c>
      <c r="D3054" s="4" t="s">
        <v>11526</v>
      </c>
      <c r="E3054" s="4" t="s">
        <v>11527</v>
      </c>
      <c r="F3054">
        <f>VALUE(SUBSTITUTE(Hafas[[#This Row],[Breitengrad Bahnhof]],".",","))</f>
        <v>47.998849</v>
      </c>
      <c r="G3054">
        <f>VALUE(SUBSTITUTE(Hafas[[#This Row],[Längengrad Bahnhof]],".",","))</f>
        <v>11.170571000000001</v>
      </c>
    </row>
    <row r="3055" spans="1:7">
      <c r="A3055" s="4" t="s">
        <v>11528</v>
      </c>
      <c r="B3055">
        <v>8002793</v>
      </c>
      <c r="D3055" s="4" t="s">
        <v>11529</v>
      </c>
      <c r="E3055" s="4" t="s">
        <v>11530</v>
      </c>
      <c r="F3055">
        <f>VALUE(SUBSTITUTE(Hafas[[#This Row],[Breitengrad Bahnhof]],".",","))</f>
        <v>49.500461999999999</v>
      </c>
      <c r="G3055">
        <f>VALUE(SUBSTITUTE(Hafas[[#This Row],[Längengrad Bahnhof]],".",","))</f>
        <v>11.435143</v>
      </c>
    </row>
    <row r="3056" spans="1:7">
      <c r="A3056" s="4" t="s">
        <v>11531</v>
      </c>
      <c r="B3056">
        <v>8002794</v>
      </c>
      <c r="D3056" s="4" t="s">
        <v>11532</v>
      </c>
      <c r="E3056" s="4" t="s">
        <v>11533</v>
      </c>
      <c r="F3056">
        <f>VALUE(SUBSTITUTE(Hafas[[#This Row],[Breitengrad Bahnhof]],".",","))</f>
        <v>49.510072999999998</v>
      </c>
      <c r="G3056">
        <f>VALUE(SUBSTITUTE(Hafas[[#This Row],[Längengrad Bahnhof]],".",","))</f>
        <v>11.423826</v>
      </c>
    </row>
    <row r="3057" spans="1:7">
      <c r="A3057" s="4" t="s">
        <v>11534</v>
      </c>
      <c r="B3057">
        <v>8002797</v>
      </c>
      <c r="D3057" s="4" t="s">
        <v>11535</v>
      </c>
      <c r="E3057" s="4" t="s">
        <v>11536</v>
      </c>
      <c r="F3057">
        <f>VALUE(SUBSTITUTE(Hafas[[#This Row],[Breitengrad Bahnhof]],".",","))</f>
        <v>47.549506999999998</v>
      </c>
      <c r="G3057">
        <f>VALUE(SUBSTITUTE(Hafas[[#This Row],[Längengrad Bahnhof]],".",","))</f>
        <v>7.7396630000000002</v>
      </c>
    </row>
    <row r="3058" spans="1:7">
      <c r="A3058" s="4" t="s">
        <v>11537</v>
      </c>
      <c r="B3058">
        <v>8002795</v>
      </c>
      <c r="D3058" s="4" t="s">
        <v>11538</v>
      </c>
      <c r="E3058" s="4" t="s">
        <v>11539</v>
      </c>
      <c r="F3058">
        <f>VALUE(SUBSTITUTE(Hafas[[#This Row],[Breitengrad Bahnhof]],".",","))</f>
        <v>51.597507999999998</v>
      </c>
      <c r="G3058">
        <f>VALUE(SUBSTITUTE(Hafas[[#This Row],[Längengrad Bahnhof]],".",","))</f>
        <v>7.1390529999999996</v>
      </c>
    </row>
    <row r="3059" spans="1:7">
      <c r="A3059" s="4" t="s">
        <v>11540</v>
      </c>
      <c r="B3059">
        <v>8000165</v>
      </c>
      <c r="D3059" s="4" t="s">
        <v>11541</v>
      </c>
      <c r="E3059" s="4" t="s">
        <v>11542</v>
      </c>
      <c r="F3059">
        <f>VALUE(SUBSTITUTE(Hafas[[#This Row],[Breitengrad Bahnhof]],".",","))</f>
        <v>51.671909999999997</v>
      </c>
      <c r="G3059">
        <f>VALUE(SUBSTITUTE(Hafas[[#This Row],[Längengrad Bahnhof]],".",","))</f>
        <v>6.9741669999999996</v>
      </c>
    </row>
    <row r="3060" spans="1:7">
      <c r="A3060" s="4" t="s">
        <v>11543</v>
      </c>
      <c r="B3060">
        <v>8002798</v>
      </c>
      <c r="D3060" s="4" t="s">
        <v>11544</v>
      </c>
      <c r="E3060" s="4" t="s">
        <v>11545</v>
      </c>
      <c r="F3060">
        <f>VALUE(SUBSTITUTE(Hafas[[#This Row],[Breitengrad Bahnhof]],".",","))</f>
        <v>49.509490999999997</v>
      </c>
      <c r="G3060">
        <f>VALUE(SUBSTITUTE(Hafas[[#This Row],[Längengrad Bahnhof]],".",","))</f>
        <v>8.1900440000000003</v>
      </c>
    </row>
    <row r="3061" spans="1:7">
      <c r="A3061" s="4" t="s">
        <v>11546</v>
      </c>
      <c r="B3061">
        <v>8002800</v>
      </c>
      <c r="D3061" s="4" t="s">
        <v>11547</v>
      </c>
      <c r="E3061" s="4" t="s">
        <v>11548</v>
      </c>
      <c r="F3061">
        <f>VALUE(SUBSTITUTE(Hafas[[#This Row],[Breitengrad Bahnhof]],".",","))</f>
        <v>51.654494999999997</v>
      </c>
      <c r="G3061">
        <f>VALUE(SUBSTITUTE(Hafas[[#This Row],[Längengrad Bahnhof]],".",","))</f>
        <v>10.332803999999999</v>
      </c>
    </row>
    <row r="3062" spans="1:7">
      <c r="A3062" s="4" t="s">
        <v>11549</v>
      </c>
      <c r="B3062">
        <v>8011867</v>
      </c>
      <c r="D3062" s="4" t="s">
        <v>11550</v>
      </c>
      <c r="E3062" s="4" t="s">
        <v>11551</v>
      </c>
      <c r="F3062">
        <f>VALUE(SUBSTITUTE(Hafas[[#This Row],[Breitengrad Bahnhof]],".",","))</f>
        <v>51.679445999999999</v>
      </c>
      <c r="G3062">
        <f>VALUE(SUBSTITUTE(Hafas[[#This Row],[Längengrad Bahnhof]],".",","))</f>
        <v>13.202786</v>
      </c>
    </row>
    <row r="3063" spans="1:7">
      <c r="A3063" s="4" t="s">
        <v>961</v>
      </c>
      <c r="B3063">
        <v>8000166</v>
      </c>
      <c r="D3063" s="4" t="s">
        <v>11552</v>
      </c>
      <c r="E3063" s="4" t="s">
        <v>11553</v>
      </c>
      <c r="F3063">
        <f>VALUE(SUBSTITUTE(Hafas[[#This Row],[Breitengrad Bahnhof]],".",","))</f>
        <v>51.643861000000001</v>
      </c>
      <c r="G3063">
        <f>VALUE(SUBSTITUTE(Hafas[[#This Row],[Längengrad Bahnhof]],".",","))</f>
        <v>10.329923000000001</v>
      </c>
    </row>
    <row r="3064" spans="1:7">
      <c r="A3064" s="4" t="s">
        <v>11554</v>
      </c>
      <c r="B3064">
        <v>8010167</v>
      </c>
      <c r="D3064" s="4" t="s">
        <v>11555</v>
      </c>
      <c r="E3064" s="4" t="s">
        <v>11556</v>
      </c>
      <c r="F3064">
        <f>VALUE(SUBSTITUTE(Hafas[[#This Row],[Breitengrad Bahnhof]],".",","))</f>
        <v>52.905360999999999</v>
      </c>
      <c r="G3064">
        <f>VALUE(SUBSTITUTE(Hafas[[#This Row],[Längengrad Bahnhof]],".",","))</f>
        <v>12.978391</v>
      </c>
    </row>
    <row r="3065" spans="1:7">
      <c r="A3065" s="4" t="s">
        <v>11557</v>
      </c>
      <c r="B3065">
        <v>8002801</v>
      </c>
      <c r="D3065" s="4" t="s">
        <v>11558</v>
      </c>
      <c r="E3065" s="4" t="s">
        <v>11559</v>
      </c>
      <c r="F3065">
        <f>VALUE(SUBSTITUTE(Hafas[[#This Row],[Breitengrad Bahnhof]],".",","))</f>
        <v>51.880225000000003</v>
      </c>
      <c r="G3065">
        <f>VALUE(SUBSTITUTE(Hafas[[#This Row],[Längengrad Bahnhof]],".",","))</f>
        <v>8.2362680000000008</v>
      </c>
    </row>
    <row r="3066" spans="1:7">
      <c r="A3066" s="4" t="s">
        <v>11560</v>
      </c>
      <c r="B3066">
        <v>8079605</v>
      </c>
      <c r="D3066" s="4" t="s">
        <v>11561</v>
      </c>
      <c r="E3066" s="4" t="s">
        <v>11562</v>
      </c>
      <c r="F3066">
        <f>VALUE(SUBSTITUTE(Hafas[[#This Row],[Breitengrad Bahnhof]],".",","))</f>
        <v>53.783537000000003</v>
      </c>
      <c r="G3066">
        <f>VALUE(SUBSTITUTE(Hafas[[#This Row],[Längengrad Bahnhof]],".",","))</f>
        <v>9.4838839999999998</v>
      </c>
    </row>
    <row r="3067" spans="1:7">
      <c r="A3067" s="4" t="s">
        <v>11563</v>
      </c>
      <c r="B3067">
        <v>8002806</v>
      </c>
      <c r="D3067" s="4" t="s">
        <v>11564</v>
      </c>
      <c r="E3067" s="4" t="s">
        <v>11565</v>
      </c>
      <c r="F3067">
        <f>VALUE(SUBSTITUTE(Hafas[[#This Row],[Breitengrad Bahnhof]],".",","))</f>
        <v>50.870916000000001</v>
      </c>
      <c r="G3067">
        <f>VALUE(SUBSTITUTE(Hafas[[#This Row],[Längengrad Bahnhof]],".",","))</f>
        <v>6.0944859999999998</v>
      </c>
    </row>
    <row r="3068" spans="1:7">
      <c r="A3068" s="4" t="s">
        <v>11566</v>
      </c>
      <c r="B3068">
        <v>8089120</v>
      </c>
      <c r="D3068" s="4" t="s">
        <v>2585</v>
      </c>
      <c r="E3068" s="4" t="s">
        <v>2585</v>
      </c>
      <c r="F3068">
        <f>VALUE(SUBSTITUTE(Hafas[[#This Row],[Breitengrad Bahnhof]],".",","))</f>
        <v>999999</v>
      </c>
      <c r="G3068">
        <f>VALUE(SUBSTITUTE(Hafas[[#This Row],[Längengrad Bahnhof]],".",","))</f>
        <v>999999</v>
      </c>
    </row>
    <row r="3069" spans="1:7">
      <c r="A3069" s="4" t="s">
        <v>11567</v>
      </c>
      <c r="B3069">
        <v>8002804</v>
      </c>
      <c r="D3069" s="4" t="s">
        <v>11568</v>
      </c>
      <c r="E3069" s="4" t="s">
        <v>11569</v>
      </c>
      <c r="F3069">
        <f>VALUE(SUBSTITUTE(Hafas[[#This Row],[Breitengrad Bahnhof]],".",","))</f>
        <v>50.885433999999997</v>
      </c>
      <c r="G3069">
        <f>VALUE(SUBSTITUTE(Hafas[[#This Row],[Längengrad Bahnhof]],".",","))</f>
        <v>6.1009989999999998</v>
      </c>
    </row>
    <row r="3070" spans="1:7">
      <c r="A3070" s="4" t="s">
        <v>11570</v>
      </c>
      <c r="B3070">
        <v>8002816</v>
      </c>
      <c r="D3070" s="4" t="s">
        <v>11571</v>
      </c>
      <c r="E3070" s="4" t="s">
        <v>11572</v>
      </c>
      <c r="F3070">
        <f>VALUE(SUBSTITUTE(Hafas[[#This Row],[Breitengrad Bahnhof]],".",","))</f>
        <v>50.886961999999997</v>
      </c>
      <c r="G3070">
        <f>VALUE(SUBSTITUTE(Hafas[[#This Row],[Längengrad Bahnhof]],".",","))</f>
        <v>6.1195040000000001</v>
      </c>
    </row>
    <row r="3071" spans="1:7">
      <c r="A3071" s="4" t="s">
        <v>11573</v>
      </c>
      <c r="B3071">
        <v>8007808</v>
      </c>
      <c r="D3071" s="4" t="s">
        <v>11574</v>
      </c>
      <c r="E3071" s="4" t="s">
        <v>11575</v>
      </c>
      <c r="F3071">
        <f>VALUE(SUBSTITUTE(Hafas[[#This Row],[Breitengrad Bahnhof]],".",","))</f>
        <v>53.472715000000001</v>
      </c>
      <c r="G3071">
        <f>VALUE(SUBSTITUTE(Hafas[[#This Row],[Längengrad Bahnhof]],".",","))</f>
        <v>9.1950479999999999</v>
      </c>
    </row>
    <row r="3072" spans="1:7">
      <c r="A3072" s="4" t="s">
        <v>11576</v>
      </c>
      <c r="B3072">
        <v>8002808</v>
      </c>
      <c r="D3072" s="4" t="s">
        <v>11577</v>
      </c>
      <c r="E3072" s="4" t="s">
        <v>11578</v>
      </c>
      <c r="F3072">
        <f>VALUE(SUBSTITUTE(Hafas[[#This Row],[Breitengrad Bahnhof]],".",","))</f>
        <v>48.536689000000003</v>
      </c>
      <c r="G3072">
        <f>VALUE(SUBSTITUTE(Hafas[[#This Row],[Längengrad Bahnhof]],".",","))</f>
        <v>8.3989670000000007</v>
      </c>
    </row>
    <row r="3073" spans="1:7">
      <c r="A3073" s="4" t="s">
        <v>11579</v>
      </c>
      <c r="B3073">
        <v>8000167</v>
      </c>
      <c r="D3073" s="4" t="s">
        <v>11580</v>
      </c>
      <c r="E3073" s="4" t="s">
        <v>11581</v>
      </c>
      <c r="F3073">
        <f>VALUE(SUBSTITUTE(Hafas[[#This Row],[Breitengrad Bahnhof]],".",","))</f>
        <v>52.439221000000003</v>
      </c>
      <c r="G3073">
        <f>VALUE(SUBSTITUTE(Hafas[[#This Row],[Längengrad Bahnhof]],".",","))</f>
        <v>7.9675989999999999</v>
      </c>
    </row>
    <row r="3074" spans="1:7">
      <c r="A3074" s="4" t="s">
        <v>11582</v>
      </c>
      <c r="B3074">
        <v>8002810</v>
      </c>
      <c r="D3074" s="4" t="s">
        <v>11583</v>
      </c>
      <c r="E3074" s="4" t="s">
        <v>11584</v>
      </c>
      <c r="F3074">
        <f>VALUE(SUBSTITUTE(Hafas[[#This Row],[Breitengrad Bahnhof]],".",","))</f>
        <v>52.068396999999997</v>
      </c>
      <c r="G3074">
        <f>VALUE(SUBSTITUTE(Hafas[[#This Row],[Längengrad Bahnhof]],".",","))</f>
        <v>8.3119560000000003</v>
      </c>
    </row>
    <row r="3075" spans="1:7">
      <c r="A3075" s="4" t="s">
        <v>11585</v>
      </c>
      <c r="B3075">
        <v>8003144</v>
      </c>
      <c r="D3075" s="4" t="s">
        <v>11586</v>
      </c>
      <c r="E3075" s="4" t="s">
        <v>11587</v>
      </c>
      <c r="F3075">
        <f>VALUE(SUBSTITUTE(Hafas[[#This Row],[Breitengrad Bahnhof]],".",","))</f>
        <v>49.539338000000001</v>
      </c>
      <c r="G3075">
        <f>VALUE(SUBSTITUTE(Hafas[[#This Row],[Längengrad Bahnhof]],".",","))</f>
        <v>9.0774819999999998</v>
      </c>
    </row>
    <row r="3076" spans="1:7">
      <c r="A3076" s="4" t="s">
        <v>11588</v>
      </c>
      <c r="B3076">
        <v>8005393</v>
      </c>
      <c r="D3076" s="4" t="s">
        <v>11589</v>
      </c>
      <c r="E3076" s="4" t="s">
        <v>11590</v>
      </c>
      <c r="F3076">
        <f>VALUE(SUBSTITUTE(Hafas[[#This Row],[Breitengrad Bahnhof]],".",","))</f>
        <v>49.565936000000001</v>
      </c>
      <c r="G3076">
        <f>VALUE(SUBSTITUTE(Hafas[[#This Row],[Längengrad Bahnhof]],".",","))</f>
        <v>9.0676260000000006</v>
      </c>
    </row>
    <row r="3077" spans="1:7">
      <c r="A3077" s="4" t="s">
        <v>11591</v>
      </c>
      <c r="B3077">
        <v>8002812</v>
      </c>
      <c r="D3077" s="4" t="s">
        <v>11592</v>
      </c>
      <c r="E3077" s="4" t="s">
        <v>11593</v>
      </c>
      <c r="F3077">
        <f>VALUE(SUBSTITUTE(Hafas[[#This Row],[Breitengrad Bahnhof]],".",","))</f>
        <v>52.166572000000002</v>
      </c>
      <c r="G3077">
        <f>VALUE(SUBSTITUTE(Hafas[[#This Row],[Längengrad Bahnhof]],".",","))</f>
        <v>9.2438739999999999</v>
      </c>
    </row>
    <row r="3078" spans="1:7">
      <c r="A3078" s="4" t="s">
        <v>11594</v>
      </c>
      <c r="B3078">
        <v>8011869</v>
      </c>
      <c r="D3078" s="4" t="s">
        <v>11595</v>
      </c>
      <c r="E3078" s="4" t="s">
        <v>11596</v>
      </c>
      <c r="F3078">
        <f>VALUE(SUBSTITUTE(Hafas[[#This Row],[Breitengrad Bahnhof]],".",","))</f>
        <v>50.912801999999999</v>
      </c>
      <c r="G3078">
        <f>VALUE(SUBSTITUTE(Hafas[[#This Row],[Längengrad Bahnhof]],".",","))</f>
        <v>11.298204999999999</v>
      </c>
    </row>
    <row r="3079" spans="1:7">
      <c r="A3079" s="4" t="s">
        <v>11597</v>
      </c>
      <c r="B3079">
        <v>8002814</v>
      </c>
      <c r="D3079" s="4" t="s">
        <v>11598</v>
      </c>
      <c r="E3079" s="4" t="s">
        <v>11599</v>
      </c>
      <c r="F3079">
        <f>VALUE(SUBSTITUTE(Hafas[[#This Row],[Breitengrad Bahnhof]],".",","))</f>
        <v>50.448397</v>
      </c>
      <c r="G3079">
        <f>VALUE(SUBSTITUTE(Hafas[[#This Row],[Längengrad Bahnhof]],".",","))</f>
        <v>9.8146570000000004</v>
      </c>
    </row>
    <row r="3080" spans="1:7">
      <c r="A3080" s="4" t="s">
        <v>11600</v>
      </c>
      <c r="B3080">
        <v>8007230</v>
      </c>
      <c r="D3080" s="4" t="s">
        <v>11601</v>
      </c>
      <c r="E3080" s="4" t="s">
        <v>11602</v>
      </c>
      <c r="F3080">
        <f>VALUE(SUBSTITUTE(Hafas[[#This Row],[Breitengrad Bahnhof]],".",","))</f>
        <v>48.217364000000003</v>
      </c>
      <c r="G3080">
        <f>VALUE(SUBSTITUTE(Hafas[[#This Row],[Längengrad Bahnhof]],".",","))</f>
        <v>9.229298</v>
      </c>
    </row>
    <row r="3081" spans="1:7">
      <c r="A3081" s="4" t="s">
        <v>11603</v>
      </c>
      <c r="B3081">
        <v>8010168</v>
      </c>
      <c r="D3081" s="4" t="s">
        <v>11604</v>
      </c>
      <c r="E3081" s="4" t="s">
        <v>11605</v>
      </c>
      <c r="F3081">
        <f>VALUE(SUBSTITUTE(Hafas[[#This Row],[Breitengrad Bahnhof]],".",","))</f>
        <v>51.636944999999997</v>
      </c>
      <c r="G3081">
        <f>VALUE(SUBSTITUTE(Hafas[[#This Row],[Längengrad Bahnhof]],".",","))</f>
        <v>11.513230999999999</v>
      </c>
    </row>
    <row r="3082" spans="1:7">
      <c r="A3082" s="4" t="s">
        <v>11606</v>
      </c>
      <c r="B3082">
        <v>8076459</v>
      </c>
      <c r="D3082" s="4" t="s">
        <v>11607</v>
      </c>
      <c r="E3082" s="4" t="s">
        <v>11608</v>
      </c>
      <c r="F3082">
        <f>VALUE(SUBSTITUTE(Hafas[[#This Row],[Breitengrad Bahnhof]],".",","))</f>
        <v>51.633091999999998</v>
      </c>
      <c r="G3082">
        <f>VALUE(SUBSTITUTE(Hafas[[#This Row],[Längengrad Bahnhof]],".",","))</f>
        <v>11.510764999999999</v>
      </c>
    </row>
    <row r="3083" spans="1:7">
      <c r="A3083" s="4" t="s">
        <v>11609</v>
      </c>
      <c r="B3083">
        <v>8011870</v>
      </c>
      <c r="D3083" s="4" t="s">
        <v>11610</v>
      </c>
      <c r="E3083" s="4" t="s">
        <v>11611</v>
      </c>
      <c r="F3083">
        <f>VALUE(SUBSTITUTE(Hafas[[#This Row],[Breitengrad Bahnhof]],".",","))</f>
        <v>50.840313000000002</v>
      </c>
      <c r="G3083">
        <f>VALUE(SUBSTITUTE(Hafas[[#This Row],[Längengrad Bahnhof]],".",","))</f>
        <v>13.127694999999999</v>
      </c>
    </row>
    <row r="3084" spans="1:7">
      <c r="A3084" s="4" t="s">
        <v>11612</v>
      </c>
      <c r="B3084">
        <v>8002817</v>
      </c>
      <c r="D3084" s="4" t="s">
        <v>11613</v>
      </c>
      <c r="E3084" s="4" t="s">
        <v>11614</v>
      </c>
      <c r="F3084">
        <f>VALUE(SUBSTITUTE(Hafas[[#This Row],[Breitengrad Bahnhof]],".",","))</f>
        <v>49.878134000000003</v>
      </c>
      <c r="G3084">
        <f>VALUE(SUBSTITUTE(Hafas[[#This Row],[Längengrad Bahnhof]],".",","))</f>
        <v>6.7983849999999997</v>
      </c>
    </row>
    <row r="3085" spans="1:7">
      <c r="A3085" s="4" t="s">
        <v>11615</v>
      </c>
      <c r="B3085">
        <v>8010169</v>
      </c>
      <c r="D3085" s="4" t="s">
        <v>11616</v>
      </c>
      <c r="E3085" s="4" t="s">
        <v>11617</v>
      </c>
      <c r="F3085">
        <f>VALUE(SUBSTITUTE(Hafas[[#This Row],[Breitengrad Bahnhof]],".",","))</f>
        <v>51.904739999999997</v>
      </c>
      <c r="G3085">
        <f>VALUE(SUBSTITUTE(Hafas[[#This Row],[Längengrad Bahnhof]],".",","))</f>
        <v>10.866495</v>
      </c>
    </row>
    <row r="3086" spans="1:7">
      <c r="A3086" s="4" t="s">
        <v>11618</v>
      </c>
      <c r="B3086">
        <v>8002820</v>
      </c>
      <c r="D3086" s="4" t="s">
        <v>11619</v>
      </c>
      <c r="E3086" s="4" t="s">
        <v>11620</v>
      </c>
      <c r="F3086">
        <f>VALUE(SUBSTITUTE(Hafas[[#This Row],[Breitengrad Bahnhof]],".",","))</f>
        <v>47.871195</v>
      </c>
      <c r="G3086">
        <f>VALUE(SUBSTITUTE(Hafas[[#This Row],[Längengrad Bahnhof]],".",","))</f>
        <v>11.96738</v>
      </c>
    </row>
    <row r="3087" spans="1:7">
      <c r="A3087" s="4" t="s">
        <v>11621</v>
      </c>
      <c r="B3087">
        <v>8002821</v>
      </c>
      <c r="D3087" s="4" t="s">
        <v>11622</v>
      </c>
      <c r="E3087" s="4" t="s">
        <v>11623</v>
      </c>
      <c r="F3087">
        <f>VALUE(SUBSTITUTE(Hafas[[#This Row],[Breitengrad Bahnhof]],".",","))</f>
        <v>47.877550999999997</v>
      </c>
      <c r="G3087">
        <f>VALUE(SUBSTITUTE(Hafas[[#This Row],[Längengrad Bahnhof]],".",","))</f>
        <v>11.934355999999999</v>
      </c>
    </row>
    <row r="3088" spans="1:7">
      <c r="A3088" s="4" t="s">
        <v>11624</v>
      </c>
      <c r="B3088">
        <v>8002822</v>
      </c>
      <c r="D3088" s="4" t="s">
        <v>11625</v>
      </c>
      <c r="E3088" s="4" t="s">
        <v>11626</v>
      </c>
      <c r="F3088">
        <f>VALUE(SUBSTITUTE(Hafas[[#This Row],[Breitengrad Bahnhof]],".",","))</f>
        <v>50.060068999999999</v>
      </c>
      <c r="G3088">
        <f>VALUE(SUBSTITUTE(Hafas[[#This Row],[Längengrad Bahnhof]],".",","))</f>
        <v>8.8022019999999994</v>
      </c>
    </row>
    <row r="3089" spans="1:7">
      <c r="A3089" s="4" t="s">
        <v>11627</v>
      </c>
      <c r="B3089">
        <v>8002824</v>
      </c>
      <c r="D3089" s="4" t="s">
        <v>11628</v>
      </c>
      <c r="E3089" s="4" t="s">
        <v>11629</v>
      </c>
      <c r="F3089">
        <f>VALUE(SUBSTITUTE(Hafas[[#This Row],[Breitengrad Bahnhof]],".",","))</f>
        <v>52.158439999999999</v>
      </c>
      <c r="G3089">
        <f>VALUE(SUBSTITUTE(Hafas[[#This Row],[Längengrad Bahnhof]],".",","))</f>
        <v>8.6682389999999998</v>
      </c>
    </row>
    <row r="3090" spans="1:7">
      <c r="A3090" s="4" t="s">
        <v>478</v>
      </c>
      <c r="B3090">
        <v>8002826</v>
      </c>
      <c r="D3090" s="4" t="s">
        <v>11630</v>
      </c>
      <c r="E3090" s="4" t="s">
        <v>11631</v>
      </c>
      <c r="F3090">
        <f>VALUE(SUBSTITUTE(Hafas[[#This Row],[Breitengrad Bahnhof]],".",","))</f>
        <v>50.992260000000002</v>
      </c>
      <c r="G3090">
        <f>VALUE(SUBSTITUTE(Hafas[[#This Row],[Längengrad Bahnhof]],".",","))</f>
        <v>8.1071460000000002</v>
      </c>
    </row>
    <row r="3091" spans="1:7">
      <c r="A3091" s="4" t="s">
        <v>11632</v>
      </c>
      <c r="B3091">
        <v>8002827</v>
      </c>
      <c r="D3091" s="4" t="s">
        <v>11633</v>
      </c>
      <c r="E3091" s="4" t="s">
        <v>11634</v>
      </c>
      <c r="F3091">
        <f>VALUE(SUBSTITUTE(Hafas[[#This Row],[Breitengrad Bahnhof]],".",","))</f>
        <v>50.210374999999999</v>
      </c>
      <c r="G3091">
        <f>VALUE(SUBSTITUTE(Hafas[[#This Row],[Längengrad Bahnhof]],".",","))</f>
        <v>11.728323</v>
      </c>
    </row>
    <row r="3092" spans="1:7">
      <c r="A3092" s="4" t="s">
        <v>11635</v>
      </c>
      <c r="B3092">
        <v>8011871</v>
      </c>
      <c r="D3092" s="4" t="s">
        <v>11636</v>
      </c>
      <c r="E3092" s="4" t="s">
        <v>11637</v>
      </c>
      <c r="F3092">
        <f>VALUE(SUBSTITUTE(Hafas[[#This Row],[Breitengrad Bahnhof]],".",","))</f>
        <v>50.425133000000002</v>
      </c>
      <c r="G3092">
        <f>VALUE(SUBSTITUTE(Hafas[[#This Row],[Längengrad Bahnhof]],".",","))</f>
        <v>10.717828000000001</v>
      </c>
    </row>
    <row r="3093" spans="1:7">
      <c r="A3093" s="4" t="s">
        <v>11638</v>
      </c>
      <c r="B3093">
        <v>8000388</v>
      </c>
      <c r="D3093" s="4" t="s">
        <v>11639</v>
      </c>
      <c r="E3093" s="4" t="s">
        <v>11640</v>
      </c>
      <c r="F3093">
        <f>VALUE(SUBSTITUTE(Hafas[[#This Row],[Breitengrad Bahnhof]],".",","))</f>
        <v>51.167020000000001</v>
      </c>
      <c r="G3093">
        <f>VALUE(SUBSTITUTE(Hafas[[#This Row],[Längengrad Bahnhof]],".",","))</f>
        <v>6.9220059999999997</v>
      </c>
    </row>
    <row r="3094" spans="1:7">
      <c r="A3094" s="4" t="s">
        <v>11641</v>
      </c>
      <c r="B3094">
        <v>8002828</v>
      </c>
      <c r="D3094" s="4" t="s">
        <v>11642</v>
      </c>
      <c r="E3094" s="4" t="s">
        <v>11643</v>
      </c>
      <c r="F3094">
        <f>VALUE(SUBSTITUTE(Hafas[[#This Row],[Breitengrad Bahnhof]],".",","))</f>
        <v>51.163682000000001</v>
      </c>
      <c r="G3094">
        <f>VALUE(SUBSTITUTE(Hafas[[#This Row],[Längengrad Bahnhof]],".",","))</f>
        <v>6.9373659999999999</v>
      </c>
    </row>
    <row r="3095" spans="1:7">
      <c r="A3095" s="4" t="s">
        <v>11644</v>
      </c>
      <c r="B3095">
        <v>8000169</v>
      </c>
      <c r="D3095" s="4" t="s">
        <v>11645</v>
      </c>
      <c r="E3095" s="4" t="s">
        <v>11646</v>
      </c>
      <c r="F3095">
        <f>VALUE(SUBSTITUTE(Hafas[[#This Row],[Breitengrad Bahnhof]],".",","))</f>
        <v>52.160626000000001</v>
      </c>
      <c r="G3095">
        <f>VALUE(SUBSTITUTE(Hafas[[#This Row],[Längengrad Bahnhof]],".",","))</f>
        <v>9.9534970000000005</v>
      </c>
    </row>
    <row r="3096" spans="1:7">
      <c r="A3096" s="4" t="s">
        <v>11647</v>
      </c>
      <c r="B3096">
        <v>8002830</v>
      </c>
      <c r="D3096" s="4" t="s">
        <v>11648</v>
      </c>
      <c r="E3096" s="4" t="s">
        <v>11649</v>
      </c>
      <c r="F3096">
        <f>VALUE(SUBSTITUTE(Hafas[[#This Row],[Breitengrad Bahnhof]],".",","))</f>
        <v>52.146551000000002</v>
      </c>
      <c r="G3096">
        <f>VALUE(SUBSTITUTE(Hafas[[#This Row],[Längengrad Bahnhof]],".",","))</f>
        <v>9.9631690000000006</v>
      </c>
    </row>
    <row r="3097" spans="1:7">
      <c r="A3097" s="4" t="s">
        <v>11650</v>
      </c>
      <c r="B3097">
        <v>8070438</v>
      </c>
      <c r="D3097" s="4" t="s">
        <v>11651</v>
      </c>
      <c r="E3097" s="4" t="s">
        <v>11652</v>
      </c>
      <c r="F3097">
        <f>VALUE(SUBSTITUTE(Hafas[[#This Row],[Breitengrad Bahnhof]],".",","))</f>
        <v>52.332574999999999</v>
      </c>
      <c r="G3097">
        <f>VALUE(SUBSTITUTE(Hafas[[#This Row],[Längengrad Bahnhof]],".",","))</f>
        <v>8.749193</v>
      </c>
    </row>
    <row r="3098" spans="1:7">
      <c r="A3098" s="4" t="s">
        <v>11653</v>
      </c>
      <c r="B3098">
        <v>8002835</v>
      </c>
      <c r="D3098" s="4" t="s">
        <v>11654</v>
      </c>
      <c r="E3098" s="4" t="s">
        <v>11655</v>
      </c>
      <c r="F3098">
        <f>VALUE(SUBSTITUTE(Hafas[[#This Row],[Breitengrad Bahnhof]],".",","))</f>
        <v>50.972777999999998</v>
      </c>
      <c r="G3098">
        <f>VALUE(SUBSTITUTE(Hafas[[#This Row],[Längengrad Bahnhof]],".",","))</f>
        <v>8.0713170000000005</v>
      </c>
    </row>
    <row r="3099" spans="1:7">
      <c r="A3099" s="4" t="s">
        <v>11656</v>
      </c>
      <c r="B3099">
        <v>8002837</v>
      </c>
      <c r="D3099" s="4" t="s">
        <v>11657</v>
      </c>
      <c r="E3099" s="4" t="s">
        <v>11658</v>
      </c>
      <c r="F3099">
        <f>VALUE(SUBSTITUTE(Hafas[[#This Row],[Breitengrad Bahnhof]],".",","))</f>
        <v>48.739894999999997</v>
      </c>
      <c r="G3099">
        <f>VALUE(SUBSTITUTE(Hafas[[#This Row],[Längengrad Bahnhof]],".",","))</f>
        <v>8.3486829999999994</v>
      </c>
    </row>
    <row r="3100" spans="1:7">
      <c r="A3100" s="4" t="s">
        <v>11659</v>
      </c>
      <c r="B3100">
        <v>8002838</v>
      </c>
      <c r="D3100" s="4" t="s">
        <v>11660</v>
      </c>
      <c r="E3100" s="4" t="s">
        <v>11661</v>
      </c>
      <c r="F3100">
        <f>VALUE(SUBSTITUTE(Hafas[[#This Row],[Breitengrad Bahnhof]],".",","))</f>
        <v>49.188772999999998</v>
      </c>
      <c r="G3100">
        <f>VALUE(SUBSTITUTE(Hafas[[#This Row],[Längengrad Bahnhof]],".",","))</f>
        <v>11.184146</v>
      </c>
    </row>
    <row r="3101" spans="1:7">
      <c r="A3101" s="4" t="s">
        <v>11662</v>
      </c>
      <c r="B3101">
        <v>8002839</v>
      </c>
      <c r="D3101" s="4" t="s">
        <v>11663</v>
      </c>
      <c r="E3101" s="4" t="s">
        <v>11664</v>
      </c>
      <c r="F3101">
        <f>VALUE(SUBSTITUTE(Hafas[[#This Row],[Breitengrad Bahnhof]],".",","))</f>
        <v>52.135255999999998</v>
      </c>
      <c r="G3101">
        <f>VALUE(SUBSTITUTE(Hafas[[#This Row],[Längengrad Bahnhof]],".",","))</f>
        <v>8.1523009999999996</v>
      </c>
    </row>
    <row r="3102" spans="1:7">
      <c r="A3102" s="4" t="s">
        <v>11665</v>
      </c>
      <c r="B3102">
        <v>8002843</v>
      </c>
      <c r="D3102" s="4" t="s">
        <v>11666</v>
      </c>
      <c r="E3102" s="4" t="s">
        <v>11667</v>
      </c>
      <c r="F3102">
        <f>VALUE(SUBSTITUTE(Hafas[[#This Row],[Breitengrad Bahnhof]],".",","))</f>
        <v>53.623300999999998</v>
      </c>
      <c r="G3102">
        <f>VALUE(SUBSTITUTE(Hafas[[#This Row],[Längengrad Bahnhof]],".",","))</f>
        <v>9.3104650000000007</v>
      </c>
    </row>
    <row r="3103" spans="1:7">
      <c r="A3103" s="4" t="s">
        <v>11668</v>
      </c>
      <c r="B3103">
        <v>8002844</v>
      </c>
      <c r="D3103" s="4" t="s">
        <v>11669</v>
      </c>
      <c r="E3103" s="4" t="s">
        <v>11670</v>
      </c>
      <c r="F3103">
        <f>VALUE(SUBSTITUTE(Hafas[[#This Row],[Breitengrad Bahnhof]],".",","))</f>
        <v>47.958615999999999</v>
      </c>
      <c r="G3103">
        <f>VALUE(SUBSTITUTE(Hafas[[#This Row],[Längengrad Bahnhof]],".",","))</f>
        <v>7.9913559999999997</v>
      </c>
    </row>
    <row r="3104" spans="1:7">
      <c r="A3104" s="4" t="s">
        <v>11671</v>
      </c>
      <c r="B3104">
        <v>8002845</v>
      </c>
      <c r="D3104" s="4" t="s">
        <v>11672</v>
      </c>
      <c r="E3104" s="4" t="s">
        <v>11673</v>
      </c>
      <c r="F3104">
        <f>VALUE(SUBSTITUTE(Hafas[[#This Row],[Breitengrad Bahnhof]],".",","))</f>
        <v>49.923437999999997</v>
      </c>
      <c r="G3104">
        <f>VALUE(SUBSTITUTE(Hafas[[#This Row],[Längengrad Bahnhof]],".",","))</f>
        <v>9.8082139999999995</v>
      </c>
    </row>
    <row r="3105" spans="1:7">
      <c r="A3105" s="4" t="s">
        <v>11674</v>
      </c>
      <c r="B3105">
        <v>8002850</v>
      </c>
      <c r="D3105" s="4" t="s">
        <v>11675</v>
      </c>
      <c r="E3105" s="4" t="s">
        <v>11676</v>
      </c>
      <c r="F3105">
        <f>VALUE(SUBSTITUTE(Hafas[[#This Row],[Breitengrad Bahnhof]],".",","))</f>
        <v>47.874415999999997</v>
      </c>
      <c r="G3105">
        <f>VALUE(SUBSTITUTE(Hafas[[#This Row],[Längengrad Bahnhof]],".",","))</f>
        <v>11.950658000000001</v>
      </c>
    </row>
    <row r="3106" spans="1:7">
      <c r="A3106" s="4" t="s">
        <v>11677</v>
      </c>
      <c r="B3106">
        <v>8071666</v>
      </c>
      <c r="D3106" s="4" t="s">
        <v>11678</v>
      </c>
      <c r="E3106" s="4" t="s">
        <v>11679</v>
      </c>
      <c r="F3106">
        <f>VALUE(SUBSTITUTE(Hafas[[#This Row],[Breitengrad Bahnhof]],".",","))</f>
        <v>54.129553000000001</v>
      </c>
      <c r="G3106">
        <f>VALUE(SUBSTITUTE(Hafas[[#This Row],[Längengrad Bahnhof]],".",","))</f>
        <v>11.810513</v>
      </c>
    </row>
    <row r="3107" spans="1:7">
      <c r="A3107" s="4" t="s">
        <v>11680</v>
      </c>
      <c r="B3107">
        <v>8002847</v>
      </c>
      <c r="D3107" s="4" t="s">
        <v>11681</v>
      </c>
      <c r="E3107" s="4" t="s">
        <v>11682</v>
      </c>
      <c r="F3107">
        <f>VALUE(SUBSTITUTE(Hafas[[#This Row],[Breitengrad Bahnhof]],".",","))</f>
        <v>49.201537999999999</v>
      </c>
      <c r="G3107">
        <f>VALUE(SUBSTITUTE(Hafas[[#This Row],[Längengrad Bahnhof]],".",","))</f>
        <v>7.7476729999999998</v>
      </c>
    </row>
    <row r="3108" spans="1:7">
      <c r="A3108" s="4" t="s">
        <v>11683</v>
      </c>
      <c r="B3108">
        <v>8079088</v>
      </c>
      <c r="D3108" s="4" t="s">
        <v>11684</v>
      </c>
      <c r="E3108" s="4" t="s">
        <v>11685</v>
      </c>
      <c r="F3108">
        <f>VALUE(SUBSTITUTE(Hafas[[#This Row],[Breitengrad Bahnhof]],".",","))</f>
        <v>49.197498000000003</v>
      </c>
      <c r="G3108">
        <f>VALUE(SUBSTITUTE(Hafas[[#This Row],[Längengrad Bahnhof]],".",","))</f>
        <v>7.7505680000000003</v>
      </c>
    </row>
    <row r="3109" spans="1:7">
      <c r="A3109" s="4" t="s">
        <v>11686</v>
      </c>
      <c r="B3109">
        <v>8079147</v>
      </c>
      <c r="D3109" s="4" t="s">
        <v>11687</v>
      </c>
      <c r="E3109" s="4" t="s">
        <v>11688</v>
      </c>
      <c r="F3109">
        <f>VALUE(SUBSTITUTE(Hafas[[#This Row],[Breitengrad Bahnhof]],".",","))</f>
        <v>49.203131999999997</v>
      </c>
      <c r="G3109">
        <f>VALUE(SUBSTITUTE(Hafas[[#This Row],[Längengrad Bahnhof]],".",","))</f>
        <v>7.773047</v>
      </c>
    </row>
    <row r="3110" spans="1:7">
      <c r="A3110" s="4" t="s">
        <v>11689</v>
      </c>
      <c r="B3110">
        <v>8002848</v>
      </c>
      <c r="D3110" s="4" t="s">
        <v>11690</v>
      </c>
      <c r="E3110" s="4" t="s">
        <v>11691</v>
      </c>
      <c r="F3110">
        <f>VALUE(SUBSTITUTE(Hafas[[#This Row],[Breitengrad Bahnhof]],".",","))</f>
        <v>47.906278</v>
      </c>
      <c r="G3110">
        <f>VALUE(SUBSTITUTE(Hafas[[#This Row],[Längengrad Bahnhof]],".",","))</f>
        <v>8.106033</v>
      </c>
    </row>
    <row r="3111" spans="1:7">
      <c r="A3111" s="4" t="s">
        <v>11692</v>
      </c>
      <c r="B3111">
        <v>8002852</v>
      </c>
      <c r="D3111" s="4" t="s">
        <v>11693</v>
      </c>
      <c r="E3111" s="4" t="s">
        <v>11694</v>
      </c>
      <c r="F3111">
        <f>VALUE(SUBSTITUTE(Hafas[[#This Row],[Breitengrad Bahnhof]],".",","))</f>
        <v>48.734059000000002</v>
      </c>
      <c r="G3111">
        <f>VALUE(SUBSTITUTE(Hafas[[#This Row],[Längengrad Bahnhof]],".",","))</f>
        <v>8.7367899999999992</v>
      </c>
    </row>
    <row r="3112" spans="1:7">
      <c r="A3112" s="4" t="s">
        <v>11695</v>
      </c>
      <c r="B3112">
        <v>8002853</v>
      </c>
      <c r="D3112" s="4" t="s">
        <v>11696</v>
      </c>
      <c r="E3112" s="4" t="s">
        <v>11697</v>
      </c>
      <c r="F3112">
        <f>VALUE(SUBSTITUTE(Hafas[[#This Row],[Breitengrad Bahnhof]],".",","))</f>
        <v>49.819260999999997</v>
      </c>
      <c r="G3112">
        <f>VALUE(SUBSTITUTE(Hafas[[#This Row],[Längengrad Bahnhof]],".",","))</f>
        <v>10.991446</v>
      </c>
    </row>
    <row r="3113" spans="1:7">
      <c r="A3113" s="4" t="s">
        <v>11698</v>
      </c>
      <c r="B3113">
        <v>8011878</v>
      </c>
      <c r="D3113" s="4" t="s">
        <v>11699</v>
      </c>
      <c r="E3113" s="4" t="s">
        <v>11700</v>
      </c>
      <c r="F3113">
        <f>VALUE(SUBSTITUTE(Hafas[[#This Row],[Breitengrad Bahnhof]],".",","))</f>
        <v>50.943387999999999</v>
      </c>
      <c r="G3113">
        <f>VALUE(SUBSTITUTE(Hafas[[#This Row],[Längengrad Bahnhof]],".",","))</f>
        <v>14.891018000000001</v>
      </c>
    </row>
    <row r="3114" spans="1:7">
      <c r="A3114" s="4" t="s">
        <v>11701</v>
      </c>
      <c r="B3114">
        <v>8070847</v>
      </c>
      <c r="D3114" s="4" t="s">
        <v>11702</v>
      </c>
      <c r="E3114" s="4" t="s">
        <v>11703</v>
      </c>
      <c r="F3114">
        <f>VALUE(SUBSTITUTE(Hafas[[#This Row],[Breitengrad Bahnhof]],".",","))</f>
        <v>50.945450000000001</v>
      </c>
      <c r="G3114">
        <f>VALUE(SUBSTITUTE(Hafas[[#This Row],[Längengrad Bahnhof]],".",","))</f>
        <v>14.889321000000001</v>
      </c>
    </row>
    <row r="3115" spans="1:7">
      <c r="A3115" s="4" t="s">
        <v>11704</v>
      </c>
      <c r="B3115">
        <v>8002856</v>
      </c>
      <c r="D3115" s="4" t="s">
        <v>11705</v>
      </c>
      <c r="E3115" s="4" t="s">
        <v>11706</v>
      </c>
      <c r="F3115">
        <f>VALUE(SUBSTITUTE(Hafas[[#This Row],[Breitengrad Bahnhof]],".",","))</f>
        <v>48.289802000000002</v>
      </c>
      <c r="G3115">
        <f>VALUE(SUBSTITUTE(Hafas[[#This Row],[Längengrad Bahnhof]],".",","))</f>
        <v>10.362294</v>
      </c>
    </row>
    <row r="3116" spans="1:7">
      <c r="A3116" s="4" t="s">
        <v>11707</v>
      </c>
      <c r="B3116">
        <v>8002857</v>
      </c>
      <c r="D3116" s="4" t="s">
        <v>11708</v>
      </c>
      <c r="E3116" s="4" t="s">
        <v>11709</v>
      </c>
      <c r="F3116">
        <f>VALUE(SUBSTITUTE(Hafas[[#This Row],[Breitengrad Bahnhof]],".",","))</f>
        <v>49.442667999999998</v>
      </c>
      <c r="G3116">
        <f>VALUE(SUBSTITUTE(Hafas[[#This Row],[Längengrad Bahnhof]],".",","))</f>
        <v>8.8960550000000005</v>
      </c>
    </row>
    <row r="3117" spans="1:7">
      <c r="A3117" s="4" t="s">
        <v>11710</v>
      </c>
      <c r="B3117">
        <v>8002858</v>
      </c>
      <c r="D3117" s="4" t="s">
        <v>11711</v>
      </c>
      <c r="E3117" s="4" t="s">
        <v>11712</v>
      </c>
      <c r="F3117">
        <f>VALUE(SUBSTITUTE(Hafas[[#This Row],[Breitengrad Bahnhof]],".",","))</f>
        <v>49.515588000000001</v>
      </c>
      <c r="G3117">
        <f>VALUE(SUBSTITUTE(Hafas[[#This Row],[Längengrad Bahnhof]],".",","))</f>
        <v>7.6810080000000003</v>
      </c>
    </row>
    <row r="3118" spans="1:7">
      <c r="A3118" s="4" t="s">
        <v>11713</v>
      </c>
      <c r="B3118">
        <v>8002864</v>
      </c>
      <c r="D3118" s="4" t="s">
        <v>11714</v>
      </c>
      <c r="E3118" s="4" t="s">
        <v>11715</v>
      </c>
      <c r="F3118">
        <f>VALUE(SUBSTITUTE(Hafas[[#This Row],[Breitengrad Bahnhof]],".",","))</f>
        <v>53.403711999999999</v>
      </c>
      <c r="G3118">
        <f>VALUE(SUBSTITUTE(Hafas[[#This Row],[Längengrad Bahnhof]],".",","))</f>
        <v>9.9745249999999999</v>
      </c>
    </row>
    <row r="3119" spans="1:7">
      <c r="A3119" s="4" t="s">
        <v>11716</v>
      </c>
      <c r="B3119">
        <v>8002865</v>
      </c>
      <c r="D3119" s="4" t="s">
        <v>11717</v>
      </c>
      <c r="E3119" s="4" t="s">
        <v>11718</v>
      </c>
      <c r="F3119">
        <f>VALUE(SUBSTITUTE(Hafas[[#This Row],[Breitengrad Bahnhof]],".",","))</f>
        <v>53.139158000000002</v>
      </c>
      <c r="G3119">
        <f>VALUE(SUBSTITUTE(Hafas[[#This Row],[Längengrad Bahnhof]],".",","))</f>
        <v>11.038199000000001</v>
      </c>
    </row>
    <row r="3120" spans="1:7">
      <c r="A3120" s="4" t="s">
        <v>11719</v>
      </c>
      <c r="B3120">
        <v>8002868</v>
      </c>
      <c r="D3120" s="4" t="s">
        <v>11720</v>
      </c>
      <c r="E3120" s="4" t="s">
        <v>11721</v>
      </c>
      <c r="F3120">
        <f>VALUE(SUBSTITUTE(Hafas[[#This Row],[Breitengrad Bahnhof]],".",","))</f>
        <v>51.218831999999999</v>
      </c>
      <c r="G3120">
        <f>VALUE(SUBSTITUTE(Hafas[[#This Row],[Längengrad Bahnhof]],".",","))</f>
        <v>6.9444189999999999</v>
      </c>
    </row>
    <row r="3121" spans="1:7">
      <c r="A3121" s="4" t="s">
        <v>11722</v>
      </c>
      <c r="B3121">
        <v>8002869</v>
      </c>
      <c r="D3121" s="4" t="s">
        <v>11723</v>
      </c>
      <c r="E3121" s="4" t="s">
        <v>11724</v>
      </c>
      <c r="F3121">
        <f>VALUE(SUBSTITUTE(Hafas[[#This Row],[Breitengrad Bahnhof]],".",","))</f>
        <v>51.216501000000001</v>
      </c>
      <c r="G3121">
        <f>VALUE(SUBSTITUTE(Hafas[[#This Row],[Längengrad Bahnhof]],".",","))</f>
        <v>6.9666839999999999</v>
      </c>
    </row>
    <row r="3122" spans="1:7">
      <c r="A3122" s="4" t="s">
        <v>11725</v>
      </c>
      <c r="B3122">
        <v>8000389</v>
      </c>
      <c r="D3122" s="4" t="s">
        <v>11726</v>
      </c>
      <c r="E3122" s="4" t="s">
        <v>11727</v>
      </c>
      <c r="F3122">
        <f>VALUE(SUBSTITUTE(Hafas[[#This Row],[Breitengrad Bahnhof]],".",","))</f>
        <v>48.482484999999997</v>
      </c>
      <c r="G3122">
        <f>VALUE(SUBSTITUTE(Hafas[[#This Row],[Längengrad Bahnhof]],".",","))</f>
        <v>8.7240520000000004</v>
      </c>
    </row>
    <row r="3123" spans="1:7">
      <c r="A3123" s="4" t="s">
        <v>11728</v>
      </c>
      <c r="B3123">
        <v>8002871</v>
      </c>
      <c r="D3123" s="4" t="s">
        <v>11729</v>
      </c>
      <c r="E3123" s="4" t="s">
        <v>11730</v>
      </c>
      <c r="F3123">
        <f>VALUE(SUBSTITUTE(Hafas[[#This Row],[Breitengrad Bahnhof]],".",","))</f>
        <v>49.663812</v>
      </c>
      <c r="G3123">
        <f>VALUE(SUBSTITUTE(Hafas[[#This Row],[Längengrad Bahnhof]],".",","))</f>
        <v>9.6332350000000009</v>
      </c>
    </row>
    <row r="3124" spans="1:7">
      <c r="A3124" s="4" t="s">
        <v>11731</v>
      </c>
      <c r="B3124">
        <v>8002872</v>
      </c>
      <c r="D3124" s="4" t="s">
        <v>11732</v>
      </c>
      <c r="E3124" s="4" t="s">
        <v>11733</v>
      </c>
      <c r="F3124">
        <f>VALUE(SUBSTITUTE(Hafas[[#This Row],[Breitengrad Bahnhof]],".",","))</f>
        <v>50.004305000000002</v>
      </c>
      <c r="G3124">
        <f>VALUE(SUBSTITUTE(Hafas[[#This Row],[Längengrad Bahnhof]],".",","))</f>
        <v>8.3500169999999994</v>
      </c>
    </row>
    <row r="3125" spans="1:7">
      <c r="A3125" s="4" t="s">
        <v>737</v>
      </c>
      <c r="B3125">
        <v>8000390</v>
      </c>
      <c r="D3125" s="4" t="s">
        <v>11734</v>
      </c>
      <c r="E3125" s="4" t="s">
        <v>11735</v>
      </c>
      <c r="F3125">
        <f>VALUE(SUBSTITUTE(Hafas[[#This Row],[Breitengrad Bahnhof]],".",","))</f>
        <v>51.103293000000001</v>
      </c>
      <c r="G3125">
        <f>VALUE(SUBSTITUTE(Hafas[[#This Row],[Längengrad Bahnhof]],".",","))</f>
        <v>6.466316</v>
      </c>
    </row>
    <row r="3126" spans="1:7">
      <c r="A3126" s="4" t="s">
        <v>11736</v>
      </c>
      <c r="B3126">
        <v>8002875</v>
      </c>
      <c r="D3126" s="4" t="s">
        <v>11737</v>
      </c>
      <c r="E3126" s="4" t="s">
        <v>11738</v>
      </c>
      <c r="F3126">
        <f>VALUE(SUBSTITUTE(Hafas[[#This Row],[Breitengrad Bahnhof]],".",","))</f>
        <v>49.444074000000001</v>
      </c>
      <c r="G3126">
        <f>VALUE(SUBSTITUTE(Hafas[[#This Row],[Längengrad Bahnhof]],".",","))</f>
        <v>7.9041639999999997</v>
      </c>
    </row>
    <row r="3127" spans="1:7">
      <c r="A3127" s="4" t="s">
        <v>11739</v>
      </c>
      <c r="B3127">
        <v>8002813</v>
      </c>
      <c r="D3127" s="4" t="s">
        <v>11740</v>
      </c>
      <c r="E3127" s="4" t="s">
        <v>11741</v>
      </c>
      <c r="F3127">
        <f>VALUE(SUBSTITUTE(Hafas[[#This Row],[Breitengrad Bahnhof]],".",","))</f>
        <v>49.807716999999997</v>
      </c>
      <c r="G3127">
        <f>VALUE(SUBSTITUTE(Hafas[[#This Row],[Längengrad Bahnhof]],".",","))</f>
        <v>8.9831310000000002</v>
      </c>
    </row>
    <row r="3128" spans="1:7">
      <c r="A3128" s="4" t="s">
        <v>11742</v>
      </c>
      <c r="B3128">
        <v>8004125</v>
      </c>
      <c r="D3128" s="4" t="s">
        <v>11743</v>
      </c>
      <c r="E3128" s="4" t="s">
        <v>11744</v>
      </c>
      <c r="F3128">
        <f>VALUE(SUBSTITUTE(Hafas[[#This Row],[Breitengrad Bahnhof]],".",","))</f>
        <v>49.771754999999999</v>
      </c>
      <c r="G3128">
        <f>VALUE(SUBSTITUTE(Hafas[[#This Row],[Längengrad Bahnhof]],".",","))</f>
        <v>8.9856149999999992</v>
      </c>
    </row>
    <row r="3129" spans="1:7">
      <c r="A3129" s="4" t="s">
        <v>11745</v>
      </c>
      <c r="B3129">
        <v>8000172</v>
      </c>
      <c r="D3129" s="4" t="s">
        <v>11746</v>
      </c>
      <c r="E3129" s="4" t="s">
        <v>11747</v>
      </c>
      <c r="F3129">
        <f>VALUE(SUBSTITUTE(Hafas[[#This Row],[Breitengrad Bahnhof]],".",","))</f>
        <v>49.794499000000002</v>
      </c>
      <c r="G3129">
        <f>VALUE(SUBSTITUTE(Hafas[[#This Row],[Längengrad Bahnhof]],".",","))</f>
        <v>8.9885490000000008</v>
      </c>
    </row>
    <row r="3130" spans="1:7">
      <c r="A3130" s="4" t="s">
        <v>11748</v>
      </c>
      <c r="B3130">
        <v>8002888</v>
      </c>
      <c r="D3130" s="4" t="s">
        <v>11749</v>
      </c>
      <c r="E3130" s="4" t="s">
        <v>11750</v>
      </c>
      <c r="F3130">
        <f>VALUE(SUBSTITUTE(Hafas[[#This Row],[Breitengrad Bahnhof]],".",","))</f>
        <v>48.618309000000004</v>
      </c>
      <c r="G3130">
        <f>VALUE(SUBSTITUTE(Hafas[[#This Row],[Längengrad Bahnhof]],".",","))</f>
        <v>10.566217999999999</v>
      </c>
    </row>
    <row r="3131" spans="1:7">
      <c r="A3131" s="4" t="s">
        <v>11751</v>
      </c>
      <c r="B3131">
        <v>8002878</v>
      </c>
      <c r="D3131" s="4" t="s">
        <v>11752</v>
      </c>
      <c r="E3131" s="4" t="s">
        <v>11753</v>
      </c>
      <c r="F3131">
        <f>VALUE(SUBSTITUTE(Hafas[[#This Row],[Breitengrad Bahnhof]],".",","))</f>
        <v>50.153132999999997</v>
      </c>
      <c r="G3131">
        <f>VALUE(SUBSTITUTE(Hafas[[#This Row],[Längengrad Bahnhof]],".",","))</f>
        <v>11.171529</v>
      </c>
    </row>
    <row r="3132" spans="1:7">
      <c r="A3132" s="4" t="s">
        <v>11754</v>
      </c>
      <c r="B3132">
        <v>8002879</v>
      </c>
      <c r="D3132" s="4" t="s">
        <v>11755</v>
      </c>
      <c r="E3132" s="4" t="s">
        <v>11756</v>
      </c>
      <c r="F3132">
        <f>VALUE(SUBSTITUTE(Hafas[[#This Row],[Breitengrad Bahnhof]],".",","))</f>
        <v>49.763342000000002</v>
      </c>
      <c r="G3132">
        <f>VALUE(SUBSTITUTE(Hafas[[#This Row],[Längengrad Bahnhof]],".",","))</f>
        <v>7.8290959999999998</v>
      </c>
    </row>
    <row r="3133" spans="1:7">
      <c r="A3133" s="4" t="s">
        <v>11757</v>
      </c>
      <c r="B3133">
        <v>8007201</v>
      </c>
      <c r="D3133" s="4" t="s">
        <v>11758</v>
      </c>
      <c r="E3133" s="4" t="s">
        <v>11759</v>
      </c>
      <c r="F3133">
        <f>VALUE(SUBSTITUTE(Hafas[[#This Row],[Breitengrad Bahnhof]],".",","))</f>
        <v>49.133571000000003</v>
      </c>
      <c r="G3133">
        <f>VALUE(SUBSTITUTE(Hafas[[#This Row],[Längengrad Bahnhof]],".",","))</f>
        <v>8.4157700000000002</v>
      </c>
    </row>
    <row r="3134" spans="1:7">
      <c r="A3134" s="4" t="s">
        <v>11760</v>
      </c>
      <c r="B3134">
        <v>8079042</v>
      </c>
      <c r="D3134" s="4" t="s">
        <v>11761</v>
      </c>
      <c r="E3134" s="4" t="s">
        <v>11762</v>
      </c>
      <c r="F3134">
        <f>VALUE(SUBSTITUTE(Hafas[[#This Row],[Breitengrad Bahnhof]],".",","))</f>
        <v>49.129784999999998</v>
      </c>
      <c r="G3134">
        <f>VALUE(SUBSTITUTE(Hafas[[#This Row],[Längengrad Bahnhof]],".",","))</f>
        <v>8.4160369999999993</v>
      </c>
    </row>
    <row r="3135" spans="1:7">
      <c r="A3135" s="4" t="s">
        <v>11763</v>
      </c>
      <c r="B3135">
        <v>8002880</v>
      </c>
      <c r="D3135" s="4" t="s">
        <v>11764</v>
      </c>
      <c r="E3135" s="4" t="s">
        <v>11765</v>
      </c>
      <c r="F3135">
        <f>VALUE(SUBSTITUTE(Hafas[[#This Row],[Breitengrad Bahnhof]],".",","))</f>
        <v>49.798662</v>
      </c>
      <c r="G3135">
        <f>VALUE(SUBSTITUTE(Hafas[[#This Row],[Längengrad Bahnhof]],".",","))</f>
        <v>7.5109620000000001</v>
      </c>
    </row>
    <row r="3136" spans="1:7">
      <c r="A3136" s="4" t="s">
        <v>11766</v>
      </c>
      <c r="B3136">
        <v>8002881</v>
      </c>
      <c r="D3136" s="4" t="s">
        <v>11767</v>
      </c>
      <c r="E3136" s="4" t="s">
        <v>11768</v>
      </c>
      <c r="F3136">
        <f>VALUE(SUBSTITUTE(Hafas[[#This Row],[Breitengrad Bahnhof]],".",","))</f>
        <v>48.389121000000003</v>
      </c>
      <c r="G3136">
        <f>VALUE(SUBSTITUTE(Hafas[[#This Row],[Längengrad Bahnhof]],".",","))</f>
        <v>10.298007</v>
      </c>
    </row>
    <row r="3137" spans="1:7">
      <c r="A3137" s="4" t="s">
        <v>11769</v>
      </c>
      <c r="B3137">
        <v>8002883</v>
      </c>
      <c r="D3137" s="4" t="s">
        <v>11770</v>
      </c>
      <c r="E3137" s="4" t="s">
        <v>11771</v>
      </c>
      <c r="F3137">
        <f>VALUE(SUBSTITUTE(Hafas[[#This Row],[Breitengrad Bahnhof]],".",","))</f>
        <v>49.317413999999999</v>
      </c>
      <c r="G3137">
        <f>VALUE(SUBSTITUTE(Hafas[[#This Row],[Längengrad Bahnhof]],".",","))</f>
        <v>8.5373850000000004</v>
      </c>
    </row>
    <row r="3138" spans="1:7">
      <c r="A3138" s="4" t="s">
        <v>11772</v>
      </c>
      <c r="B3138">
        <v>8010170</v>
      </c>
      <c r="D3138" s="4" t="s">
        <v>11773</v>
      </c>
      <c r="E3138" s="4" t="s">
        <v>11774</v>
      </c>
      <c r="F3138">
        <f>VALUE(SUBSTITUTE(Hafas[[#This Row],[Breitengrad Bahnhof]],".",","))</f>
        <v>50.597720000000002</v>
      </c>
      <c r="G3138">
        <f>VALUE(SUBSTITUTE(Hafas[[#This Row],[Längengrad Bahnhof]],".",","))</f>
        <v>11.434282</v>
      </c>
    </row>
    <row r="3139" spans="1:7">
      <c r="A3139" s="4" t="s">
        <v>11775</v>
      </c>
      <c r="B3139">
        <v>8002884</v>
      </c>
      <c r="D3139" s="4" t="s">
        <v>11776</v>
      </c>
      <c r="E3139" s="4" t="s">
        <v>11777</v>
      </c>
      <c r="F3139">
        <f>VALUE(SUBSTITUTE(Hafas[[#This Row],[Breitengrad Bahnhof]],".",","))</f>
        <v>52.766564000000002</v>
      </c>
      <c r="G3139">
        <f>VALUE(SUBSTITUTE(Hafas[[#This Row],[Längengrad Bahnhof]],".",","))</f>
        <v>9.5950559999999996</v>
      </c>
    </row>
    <row r="3140" spans="1:7">
      <c r="A3140" s="4" t="s">
        <v>11778</v>
      </c>
      <c r="B3140">
        <v>8002924</v>
      </c>
      <c r="D3140" s="4" t="s">
        <v>11779</v>
      </c>
      <c r="E3140" s="4" t="s">
        <v>11780</v>
      </c>
      <c r="F3140">
        <f>VALUE(SUBSTITUTE(Hafas[[#This Row],[Breitengrad Bahnhof]],".",","))</f>
        <v>50.307743000000002</v>
      </c>
      <c r="G3140">
        <f>VALUE(SUBSTITUTE(Hafas[[#This Row],[Längengrad Bahnhof]],".",","))</f>
        <v>11.923067</v>
      </c>
    </row>
    <row r="3141" spans="1:7">
      <c r="A3141" s="4" t="s">
        <v>11781</v>
      </c>
      <c r="B3141">
        <v>8007336</v>
      </c>
      <c r="D3141" s="4" t="s">
        <v>11782</v>
      </c>
      <c r="E3141" s="4" t="s">
        <v>11783</v>
      </c>
      <c r="F3141">
        <f>VALUE(SUBSTITUTE(Hafas[[#This Row],[Breitengrad Bahnhof]],".",","))</f>
        <v>47.857121999999997</v>
      </c>
      <c r="G3141">
        <f>VALUE(SUBSTITUTE(Hafas[[#This Row],[Längengrad Bahnhof]],".",","))</f>
        <v>7.7726540000000002</v>
      </c>
    </row>
    <row r="3142" spans="1:7">
      <c r="A3142" s="4" t="s">
        <v>11784</v>
      </c>
      <c r="B3142">
        <v>8002929</v>
      </c>
      <c r="D3142" s="4" t="s">
        <v>11785</v>
      </c>
      <c r="E3142" s="4" t="s">
        <v>11786</v>
      </c>
      <c r="F3142">
        <f>VALUE(SUBSTITUTE(Hafas[[#This Row],[Breitengrad Bahnhof]],".",","))</f>
        <v>49.511921999999998</v>
      </c>
      <c r="G3142">
        <f>VALUE(SUBSTITUTE(Hafas[[#This Row],[Längengrad Bahnhof]],".",","))</f>
        <v>7.1597549999999996</v>
      </c>
    </row>
    <row r="3143" spans="1:7">
      <c r="A3143" s="4" t="s">
        <v>11787</v>
      </c>
      <c r="B3143">
        <v>8002930</v>
      </c>
      <c r="D3143" s="4" t="s">
        <v>11788</v>
      </c>
      <c r="E3143" s="4" t="s">
        <v>11789</v>
      </c>
      <c r="F3143">
        <f>VALUE(SUBSTITUTE(Hafas[[#This Row],[Breitengrad Bahnhof]],".",","))</f>
        <v>48.872692000000001</v>
      </c>
      <c r="G3143">
        <f>VALUE(SUBSTITUTE(Hafas[[#This Row],[Längengrad Bahnhof]],".",","))</f>
        <v>10.114407</v>
      </c>
    </row>
    <row r="3144" spans="1:7">
      <c r="A3144" s="4" t="s">
        <v>11790</v>
      </c>
      <c r="B3144">
        <v>8002891</v>
      </c>
      <c r="D3144" s="4" t="s">
        <v>11791</v>
      </c>
      <c r="E3144" s="4" t="s">
        <v>11792</v>
      </c>
      <c r="F3144">
        <f>VALUE(SUBSTITUTE(Hafas[[#This Row],[Breitengrad Bahnhof]],".",","))</f>
        <v>48.798560000000002</v>
      </c>
      <c r="G3144">
        <f>VALUE(SUBSTITUTE(Hafas[[#This Row],[Längengrad Bahnhof]],".",","))</f>
        <v>8.5810399999999998</v>
      </c>
    </row>
    <row r="3145" spans="1:7">
      <c r="A3145" s="4" t="s">
        <v>11793</v>
      </c>
      <c r="B3145">
        <v>8070279</v>
      </c>
      <c r="D3145" s="4" t="s">
        <v>11794</v>
      </c>
      <c r="E3145" s="4" t="s">
        <v>11795</v>
      </c>
      <c r="F3145">
        <f>VALUE(SUBSTITUTE(Hafas[[#This Row],[Breitengrad Bahnhof]],".",","))</f>
        <v>48.807709000000003</v>
      </c>
      <c r="G3145">
        <f>VALUE(SUBSTITUTE(Hafas[[#This Row],[Längengrad Bahnhof]],".",","))</f>
        <v>8.5817239999999995</v>
      </c>
    </row>
    <row r="3146" spans="1:7">
      <c r="A3146" s="4" t="s">
        <v>11796</v>
      </c>
      <c r="B3146">
        <v>8002931</v>
      </c>
      <c r="D3146" s="4" t="s">
        <v>11797</v>
      </c>
      <c r="E3146" s="4" t="s">
        <v>11798</v>
      </c>
      <c r="F3146">
        <f>VALUE(SUBSTITUTE(Hafas[[#This Row],[Breitengrad Bahnhof]],".",","))</f>
        <v>49.272036999999997</v>
      </c>
      <c r="G3146">
        <f>VALUE(SUBSTITUTE(Hafas[[#This Row],[Längengrad Bahnhof]],".",","))</f>
        <v>8.8384110000000007</v>
      </c>
    </row>
    <row r="3147" spans="1:7">
      <c r="A3147" s="4" t="s">
        <v>11799</v>
      </c>
      <c r="B3147">
        <v>8002932</v>
      </c>
      <c r="D3147" s="4" t="s">
        <v>11800</v>
      </c>
      <c r="E3147" s="4" t="s">
        <v>11801</v>
      </c>
      <c r="F3147">
        <f>VALUE(SUBSTITUTE(Hafas[[#This Row],[Breitengrad Bahnhof]],".",","))</f>
        <v>50.911363000000001</v>
      </c>
      <c r="G3147">
        <f>VALUE(SUBSTITUTE(Hafas[[#This Row],[Längengrad Bahnhof]],".",","))</f>
        <v>7.1965130000000004</v>
      </c>
    </row>
    <row r="3148" spans="1:7">
      <c r="A3148" s="4" t="s">
        <v>11802</v>
      </c>
      <c r="B3148">
        <v>8002933</v>
      </c>
      <c r="D3148" s="4" t="s">
        <v>11803</v>
      </c>
      <c r="E3148" s="4" t="s">
        <v>11804</v>
      </c>
      <c r="F3148">
        <f>VALUE(SUBSTITUTE(Hafas[[#This Row],[Breitengrad Bahnhof]],".",","))</f>
        <v>51.499186000000002</v>
      </c>
      <c r="G3148">
        <f>VALUE(SUBSTITUTE(Hafas[[#This Row],[Längengrad Bahnhof]],".",","))</f>
        <v>9.3954609999999992</v>
      </c>
    </row>
    <row r="3149" spans="1:7">
      <c r="A3149" s="4" t="s">
        <v>11805</v>
      </c>
      <c r="B3149">
        <v>8003015</v>
      </c>
      <c r="D3149" s="4" t="s">
        <v>11806</v>
      </c>
      <c r="E3149" s="4" t="s">
        <v>11807</v>
      </c>
      <c r="F3149">
        <f>VALUE(SUBSTITUTE(Hafas[[#This Row],[Breitengrad Bahnhof]],".",","))</f>
        <v>51.542923000000002</v>
      </c>
      <c r="G3149">
        <f>VALUE(SUBSTITUTE(Hafas[[#This Row],[Längengrad Bahnhof]],".",","))</f>
        <v>9.4019650000000006</v>
      </c>
    </row>
    <row r="3150" spans="1:7">
      <c r="A3150" s="4" t="s">
        <v>11808</v>
      </c>
      <c r="B3150">
        <v>8002934</v>
      </c>
      <c r="D3150" s="4" t="s">
        <v>11809</v>
      </c>
      <c r="E3150" s="4" t="s">
        <v>11810</v>
      </c>
      <c r="F3150">
        <f>VALUE(SUBSTITUTE(Hafas[[#This Row],[Breitengrad Bahnhof]],".",","))</f>
        <v>49.659466999999999</v>
      </c>
      <c r="G3150">
        <f>VALUE(SUBSTITUTE(Hafas[[#This Row],[Längengrad Bahnhof]],".",","))</f>
        <v>8.4089700000000001</v>
      </c>
    </row>
    <row r="3151" spans="1:7">
      <c r="A3151" s="4" t="s">
        <v>11811</v>
      </c>
      <c r="B3151">
        <v>8002935</v>
      </c>
      <c r="D3151" s="4" t="s">
        <v>11812</v>
      </c>
      <c r="E3151" s="4" t="s">
        <v>11813</v>
      </c>
      <c r="F3151">
        <f>VALUE(SUBSTITUTE(Hafas[[#This Row],[Breitengrad Bahnhof]],".",","))</f>
        <v>50.084471000000001</v>
      </c>
      <c r="G3151">
        <f>VALUE(SUBSTITUTE(Hafas[[#This Row],[Längengrad Bahnhof]],".",","))</f>
        <v>8.4438420000000001</v>
      </c>
    </row>
    <row r="3152" spans="1:7">
      <c r="A3152" s="4" t="s">
        <v>11814</v>
      </c>
      <c r="B3152">
        <v>8002892</v>
      </c>
      <c r="D3152" s="4" t="s">
        <v>11815</v>
      </c>
      <c r="E3152" s="4" t="s">
        <v>11816</v>
      </c>
      <c r="F3152">
        <f>VALUE(SUBSTITUTE(Hafas[[#This Row],[Breitengrad Bahnhof]],".",","))</f>
        <v>48.814985999999998</v>
      </c>
      <c r="G3152">
        <f>VALUE(SUBSTITUTE(Hafas[[#This Row],[Längengrad Bahnhof]],".",","))</f>
        <v>9.0253150000000009</v>
      </c>
    </row>
    <row r="3153" spans="1:7">
      <c r="A3153" s="4" t="s">
        <v>11817</v>
      </c>
      <c r="B3153">
        <v>8002927</v>
      </c>
      <c r="D3153" s="4" t="s">
        <v>11818</v>
      </c>
      <c r="E3153" s="4" t="s">
        <v>11819</v>
      </c>
      <c r="F3153">
        <f>VALUE(SUBSTITUTE(Hafas[[#This Row],[Breitengrad Bahnhof]],".",","))</f>
        <v>50.321537999999997</v>
      </c>
      <c r="G3153">
        <f>VALUE(SUBSTITUTE(Hafas[[#This Row],[Längengrad Bahnhof]],".",","))</f>
        <v>11.904711000000001</v>
      </c>
    </row>
    <row r="3154" spans="1:7">
      <c r="A3154" s="4" t="s">
        <v>11820</v>
      </c>
      <c r="B3154">
        <v>8002939</v>
      </c>
      <c r="D3154" s="4" t="s">
        <v>11821</v>
      </c>
      <c r="E3154" s="4" t="s">
        <v>11822</v>
      </c>
      <c r="F3154">
        <f>VALUE(SUBSTITUTE(Hafas[[#This Row],[Breitengrad Bahnhof]],".",","))</f>
        <v>50.76484</v>
      </c>
      <c r="G3154">
        <f>VALUE(SUBSTITUTE(Hafas[[#This Row],[Längengrad Bahnhof]],".",","))</f>
        <v>7.6422280000000002</v>
      </c>
    </row>
    <row r="3155" spans="1:7">
      <c r="A3155" s="4" t="s">
        <v>11823</v>
      </c>
      <c r="B3155">
        <v>8080710</v>
      </c>
      <c r="D3155" s="4" t="s">
        <v>11824</v>
      </c>
      <c r="E3155" s="4" t="s">
        <v>11825</v>
      </c>
      <c r="F3155">
        <f>VALUE(SUBSTITUTE(Hafas[[#This Row],[Breitengrad Bahnhof]],".",","))</f>
        <v>52.672398000000001</v>
      </c>
      <c r="G3155">
        <f>VALUE(SUBSTITUTE(Hafas[[#This Row],[Längengrad Bahnhof]],".",","))</f>
        <v>13.271342000000001</v>
      </c>
    </row>
    <row r="3156" spans="1:7">
      <c r="A3156" s="4" t="s">
        <v>11826</v>
      </c>
      <c r="B3156">
        <v>8080720</v>
      </c>
      <c r="D3156" s="4" t="s">
        <v>11827</v>
      </c>
      <c r="E3156" s="4" t="s">
        <v>11828</v>
      </c>
      <c r="F3156">
        <f>VALUE(SUBSTITUTE(Hafas[[#This Row],[Breitengrad Bahnhof]],".",","))</f>
        <v>52.669072</v>
      </c>
      <c r="G3156">
        <f>VALUE(SUBSTITUTE(Hafas[[#This Row],[Längengrad Bahnhof]],".",","))</f>
        <v>13.287091</v>
      </c>
    </row>
    <row r="3157" spans="1:7">
      <c r="A3157" s="4" t="s">
        <v>11829</v>
      </c>
      <c r="B3157">
        <v>8002940</v>
      </c>
      <c r="D3157" s="4" t="s">
        <v>11830</v>
      </c>
      <c r="E3157" s="4" t="s">
        <v>11831</v>
      </c>
      <c r="F3157">
        <f>VALUE(SUBSTITUTE(Hafas[[#This Row],[Breitengrad Bahnhof]],".",","))</f>
        <v>48.046571999999998</v>
      </c>
      <c r="G3157">
        <f>VALUE(SUBSTITUTE(Hafas[[#This Row],[Längengrad Bahnhof]],".",","))</f>
        <v>11.698872</v>
      </c>
    </row>
    <row r="3158" spans="1:7">
      <c r="A3158" s="4" t="s">
        <v>11832</v>
      </c>
      <c r="B3158">
        <v>8011888</v>
      </c>
      <c r="D3158" s="4" t="s">
        <v>11833</v>
      </c>
      <c r="E3158" s="4" t="s">
        <v>11834</v>
      </c>
      <c r="F3158">
        <f>VALUE(SUBSTITUTE(Hafas[[#This Row],[Breitengrad Bahnhof]],".",","))</f>
        <v>51.775826000000002</v>
      </c>
      <c r="G3158">
        <f>VALUE(SUBSTITUTE(Hafas[[#This Row],[Längengrad Bahnhof]],".",","))</f>
        <v>13.459301999999999</v>
      </c>
    </row>
    <row r="3159" spans="1:7">
      <c r="A3159" s="4" t="s">
        <v>11835</v>
      </c>
      <c r="B3159">
        <v>8011889</v>
      </c>
      <c r="D3159" s="4" t="s">
        <v>11836</v>
      </c>
      <c r="E3159" s="4" t="s">
        <v>11837</v>
      </c>
      <c r="F3159">
        <f>VALUE(SUBSTITUTE(Hafas[[#This Row],[Breitengrad Bahnhof]],".",","))</f>
        <v>54.027270000000001</v>
      </c>
      <c r="G3159">
        <f>VALUE(SUBSTITUTE(Hafas[[#This Row],[Längengrad Bahnhof]],".",","))</f>
        <v>13.730268000000001</v>
      </c>
    </row>
    <row r="3160" spans="1:7">
      <c r="A3160" s="4" t="s">
        <v>11838</v>
      </c>
      <c r="B3160">
        <v>8011891</v>
      </c>
      <c r="D3160" s="4" t="s">
        <v>11839</v>
      </c>
      <c r="E3160" s="4" t="s">
        <v>11840</v>
      </c>
      <c r="F3160">
        <f>VALUE(SUBSTITUTE(Hafas[[#This Row],[Breitengrad Bahnhof]],".",","))</f>
        <v>51.306069999999998</v>
      </c>
      <c r="G3160">
        <f>VALUE(SUBSTITUTE(Hafas[[#This Row],[Längengrad Bahnhof]],".",","))</f>
        <v>10.809500999999999</v>
      </c>
    </row>
    <row r="3161" spans="1:7">
      <c r="A3161" s="4" t="s">
        <v>11841</v>
      </c>
      <c r="B3161">
        <v>8002944</v>
      </c>
      <c r="D3161" s="4" t="s">
        <v>11842</v>
      </c>
      <c r="E3161" s="4" t="s">
        <v>11843</v>
      </c>
      <c r="F3161">
        <f>VALUE(SUBSTITUTE(Hafas[[#This Row],[Breitengrad Bahnhof]],".",","))</f>
        <v>52.200176999999996</v>
      </c>
      <c r="G3161">
        <f>VALUE(SUBSTITUTE(Hafas[[#This Row],[Längengrad Bahnhof]],".",","))</f>
        <v>10.19782</v>
      </c>
    </row>
    <row r="3162" spans="1:7">
      <c r="A3162" s="4" t="s">
        <v>11844</v>
      </c>
      <c r="B3162">
        <v>8011892</v>
      </c>
      <c r="D3162" s="4" t="s">
        <v>11845</v>
      </c>
      <c r="E3162" s="4" t="s">
        <v>11846</v>
      </c>
      <c r="F3162">
        <f>VALUE(SUBSTITUTE(Hafas[[#This Row],[Breitengrad Bahnhof]],".",","))</f>
        <v>50.822063999999997</v>
      </c>
      <c r="G3162">
        <f>VALUE(SUBSTITUTE(Hafas[[#This Row],[Längengrad Bahnhof]],".",","))</f>
        <v>13.133981</v>
      </c>
    </row>
    <row r="3163" spans="1:7">
      <c r="A3163" s="4" t="s">
        <v>11847</v>
      </c>
      <c r="B3163">
        <v>8002894</v>
      </c>
      <c r="D3163" s="4" t="s">
        <v>11848</v>
      </c>
      <c r="E3163" s="4" t="s">
        <v>11849</v>
      </c>
      <c r="F3163">
        <f>VALUE(SUBSTITUTE(Hafas[[#This Row],[Breitengrad Bahnhof]],".",","))</f>
        <v>48.018464999999999</v>
      </c>
      <c r="G3163">
        <f>VALUE(SUBSTITUTE(Hafas[[#This Row],[Längengrad Bahnhof]],".",","))</f>
        <v>11.719226000000001</v>
      </c>
    </row>
    <row r="3164" spans="1:7">
      <c r="A3164" s="4" t="s">
        <v>11850</v>
      </c>
      <c r="B3164">
        <v>8011894</v>
      </c>
      <c r="D3164" s="4" t="s">
        <v>11851</v>
      </c>
      <c r="E3164" s="4" t="s">
        <v>11852</v>
      </c>
      <c r="F3164">
        <f>VALUE(SUBSTITUTE(Hafas[[#This Row],[Breitengrad Bahnhof]],".",","))</f>
        <v>51.492756</v>
      </c>
      <c r="G3164">
        <f>VALUE(SUBSTITUTE(Hafas[[#This Row],[Längengrad Bahnhof]],".",","))</f>
        <v>13.564969</v>
      </c>
    </row>
    <row r="3165" spans="1:7">
      <c r="A3165" s="4" t="s">
        <v>11853</v>
      </c>
      <c r="B3165">
        <v>8070957</v>
      </c>
      <c r="D3165" s="4" t="s">
        <v>11854</v>
      </c>
      <c r="E3165" s="4" t="s">
        <v>11855</v>
      </c>
      <c r="F3165">
        <f>VALUE(SUBSTITUTE(Hafas[[#This Row],[Breitengrad Bahnhof]],".",","))</f>
        <v>51.497112000000001</v>
      </c>
      <c r="G3165">
        <f>VALUE(SUBSTITUTE(Hafas[[#This Row],[Längengrad Bahnhof]],".",","))</f>
        <v>13.556913</v>
      </c>
    </row>
    <row r="3166" spans="1:7">
      <c r="A3166" s="4" t="s">
        <v>11856</v>
      </c>
      <c r="B3166">
        <v>8011895</v>
      </c>
      <c r="D3166" s="4" t="s">
        <v>11857</v>
      </c>
      <c r="E3166" s="4" t="s">
        <v>11858</v>
      </c>
      <c r="F3166">
        <f>VALUE(SUBSTITUTE(Hafas[[#This Row],[Breitengrad Bahnhof]],".",","))</f>
        <v>50.702688999999999</v>
      </c>
      <c r="G3166">
        <f>VALUE(SUBSTITUTE(Hafas[[#This Row],[Längengrad Bahnhof]],".",","))</f>
        <v>12.036402000000001</v>
      </c>
    </row>
    <row r="3167" spans="1:7">
      <c r="A3167" s="4" t="s">
        <v>11859</v>
      </c>
      <c r="B3167">
        <v>8071048</v>
      </c>
      <c r="D3167" s="4" t="s">
        <v>11860</v>
      </c>
      <c r="E3167" s="4" t="s">
        <v>11861</v>
      </c>
      <c r="F3167">
        <f>VALUE(SUBSTITUTE(Hafas[[#This Row],[Breitengrad Bahnhof]],".",","))</f>
        <v>50.710796999999999</v>
      </c>
      <c r="G3167">
        <f>VALUE(SUBSTITUTE(Hafas[[#This Row],[Längengrad Bahnhof]],".",","))</f>
        <v>12.054232000000001</v>
      </c>
    </row>
    <row r="3168" spans="1:7">
      <c r="A3168" s="4" t="s">
        <v>11862</v>
      </c>
      <c r="B3168">
        <v>8002953</v>
      </c>
      <c r="D3168" s="4" t="s">
        <v>11863</v>
      </c>
      <c r="E3168" s="4" t="s">
        <v>11864</v>
      </c>
      <c r="F3168">
        <f>VALUE(SUBSTITUTE(Hafas[[#This Row],[Breitengrad Bahnhof]],".",","))</f>
        <v>51.348854000000003</v>
      </c>
      <c r="G3168">
        <f>VALUE(SUBSTITUTE(Hafas[[#This Row],[Längengrad Bahnhof]],".",","))</f>
        <v>7.5716859999999997</v>
      </c>
    </row>
    <row r="3169" spans="1:7">
      <c r="A3169" s="4" t="s">
        <v>11865</v>
      </c>
      <c r="B3169">
        <v>8081069</v>
      </c>
      <c r="D3169" s="4" t="s">
        <v>11866</v>
      </c>
      <c r="E3169" s="4" t="s">
        <v>11867</v>
      </c>
      <c r="F3169">
        <f>VALUE(SUBSTITUTE(Hafas[[#This Row],[Breitengrad Bahnhof]],".",","))</f>
        <v>52.667748000000003</v>
      </c>
      <c r="G3169">
        <f>VALUE(SUBSTITUTE(Hafas[[#This Row],[Längengrad Bahnhof]],".",","))</f>
        <v>12.338124000000001</v>
      </c>
    </row>
    <row r="3170" spans="1:7">
      <c r="A3170" s="4" t="s">
        <v>11868</v>
      </c>
      <c r="B3170">
        <v>8002954</v>
      </c>
      <c r="D3170" s="4" t="s">
        <v>11869</v>
      </c>
      <c r="E3170" s="4" t="s">
        <v>11870</v>
      </c>
      <c r="F3170">
        <f>VALUE(SUBSTITUTE(Hafas[[#This Row],[Breitengrad Bahnhof]],".",","))</f>
        <v>47.788795</v>
      </c>
      <c r="G3170">
        <f>VALUE(SUBSTITUTE(Hafas[[#This Row],[Längengrad Bahnhof]],".",","))</f>
        <v>10.999250999999999</v>
      </c>
    </row>
    <row r="3171" spans="1:7">
      <c r="A3171" s="4" t="s">
        <v>11871</v>
      </c>
      <c r="B3171">
        <v>8011900</v>
      </c>
      <c r="D3171" s="4" t="s">
        <v>11872</v>
      </c>
      <c r="E3171" s="4" t="s">
        <v>11873</v>
      </c>
      <c r="F3171">
        <f>VALUE(SUBSTITUTE(Hafas[[#This Row],[Breitengrad Bahnhof]],".",","))</f>
        <v>51.499026000000001</v>
      </c>
      <c r="G3171">
        <f>VALUE(SUBSTITUTE(Hafas[[#This Row],[Längengrad Bahnhof]],".",","))</f>
        <v>12.421434</v>
      </c>
    </row>
    <row r="3172" spans="1:7">
      <c r="A3172" s="4" t="s">
        <v>11874</v>
      </c>
      <c r="B3172">
        <v>8002955</v>
      </c>
      <c r="D3172" s="4" t="s">
        <v>11875</v>
      </c>
      <c r="E3172" s="4" t="s">
        <v>11876</v>
      </c>
      <c r="F3172">
        <f>VALUE(SUBSTITUTE(Hafas[[#This Row],[Breitengrad Bahnhof]],".",","))</f>
        <v>47.991298999999998</v>
      </c>
      <c r="G3172">
        <f>VALUE(SUBSTITUTE(Hafas[[#This Row],[Längengrad Bahnhof]],".",","))</f>
        <v>11.457513000000001</v>
      </c>
    </row>
    <row r="3173" spans="1:7">
      <c r="A3173" s="4" t="s">
        <v>11877</v>
      </c>
      <c r="B3173">
        <v>8002956</v>
      </c>
      <c r="D3173" s="4" t="s">
        <v>11878</v>
      </c>
      <c r="E3173" s="4" t="s">
        <v>11879</v>
      </c>
      <c r="F3173">
        <f>VALUE(SUBSTITUTE(Hafas[[#This Row],[Breitengrad Bahnhof]],".",","))</f>
        <v>49.518338999999997</v>
      </c>
      <c r="G3173">
        <f>VALUE(SUBSTITUTE(Hafas[[#This Row],[Längengrad Bahnhof]],".",","))</f>
        <v>11.491465</v>
      </c>
    </row>
    <row r="3174" spans="1:7">
      <c r="A3174" s="4" t="s">
        <v>11880</v>
      </c>
      <c r="B3174">
        <v>8011904</v>
      </c>
      <c r="D3174" s="4" t="s">
        <v>11881</v>
      </c>
      <c r="E3174" s="4" t="s">
        <v>11882</v>
      </c>
      <c r="F3174">
        <f>VALUE(SUBSTITUTE(Hafas[[#This Row],[Breitengrad Bahnhof]],".",","))</f>
        <v>50.798547999999997</v>
      </c>
      <c r="G3174">
        <f>VALUE(SUBSTITUTE(Hafas[[#This Row],[Längengrad Bahnhof]],".",","))</f>
        <v>12.706564</v>
      </c>
    </row>
    <row r="3175" spans="1:7">
      <c r="A3175" s="4" t="s">
        <v>11883</v>
      </c>
      <c r="B3175">
        <v>8002958</v>
      </c>
      <c r="D3175" s="4" t="s">
        <v>11884</v>
      </c>
      <c r="E3175" s="4" t="s">
        <v>11885</v>
      </c>
      <c r="F3175">
        <f>VALUE(SUBSTITUTE(Hafas[[#This Row],[Breitengrad Bahnhof]],".",","))</f>
        <v>49.621788000000002</v>
      </c>
      <c r="G3175">
        <f>VALUE(SUBSTITUTE(Hafas[[#This Row],[Längengrad Bahnhof]],".",","))</f>
        <v>8.2141730000000006</v>
      </c>
    </row>
    <row r="3176" spans="1:7">
      <c r="A3176" s="4" t="s">
        <v>11886</v>
      </c>
      <c r="B3176">
        <v>8011905</v>
      </c>
      <c r="D3176" s="4" t="s">
        <v>11887</v>
      </c>
      <c r="E3176" s="4" t="s">
        <v>11888</v>
      </c>
      <c r="F3176">
        <f>VALUE(SUBSTITUTE(Hafas[[#This Row],[Breitengrad Bahnhof]],".",","))</f>
        <v>51.512358999999996</v>
      </c>
      <c r="G3176">
        <f>VALUE(SUBSTITUTE(Hafas[[#This Row],[Längengrad Bahnhof]],".",","))</f>
        <v>12.097880999999999</v>
      </c>
    </row>
    <row r="3177" spans="1:7">
      <c r="A3177" s="4" t="s">
        <v>11889</v>
      </c>
      <c r="B3177">
        <v>8071741</v>
      </c>
      <c r="D3177" s="4" t="s">
        <v>11890</v>
      </c>
      <c r="E3177" s="4" t="s">
        <v>11891</v>
      </c>
      <c r="F3177">
        <f>VALUE(SUBSTITUTE(Hafas[[#This Row],[Breitengrad Bahnhof]],".",","))</f>
        <v>51.525345999999999</v>
      </c>
      <c r="G3177">
        <f>VALUE(SUBSTITUTE(Hafas[[#This Row],[Längengrad Bahnhof]],".",","))</f>
        <v>12.101696</v>
      </c>
    </row>
    <row r="3178" spans="1:7">
      <c r="A3178" s="4" t="s">
        <v>11892</v>
      </c>
      <c r="B3178">
        <v>8007342</v>
      </c>
      <c r="D3178" s="4" t="s">
        <v>11893</v>
      </c>
      <c r="E3178" s="4" t="s">
        <v>11894</v>
      </c>
      <c r="F3178">
        <f>VALUE(SUBSTITUTE(Hafas[[#This Row],[Breitengrad Bahnhof]],".",","))</f>
        <v>49.205388999999997</v>
      </c>
      <c r="G3178">
        <f>VALUE(SUBSTITUTE(Hafas[[#This Row],[Längengrad Bahnhof]],".",","))</f>
        <v>12.943161</v>
      </c>
    </row>
    <row r="3179" spans="1:7">
      <c r="A3179" s="4" t="s">
        <v>11895</v>
      </c>
      <c r="B3179">
        <v>8070160</v>
      </c>
      <c r="D3179" s="4" t="s">
        <v>11896</v>
      </c>
      <c r="E3179" s="4" t="s">
        <v>11897</v>
      </c>
      <c r="F3179">
        <f>VALUE(SUBSTITUTE(Hafas[[#This Row],[Breitengrad Bahnhof]],".",","))</f>
        <v>49.204833999999998</v>
      </c>
      <c r="G3179">
        <f>VALUE(SUBSTITUTE(Hafas[[#This Row],[Längengrad Bahnhof]],".",","))</f>
        <v>12.924448</v>
      </c>
    </row>
    <row r="3180" spans="1:7">
      <c r="A3180" s="4" t="s">
        <v>11898</v>
      </c>
      <c r="B3180">
        <v>8002959</v>
      </c>
      <c r="D3180" s="4" t="s">
        <v>11899</v>
      </c>
      <c r="E3180" s="4" t="s">
        <v>11900</v>
      </c>
      <c r="F3180">
        <f>VALUE(SUBSTITUTE(Hafas[[#This Row],[Breitengrad Bahnhof]],".",","))</f>
        <v>54.086588999999996</v>
      </c>
      <c r="G3180">
        <f>VALUE(SUBSTITUTE(Hafas[[#This Row],[Längengrad Bahnhof]],".",","))</f>
        <v>9.6541610000000002</v>
      </c>
    </row>
    <row r="3181" spans="1:7">
      <c r="A3181" s="4" t="s">
        <v>11901</v>
      </c>
      <c r="B3181">
        <v>8010172</v>
      </c>
      <c r="D3181" s="4" t="s">
        <v>11902</v>
      </c>
      <c r="E3181" s="4" t="s">
        <v>11903</v>
      </c>
      <c r="F3181">
        <f>VALUE(SUBSTITUTE(Hafas[[#This Row],[Breitengrad Bahnhof]],".",","))</f>
        <v>52.667318999999999</v>
      </c>
      <c r="G3181">
        <f>VALUE(SUBSTITUTE(Hafas[[#This Row],[Längengrad Bahnhof]],".",","))</f>
        <v>11.595136</v>
      </c>
    </row>
    <row r="3182" spans="1:7">
      <c r="A3182" s="4" t="s">
        <v>11904</v>
      </c>
      <c r="B3182">
        <v>8002895</v>
      </c>
      <c r="D3182" s="4" t="s">
        <v>11905</v>
      </c>
      <c r="E3182" s="4" t="s">
        <v>11906</v>
      </c>
      <c r="F3182">
        <f>VALUE(SUBSTITUTE(Hafas[[#This Row],[Breitengrad Bahnhof]],".",","))</f>
        <v>49.243893</v>
      </c>
      <c r="G3182">
        <f>VALUE(SUBSTITUTE(Hafas[[#This Row],[Längengrad Bahnhof]],".",","))</f>
        <v>7.5260280000000002</v>
      </c>
    </row>
    <row r="3183" spans="1:7">
      <c r="A3183" s="4" t="s">
        <v>11907</v>
      </c>
      <c r="B3183">
        <v>8017422</v>
      </c>
      <c r="D3183" s="4" t="s">
        <v>11908</v>
      </c>
      <c r="E3183" s="4" t="s">
        <v>11909</v>
      </c>
      <c r="F3183">
        <f>VALUE(SUBSTITUTE(Hafas[[#This Row],[Breitengrad Bahnhof]],".",","))</f>
        <v>50.743048000000002</v>
      </c>
      <c r="G3183">
        <f>VALUE(SUBSTITUTE(Hafas[[#This Row],[Längengrad Bahnhof]],".",","))</f>
        <v>12.675725</v>
      </c>
    </row>
    <row r="3184" spans="1:7">
      <c r="A3184" s="4" t="s">
        <v>11910</v>
      </c>
      <c r="B3184">
        <v>8011908</v>
      </c>
      <c r="D3184" s="4" t="s">
        <v>11911</v>
      </c>
      <c r="E3184" s="4" t="s">
        <v>11912</v>
      </c>
      <c r="F3184">
        <f>VALUE(SUBSTITUTE(Hafas[[#This Row],[Breitengrad Bahnhof]],".",","))</f>
        <v>53.7348</v>
      </c>
      <c r="G3184">
        <f>VALUE(SUBSTITUTE(Hafas[[#This Row],[Längengrad Bahnhof]],".",","))</f>
        <v>11.065701000000001</v>
      </c>
    </row>
    <row r="3185" spans="1:7">
      <c r="A3185" s="4" t="s">
        <v>11913</v>
      </c>
      <c r="B3185">
        <v>8002962</v>
      </c>
      <c r="D3185" s="4" t="s">
        <v>11914</v>
      </c>
      <c r="E3185" s="4" t="s">
        <v>11915</v>
      </c>
      <c r="F3185">
        <f>VALUE(SUBSTITUTE(Hafas[[#This Row],[Breitengrad Bahnhof]],".",","))</f>
        <v>52.574970999999998</v>
      </c>
      <c r="G3185">
        <f>VALUE(SUBSTITUTE(Hafas[[#This Row],[Längengrad Bahnhof]],".",","))</f>
        <v>8.1383670000000006</v>
      </c>
    </row>
    <row r="3186" spans="1:7">
      <c r="A3186" s="4" t="s">
        <v>11916</v>
      </c>
      <c r="B3186">
        <v>8002898</v>
      </c>
      <c r="D3186" s="4" t="s">
        <v>11917</v>
      </c>
      <c r="E3186" s="4" t="s">
        <v>11918</v>
      </c>
      <c r="F3186">
        <f>VALUE(SUBSTITUTE(Hafas[[#This Row],[Breitengrad Bahnhof]],".",","))</f>
        <v>50.363799999999998</v>
      </c>
      <c r="G3186">
        <f>VALUE(SUBSTITUTE(Hafas[[#This Row],[Längengrad Bahnhof]],".",","))</f>
        <v>11.683818</v>
      </c>
    </row>
    <row r="3187" spans="1:7">
      <c r="A3187" s="4" t="s">
        <v>11919</v>
      </c>
      <c r="B3187">
        <v>8002899</v>
      </c>
      <c r="D3187" s="4" t="s">
        <v>11920</v>
      </c>
      <c r="E3187" s="4" t="s">
        <v>11921</v>
      </c>
      <c r="F3187">
        <f>VALUE(SUBSTITUTE(Hafas[[#This Row],[Breitengrad Bahnhof]],".",","))</f>
        <v>48.043452000000002</v>
      </c>
      <c r="G3187">
        <f>VALUE(SUBSTITUTE(Hafas[[#This Row],[Längengrad Bahnhof]],".",","))</f>
        <v>11.509752000000001</v>
      </c>
    </row>
    <row r="3188" spans="1:7">
      <c r="A3188" s="4" t="s">
        <v>11922</v>
      </c>
      <c r="B3188">
        <v>8002967</v>
      </c>
      <c r="D3188" s="4" t="s">
        <v>11923</v>
      </c>
      <c r="E3188" s="4" t="s">
        <v>11924</v>
      </c>
      <c r="F3188">
        <f>VALUE(SUBSTITUTE(Hafas[[#This Row],[Breitengrad Bahnhof]],".",","))</f>
        <v>53.284812000000002</v>
      </c>
      <c r="G3188">
        <f>VALUE(SUBSTITUTE(Hafas[[#This Row],[Längengrad Bahnhof]],".",","))</f>
        <v>9.8700080000000003</v>
      </c>
    </row>
    <row r="3189" spans="1:7">
      <c r="A3189" s="4" t="s">
        <v>11925</v>
      </c>
      <c r="B3189">
        <v>8007203</v>
      </c>
      <c r="D3189" s="4" t="s">
        <v>11926</v>
      </c>
      <c r="E3189" s="4" t="s">
        <v>11927</v>
      </c>
      <c r="F3189">
        <f>VALUE(SUBSTITUTE(Hafas[[#This Row],[Breitengrad Bahnhof]],".",","))</f>
        <v>53.839934999999997</v>
      </c>
      <c r="G3189">
        <f>VALUE(SUBSTITUTE(Hafas[[#This Row],[Längengrad Bahnhof]],".",","))</f>
        <v>9.9460770000000007</v>
      </c>
    </row>
    <row r="3190" spans="1:7">
      <c r="A3190" s="4" t="s">
        <v>11928</v>
      </c>
      <c r="B3190">
        <v>8002969</v>
      </c>
      <c r="D3190" s="4" t="s">
        <v>11929</v>
      </c>
      <c r="E3190" s="4" t="s">
        <v>11930</v>
      </c>
      <c r="F3190">
        <f>VALUE(SUBSTITUTE(Hafas[[#This Row],[Breitengrad Bahnhof]],".",","))</f>
        <v>52.271953000000003</v>
      </c>
      <c r="G3190">
        <f>VALUE(SUBSTITUTE(Hafas[[#This Row],[Längengrad Bahnhof]],".",","))</f>
        <v>9.6532210000000003</v>
      </c>
    </row>
    <row r="3191" spans="1:7">
      <c r="A3191" s="4" t="s">
        <v>11931</v>
      </c>
      <c r="B3191">
        <v>8010173</v>
      </c>
      <c r="D3191" s="4" t="s">
        <v>11932</v>
      </c>
      <c r="E3191" s="4" t="s">
        <v>11933</v>
      </c>
      <c r="F3191">
        <f>VALUE(SUBSTITUTE(Hafas[[#This Row],[Breitengrad Bahnhof]],".",","))</f>
        <v>53.555607000000002</v>
      </c>
      <c r="G3191">
        <f>VALUE(SUBSTITUTE(Hafas[[#This Row],[Längengrad Bahnhof]],".",","))</f>
        <v>11.365259999999999</v>
      </c>
    </row>
    <row r="3192" spans="1:7">
      <c r="A3192" s="4" t="s">
        <v>11934</v>
      </c>
      <c r="B3192">
        <v>8011910</v>
      </c>
      <c r="D3192" s="4" t="s">
        <v>11935</v>
      </c>
      <c r="E3192" s="4" t="s">
        <v>11936</v>
      </c>
      <c r="F3192">
        <f>VALUE(SUBSTITUTE(Hafas[[#This Row],[Breitengrad Bahnhof]],".",","))</f>
        <v>50.941868999999997</v>
      </c>
      <c r="G3192">
        <f>VALUE(SUBSTITUTE(Hafas[[#This Row],[Längengrad Bahnhof]],".",","))</f>
        <v>11.277195000000001</v>
      </c>
    </row>
    <row r="3193" spans="1:7">
      <c r="A3193" s="4" t="s">
        <v>11937</v>
      </c>
      <c r="B3193">
        <v>8011909</v>
      </c>
      <c r="D3193" s="4" t="s">
        <v>11938</v>
      </c>
      <c r="E3193" s="4" t="s">
        <v>11939</v>
      </c>
      <c r="F3193">
        <f>VALUE(SUBSTITUTE(Hafas[[#This Row],[Breitengrad Bahnhof]],".",","))</f>
        <v>51.780290999999998</v>
      </c>
      <c r="G3193">
        <f>VALUE(SUBSTITUTE(Hafas[[#This Row],[Längengrad Bahnhof]],".",","))</f>
        <v>13.114136999999999</v>
      </c>
    </row>
    <row r="3194" spans="1:7">
      <c r="A3194" s="4" t="s">
        <v>11940</v>
      </c>
      <c r="B3194">
        <v>8085010</v>
      </c>
      <c r="D3194" s="4" t="s">
        <v>11941</v>
      </c>
      <c r="E3194" s="4" t="s">
        <v>11942</v>
      </c>
      <c r="F3194">
        <f>VALUE(SUBSTITUTE(Hafas[[#This Row],[Breitengrad Bahnhof]],".",","))</f>
        <v>48.637524999999997</v>
      </c>
      <c r="G3194">
        <f>VALUE(SUBSTITUTE(Hafas[[#This Row],[Längengrad Bahnhof]],".",","))</f>
        <v>9.006945</v>
      </c>
    </row>
    <row r="3195" spans="1:7">
      <c r="A3195" s="4" t="s">
        <v>11943</v>
      </c>
      <c r="B3195">
        <v>8085011</v>
      </c>
      <c r="D3195" s="4" t="s">
        <v>11944</v>
      </c>
      <c r="E3195" s="4" t="s">
        <v>11945</v>
      </c>
      <c r="F3195">
        <f>VALUE(SUBSTITUTE(Hafas[[#This Row],[Breitengrad Bahnhof]],".",","))</f>
        <v>48.626696000000003</v>
      </c>
      <c r="G3195">
        <f>VALUE(SUBSTITUTE(Hafas[[#This Row],[Längengrad Bahnhof]],".",","))</f>
        <v>9.0247679999999999</v>
      </c>
    </row>
    <row r="3196" spans="1:7">
      <c r="A3196" s="4" t="s">
        <v>11946</v>
      </c>
      <c r="B3196">
        <v>8085009</v>
      </c>
      <c r="D3196" s="4" t="s">
        <v>11947</v>
      </c>
      <c r="E3196" s="4" t="s">
        <v>11948</v>
      </c>
      <c r="F3196">
        <f>VALUE(SUBSTITUTE(Hafas[[#This Row],[Breitengrad Bahnhof]],".",","))</f>
        <v>48.644556999999999</v>
      </c>
      <c r="G3196">
        <f>VALUE(SUBSTITUTE(Hafas[[#This Row],[Längengrad Bahnhof]],".",","))</f>
        <v>9.0085420000000003</v>
      </c>
    </row>
    <row r="3197" spans="1:7">
      <c r="A3197" s="4" t="s">
        <v>11949</v>
      </c>
      <c r="B3197">
        <v>8011912</v>
      </c>
      <c r="D3197" s="4" t="s">
        <v>11950</v>
      </c>
      <c r="E3197" s="4" t="s">
        <v>11951</v>
      </c>
      <c r="F3197">
        <f>VALUE(SUBSTITUTE(Hafas[[#This Row],[Breitengrad Bahnhof]],".",","))</f>
        <v>50.734139999999996</v>
      </c>
      <c r="G3197">
        <f>VALUE(SUBSTITUTE(Hafas[[#This Row],[Längengrad Bahnhof]],".",","))</f>
        <v>13.591861</v>
      </c>
    </row>
    <row r="3198" spans="1:7">
      <c r="A3198" s="4" t="s">
        <v>11952</v>
      </c>
      <c r="B3198">
        <v>8017218</v>
      </c>
      <c r="D3198" s="4" t="s">
        <v>11953</v>
      </c>
      <c r="E3198" s="4" t="s">
        <v>11954</v>
      </c>
      <c r="F3198">
        <f>VALUE(SUBSTITUTE(Hafas[[#This Row],[Breitengrad Bahnhof]],".",","))</f>
        <v>50.733829999999998</v>
      </c>
      <c r="G3198">
        <f>VALUE(SUBSTITUTE(Hafas[[#This Row],[Längengrad Bahnhof]],".",","))</f>
        <v>13.576665</v>
      </c>
    </row>
    <row r="3199" spans="1:7">
      <c r="A3199" s="4" t="s">
        <v>11955</v>
      </c>
      <c r="B3199">
        <v>8002976</v>
      </c>
      <c r="D3199" s="4" t="s">
        <v>11956</v>
      </c>
      <c r="E3199" s="4" t="s">
        <v>11957</v>
      </c>
      <c r="F3199">
        <f>VALUE(SUBSTITUTE(Hafas[[#This Row],[Breitengrad Bahnhof]],".",","))</f>
        <v>50.739322000000001</v>
      </c>
      <c r="G3199">
        <f>VALUE(SUBSTITUTE(Hafas[[#This Row],[Längengrad Bahnhof]],".",","))</f>
        <v>8.1354950000000006</v>
      </c>
    </row>
    <row r="3200" spans="1:7">
      <c r="A3200" s="4" t="s">
        <v>11958</v>
      </c>
      <c r="B3200">
        <v>8002979</v>
      </c>
      <c r="D3200" s="4" t="s">
        <v>11959</v>
      </c>
      <c r="E3200" s="4" t="s">
        <v>11960</v>
      </c>
      <c r="F3200">
        <f>VALUE(SUBSTITUTE(Hafas[[#This Row],[Breitengrad Bahnhof]],".",","))</f>
        <v>51.165652999999999</v>
      </c>
      <c r="G3200">
        <f>VALUE(SUBSTITUTE(Hafas[[#This Row],[Längengrad Bahnhof]],".",","))</f>
        <v>6.6646260000000002</v>
      </c>
    </row>
    <row r="3201" spans="1:7">
      <c r="A3201" s="4" t="s">
        <v>11961</v>
      </c>
      <c r="B3201">
        <v>8002980</v>
      </c>
      <c r="D3201" s="4" t="s">
        <v>11962</v>
      </c>
      <c r="E3201" s="4" t="s">
        <v>11963</v>
      </c>
      <c r="F3201">
        <f>VALUE(SUBSTITUTE(Hafas[[#This Row],[Breitengrad Bahnhof]],".",","))</f>
        <v>47.884383999999997</v>
      </c>
      <c r="G3201">
        <f>VALUE(SUBSTITUTE(Hafas[[#This Row],[Längengrad Bahnhof]],".",","))</f>
        <v>11.697234</v>
      </c>
    </row>
    <row r="3202" spans="1:7">
      <c r="A3202" s="4" t="s">
        <v>11964</v>
      </c>
      <c r="B3202">
        <v>8000391</v>
      </c>
      <c r="D3202" s="4" t="s">
        <v>11965</v>
      </c>
      <c r="E3202" s="4" t="s">
        <v>11966</v>
      </c>
      <c r="F3202">
        <f>VALUE(SUBSTITUTE(Hafas[[#This Row],[Breitengrad Bahnhof]],".",","))</f>
        <v>51.820267999999999</v>
      </c>
      <c r="G3202">
        <f>VALUE(SUBSTITUTE(Hafas[[#This Row],[Längengrad Bahnhof]],".",","))</f>
        <v>9.4537429999999993</v>
      </c>
    </row>
    <row r="3203" spans="1:7">
      <c r="A3203" s="4" t="s">
        <v>11967</v>
      </c>
      <c r="B3203">
        <v>8000392</v>
      </c>
      <c r="D3203" s="4" t="s">
        <v>11968</v>
      </c>
      <c r="E3203" s="4" t="s">
        <v>11969</v>
      </c>
      <c r="F3203">
        <f>VALUE(SUBSTITUTE(Hafas[[#This Row],[Breitengrad Bahnhof]],".",","))</f>
        <v>51.504767000000001</v>
      </c>
      <c r="G3203">
        <f>VALUE(SUBSTITUTE(Hafas[[#This Row],[Längengrad Bahnhof]],".",","))</f>
        <v>7.6196469999999996</v>
      </c>
    </row>
    <row r="3204" spans="1:7">
      <c r="A3204" s="4" t="s">
        <v>11970</v>
      </c>
      <c r="B3204">
        <v>8000176</v>
      </c>
      <c r="D3204" s="4" t="s">
        <v>11971</v>
      </c>
      <c r="E3204" s="4" t="s">
        <v>11972</v>
      </c>
      <c r="F3204">
        <f>VALUE(SUBSTITUTE(Hafas[[#This Row],[Breitengrad Bahnhof]],".",","))</f>
        <v>49.328082000000002</v>
      </c>
      <c r="G3204">
        <f>VALUE(SUBSTITUTE(Hafas[[#This Row],[Längengrad Bahnhof]],".",","))</f>
        <v>7.3370350000000002</v>
      </c>
    </row>
    <row r="3205" spans="1:7">
      <c r="A3205" s="4" t="s">
        <v>11973</v>
      </c>
      <c r="B3205">
        <v>8002988</v>
      </c>
      <c r="D3205" s="4" t="s">
        <v>11974</v>
      </c>
      <c r="E3205" s="4" t="s">
        <v>11975</v>
      </c>
      <c r="F3205">
        <f>VALUE(SUBSTITUTE(Hafas[[#This Row],[Breitengrad Bahnhof]],".",","))</f>
        <v>50.910589000000002</v>
      </c>
      <c r="G3205">
        <f>VALUE(SUBSTITUTE(Hafas[[#This Row],[Längengrad Bahnhof]],".",","))</f>
        <v>7.2528819999999996</v>
      </c>
    </row>
    <row r="3206" spans="1:7">
      <c r="A3206" s="4" t="s">
        <v>11976</v>
      </c>
      <c r="B3206">
        <v>8011914</v>
      </c>
      <c r="D3206" s="4" t="s">
        <v>11977</v>
      </c>
      <c r="E3206" s="4" t="s">
        <v>11978</v>
      </c>
      <c r="F3206">
        <f>VALUE(SUBSTITUTE(Hafas[[#This Row],[Breitengrad Bahnhof]],".",","))</f>
        <v>51.105573999999997</v>
      </c>
      <c r="G3206">
        <f>VALUE(SUBSTITUTE(Hafas[[#This Row],[Längengrad Bahnhof]],".",","))</f>
        <v>12.662693000000001</v>
      </c>
    </row>
    <row r="3207" spans="1:7">
      <c r="A3207" s="4" t="s">
        <v>11979</v>
      </c>
      <c r="B3207">
        <v>8011915</v>
      </c>
      <c r="D3207" s="4" t="s">
        <v>11980</v>
      </c>
      <c r="E3207" s="4" t="s">
        <v>11981</v>
      </c>
      <c r="F3207">
        <f>VALUE(SUBSTITUTE(Hafas[[#This Row],[Breitengrad Bahnhof]],".",","))</f>
        <v>50.984228000000002</v>
      </c>
      <c r="G3207">
        <f>VALUE(SUBSTITUTE(Hafas[[#This Row],[Längengrad Bahnhof]],".",","))</f>
        <v>11.221193</v>
      </c>
    </row>
    <row r="3208" spans="1:7">
      <c r="A3208" s="4" t="s">
        <v>11982</v>
      </c>
      <c r="B3208">
        <v>8002908</v>
      </c>
      <c r="D3208" s="4" t="s">
        <v>11983</v>
      </c>
      <c r="E3208" s="4" t="s">
        <v>11984</v>
      </c>
      <c r="F3208">
        <f>VALUE(SUBSTITUTE(Hafas[[#This Row],[Breitengrad Bahnhof]],".",","))</f>
        <v>47.811225999999998</v>
      </c>
      <c r="G3208">
        <f>VALUE(SUBSTITUTE(Hafas[[#This Row],[Längengrad Bahnhof]],".",","))</f>
        <v>12.651161999999999</v>
      </c>
    </row>
    <row r="3209" spans="1:7">
      <c r="A3209" s="4" t="s">
        <v>11985</v>
      </c>
      <c r="B3209">
        <v>8002992</v>
      </c>
      <c r="D3209" s="4" t="s">
        <v>11986</v>
      </c>
      <c r="E3209" s="4" t="s">
        <v>11987</v>
      </c>
      <c r="F3209">
        <f>VALUE(SUBSTITUTE(Hafas[[#This Row],[Breitengrad Bahnhof]],".",","))</f>
        <v>51.378059</v>
      </c>
      <c r="G3209">
        <f>VALUE(SUBSTITUTE(Hafas[[#This Row],[Längengrad Bahnhof]],".",","))</f>
        <v>8.6400590000000008</v>
      </c>
    </row>
    <row r="3210" spans="1:7">
      <c r="A3210" s="4" t="s">
        <v>11988</v>
      </c>
      <c r="B3210">
        <v>8080750</v>
      </c>
      <c r="D3210" s="4" t="s">
        <v>11989</v>
      </c>
      <c r="E3210" s="4" t="s">
        <v>11990</v>
      </c>
      <c r="F3210">
        <f>VALUE(SUBSTITUTE(Hafas[[#This Row],[Breitengrad Bahnhof]],".",","))</f>
        <v>52.518121999999998</v>
      </c>
      <c r="G3210">
        <f>VALUE(SUBSTITUTE(Hafas[[#This Row],[Längengrad Bahnhof]],".",","))</f>
        <v>13.672955999999999</v>
      </c>
    </row>
    <row r="3211" spans="1:7">
      <c r="A3211" s="4" t="s">
        <v>11991</v>
      </c>
      <c r="B3211">
        <v>8002994</v>
      </c>
      <c r="D3211" s="4" t="s">
        <v>11992</v>
      </c>
      <c r="E3211" s="4" t="s">
        <v>11993</v>
      </c>
      <c r="F3211">
        <f>VALUE(SUBSTITUTE(Hafas[[#This Row],[Breitengrad Bahnhof]],".",","))</f>
        <v>48.803817000000002</v>
      </c>
      <c r="G3211">
        <f>VALUE(SUBSTITUTE(Hafas[[#This Row],[Längengrad Bahnhof]],".",","))</f>
        <v>10.653198</v>
      </c>
    </row>
    <row r="3212" spans="1:7">
      <c r="A3212" s="4" t="s">
        <v>11994</v>
      </c>
      <c r="B3212">
        <v>8002995</v>
      </c>
      <c r="D3212" s="4" t="s">
        <v>11995</v>
      </c>
      <c r="E3212" s="4" t="s">
        <v>11996</v>
      </c>
      <c r="F3212">
        <f>VALUE(SUBSTITUTE(Hafas[[#This Row],[Breitengrad Bahnhof]],".",","))</f>
        <v>49.615527</v>
      </c>
      <c r="G3212">
        <f>VALUE(SUBSTITUTE(Hafas[[#This Row],[Längengrad Bahnhof]],".",","))</f>
        <v>7.195011</v>
      </c>
    </row>
    <row r="3213" spans="1:7">
      <c r="A3213" s="4" t="s">
        <v>11997</v>
      </c>
      <c r="B3213">
        <v>8000177</v>
      </c>
      <c r="D3213" s="4" t="s">
        <v>11998</v>
      </c>
      <c r="E3213" s="4" t="s">
        <v>11999</v>
      </c>
      <c r="F3213">
        <f>VALUE(SUBSTITUTE(Hafas[[#This Row],[Breitengrad Bahnhof]],".",","))</f>
        <v>48.441471</v>
      </c>
      <c r="G3213">
        <f>VALUE(SUBSTITUTE(Hafas[[#This Row],[Längengrad Bahnhof]],".",","))</f>
        <v>8.6889819999999993</v>
      </c>
    </row>
    <row r="3214" spans="1:7">
      <c r="A3214" s="4" t="s">
        <v>12000</v>
      </c>
      <c r="B3214">
        <v>8002998</v>
      </c>
      <c r="D3214" s="4" t="s">
        <v>12001</v>
      </c>
      <c r="E3214" s="4" t="s">
        <v>12002</v>
      </c>
      <c r="F3214">
        <f>VALUE(SUBSTITUTE(Hafas[[#This Row],[Breitengrad Bahnhof]],".",","))</f>
        <v>48.467796</v>
      </c>
      <c r="G3214">
        <f>VALUE(SUBSTITUTE(Hafas[[#This Row],[Längengrad Bahnhof]],".",","))</f>
        <v>8.6601510000000008</v>
      </c>
    </row>
    <row r="3215" spans="1:7">
      <c r="A3215" s="4" t="s">
        <v>12003</v>
      </c>
      <c r="B3215">
        <v>8002910</v>
      </c>
      <c r="D3215" s="4" t="s">
        <v>12004</v>
      </c>
      <c r="E3215" s="4" t="s">
        <v>12005</v>
      </c>
      <c r="F3215">
        <f>VALUE(SUBSTITUTE(Hafas[[#This Row],[Breitengrad Bahnhof]],".",","))</f>
        <v>48.781523</v>
      </c>
      <c r="G3215">
        <f>VALUE(SUBSTITUTE(Hafas[[#This Row],[Längengrad Bahnhof]],".",","))</f>
        <v>8.3451900000000006</v>
      </c>
    </row>
    <row r="3216" spans="1:7">
      <c r="A3216" s="4" t="s">
        <v>12006</v>
      </c>
      <c r="B3216">
        <v>8010174</v>
      </c>
      <c r="D3216" s="4" t="s">
        <v>12007</v>
      </c>
      <c r="E3216" s="4" t="s">
        <v>12008</v>
      </c>
      <c r="F3216">
        <f>VALUE(SUBSTITUTE(Hafas[[#This Row],[Breitengrad Bahnhof]],".",","))</f>
        <v>51.303984</v>
      </c>
      <c r="G3216">
        <f>VALUE(SUBSTITUTE(Hafas[[#This Row],[Längengrad Bahnhof]],".",","))</f>
        <v>14.902096</v>
      </c>
    </row>
    <row r="3217" spans="1:7">
      <c r="A3217" s="4" t="s">
        <v>12009</v>
      </c>
      <c r="B3217">
        <v>8079283</v>
      </c>
      <c r="D3217" s="4" t="s">
        <v>2585</v>
      </c>
      <c r="E3217" s="4" t="s">
        <v>2585</v>
      </c>
      <c r="F3217">
        <f>VALUE(SUBSTITUTE(Hafas[[#This Row],[Breitengrad Bahnhof]],".",","))</f>
        <v>999999</v>
      </c>
      <c r="G3217">
        <f>VALUE(SUBSTITUTE(Hafas[[#This Row],[Längengrad Bahnhof]],".",","))</f>
        <v>999999</v>
      </c>
    </row>
    <row r="3218" spans="1:7">
      <c r="A3218" s="4" t="s">
        <v>12010</v>
      </c>
      <c r="B3218">
        <v>8002912</v>
      </c>
      <c r="D3218" s="4" t="s">
        <v>12011</v>
      </c>
      <c r="E3218" s="4" t="s">
        <v>12012</v>
      </c>
      <c r="F3218">
        <f>VALUE(SUBSTITUTE(Hafas[[#This Row],[Breitengrad Bahnhof]],".",","))</f>
        <v>48.242590999999997</v>
      </c>
      <c r="G3218">
        <f>VALUE(SUBSTITUTE(Hafas[[#This Row],[Längengrad Bahnhof]],".",","))</f>
        <v>11.942341000000001</v>
      </c>
    </row>
    <row r="3219" spans="1:7">
      <c r="A3219" s="4" t="s">
        <v>12013</v>
      </c>
      <c r="B3219">
        <v>8003000</v>
      </c>
      <c r="D3219" s="4" t="s">
        <v>12014</v>
      </c>
      <c r="E3219" s="4" t="s">
        <v>12015</v>
      </c>
      <c r="F3219">
        <f>VALUE(SUBSTITUTE(Hafas[[#This Row],[Breitengrad Bahnhof]],".",","))</f>
        <v>51.881518</v>
      </c>
      <c r="G3219">
        <f>VALUE(SUBSTITUTE(Hafas[[#This Row],[Längengrad Bahnhof]],".",","))</f>
        <v>8.9550920000000005</v>
      </c>
    </row>
    <row r="3220" spans="1:7">
      <c r="A3220" s="4" t="s">
        <v>12016</v>
      </c>
      <c r="B3220">
        <v>8003001</v>
      </c>
      <c r="D3220" s="4" t="s">
        <v>12017</v>
      </c>
      <c r="E3220" s="4" t="s">
        <v>12018</v>
      </c>
      <c r="F3220">
        <f>VALUE(SUBSTITUTE(Hafas[[#This Row],[Breitengrad Bahnhof]],".",","))</f>
        <v>48.211894999999998</v>
      </c>
      <c r="G3220">
        <f>VALUE(SUBSTITUTE(Hafas[[#This Row],[Längengrad Bahnhof]],".",","))</f>
        <v>8.2329399999999993</v>
      </c>
    </row>
    <row r="3221" spans="1:7">
      <c r="A3221" s="4" t="s">
        <v>12019</v>
      </c>
      <c r="B3221">
        <v>8003002</v>
      </c>
      <c r="D3221" s="4" t="s">
        <v>12020</v>
      </c>
      <c r="E3221" s="4" t="s">
        <v>12021</v>
      </c>
      <c r="F3221">
        <f>VALUE(SUBSTITUTE(Hafas[[#This Row],[Breitengrad Bahnhof]],".",","))</f>
        <v>53.508676999999999</v>
      </c>
      <c r="G3221">
        <f>VALUE(SUBSTITUTE(Hafas[[#This Row],[Längengrad Bahnhof]],".",","))</f>
        <v>9.5765499999999992</v>
      </c>
    </row>
    <row r="3222" spans="1:7">
      <c r="A3222" s="4" t="s">
        <v>12022</v>
      </c>
      <c r="B3222">
        <v>8010176</v>
      </c>
      <c r="D3222" s="4" t="s">
        <v>12023</v>
      </c>
      <c r="E3222" s="4" t="s">
        <v>12024</v>
      </c>
      <c r="F3222">
        <f>VALUE(SUBSTITUTE(Hafas[[#This Row],[Breitengrad Bahnhof]],".",","))</f>
        <v>53.906688000000003</v>
      </c>
      <c r="G3222">
        <f>VALUE(SUBSTITUTE(Hafas[[#This Row],[Längengrad Bahnhof]],".",","))</f>
        <v>11.534673</v>
      </c>
    </row>
    <row r="3223" spans="1:7">
      <c r="A3223" s="4" t="s">
        <v>12025</v>
      </c>
      <c r="B3223">
        <v>8079734</v>
      </c>
      <c r="D3223" s="4" t="s">
        <v>12026</v>
      </c>
      <c r="E3223" s="4" t="s">
        <v>12027</v>
      </c>
      <c r="F3223">
        <f>VALUE(SUBSTITUTE(Hafas[[#This Row],[Breitengrad Bahnhof]],".",","))</f>
        <v>53.905515999999999</v>
      </c>
      <c r="G3223">
        <f>VALUE(SUBSTITUTE(Hafas[[#This Row],[Längengrad Bahnhof]],".",","))</f>
        <v>11.534007000000001</v>
      </c>
    </row>
    <row r="3224" spans="1:7">
      <c r="A3224" s="4" t="s">
        <v>12028</v>
      </c>
      <c r="B3224">
        <v>8002914</v>
      </c>
      <c r="D3224" s="4" t="s">
        <v>12029</v>
      </c>
      <c r="E3224" s="4" t="s">
        <v>12030</v>
      </c>
      <c r="F3224">
        <f>VALUE(SUBSTITUTE(Hafas[[#This Row],[Breitengrad Bahnhof]],".",","))</f>
        <v>47.964137999999998</v>
      </c>
      <c r="G3224">
        <f>VALUE(SUBSTITUTE(Hafas[[#This Row],[Längengrad Bahnhof]],".",","))</f>
        <v>12.568261</v>
      </c>
    </row>
    <row r="3225" spans="1:7">
      <c r="A3225" s="4" t="s">
        <v>12031</v>
      </c>
      <c r="B3225">
        <v>8000178</v>
      </c>
      <c r="D3225" s="4" t="s">
        <v>12032</v>
      </c>
      <c r="E3225" s="4" t="s">
        <v>12033</v>
      </c>
      <c r="F3225">
        <f>VALUE(SUBSTITUTE(Hafas[[#This Row],[Breitengrad Bahnhof]],".",","))</f>
        <v>50.916249000000001</v>
      </c>
      <c r="G3225">
        <f>VALUE(SUBSTITUTE(Hafas[[#This Row],[Längengrad Bahnhof]],".",","))</f>
        <v>6.7134970000000003</v>
      </c>
    </row>
    <row r="3226" spans="1:7">
      <c r="A3226" s="4" t="s">
        <v>12034</v>
      </c>
      <c r="B3226">
        <v>8071128</v>
      </c>
      <c r="D3226" s="4" t="s">
        <v>12035</v>
      </c>
      <c r="E3226" s="4" t="s">
        <v>12036</v>
      </c>
      <c r="F3226">
        <f>VALUE(SUBSTITUTE(Hafas[[#This Row],[Breitengrad Bahnhof]],".",","))</f>
        <v>51.006937000000001</v>
      </c>
      <c r="G3226">
        <f>VALUE(SUBSTITUTE(Hafas[[#This Row],[Längengrad Bahnhof]],".",","))</f>
        <v>10.228281000000001</v>
      </c>
    </row>
    <row r="3227" spans="1:7">
      <c r="A3227" s="4" t="s">
        <v>12037</v>
      </c>
      <c r="B3227">
        <v>8013547</v>
      </c>
      <c r="D3227" s="4" t="s">
        <v>12038</v>
      </c>
      <c r="E3227" s="4" t="s">
        <v>12039</v>
      </c>
      <c r="F3227">
        <f>VALUE(SUBSTITUTE(Hafas[[#This Row],[Breitengrad Bahnhof]],".",","))</f>
        <v>51.007795000000002</v>
      </c>
      <c r="G3227">
        <f>VALUE(SUBSTITUTE(Hafas[[#This Row],[Längengrad Bahnhof]],".",","))</f>
        <v>10.233271</v>
      </c>
    </row>
    <row r="3228" spans="1:7">
      <c r="A3228" s="4" t="s">
        <v>12040</v>
      </c>
      <c r="B3228">
        <v>8087061</v>
      </c>
      <c r="D3228" s="4" t="s">
        <v>12041</v>
      </c>
      <c r="E3228" s="4" t="s">
        <v>12042</v>
      </c>
      <c r="F3228">
        <f>VALUE(SUBSTITUTE(Hafas[[#This Row],[Breitengrad Bahnhof]],".",","))</f>
        <v>50.923383000000001</v>
      </c>
      <c r="G3228">
        <f>VALUE(SUBSTITUTE(Hafas[[#This Row],[Längengrad Bahnhof]],".",","))</f>
        <v>10.577866</v>
      </c>
    </row>
    <row r="3229" spans="1:7">
      <c r="A3229" s="4" t="s">
        <v>12043</v>
      </c>
      <c r="B3229">
        <v>8003003</v>
      </c>
      <c r="D3229" s="4" t="s">
        <v>12044</v>
      </c>
      <c r="E3229" s="4" t="s">
        <v>12045</v>
      </c>
      <c r="F3229">
        <f>VALUE(SUBSTITUTE(Hafas[[#This Row],[Breitengrad Bahnhof]],".",","))</f>
        <v>53.804595999999997</v>
      </c>
      <c r="G3229">
        <f>VALUE(SUBSTITUTE(Hafas[[#This Row],[Längengrad Bahnhof]],".",","))</f>
        <v>9.6451560000000001</v>
      </c>
    </row>
    <row r="3230" spans="1:7">
      <c r="A3230" s="4" t="s">
        <v>12046</v>
      </c>
      <c r="B3230">
        <v>8002915</v>
      </c>
      <c r="D3230" s="4" t="s">
        <v>12047</v>
      </c>
      <c r="E3230" s="4" t="s">
        <v>12048</v>
      </c>
      <c r="F3230">
        <f>VALUE(SUBSTITUTE(Hafas[[#This Row],[Breitengrad Bahnhof]],".",","))</f>
        <v>52.295686000000003</v>
      </c>
      <c r="G3230">
        <f>VALUE(SUBSTITUTE(Hafas[[#This Row],[Längengrad Bahnhof]],".",","))</f>
        <v>7.5915569999999999</v>
      </c>
    </row>
    <row r="3231" spans="1:7">
      <c r="A3231" s="4" t="s">
        <v>12049</v>
      </c>
      <c r="B3231">
        <v>8002916</v>
      </c>
      <c r="D3231" s="4" t="s">
        <v>12050</v>
      </c>
      <c r="E3231" s="4" t="s">
        <v>12051</v>
      </c>
      <c r="F3231">
        <f>VALUE(SUBSTITUTE(Hafas[[#This Row],[Breitengrad Bahnhof]],".",","))</f>
        <v>52.012501999999998</v>
      </c>
      <c r="G3231">
        <f>VALUE(SUBSTITUTE(Hafas[[#This Row],[Längengrad Bahnhof]],".",","))</f>
        <v>8.8449779999999993</v>
      </c>
    </row>
    <row r="3232" spans="1:7">
      <c r="A3232" s="4" t="s">
        <v>12052</v>
      </c>
      <c r="B3232">
        <v>8002918</v>
      </c>
      <c r="D3232" s="4" t="s">
        <v>12053</v>
      </c>
      <c r="E3232" s="4" t="s">
        <v>12054</v>
      </c>
      <c r="F3232">
        <f>VALUE(SUBSTITUTE(Hafas[[#This Row],[Breitengrad Bahnhof]],".",","))</f>
        <v>49.999713</v>
      </c>
      <c r="G3232">
        <f>VALUE(SUBSTITUTE(Hafas[[#This Row],[Längengrad Bahnhof]],".",","))</f>
        <v>9.2290080000000003</v>
      </c>
    </row>
    <row r="3233" spans="1:7">
      <c r="A3233" s="4" t="s">
        <v>12055</v>
      </c>
      <c r="B3233">
        <v>8002919</v>
      </c>
      <c r="D3233" s="4" t="s">
        <v>12056</v>
      </c>
      <c r="E3233" s="4" t="s">
        <v>12057</v>
      </c>
      <c r="F3233">
        <f>VALUE(SUBSTITUTE(Hafas[[#This Row],[Breitengrad Bahnhof]],".",","))</f>
        <v>51.341521</v>
      </c>
      <c r="G3233">
        <f>VALUE(SUBSTITUTE(Hafas[[#This Row],[Längengrad Bahnhof]],".",","))</f>
        <v>6.8932310000000001</v>
      </c>
    </row>
    <row r="3234" spans="1:7">
      <c r="A3234" s="4" t="s">
        <v>12058</v>
      </c>
      <c r="B3234">
        <v>8010171</v>
      </c>
      <c r="D3234" s="4" t="s">
        <v>12059</v>
      </c>
      <c r="E3234" s="4" t="s">
        <v>12060</v>
      </c>
      <c r="F3234">
        <f>VALUE(SUBSTITUTE(Hafas[[#This Row],[Breitengrad Bahnhof]],".",","))</f>
        <v>51.454706000000002</v>
      </c>
      <c r="G3234">
        <f>VALUE(SUBSTITUTE(Hafas[[#This Row],[Längengrad Bahnhof]],".",","))</f>
        <v>14.016105</v>
      </c>
    </row>
    <row r="3235" spans="1:7">
      <c r="A3235" s="4" t="s">
        <v>12061</v>
      </c>
      <c r="B3235">
        <v>8003004</v>
      </c>
      <c r="D3235" s="4" t="s">
        <v>12062</v>
      </c>
      <c r="E3235" s="4" t="s">
        <v>12063</v>
      </c>
      <c r="F3235">
        <f>VALUE(SUBSTITUTE(Hafas[[#This Row],[Breitengrad Bahnhof]],".",","))</f>
        <v>47.933719000000004</v>
      </c>
      <c r="G3235">
        <f>VALUE(SUBSTITUTE(Hafas[[#This Row],[Längengrad Bahnhof]],".",","))</f>
        <v>9.4376130000000007</v>
      </c>
    </row>
    <row r="3236" spans="1:7">
      <c r="A3236" s="4" t="s">
        <v>12064</v>
      </c>
      <c r="B3236">
        <v>8070884</v>
      </c>
      <c r="D3236" s="4" t="s">
        <v>12065</v>
      </c>
      <c r="E3236" s="4" t="s">
        <v>12066</v>
      </c>
      <c r="F3236">
        <f>VALUE(SUBSTITUTE(Hafas[[#This Row],[Breitengrad Bahnhof]],".",","))</f>
        <v>52.158949</v>
      </c>
      <c r="G3236">
        <f>VALUE(SUBSTITUTE(Hafas[[#This Row],[Längengrad Bahnhof]],".",","))</f>
        <v>7.9210900000000004</v>
      </c>
    </row>
    <row r="3237" spans="1:7">
      <c r="A3237" s="4" t="s">
        <v>12067</v>
      </c>
      <c r="B3237">
        <v>8002920</v>
      </c>
      <c r="D3237" s="4" t="s">
        <v>12068</v>
      </c>
      <c r="E3237" s="4" t="s">
        <v>12069</v>
      </c>
      <c r="F3237">
        <f>VALUE(SUBSTITUTE(Hafas[[#This Row],[Breitengrad Bahnhof]],".",","))</f>
        <v>51.823990999999999</v>
      </c>
      <c r="G3237">
        <f>VALUE(SUBSTITUTE(Hafas[[#This Row],[Längengrad Bahnhof]],".",","))</f>
        <v>8.6616850000000003</v>
      </c>
    </row>
    <row r="3238" spans="1:7">
      <c r="A3238" s="4" t="s">
        <v>12070</v>
      </c>
      <c r="B3238">
        <v>8002921</v>
      </c>
      <c r="D3238" s="4" t="s">
        <v>12071</v>
      </c>
      <c r="E3238" s="4" t="s">
        <v>12072</v>
      </c>
      <c r="F3238">
        <f>VALUE(SUBSTITUTE(Hafas[[#This Row],[Breitengrad Bahnhof]],".",","))</f>
        <v>51.865122999999997</v>
      </c>
      <c r="G3238">
        <f>VALUE(SUBSTITUTE(Hafas[[#This Row],[Längengrad Bahnhof]],".",","))</f>
        <v>8.6420670000000008</v>
      </c>
    </row>
    <row r="3239" spans="1:7">
      <c r="A3239" s="4" t="s">
        <v>12073</v>
      </c>
      <c r="B3239">
        <v>8002923</v>
      </c>
      <c r="D3239" s="4" t="s">
        <v>12074</v>
      </c>
      <c r="E3239" s="4" t="s">
        <v>12075</v>
      </c>
      <c r="F3239">
        <f>VALUE(SUBSTITUTE(Hafas[[#This Row],[Breitengrad Bahnhof]],".",","))</f>
        <v>51.772604000000001</v>
      </c>
      <c r="G3239">
        <f>VALUE(SUBSTITUTE(Hafas[[#This Row],[Längengrad Bahnhof]],".",","))</f>
        <v>9.3819180000000006</v>
      </c>
    </row>
    <row r="3240" spans="1:7">
      <c r="A3240" s="4" t="s">
        <v>12076</v>
      </c>
      <c r="B3240">
        <v>8071704</v>
      </c>
      <c r="D3240" s="4" t="s">
        <v>12077</v>
      </c>
      <c r="E3240" s="4" t="s">
        <v>12078</v>
      </c>
      <c r="F3240">
        <f>VALUE(SUBSTITUTE(Hafas[[#This Row],[Breitengrad Bahnhof]],".",","))</f>
        <v>51.774470999999998</v>
      </c>
      <c r="G3240">
        <f>VALUE(SUBSTITUTE(Hafas[[#This Row],[Längengrad Bahnhof]],".",","))</f>
        <v>9.3727619999999998</v>
      </c>
    </row>
    <row r="3241" spans="1:7">
      <c r="A3241" s="4" t="s">
        <v>12079</v>
      </c>
      <c r="B3241">
        <v>8002299</v>
      </c>
      <c r="D3241" s="4" t="s">
        <v>12080</v>
      </c>
      <c r="E3241" s="4" t="s">
        <v>12081</v>
      </c>
      <c r="F3241">
        <f>VALUE(SUBSTITUTE(Hafas[[#This Row],[Breitengrad Bahnhof]],".",","))</f>
        <v>51.735123000000002</v>
      </c>
      <c r="G3241">
        <f>VALUE(SUBSTITUTE(Hafas[[#This Row],[Längengrad Bahnhof]],".",","))</f>
        <v>9.3568709999999999</v>
      </c>
    </row>
    <row r="3242" spans="1:7">
      <c r="A3242" s="4" t="s">
        <v>12082</v>
      </c>
      <c r="B3242">
        <v>8003780</v>
      </c>
      <c r="D3242" s="4" t="s">
        <v>12083</v>
      </c>
      <c r="E3242" s="4" t="s">
        <v>12084</v>
      </c>
      <c r="F3242">
        <f>VALUE(SUBSTITUTE(Hafas[[#This Row],[Breitengrad Bahnhof]],".",","))</f>
        <v>51.790928000000001</v>
      </c>
      <c r="G3242">
        <f>VALUE(SUBSTITUTE(Hafas[[#This Row],[Längengrad Bahnhof]],".",","))</f>
        <v>9.4272080000000003</v>
      </c>
    </row>
    <row r="3243" spans="1:7">
      <c r="A3243" s="4" t="s">
        <v>12085</v>
      </c>
      <c r="B3243">
        <v>8004720</v>
      </c>
      <c r="D3243" s="4" t="s">
        <v>12086</v>
      </c>
      <c r="E3243" s="4" t="s">
        <v>12087</v>
      </c>
      <c r="F3243">
        <f>VALUE(SUBSTITUTE(Hafas[[#This Row],[Breitengrad Bahnhof]],".",","))</f>
        <v>51.710990000000002</v>
      </c>
      <c r="G3243">
        <f>VALUE(SUBSTITUTE(Hafas[[#This Row],[Längengrad Bahnhof]],".",","))</f>
        <v>9.3049090000000003</v>
      </c>
    </row>
    <row r="3244" spans="1:7">
      <c r="A3244" s="4" t="s">
        <v>12088</v>
      </c>
      <c r="B3244">
        <v>8010177</v>
      </c>
      <c r="D3244" s="4" t="s">
        <v>12089</v>
      </c>
      <c r="E3244" s="4" t="s">
        <v>12090</v>
      </c>
      <c r="F3244">
        <f>VALUE(SUBSTITUTE(Hafas[[#This Row],[Breitengrad Bahnhof]],".",","))</f>
        <v>51.432788000000002</v>
      </c>
      <c r="G3244">
        <f>VALUE(SUBSTITUTE(Hafas[[#This Row],[Längengrad Bahnhof]],".",","))</f>
        <v>14.231407000000001</v>
      </c>
    </row>
    <row r="3245" spans="1:7">
      <c r="A3245" s="4" t="s">
        <v>12091</v>
      </c>
      <c r="B3245">
        <v>8071012</v>
      </c>
      <c r="D3245" s="4" t="s">
        <v>12092</v>
      </c>
      <c r="E3245" s="4" t="s">
        <v>12093</v>
      </c>
      <c r="F3245">
        <f>VALUE(SUBSTITUTE(Hafas[[#This Row],[Breitengrad Bahnhof]],".",","))</f>
        <v>51.438713999999997</v>
      </c>
      <c r="G3245">
        <f>VALUE(SUBSTITUTE(Hafas[[#This Row],[Längengrad Bahnhof]],".",","))</f>
        <v>14.263064</v>
      </c>
    </row>
    <row r="3246" spans="1:7">
      <c r="A3246" s="4" t="s">
        <v>12094</v>
      </c>
      <c r="B3246">
        <v>8011922</v>
      </c>
      <c r="D3246" s="4" t="s">
        <v>12095</v>
      </c>
      <c r="E3246" s="4" t="s">
        <v>12096</v>
      </c>
      <c r="F3246">
        <f>VALUE(SUBSTITUTE(Hafas[[#This Row],[Breitengrad Bahnhof]],".",","))</f>
        <v>51.429085999999998</v>
      </c>
      <c r="G3246">
        <f>VALUE(SUBSTITUTE(Hafas[[#This Row],[Längengrad Bahnhof]],".",","))</f>
        <v>14.266683</v>
      </c>
    </row>
    <row r="3247" spans="1:7">
      <c r="A3247" s="4" t="s">
        <v>12097</v>
      </c>
      <c r="B3247">
        <v>8003008</v>
      </c>
      <c r="D3247" s="4" t="s">
        <v>12098</v>
      </c>
      <c r="E3247" s="4" t="s">
        <v>12099</v>
      </c>
      <c r="F3247">
        <f>VALUE(SUBSTITUTE(Hafas[[#This Row],[Breitengrad Bahnhof]],".",","))</f>
        <v>53.069799000000003</v>
      </c>
      <c r="G3247">
        <f>VALUE(SUBSTITUTE(Hafas[[#This Row],[Längengrad Bahnhof]],".",","))</f>
        <v>8.5986829999999994</v>
      </c>
    </row>
    <row r="3248" spans="1:7">
      <c r="A3248" s="4" t="s">
        <v>12100</v>
      </c>
      <c r="B3248">
        <v>8003010</v>
      </c>
      <c r="D3248" s="4" t="s">
        <v>12101</v>
      </c>
      <c r="E3248" s="4" t="s">
        <v>12102</v>
      </c>
      <c r="F3248">
        <f>VALUE(SUBSTITUTE(Hafas[[#This Row],[Breitengrad Bahnhof]],".",","))</f>
        <v>48.507398000000002</v>
      </c>
      <c r="G3248">
        <f>VALUE(SUBSTITUTE(Hafas[[#This Row],[Längengrad Bahnhof]],".",","))</f>
        <v>8.1356909999999996</v>
      </c>
    </row>
    <row r="3249" spans="1:7">
      <c r="A3249" s="4" t="s">
        <v>12103</v>
      </c>
      <c r="B3249">
        <v>8011923</v>
      </c>
      <c r="D3249" s="4" t="s">
        <v>12104</v>
      </c>
      <c r="E3249" s="4" t="s">
        <v>12105</v>
      </c>
      <c r="F3249">
        <f>VALUE(SUBSTITUTE(Hafas[[#This Row],[Breitengrad Bahnhof]],".",","))</f>
        <v>52.233870000000003</v>
      </c>
      <c r="G3249">
        <f>VALUE(SUBSTITUTE(Hafas[[#This Row],[Längengrad Bahnhof]],".",","))</f>
        <v>13.965151000000001</v>
      </c>
    </row>
    <row r="3250" spans="1:7">
      <c r="A3250" s="4" t="s">
        <v>12106</v>
      </c>
      <c r="B3250">
        <v>8007817</v>
      </c>
      <c r="D3250" s="4" t="s">
        <v>12107</v>
      </c>
      <c r="E3250" s="4" t="s">
        <v>12108</v>
      </c>
      <c r="F3250">
        <f>VALUE(SUBSTITUTE(Hafas[[#This Row],[Breitengrad Bahnhof]],".",","))</f>
        <v>50.852519000000001</v>
      </c>
      <c r="G3250">
        <f>VALUE(SUBSTITUTE(Hafas[[#This Row],[Längengrad Bahnhof]],".",","))</f>
        <v>6.4533699999999996</v>
      </c>
    </row>
    <row r="3251" spans="1:7">
      <c r="A3251" s="4" t="s">
        <v>12109</v>
      </c>
      <c r="B3251">
        <v>8000677</v>
      </c>
      <c r="D3251" s="4" t="s">
        <v>12110</v>
      </c>
      <c r="E3251" s="4" t="s">
        <v>12111</v>
      </c>
      <c r="F3251">
        <f>VALUE(SUBSTITUTE(Hafas[[#This Row],[Breitengrad Bahnhof]],".",","))</f>
        <v>51.032974000000003</v>
      </c>
      <c r="G3251">
        <f>VALUE(SUBSTITUTE(Hafas[[#This Row],[Längengrad Bahnhof]],".",","))</f>
        <v>6.2728070000000002</v>
      </c>
    </row>
    <row r="3252" spans="1:7">
      <c r="A3252" s="4" t="s">
        <v>12112</v>
      </c>
      <c r="B3252">
        <v>8011924</v>
      </c>
      <c r="D3252" s="4" t="s">
        <v>12113</v>
      </c>
      <c r="E3252" s="4" t="s">
        <v>12114</v>
      </c>
      <c r="F3252">
        <f>VALUE(SUBSTITUTE(Hafas[[#This Row],[Breitengrad Bahnhof]],".",","))</f>
        <v>53.984479999999998</v>
      </c>
      <c r="G3252">
        <f>VALUE(SUBSTITUTE(Hafas[[#This Row],[Längengrad Bahnhof]],".",","))</f>
        <v>12.116026</v>
      </c>
    </row>
    <row r="3253" spans="1:7">
      <c r="A3253" s="4" t="s">
        <v>12115</v>
      </c>
      <c r="B3253">
        <v>8079735</v>
      </c>
      <c r="D3253" s="4" t="s">
        <v>12116</v>
      </c>
      <c r="E3253" s="4" t="s">
        <v>12117</v>
      </c>
      <c r="F3253">
        <f>VALUE(SUBSTITUTE(Hafas[[#This Row],[Breitengrad Bahnhof]],".",","))</f>
        <v>53.985002999999999</v>
      </c>
      <c r="G3253">
        <f>VALUE(SUBSTITUTE(Hafas[[#This Row],[Längengrad Bahnhof]],".",","))</f>
        <v>12.106934000000001</v>
      </c>
    </row>
    <row r="3254" spans="1:7">
      <c r="A3254" s="4" t="s">
        <v>80</v>
      </c>
      <c r="B3254">
        <v>8000522</v>
      </c>
      <c r="D3254" s="4" t="s">
        <v>12118</v>
      </c>
      <c r="E3254" s="4" t="s">
        <v>12119</v>
      </c>
      <c r="F3254">
        <f>VALUE(SUBSTITUTE(Hafas[[#This Row],[Breitengrad Bahnhof]],".",","))</f>
        <v>53.109428999999999</v>
      </c>
      <c r="G3254">
        <f>VALUE(SUBSTITUTE(Hafas[[#This Row],[Längengrad Bahnhof]],".",","))</f>
        <v>8.4609559999999995</v>
      </c>
    </row>
    <row r="3255" spans="1:7">
      <c r="A3255" s="4" t="s">
        <v>12120</v>
      </c>
      <c r="B3255">
        <v>8007439</v>
      </c>
      <c r="D3255" s="4" t="s">
        <v>12121</v>
      </c>
      <c r="E3255" s="4" t="s">
        <v>12122</v>
      </c>
      <c r="F3255">
        <f>VALUE(SUBSTITUTE(Hafas[[#This Row],[Breitengrad Bahnhof]],".",","))</f>
        <v>49.291131999999998</v>
      </c>
      <c r="G3255">
        <f>VALUE(SUBSTITUTE(Hafas[[#This Row],[Längengrad Bahnhof]],".",","))</f>
        <v>9.0868040000000008</v>
      </c>
    </row>
    <row r="3256" spans="1:7">
      <c r="A3256" s="4" t="s">
        <v>12123</v>
      </c>
      <c r="B3256">
        <v>8003014</v>
      </c>
      <c r="D3256" s="4" t="s">
        <v>12124</v>
      </c>
      <c r="E3256" s="4" t="s">
        <v>12125</v>
      </c>
      <c r="F3256">
        <f>VALUE(SUBSTITUTE(Hafas[[#This Row],[Breitengrad Bahnhof]],".",","))</f>
        <v>47.928963000000003</v>
      </c>
      <c r="G3256">
        <f>VALUE(SUBSTITUTE(Hafas[[#This Row],[Längengrad Bahnhof]],".",","))</f>
        <v>8.4900649999999995</v>
      </c>
    </row>
    <row r="3257" spans="1:7">
      <c r="A3257" s="4" t="s">
        <v>12126</v>
      </c>
      <c r="B3257">
        <v>8003023</v>
      </c>
      <c r="D3257" s="4" t="s">
        <v>12127</v>
      </c>
      <c r="E3257" s="4" t="s">
        <v>12128</v>
      </c>
      <c r="F3257">
        <f>VALUE(SUBSTITUTE(Hafas[[#This Row],[Breitengrad Bahnhof]],".",","))</f>
        <v>47.875599000000001</v>
      </c>
      <c r="G3257">
        <f>VALUE(SUBSTITUTE(Hafas[[#This Row],[Längengrad Bahnhof]],".",","))</f>
        <v>12.664941000000001</v>
      </c>
    </row>
    <row r="3258" spans="1:7">
      <c r="A3258" s="4" t="s">
        <v>12129</v>
      </c>
      <c r="B3258">
        <v>8003024</v>
      </c>
      <c r="D3258" s="4" t="s">
        <v>12130</v>
      </c>
      <c r="E3258" s="4" t="s">
        <v>12131</v>
      </c>
      <c r="F3258">
        <f>VALUE(SUBSTITUTE(Hafas[[#This Row],[Breitengrad Bahnhof]],".",","))</f>
        <v>47.776736</v>
      </c>
      <c r="G3258">
        <f>VALUE(SUBSTITUTE(Hafas[[#This Row],[Längengrad Bahnhof]],".",","))</f>
        <v>11.140552</v>
      </c>
    </row>
    <row r="3259" spans="1:7">
      <c r="A3259" s="4" t="s">
        <v>12132</v>
      </c>
      <c r="B3259">
        <v>8003025</v>
      </c>
      <c r="D3259" s="4" t="s">
        <v>12133</v>
      </c>
      <c r="E3259" s="4" t="s">
        <v>12134</v>
      </c>
      <c r="F3259">
        <f>VALUE(SUBSTITUTE(Hafas[[#This Row],[Breitengrad Bahnhof]],".",","))</f>
        <v>48.048247000000003</v>
      </c>
      <c r="G3259">
        <f>VALUE(SUBSTITUTE(Hafas[[#This Row],[Längengrad Bahnhof]],".",","))</f>
        <v>7.7839289999999997</v>
      </c>
    </row>
    <row r="3260" spans="1:7">
      <c r="A3260" s="4" t="s">
        <v>12135</v>
      </c>
      <c r="B3260">
        <v>8003022</v>
      </c>
      <c r="D3260" s="4" t="s">
        <v>12136</v>
      </c>
      <c r="E3260" s="4" t="s">
        <v>12137</v>
      </c>
      <c r="F3260">
        <f>VALUE(SUBSTITUTE(Hafas[[#This Row],[Breitengrad Bahnhof]],".",","))</f>
        <v>48.679267000000003</v>
      </c>
      <c r="G3260">
        <f>VALUE(SUBSTITUTE(Hafas[[#This Row],[Längengrad Bahnhof]],".",","))</f>
        <v>8.9826440000000005</v>
      </c>
    </row>
    <row r="3261" spans="1:7">
      <c r="A3261" s="4" t="s">
        <v>12138</v>
      </c>
      <c r="B3261">
        <v>8070445</v>
      </c>
      <c r="D3261" s="4" t="s">
        <v>12139</v>
      </c>
      <c r="E3261" s="4" t="s">
        <v>12140</v>
      </c>
      <c r="F3261">
        <f>VALUE(SUBSTITUTE(Hafas[[#This Row],[Breitengrad Bahnhof]],".",","))</f>
        <v>51.396120000000003</v>
      </c>
      <c r="G3261">
        <f>VALUE(SUBSTITUTE(Hafas[[#This Row],[Längengrad Bahnhof]],".",","))</f>
        <v>6.5339</v>
      </c>
    </row>
    <row r="3262" spans="1:7">
      <c r="A3262" s="4" t="s">
        <v>12141</v>
      </c>
      <c r="B3262">
        <v>8011928</v>
      </c>
      <c r="D3262" s="4" t="s">
        <v>12142</v>
      </c>
      <c r="E3262" s="4" t="s">
        <v>12143</v>
      </c>
      <c r="F3262">
        <f>VALUE(SUBSTITUTE(Hafas[[#This Row],[Breitengrad Bahnhof]],".",","))</f>
        <v>50.366256</v>
      </c>
      <c r="G3262">
        <f>VALUE(SUBSTITUTE(Hafas[[#This Row],[Längengrad Bahnhof]],".",","))</f>
        <v>12.211452</v>
      </c>
    </row>
    <row r="3263" spans="1:7">
      <c r="A3263" s="4" t="s">
        <v>12144</v>
      </c>
      <c r="B3263">
        <v>8007848</v>
      </c>
      <c r="D3263" s="4" t="s">
        <v>12145</v>
      </c>
      <c r="E3263" s="4" t="s">
        <v>12146</v>
      </c>
      <c r="F3263">
        <f>VALUE(SUBSTITUTE(Hafas[[#This Row],[Breitengrad Bahnhof]],".",","))</f>
        <v>50.370908</v>
      </c>
      <c r="G3263">
        <f>VALUE(SUBSTITUTE(Hafas[[#This Row],[Längengrad Bahnhof]],".",","))</f>
        <v>8.4690630000000002</v>
      </c>
    </row>
    <row r="3264" spans="1:7">
      <c r="A3264" s="4" t="s">
        <v>12147</v>
      </c>
      <c r="B3264">
        <v>8003016</v>
      </c>
      <c r="D3264" s="4" t="s">
        <v>12148</v>
      </c>
      <c r="E3264" s="4" t="s">
        <v>12149</v>
      </c>
      <c r="F3264">
        <f>VALUE(SUBSTITUTE(Hafas[[#This Row],[Breitengrad Bahnhof]],".",","))</f>
        <v>50.673312000000003</v>
      </c>
      <c r="G3264">
        <f>VALUE(SUBSTITUTE(Hafas[[#This Row],[Längengrad Bahnhof]],".",","))</f>
        <v>9.7629350000000006</v>
      </c>
    </row>
    <row r="3265" spans="1:7">
      <c r="A3265" s="4" t="s">
        <v>12150</v>
      </c>
      <c r="B3265">
        <v>8000400</v>
      </c>
      <c r="D3265" s="4" t="s">
        <v>12151</v>
      </c>
      <c r="E3265" s="4" t="s">
        <v>12152</v>
      </c>
      <c r="F3265">
        <f>VALUE(SUBSTITUTE(Hafas[[#This Row],[Breitengrad Bahnhof]],".",","))</f>
        <v>50.478234</v>
      </c>
      <c r="G3265">
        <f>VALUE(SUBSTITUTE(Hafas[[#This Row],[Längengrad Bahnhof]],".",","))</f>
        <v>8.8923330000000007</v>
      </c>
    </row>
    <row r="3266" spans="1:7">
      <c r="A3266" s="4" t="s">
        <v>12153</v>
      </c>
      <c r="B3266">
        <v>8003030</v>
      </c>
      <c r="D3266" s="4" t="s">
        <v>12154</v>
      </c>
      <c r="E3266" s="4" t="s">
        <v>12155</v>
      </c>
      <c r="F3266">
        <f>VALUE(SUBSTITUTE(Hafas[[#This Row],[Breitengrad Bahnhof]],".",","))</f>
        <v>52.990817</v>
      </c>
      <c r="G3266">
        <f>VALUE(SUBSTITUTE(Hafas[[#This Row],[Längengrad Bahnhof]],".",","))</f>
        <v>8.2665199999999999</v>
      </c>
    </row>
    <row r="3267" spans="1:7">
      <c r="A3267" s="4" t="s">
        <v>12156</v>
      </c>
      <c r="B3267">
        <v>8003160</v>
      </c>
      <c r="D3267" s="4" t="s">
        <v>12157</v>
      </c>
      <c r="E3267" s="4" t="s">
        <v>12158</v>
      </c>
      <c r="F3267">
        <f>VALUE(SUBSTITUTE(Hafas[[#This Row],[Breitengrad Bahnhof]],".",","))</f>
        <v>50.875670999999997</v>
      </c>
      <c r="G3267">
        <f>VALUE(SUBSTITUTE(Hafas[[#This Row],[Längengrad Bahnhof]],".",","))</f>
        <v>6.9102230000000002</v>
      </c>
    </row>
    <row r="3268" spans="1:7">
      <c r="A3268" s="4" t="s">
        <v>12159</v>
      </c>
      <c r="B3268">
        <v>8003032</v>
      </c>
      <c r="D3268" s="4" t="s">
        <v>12160</v>
      </c>
      <c r="E3268" s="4" t="s">
        <v>12161</v>
      </c>
      <c r="F3268">
        <f>VALUE(SUBSTITUTE(Hafas[[#This Row],[Breitengrad Bahnhof]],".",","))</f>
        <v>54.764372000000002</v>
      </c>
      <c r="G3268">
        <f>VALUE(SUBSTITUTE(Hafas[[#This Row],[Längengrad Bahnhof]],".",","))</f>
        <v>9.5755049999999997</v>
      </c>
    </row>
    <row r="3269" spans="1:7">
      <c r="A3269" s="4" t="s">
        <v>530</v>
      </c>
      <c r="B3269">
        <v>8000181</v>
      </c>
      <c r="D3269" s="4" t="s">
        <v>12162</v>
      </c>
      <c r="E3269" s="4" t="s">
        <v>12163</v>
      </c>
      <c r="F3269">
        <f>VALUE(SUBSTITUTE(Hafas[[#This Row],[Breitengrad Bahnhof]],".",","))</f>
        <v>54.472082999999998</v>
      </c>
      <c r="G3269">
        <f>VALUE(SUBSTITUTE(Hafas[[#This Row],[Längengrad Bahnhof]],".",","))</f>
        <v>9.0559530000000006</v>
      </c>
    </row>
    <row r="3270" spans="1:7">
      <c r="A3270" s="4" t="s">
        <v>12164</v>
      </c>
      <c r="B3270">
        <v>8070180</v>
      </c>
      <c r="D3270" s="4" t="s">
        <v>2585</v>
      </c>
      <c r="E3270" s="4" t="s">
        <v>2585</v>
      </c>
      <c r="F3270">
        <f>VALUE(SUBSTITUTE(Hafas[[#This Row],[Breitengrad Bahnhof]],".",","))</f>
        <v>999999</v>
      </c>
      <c r="G3270">
        <f>VALUE(SUBSTITUTE(Hafas[[#This Row],[Längengrad Bahnhof]],".",","))</f>
        <v>999999</v>
      </c>
    </row>
    <row r="3271" spans="1:7">
      <c r="A3271" s="4" t="s">
        <v>12165</v>
      </c>
      <c r="B3271">
        <v>8070219</v>
      </c>
      <c r="D3271" s="4" t="s">
        <v>12166</v>
      </c>
      <c r="E3271" s="4" t="s">
        <v>12167</v>
      </c>
      <c r="F3271">
        <f>VALUE(SUBSTITUTE(Hafas[[#This Row],[Breitengrad Bahnhof]],".",","))</f>
        <v>48.370998</v>
      </c>
      <c r="G3271">
        <f>VALUE(SUBSTITUTE(Hafas[[#This Row],[Längengrad Bahnhof]],".",","))</f>
        <v>9.6424620000000001</v>
      </c>
    </row>
    <row r="3272" spans="1:7">
      <c r="A3272" s="4" t="s">
        <v>12168</v>
      </c>
      <c r="B3272">
        <v>8011925</v>
      </c>
      <c r="D3272" s="4" t="s">
        <v>12169</v>
      </c>
      <c r="E3272" s="4" t="s">
        <v>12170</v>
      </c>
      <c r="F3272">
        <f>VALUE(SUBSTITUTE(Hafas[[#This Row],[Breitengrad Bahnhof]],".",","))</f>
        <v>50.381152999999998</v>
      </c>
      <c r="G3272">
        <f>VALUE(SUBSTITUTE(Hafas[[#This Row],[Längengrad Bahnhof]],".",","))</f>
        <v>11.197711</v>
      </c>
    </row>
    <row r="3273" spans="1:7">
      <c r="A3273" s="4" t="s">
        <v>12171</v>
      </c>
      <c r="B3273">
        <v>8003033</v>
      </c>
      <c r="D3273" s="4" t="s">
        <v>12172</v>
      </c>
      <c r="E3273" s="4" t="s">
        <v>12173</v>
      </c>
      <c r="F3273">
        <f>VALUE(SUBSTITUTE(Hafas[[#This Row],[Breitengrad Bahnhof]],".",","))</f>
        <v>49.197161999999999</v>
      </c>
      <c r="G3273">
        <f>VALUE(SUBSTITUTE(Hafas[[#This Row],[Längengrad Bahnhof]],".",","))</f>
        <v>8.4726359999999996</v>
      </c>
    </row>
    <row r="3274" spans="1:7">
      <c r="A3274" s="4" t="s">
        <v>12174</v>
      </c>
      <c r="B3274">
        <v>8070891</v>
      </c>
      <c r="D3274" s="4" t="s">
        <v>12175</v>
      </c>
      <c r="E3274" s="4" t="s">
        <v>12176</v>
      </c>
      <c r="F3274">
        <f>VALUE(SUBSTITUTE(Hafas[[#This Row],[Breitengrad Bahnhof]],".",","))</f>
        <v>49.196879000000003</v>
      </c>
      <c r="G3274">
        <f>VALUE(SUBSTITUTE(Hafas[[#This Row],[Längengrad Bahnhof]],".",","))</f>
        <v>8.4660100000000007</v>
      </c>
    </row>
    <row r="3275" spans="1:7">
      <c r="A3275" s="4" t="s">
        <v>12177</v>
      </c>
      <c r="B3275">
        <v>8070850</v>
      </c>
      <c r="D3275" s="4" t="s">
        <v>12178</v>
      </c>
      <c r="E3275" s="4" t="s">
        <v>12179</v>
      </c>
      <c r="F3275">
        <f>VALUE(SUBSTITUTE(Hafas[[#This Row],[Breitengrad Bahnhof]],".",","))</f>
        <v>49.203032</v>
      </c>
      <c r="G3275">
        <f>VALUE(SUBSTITUTE(Hafas[[#This Row],[Längengrad Bahnhof]],".",","))</f>
        <v>8.4652329999999996</v>
      </c>
    </row>
    <row r="3276" spans="1:7">
      <c r="A3276" s="4" t="s">
        <v>12180</v>
      </c>
      <c r="B3276">
        <v>8003021</v>
      </c>
      <c r="D3276" s="4" t="s">
        <v>12181</v>
      </c>
      <c r="E3276" s="4" t="s">
        <v>12182</v>
      </c>
      <c r="F3276">
        <f>VALUE(SUBSTITUTE(Hafas[[#This Row],[Breitengrad Bahnhof]],".",","))</f>
        <v>49.967418000000002</v>
      </c>
      <c r="G3276">
        <f>VALUE(SUBSTITUTE(Hafas[[#This Row],[Längengrad Bahnhof]],".",","))</f>
        <v>6.5850080000000002</v>
      </c>
    </row>
    <row r="3277" spans="1:7">
      <c r="A3277" s="4" t="s">
        <v>12183</v>
      </c>
      <c r="B3277">
        <v>8003034</v>
      </c>
      <c r="D3277" s="4" t="s">
        <v>12184</v>
      </c>
      <c r="E3277" s="4" t="s">
        <v>12185</v>
      </c>
      <c r="F3277">
        <f>VALUE(SUBSTITUTE(Hafas[[#This Row],[Breitengrad Bahnhof]],".",","))</f>
        <v>48.582625</v>
      </c>
      <c r="G3277">
        <f>VALUE(SUBSTITUTE(Hafas[[#This Row],[Längengrad Bahnhof]],".",","))</f>
        <v>8.3912759999999995</v>
      </c>
    </row>
    <row r="3278" spans="1:7">
      <c r="A3278" s="4" t="s">
        <v>12186</v>
      </c>
      <c r="B3278">
        <v>8003035</v>
      </c>
      <c r="D3278" s="4" t="s">
        <v>12187</v>
      </c>
      <c r="E3278" s="4" t="s">
        <v>12188</v>
      </c>
      <c r="F3278">
        <f>VALUE(SUBSTITUTE(Hafas[[#This Row],[Breitengrad Bahnhof]],".",","))</f>
        <v>48.455115999999997</v>
      </c>
      <c r="G3278">
        <f>VALUE(SUBSTITUTE(Hafas[[#This Row],[Längengrad Bahnhof]],".",","))</f>
        <v>8.1627390000000002</v>
      </c>
    </row>
    <row r="3279" spans="1:7">
      <c r="A3279" s="4" t="s">
        <v>12189</v>
      </c>
      <c r="B3279">
        <v>8003036</v>
      </c>
      <c r="D3279" s="4" t="s">
        <v>12190</v>
      </c>
      <c r="E3279" s="4" t="s">
        <v>12191</v>
      </c>
      <c r="F3279">
        <f>VALUE(SUBSTITUTE(Hafas[[#This Row],[Breitengrad Bahnhof]],".",","))</f>
        <v>52.276867000000003</v>
      </c>
      <c r="G3279">
        <f>VALUE(SUBSTITUTE(Hafas[[#This Row],[Längengrad Bahnhof]],".",","))</f>
        <v>7.7214859999999996</v>
      </c>
    </row>
    <row r="3280" spans="1:7">
      <c r="A3280" s="4" t="s">
        <v>12192</v>
      </c>
      <c r="B3280">
        <v>8070448</v>
      </c>
      <c r="D3280" s="4" t="s">
        <v>2585</v>
      </c>
      <c r="E3280" s="4" t="s">
        <v>2585</v>
      </c>
      <c r="F3280">
        <f>VALUE(SUBSTITUTE(Hafas[[#This Row],[Breitengrad Bahnhof]],".",","))</f>
        <v>999999</v>
      </c>
      <c r="G3280">
        <f>VALUE(SUBSTITUTE(Hafas[[#This Row],[Längengrad Bahnhof]],".",","))</f>
        <v>999999</v>
      </c>
    </row>
    <row r="3281" spans="1:7">
      <c r="A3281" s="4" t="s">
        <v>12193</v>
      </c>
      <c r="B3281">
        <v>8001867</v>
      </c>
      <c r="D3281" s="4" t="s">
        <v>12194</v>
      </c>
      <c r="E3281" s="4" t="s">
        <v>12195</v>
      </c>
      <c r="F3281">
        <f>VALUE(SUBSTITUTE(Hafas[[#This Row],[Breitengrad Bahnhof]],".",","))</f>
        <v>52.299745999999999</v>
      </c>
      <c r="G3281">
        <f>VALUE(SUBSTITUTE(Hafas[[#This Row],[Längengrad Bahnhof]],".",","))</f>
        <v>7.6559679999999997</v>
      </c>
    </row>
    <row r="3282" spans="1:7">
      <c r="A3282" s="4" t="s">
        <v>12196</v>
      </c>
      <c r="B3282">
        <v>8003491</v>
      </c>
      <c r="D3282" s="4" t="s">
        <v>12197</v>
      </c>
      <c r="E3282" s="4" t="s">
        <v>12198</v>
      </c>
      <c r="F3282">
        <f>VALUE(SUBSTITUTE(Hafas[[#This Row],[Breitengrad Bahnhof]],".",","))</f>
        <v>52.264859999999999</v>
      </c>
      <c r="G3282">
        <f>VALUE(SUBSTITUTE(Hafas[[#This Row],[Längengrad Bahnhof]],".",","))</f>
        <v>7.7809619999999997</v>
      </c>
    </row>
    <row r="3283" spans="1:7">
      <c r="A3283" s="4" t="s">
        <v>12199</v>
      </c>
      <c r="B3283">
        <v>8003038</v>
      </c>
      <c r="D3283" s="4" t="s">
        <v>12200</v>
      </c>
      <c r="E3283" s="4" t="s">
        <v>12201</v>
      </c>
      <c r="F3283">
        <f>VALUE(SUBSTITUTE(Hafas[[#This Row],[Breitengrad Bahnhof]],".",","))</f>
        <v>48.370187000000001</v>
      </c>
      <c r="G3283">
        <f>VALUE(SUBSTITUTE(Hafas[[#This Row],[Längengrad Bahnhof]],".",","))</f>
        <v>10.302137999999999</v>
      </c>
    </row>
    <row r="3284" spans="1:7">
      <c r="A3284" s="4" t="s">
        <v>12202</v>
      </c>
      <c r="B3284">
        <v>8003039</v>
      </c>
      <c r="D3284" s="4" t="s">
        <v>12203</v>
      </c>
      <c r="E3284" s="4" t="s">
        <v>12204</v>
      </c>
      <c r="F3284">
        <f>VALUE(SUBSTITUTE(Hafas[[#This Row],[Breitengrad Bahnhof]],".",","))</f>
        <v>47.953249</v>
      </c>
      <c r="G3284">
        <f>VALUE(SUBSTITUTE(Hafas[[#This Row],[Längengrad Bahnhof]],".",","))</f>
        <v>11.436647000000001</v>
      </c>
    </row>
    <row r="3285" spans="1:7">
      <c r="A3285" s="4" t="s">
        <v>12205</v>
      </c>
      <c r="B3285">
        <v>8003040</v>
      </c>
      <c r="D3285" s="4" t="s">
        <v>12206</v>
      </c>
      <c r="E3285" s="4" t="s">
        <v>12207</v>
      </c>
      <c r="F3285">
        <f>VALUE(SUBSTITUTE(Hafas[[#This Row],[Breitengrad Bahnhof]],".",","))</f>
        <v>49.699368</v>
      </c>
      <c r="G3285">
        <f>VALUE(SUBSTITUTE(Hafas[[#This Row],[Längengrad Bahnhof]],".",","))</f>
        <v>7.3212299999999999</v>
      </c>
    </row>
    <row r="3286" spans="1:7">
      <c r="A3286" s="4" t="s">
        <v>12208</v>
      </c>
      <c r="B3286">
        <v>8003041</v>
      </c>
      <c r="D3286" s="4" t="s">
        <v>12209</v>
      </c>
      <c r="E3286" s="4" t="s">
        <v>12210</v>
      </c>
      <c r="F3286">
        <f>VALUE(SUBSTITUTE(Hafas[[#This Row],[Breitengrad Bahnhof]],".",","))</f>
        <v>50.215989999999998</v>
      </c>
      <c r="G3286">
        <f>VALUE(SUBSTITUTE(Hafas[[#This Row],[Längengrad Bahnhof]],".",","))</f>
        <v>8.2572639999999993</v>
      </c>
    </row>
    <row r="3287" spans="1:7">
      <c r="A3287" s="4" t="s">
        <v>12211</v>
      </c>
      <c r="B3287">
        <v>8005672</v>
      </c>
      <c r="D3287" s="4" t="s">
        <v>12212</v>
      </c>
      <c r="E3287" s="4" t="s">
        <v>12213</v>
      </c>
      <c r="F3287">
        <f>VALUE(SUBSTITUTE(Hafas[[#This Row],[Breitengrad Bahnhof]],".",","))</f>
        <v>47.782063999999998</v>
      </c>
      <c r="G3287">
        <f>VALUE(SUBSTITUTE(Hafas[[#This Row],[Längengrad Bahnhof]],".",","))</f>
        <v>11.329019000000001</v>
      </c>
    </row>
    <row r="3288" spans="1:7">
      <c r="A3288" s="4" t="s">
        <v>12214</v>
      </c>
      <c r="B3288">
        <v>8003042</v>
      </c>
      <c r="D3288" s="4" t="s">
        <v>12215</v>
      </c>
      <c r="E3288" s="4" t="s">
        <v>12216</v>
      </c>
      <c r="F3288">
        <f>VALUE(SUBSTITUTE(Hafas[[#This Row],[Breitengrad Bahnhof]],".",","))</f>
        <v>49.707369999999997</v>
      </c>
      <c r="G3288">
        <f>VALUE(SUBSTITUTE(Hafas[[#This Row],[Längengrad Bahnhof]],".",","))</f>
        <v>6.5506789999999997</v>
      </c>
    </row>
    <row r="3289" spans="1:7">
      <c r="A3289" s="4" t="s">
        <v>12217</v>
      </c>
      <c r="B3289">
        <v>8000303</v>
      </c>
      <c r="D3289" s="4" t="s">
        <v>2585</v>
      </c>
      <c r="E3289" s="4" t="s">
        <v>2585</v>
      </c>
      <c r="F3289">
        <f>VALUE(SUBSTITUTE(Hafas[[#This Row],[Breitengrad Bahnhof]],".",","))</f>
        <v>999999</v>
      </c>
      <c r="G3289">
        <f>VALUE(SUBSTITUTE(Hafas[[#This Row],[Längengrad Bahnhof]],".",","))</f>
        <v>999999</v>
      </c>
    </row>
    <row r="3290" spans="1:7">
      <c r="A3290" s="4" t="s">
        <v>12218</v>
      </c>
      <c r="B3290">
        <v>8003044</v>
      </c>
      <c r="D3290" s="4" t="s">
        <v>12219</v>
      </c>
      <c r="E3290" s="4" t="s">
        <v>12220</v>
      </c>
      <c r="F3290">
        <f>VALUE(SUBSTITUTE(Hafas[[#This Row],[Breitengrad Bahnhof]],".",","))</f>
        <v>49.620122000000002</v>
      </c>
      <c r="G3290">
        <f>VALUE(SUBSTITUTE(Hafas[[#This Row],[Längengrad Bahnhof]],".",","))</f>
        <v>11.234529999999999</v>
      </c>
    </row>
    <row r="3291" spans="1:7">
      <c r="A3291" s="4" t="s">
        <v>12221</v>
      </c>
      <c r="B3291">
        <v>8003045</v>
      </c>
      <c r="D3291" s="4" t="s">
        <v>12222</v>
      </c>
      <c r="E3291" s="4" t="s">
        <v>12223</v>
      </c>
      <c r="F3291">
        <f>VALUE(SUBSTITUTE(Hafas[[#This Row],[Breitengrad Bahnhof]],".",","))</f>
        <v>49.493425000000002</v>
      </c>
      <c r="G3291">
        <f>VALUE(SUBSTITUTE(Hafas[[#This Row],[Längengrad Bahnhof]],".",","))</f>
        <v>9.8125350000000005</v>
      </c>
    </row>
    <row r="3292" spans="1:7">
      <c r="A3292" s="4" t="s">
        <v>12224</v>
      </c>
      <c r="B3292">
        <v>8003052</v>
      </c>
      <c r="D3292" s="4" t="s">
        <v>12225</v>
      </c>
      <c r="E3292" s="4" t="s">
        <v>12226</v>
      </c>
      <c r="F3292">
        <f>VALUE(SUBSTITUTE(Hafas[[#This Row],[Breitengrad Bahnhof]],".",","))</f>
        <v>48.040410000000001</v>
      </c>
      <c r="G3292">
        <f>VALUE(SUBSTITUTE(Hafas[[#This Row],[Längengrad Bahnhof]],".",","))</f>
        <v>7.6487769999999999</v>
      </c>
    </row>
    <row r="3293" spans="1:7">
      <c r="A3293" s="4" t="s">
        <v>12227</v>
      </c>
      <c r="B3293">
        <v>8011929</v>
      </c>
      <c r="D3293" s="4" t="s">
        <v>12228</v>
      </c>
      <c r="E3293" s="4" t="s">
        <v>12229</v>
      </c>
      <c r="F3293">
        <f>VALUE(SUBSTITUTE(Hafas[[#This Row],[Breitengrad Bahnhof]],".",","))</f>
        <v>51.806558000000003</v>
      </c>
      <c r="G3293">
        <f>VALUE(SUBSTITUTE(Hafas[[#This Row],[Längengrad Bahnhof]],".",","))</f>
        <v>11.647375</v>
      </c>
    </row>
    <row r="3294" spans="1:7">
      <c r="A3294" s="4" t="s">
        <v>12230</v>
      </c>
      <c r="B3294">
        <v>8017014</v>
      </c>
      <c r="D3294" s="4" t="s">
        <v>12231</v>
      </c>
      <c r="E3294" s="4" t="s">
        <v>12232</v>
      </c>
      <c r="F3294">
        <f>VALUE(SUBSTITUTE(Hafas[[#This Row],[Breitengrad Bahnhof]],".",","))</f>
        <v>51.578963000000002</v>
      </c>
      <c r="G3294">
        <f>VALUE(SUBSTITUTE(Hafas[[#This Row],[Längengrad Bahnhof]],".",","))</f>
        <v>10.789808000000001</v>
      </c>
    </row>
    <row r="3295" spans="1:7">
      <c r="A3295" s="4" t="s">
        <v>12233</v>
      </c>
      <c r="B3295">
        <v>8080998</v>
      </c>
      <c r="D3295" s="4" t="s">
        <v>12234</v>
      </c>
      <c r="E3295" s="4" t="s">
        <v>12235</v>
      </c>
      <c r="F3295">
        <f>VALUE(SUBSTITUTE(Hafas[[#This Row],[Breitengrad Bahnhof]],".",","))</f>
        <v>51.593421999999997</v>
      </c>
      <c r="G3295">
        <f>VALUE(SUBSTITUTE(Hafas[[#This Row],[Längengrad Bahnhof]],".",","))</f>
        <v>10.784561999999999</v>
      </c>
    </row>
    <row r="3296" spans="1:7">
      <c r="A3296" s="4" t="s">
        <v>12236</v>
      </c>
      <c r="B3296">
        <v>8070776</v>
      </c>
      <c r="D3296" s="4" t="s">
        <v>12237</v>
      </c>
      <c r="E3296" s="4" t="s">
        <v>12238</v>
      </c>
      <c r="F3296">
        <f>VALUE(SUBSTITUTE(Hafas[[#This Row],[Breitengrad Bahnhof]],".",","))</f>
        <v>51.584457</v>
      </c>
      <c r="G3296">
        <f>VALUE(SUBSTITUTE(Hafas[[#This Row],[Längengrad Bahnhof]],".",","))</f>
        <v>10.788005999999999</v>
      </c>
    </row>
    <row r="3297" spans="1:7">
      <c r="A3297" s="4" t="s">
        <v>12239</v>
      </c>
      <c r="B3297">
        <v>8080990</v>
      </c>
      <c r="D3297" s="4" t="s">
        <v>12240</v>
      </c>
      <c r="E3297" s="4" t="s">
        <v>12241</v>
      </c>
      <c r="F3297">
        <f>VALUE(SUBSTITUTE(Hafas[[#This Row],[Breitengrad Bahnhof]],".",","))</f>
        <v>51.573048999999997</v>
      </c>
      <c r="G3297">
        <f>VALUE(SUBSTITUTE(Hafas[[#This Row],[Längengrad Bahnhof]],".",","))</f>
        <v>10.786524999999999</v>
      </c>
    </row>
    <row r="3298" spans="1:7">
      <c r="A3298" s="4" t="s">
        <v>12242</v>
      </c>
      <c r="B3298">
        <v>8003057</v>
      </c>
      <c r="D3298" s="4" t="s">
        <v>12243</v>
      </c>
      <c r="E3298" s="4" t="s">
        <v>12244</v>
      </c>
      <c r="F3298">
        <f>VALUE(SUBSTITUTE(Hafas[[#This Row],[Breitengrad Bahnhof]],".",","))</f>
        <v>48.222828</v>
      </c>
      <c r="G3298">
        <f>VALUE(SUBSTITUTE(Hafas[[#This Row],[Längengrad Bahnhof]],".",","))</f>
        <v>10.099942</v>
      </c>
    </row>
    <row r="3299" spans="1:7">
      <c r="A3299" s="4" t="s">
        <v>12245</v>
      </c>
      <c r="B3299">
        <v>8003058</v>
      </c>
      <c r="D3299" s="4" t="s">
        <v>12246</v>
      </c>
      <c r="E3299" s="4" t="s">
        <v>12247</v>
      </c>
      <c r="F3299">
        <f>VALUE(SUBSTITUTE(Hafas[[#This Row],[Breitengrad Bahnhof]],".",","))</f>
        <v>49.479731000000001</v>
      </c>
      <c r="G3299">
        <f>VALUE(SUBSTITUTE(Hafas[[#This Row],[Längengrad Bahnhof]],".",","))</f>
        <v>10.382648</v>
      </c>
    </row>
    <row r="3300" spans="1:7">
      <c r="A3300" s="4" t="s">
        <v>12248</v>
      </c>
      <c r="B3300">
        <v>8003059</v>
      </c>
      <c r="D3300" s="4" t="s">
        <v>12249</v>
      </c>
      <c r="E3300" s="4" t="s">
        <v>12250</v>
      </c>
      <c r="F3300">
        <f>VALUE(SUBSTITUTE(Hafas[[#This Row],[Breitengrad Bahnhof]],".",","))</f>
        <v>49.376421999999998</v>
      </c>
      <c r="G3300">
        <f>VALUE(SUBSTITUTE(Hafas[[#This Row],[Längengrad Bahnhof]],".",","))</f>
        <v>7.0489660000000001</v>
      </c>
    </row>
    <row r="3301" spans="1:7">
      <c r="A3301" s="4" t="s">
        <v>12251</v>
      </c>
      <c r="B3301">
        <v>8003060</v>
      </c>
      <c r="D3301" s="4" t="s">
        <v>12252</v>
      </c>
      <c r="E3301" s="4" t="s">
        <v>12253</v>
      </c>
      <c r="F3301">
        <f>VALUE(SUBSTITUTE(Hafas[[#This Row],[Breitengrad Bahnhof]],".",","))</f>
        <v>48.956588000000004</v>
      </c>
      <c r="G3301">
        <f>VALUE(SUBSTITUTE(Hafas[[#This Row],[Längengrad Bahnhof]],".",","))</f>
        <v>8.9211620000000007</v>
      </c>
    </row>
    <row r="3302" spans="1:7">
      <c r="A3302" s="4" t="s">
        <v>12254</v>
      </c>
      <c r="B3302">
        <v>8010178</v>
      </c>
      <c r="D3302" s="4" t="s">
        <v>12255</v>
      </c>
      <c r="E3302" s="4" t="s">
        <v>12256</v>
      </c>
      <c r="F3302">
        <f>VALUE(SUBSTITUTE(Hafas[[#This Row],[Breitengrad Bahnhof]],".",","))</f>
        <v>50.684480999999998</v>
      </c>
      <c r="G3302">
        <f>VALUE(SUBSTITUTE(Hafas[[#This Row],[Längengrad Bahnhof]],".",","))</f>
        <v>10.923086</v>
      </c>
    </row>
    <row r="3303" spans="1:7">
      <c r="A3303" s="4" t="s">
        <v>12257</v>
      </c>
      <c r="B3303">
        <v>8011931</v>
      </c>
      <c r="D3303" s="4" t="s">
        <v>12258</v>
      </c>
      <c r="E3303" s="4" t="s">
        <v>12259</v>
      </c>
      <c r="F3303">
        <f>VALUE(SUBSTITUTE(Hafas[[#This Row],[Breitengrad Bahnhof]],".",","))</f>
        <v>50.681348</v>
      </c>
      <c r="G3303">
        <f>VALUE(SUBSTITUTE(Hafas[[#This Row],[Längengrad Bahnhof]],".",","))</f>
        <v>10.908965999999999</v>
      </c>
    </row>
    <row r="3304" spans="1:7">
      <c r="A3304" s="4" t="s">
        <v>12260</v>
      </c>
      <c r="B3304">
        <v>8011935</v>
      </c>
      <c r="D3304" s="4" t="s">
        <v>12261</v>
      </c>
      <c r="E3304" s="4" t="s">
        <v>12262</v>
      </c>
      <c r="F3304">
        <f>VALUE(SUBSTITUTE(Hafas[[#This Row],[Breitengrad Bahnhof]],".",","))</f>
        <v>50.694693999999998</v>
      </c>
      <c r="G3304">
        <f>VALUE(SUBSTITUTE(Hafas[[#This Row],[Längengrad Bahnhof]],".",","))</f>
        <v>10.922891</v>
      </c>
    </row>
    <row r="3305" spans="1:7">
      <c r="A3305" s="4" t="s">
        <v>12263</v>
      </c>
      <c r="B3305">
        <v>8011932</v>
      </c>
      <c r="D3305" s="4" t="s">
        <v>12264</v>
      </c>
      <c r="E3305" s="4" t="s">
        <v>12265</v>
      </c>
      <c r="F3305">
        <f>VALUE(SUBSTITUTE(Hafas[[#This Row],[Breitengrad Bahnhof]],".",","))</f>
        <v>50.697228000000003</v>
      </c>
      <c r="G3305">
        <f>VALUE(SUBSTITUTE(Hafas[[#This Row],[Längengrad Bahnhof]],".",","))</f>
        <v>10.889111</v>
      </c>
    </row>
    <row r="3306" spans="1:7">
      <c r="A3306" s="4" t="s">
        <v>12266</v>
      </c>
      <c r="B3306">
        <v>8011933</v>
      </c>
      <c r="D3306" s="4" t="s">
        <v>12267</v>
      </c>
      <c r="E3306" s="4" t="s">
        <v>12268</v>
      </c>
      <c r="F3306">
        <f>VALUE(SUBSTITUTE(Hafas[[#This Row],[Breitengrad Bahnhof]],".",","))</f>
        <v>51.869003999999997</v>
      </c>
      <c r="G3306">
        <f>VALUE(SUBSTITUTE(Hafas[[#This Row],[Längengrad Bahnhof]],".",","))</f>
        <v>10.683102999999999</v>
      </c>
    </row>
    <row r="3307" spans="1:7">
      <c r="A3307" s="4" t="s">
        <v>12269</v>
      </c>
      <c r="B3307">
        <v>711849</v>
      </c>
      <c r="D3307" s="4" t="s">
        <v>12270</v>
      </c>
      <c r="E3307" s="4" t="s">
        <v>12271</v>
      </c>
      <c r="F3307">
        <f>VALUE(SUBSTITUTE(Hafas[[#This Row],[Breitengrad Bahnhof]],".",","))</f>
        <v>51.254663000000001</v>
      </c>
      <c r="G3307">
        <f>VALUE(SUBSTITUTE(Hafas[[#This Row],[Längengrad Bahnhof]],".",","))</f>
        <v>9.6852</v>
      </c>
    </row>
    <row r="3308" spans="1:7">
      <c r="A3308" s="4" t="s">
        <v>12272</v>
      </c>
      <c r="B3308">
        <v>711072</v>
      </c>
      <c r="D3308" s="4" t="s">
        <v>12273</v>
      </c>
      <c r="E3308" s="4" t="s">
        <v>12274</v>
      </c>
      <c r="F3308">
        <f>VALUE(SUBSTITUTE(Hafas[[#This Row],[Breitengrad Bahnhof]],".",","))</f>
        <v>51.203758999999998</v>
      </c>
      <c r="G3308">
        <f>VALUE(SUBSTITUTE(Hafas[[#This Row],[Längengrad Bahnhof]],".",","))</f>
        <v>9.7210289999999997</v>
      </c>
    </row>
    <row r="3309" spans="1:7">
      <c r="A3309" s="4" t="s">
        <v>12275</v>
      </c>
      <c r="B3309">
        <v>8011934</v>
      </c>
      <c r="D3309" s="4" t="s">
        <v>12276</v>
      </c>
      <c r="E3309" s="4" t="s">
        <v>12277</v>
      </c>
      <c r="F3309">
        <f>VALUE(SUBSTITUTE(Hafas[[#This Row],[Breitengrad Bahnhof]],".",","))</f>
        <v>50.793270999999997</v>
      </c>
      <c r="G3309">
        <f>VALUE(SUBSTITUTE(Hafas[[#This Row],[Längengrad Bahnhof]],".",","))</f>
        <v>10.280478</v>
      </c>
    </row>
    <row r="3310" spans="1:7">
      <c r="A3310" s="4" t="s">
        <v>12278</v>
      </c>
      <c r="B3310">
        <v>8000182</v>
      </c>
      <c r="D3310" s="4" t="s">
        <v>12279</v>
      </c>
      <c r="E3310" s="4" t="s">
        <v>12280</v>
      </c>
      <c r="F3310">
        <f>VALUE(SUBSTITUTE(Hafas[[#This Row],[Breitengrad Bahnhof]],".",","))</f>
        <v>47.936006999999996</v>
      </c>
      <c r="G3310">
        <f>VALUE(SUBSTITUTE(Hafas[[#This Row],[Längengrad Bahnhof]],".",","))</f>
        <v>8.7295359999999995</v>
      </c>
    </row>
    <row r="3311" spans="1:7">
      <c r="A3311" s="4" t="s">
        <v>12281</v>
      </c>
      <c r="B3311">
        <v>8003061</v>
      </c>
      <c r="D3311" s="4" t="s">
        <v>12282</v>
      </c>
      <c r="E3311" s="4" t="s">
        <v>12283</v>
      </c>
      <c r="F3311">
        <f>VALUE(SUBSTITUTE(Hafas[[#This Row],[Breitengrad Bahnhof]],".",","))</f>
        <v>47.937109</v>
      </c>
      <c r="G3311">
        <f>VALUE(SUBSTITUTE(Hafas[[#This Row],[Längengrad Bahnhof]],".",","))</f>
        <v>8.7351620000000008</v>
      </c>
    </row>
    <row r="3312" spans="1:7">
      <c r="A3312" s="4" t="s">
        <v>12284</v>
      </c>
      <c r="B3312">
        <v>8003066</v>
      </c>
      <c r="D3312" s="4" t="s">
        <v>12285</v>
      </c>
      <c r="E3312" s="4" t="s">
        <v>12286</v>
      </c>
      <c r="F3312">
        <f>VALUE(SUBSTITUTE(Hafas[[#This Row],[Breitengrad Bahnhof]],".",","))</f>
        <v>47.932876</v>
      </c>
      <c r="G3312">
        <f>VALUE(SUBSTITUTE(Hafas[[#This Row],[Längengrad Bahnhof]],".",","))</f>
        <v>8.7140509999999995</v>
      </c>
    </row>
    <row r="3313" spans="1:7">
      <c r="A3313" s="4" t="s">
        <v>12287</v>
      </c>
      <c r="B3313">
        <v>8003062</v>
      </c>
      <c r="D3313" s="4" t="s">
        <v>12288</v>
      </c>
      <c r="E3313" s="4" t="s">
        <v>12289</v>
      </c>
      <c r="F3313">
        <f>VALUE(SUBSTITUTE(Hafas[[#This Row],[Breitengrad Bahnhof]],".",","))</f>
        <v>51.426901999999998</v>
      </c>
      <c r="G3313">
        <f>VALUE(SUBSTITUTE(Hafas[[#This Row],[Längengrad Bahnhof]],".",","))</f>
        <v>9.4643969999999999</v>
      </c>
    </row>
    <row r="3314" spans="1:7">
      <c r="A3314" s="4" t="s">
        <v>12290</v>
      </c>
      <c r="B3314">
        <v>8003063</v>
      </c>
      <c r="D3314" s="4" t="s">
        <v>12291</v>
      </c>
      <c r="E3314" s="4" t="s">
        <v>12292</v>
      </c>
      <c r="F3314">
        <f>VALUE(SUBSTITUTE(Hafas[[#This Row],[Breitengrad Bahnhof]],".",","))</f>
        <v>49.911344</v>
      </c>
      <c r="G3314">
        <f>VALUE(SUBSTITUTE(Hafas[[#This Row],[Längengrad Bahnhof]],".",","))</f>
        <v>11.86966</v>
      </c>
    </row>
    <row r="3315" spans="1:7">
      <c r="A3315" s="4" t="s">
        <v>12293</v>
      </c>
      <c r="B3315">
        <v>8003064</v>
      </c>
      <c r="D3315" s="4" t="s">
        <v>12294</v>
      </c>
      <c r="E3315" s="4" t="s">
        <v>12295</v>
      </c>
      <c r="F3315">
        <f>VALUE(SUBSTITUTE(Hafas[[#This Row],[Breitengrad Bahnhof]],".",","))</f>
        <v>52.391356000000002</v>
      </c>
      <c r="G3315">
        <f>VALUE(SUBSTITUTE(Hafas[[#This Row],[Längengrad Bahnhof]],".",","))</f>
        <v>10.084479</v>
      </c>
    </row>
    <row r="3316" spans="1:7">
      <c r="A3316" s="4" t="s">
        <v>12296</v>
      </c>
      <c r="B3316">
        <v>8006822</v>
      </c>
      <c r="D3316" s="4" t="s">
        <v>12297</v>
      </c>
      <c r="E3316" s="4" t="s">
        <v>12298</v>
      </c>
      <c r="F3316">
        <f>VALUE(SUBSTITUTE(Hafas[[#This Row],[Breitengrad Bahnhof]],".",","))</f>
        <v>47.662326</v>
      </c>
      <c r="G3316">
        <f>VALUE(SUBSTITUTE(Hafas[[#This Row],[Längengrad Bahnhof]],".",","))</f>
        <v>9.3670360000000006</v>
      </c>
    </row>
    <row r="3317" spans="1:7">
      <c r="A3317" s="4" t="s">
        <v>12299</v>
      </c>
      <c r="B3317">
        <v>8003065</v>
      </c>
      <c r="D3317" s="4" t="s">
        <v>12300</v>
      </c>
      <c r="E3317" s="4" t="s">
        <v>12301</v>
      </c>
      <c r="F3317">
        <f>VALUE(SUBSTITUTE(Hafas[[#This Row],[Breitengrad Bahnhof]],".",","))</f>
        <v>47.559202999999997</v>
      </c>
      <c r="G3317">
        <f>VALUE(SUBSTITUTE(Hafas[[#This Row],[Längengrad Bahnhof]],".",","))</f>
        <v>10.213998999999999</v>
      </c>
    </row>
    <row r="3318" spans="1:7">
      <c r="A3318" s="4" t="s">
        <v>12302</v>
      </c>
      <c r="B3318">
        <v>8003070</v>
      </c>
      <c r="D3318" s="4" t="s">
        <v>12303</v>
      </c>
      <c r="E3318" s="4" t="s">
        <v>12304</v>
      </c>
      <c r="F3318">
        <f>VALUE(SUBSTITUTE(Hafas[[#This Row],[Breitengrad Bahnhof]],".",","))</f>
        <v>49.597656000000001</v>
      </c>
      <c r="G3318">
        <f>VALUE(SUBSTITUTE(Hafas[[#This Row],[Längengrad Bahnhof]],".",","))</f>
        <v>7.807976</v>
      </c>
    </row>
    <row r="3319" spans="1:7">
      <c r="A3319" s="4" t="s">
        <v>12305</v>
      </c>
      <c r="B3319">
        <v>8003073</v>
      </c>
      <c r="D3319" s="4" t="s">
        <v>12306</v>
      </c>
      <c r="E3319" s="4" t="s">
        <v>12307</v>
      </c>
      <c r="F3319">
        <f>VALUE(SUBSTITUTE(Hafas[[#This Row],[Breitengrad Bahnhof]],".",","))</f>
        <v>50.688903000000003</v>
      </c>
      <c r="G3319">
        <f>VALUE(SUBSTITUTE(Hafas[[#This Row],[Längengrad Bahnhof]],".",","))</f>
        <v>7.7262139999999997</v>
      </c>
    </row>
    <row r="3320" spans="1:7">
      <c r="A3320" s="4" t="s">
        <v>12308</v>
      </c>
      <c r="B3320">
        <v>8003075</v>
      </c>
      <c r="D3320" s="4" t="s">
        <v>12309</v>
      </c>
      <c r="E3320" s="4" t="s">
        <v>12310</v>
      </c>
      <c r="F3320">
        <f>VALUE(SUBSTITUTE(Hafas[[#This Row],[Breitengrad Bahnhof]],".",","))</f>
        <v>49.976277000000003</v>
      </c>
      <c r="G3320">
        <f>VALUE(SUBSTITUTE(Hafas[[#This Row],[Längengrad Bahnhof]],".",","))</f>
        <v>8.0537159999999997</v>
      </c>
    </row>
    <row r="3321" spans="1:7">
      <c r="A3321" s="4" t="s">
        <v>12311</v>
      </c>
      <c r="B3321">
        <v>8003074</v>
      </c>
      <c r="D3321" s="4" t="s">
        <v>12312</v>
      </c>
      <c r="E3321" s="4" t="s">
        <v>12313</v>
      </c>
      <c r="F3321">
        <f>VALUE(SUBSTITUTE(Hafas[[#This Row],[Breitengrad Bahnhof]],".",","))</f>
        <v>48.790495999999997</v>
      </c>
      <c r="G3321">
        <f>VALUE(SUBSTITUTE(Hafas[[#This Row],[Längengrad Bahnhof]],".",","))</f>
        <v>11.407456</v>
      </c>
    </row>
    <row r="3322" spans="1:7">
      <c r="A3322" s="4" t="s">
        <v>12314</v>
      </c>
      <c r="B3322">
        <v>8000183</v>
      </c>
      <c r="D3322" s="4" t="s">
        <v>12315</v>
      </c>
      <c r="E3322" s="4" t="s">
        <v>12316</v>
      </c>
      <c r="F3322">
        <f>VALUE(SUBSTITUTE(Hafas[[#This Row],[Breitengrad Bahnhof]],".",","))</f>
        <v>48.744540999999998</v>
      </c>
      <c r="G3322">
        <f>VALUE(SUBSTITUTE(Hafas[[#This Row],[Längengrad Bahnhof]],".",","))</f>
        <v>11.437336999999999</v>
      </c>
    </row>
    <row r="3323" spans="1:7">
      <c r="A3323" s="4" t="s">
        <v>12317</v>
      </c>
      <c r="B3323">
        <v>8003076</v>
      </c>
      <c r="D3323" s="4" t="s">
        <v>12318</v>
      </c>
      <c r="E3323" s="4" t="s">
        <v>12319</v>
      </c>
      <c r="F3323">
        <f>VALUE(SUBSTITUTE(Hafas[[#This Row],[Breitengrad Bahnhof]],".",","))</f>
        <v>48.773690000000002</v>
      </c>
      <c r="G3323">
        <f>VALUE(SUBSTITUTE(Hafas[[#This Row],[Längengrad Bahnhof]],".",","))</f>
        <v>11.43225</v>
      </c>
    </row>
    <row r="3324" spans="1:7">
      <c r="A3324" s="4" t="s">
        <v>12320</v>
      </c>
      <c r="B3324">
        <v>8003079</v>
      </c>
      <c r="D3324" s="4" t="s">
        <v>12321</v>
      </c>
      <c r="E3324" s="4" t="s">
        <v>12322</v>
      </c>
      <c r="F3324">
        <f>VALUE(SUBSTITUTE(Hafas[[#This Row],[Breitengrad Bahnhof]],".",","))</f>
        <v>48.311335999999997</v>
      </c>
      <c r="G3324">
        <f>VALUE(SUBSTITUTE(Hafas[[#This Row],[Längengrad Bahnhof]],".",","))</f>
        <v>10.868876</v>
      </c>
    </row>
    <row r="3325" spans="1:7">
      <c r="A3325" s="4" t="s">
        <v>12323</v>
      </c>
      <c r="B3325">
        <v>8079132</v>
      </c>
      <c r="D3325" s="4" t="s">
        <v>12324</v>
      </c>
      <c r="E3325" s="4" t="s">
        <v>12325</v>
      </c>
      <c r="F3325">
        <f>VALUE(SUBSTITUTE(Hafas[[#This Row],[Breitengrad Bahnhof]],".",","))</f>
        <v>47.689981000000003</v>
      </c>
      <c r="G3325">
        <f>VALUE(SUBSTITUTE(Hafas[[#This Row],[Längengrad Bahnhof]],".",","))</f>
        <v>9.0544419999999999</v>
      </c>
    </row>
    <row r="3326" spans="1:7">
      <c r="A3326" s="4" t="s">
        <v>12326</v>
      </c>
      <c r="B3326">
        <v>8012296</v>
      </c>
      <c r="D3326" s="4" t="s">
        <v>12327</v>
      </c>
      <c r="E3326" s="4" t="s">
        <v>12328</v>
      </c>
      <c r="F3326">
        <f>VALUE(SUBSTITUTE(Hafas[[#This Row],[Breitengrad Bahnhof]],".",","))</f>
        <v>53.482010000000002</v>
      </c>
      <c r="G3326">
        <f>VALUE(SUBSTITUTE(Hafas[[#This Row],[Längengrad Bahnhof]],".",","))</f>
        <v>12.423807999999999</v>
      </c>
    </row>
    <row r="3327" spans="1:7">
      <c r="A3327" s="4" t="s">
        <v>12329</v>
      </c>
      <c r="B3327">
        <v>8003080</v>
      </c>
      <c r="D3327" s="4" t="s">
        <v>12330</v>
      </c>
      <c r="E3327" s="4" t="s">
        <v>12331</v>
      </c>
      <c r="F3327">
        <f>VALUE(SUBSTITUTE(Hafas[[#This Row],[Breitengrad Bahnhof]],".",","))</f>
        <v>49.157165999999997</v>
      </c>
      <c r="G3327">
        <f>VALUE(SUBSTITUTE(Hafas[[#This Row],[Längengrad Bahnhof]],".",","))</f>
        <v>8.1521340000000002</v>
      </c>
    </row>
    <row r="3328" spans="1:7">
      <c r="A3328" s="4" t="s">
        <v>12332</v>
      </c>
      <c r="B3328">
        <v>8003081</v>
      </c>
      <c r="D3328" s="4" t="s">
        <v>12333</v>
      </c>
      <c r="E3328" s="4" t="s">
        <v>12334</v>
      </c>
      <c r="F3328">
        <f>VALUE(SUBSTITUTE(Hafas[[#This Row],[Breitengrad Bahnhof]],".",","))</f>
        <v>49.696796999999997</v>
      </c>
      <c r="G3328">
        <f>VALUE(SUBSTITUTE(Hafas[[#This Row],[Längengrad Bahnhof]],".",","))</f>
        <v>10.255146999999999</v>
      </c>
    </row>
    <row r="3329" spans="1:7">
      <c r="A3329" s="4" t="s">
        <v>12335</v>
      </c>
      <c r="B3329">
        <v>8003083</v>
      </c>
      <c r="D3329" s="4" t="s">
        <v>12336</v>
      </c>
      <c r="E3329" s="4" t="s">
        <v>12337</v>
      </c>
      <c r="F3329">
        <f>VALUE(SUBSTITUTE(Hafas[[#This Row],[Breitengrad Bahnhof]],".",","))</f>
        <v>49.525500000000001</v>
      </c>
      <c r="G3329">
        <f>VALUE(SUBSTITUTE(Hafas[[#This Row],[Längengrad Bahnhof]],".",","))</f>
        <v>10.485764</v>
      </c>
    </row>
    <row r="3330" spans="1:7">
      <c r="A3330" s="4" t="s">
        <v>12338</v>
      </c>
      <c r="B3330">
        <v>8011937</v>
      </c>
      <c r="D3330" s="4" t="s">
        <v>12339</v>
      </c>
      <c r="E3330" s="4" t="s">
        <v>12340</v>
      </c>
      <c r="F3330">
        <f>VALUE(SUBSTITUTE(Hafas[[#This Row],[Breitengrad Bahnhof]],".",","))</f>
        <v>50.608547000000002</v>
      </c>
      <c r="G3330">
        <f>VALUE(SUBSTITUTE(Hafas[[#This Row],[Längengrad Bahnhof]],".",","))</f>
        <v>12.409602</v>
      </c>
    </row>
    <row r="3331" spans="1:7">
      <c r="A3331" s="4" t="s">
        <v>12341</v>
      </c>
      <c r="B3331">
        <v>8003086</v>
      </c>
      <c r="D3331" s="4" t="s">
        <v>12342</v>
      </c>
      <c r="E3331" s="4" t="s">
        <v>12343</v>
      </c>
      <c r="F3331">
        <f>VALUE(SUBSTITUTE(Hafas[[#This Row],[Breitengrad Bahnhof]],".",","))</f>
        <v>49.362775999999997</v>
      </c>
      <c r="G3331">
        <f>VALUE(SUBSTITUTE(Hafas[[#This Row],[Längengrad Bahnhof]],".",","))</f>
        <v>12.101376</v>
      </c>
    </row>
    <row r="3332" spans="1:7">
      <c r="A3332" s="4" t="s">
        <v>12344</v>
      </c>
      <c r="B3332">
        <v>8000186</v>
      </c>
      <c r="D3332" s="4" t="s">
        <v>12345</v>
      </c>
      <c r="E3332" s="4" t="s">
        <v>12346</v>
      </c>
      <c r="F3332">
        <f>VALUE(SUBSTITUTE(Hafas[[#This Row],[Breitengrad Bahnhof]],".",","))</f>
        <v>51.373294000000001</v>
      </c>
      <c r="G3332">
        <f>VALUE(SUBSTITUTE(Hafas[[#This Row],[Längengrad Bahnhof]],".",","))</f>
        <v>7.6916079999999996</v>
      </c>
    </row>
    <row r="3333" spans="1:7">
      <c r="A3333" s="4" t="s">
        <v>12347</v>
      </c>
      <c r="B3333">
        <v>8003090</v>
      </c>
      <c r="D3333" s="4" t="s">
        <v>12348</v>
      </c>
      <c r="E3333" s="4" t="s">
        <v>12349</v>
      </c>
      <c r="F3333">
        <f>VALUE(SUBSTITUTE(Hafas[[#This Row],[Breitengrad Bahnhof]],".",","))</f>
        <v>51.399861000000001</v>
      </c>
      <c r="G3333">
        <f>VALUE(SUBSTITUTE(Hafas[[#This Row],[Längengrad Bahnhof]],".",","))</f>
        <v>7.6922100000000002</v>
      </c>
    </row>
    <row r="3334" spans="1:7">
      <c r="A3334" s="4" t="s">
        <v>12350</v>
      </c>
      <c r="B3334">
        <v>8003091</v>
      </c>
      <c r="D3334" s="4" t="s">
        <v>12351</v>
      </c>
      <c r="E3334" s="4" t="s">
        <v>12352</v>
      </c>
      <c r="F3334">
        <f>VALUE(SUBSTITUTE(Hafas[[#This Row],[Breitengrad Bahnhof]],".",","))</f>
        <v>52.486091000000002</v>
      </c>
      <c r="G3334">
        <f>VALUE(SUBSTITUTE(Hafas[[#This Row],[Längengrad Bahnhof]],".",","))</f>
        <v>9.8038419999999995</v>
      </c>
    </row>
    <row r="3335" spans="1:7">
      <c r="A3335" s="4" t="s">
        <v>12353</v>
      </c>
      <c r="B3335">
        <v>8003092</v>
      </c>
      <c r="D3335" s="4" t="s">
        <v>12354</v>
      </c>
      <c r="E3335" s="4" t="s">
        <v>12355</v>
      </c>
      <c r="F3335">
        <f>VALUE(SUBSTITUTE(Hafas[[#This Row],[Breitengrad Bahnhof]],".",","))</f>
        <v>48.226011999999997</v>
      </c>
      <c r="G3335">
        <f>VALUE(SUBSTITUTE(Hafas[[#This Row],[Längengrad Bahnhof]],".",","))</f>
        <v>11.679489</v>
      </c>
    </row>
    <row r="3336" spans="1:7">
      <c r="A3336" s="4" t="s">
        <v>12356</v>
      </c>
      <c r="B3336">
        <v>8003094</v>
      </c>
      <c r="D3336" s="4" t="s">
        <v>12357</v>
      </c>
      <c r="E3336" s="4" t="s">
        <v>12358</v>
      </c>
      <c r="F3336">
        <f>VALUE(SUBSTITUTE(Hafas[[#This Row],[Breitengrad Bahnhof]],".",","))</f>
        <v>48.914427000000003</v>
      </c>
      <c r="G3336">
        <f>VALUE(SUBSTITUTE(Hafas[[#This Row],[Längengrad Bahnhof]],".",","))</f>
        <v>8.6722199999999994</v>
      </c>
    </row>
    <row r="3337" spans="1:7">
      <c r="A3337" s="4" t="s">
        <v>12359</v>
      </c>
      <c r="B3337">
        <v>8003096</v>
      </c>
      <c r="D3337" s="4" t="s">
        <v>12360</v>
      </c>
      <c r="E3337" s="4" t="s">
        <v>12361</v>
      </c>
      <c r="F3337">
        <f>VALUE(SUBSTITUTE(Hafas[[#This Row],[Breitengrad Bahnhof]],".",","))</f>
        <v>51.939976000000001</v>
      </c>
      <c r="G3337">
        <f>VALUE(SUBSTITUTE(Hafas[[#This Row],[Längengrad Bahnhof]],".",","))</f>
        <v>8.4385239999999992</v>
      </c>
    </row>
    <row r="3338" spans="1:7">
      <c r="A3338" s="4" t="s">
        <v>12362</v>
      </c>
      <c r="B3338">
        <v>8003098</v>
      </c>
      <c r="D3338" s="4" t="s">
        <v>12363</v>
      </c>
      <c r="E3338" s="4" t="s">
        <v>12364</v>
      </c>
      <c r="F3338">
        <f>VALUE(SUBSTITUTE(Hafas[[#This Row],[Breitengrad Bahnhof]],".",","))</f>
        <v>47.660888999999997</v>
      </c>
      <c r="G3338">
        <f>VALUE(SUBSTITUTE(Hafas[[#This Row],[Längengrad Bahnhof]],".",","))</f>
        <v>7.5429430000000002</v>
      </c>
    </row>
    <row r="3339" spans="1:7">
      <c r="A3339" s="4" t="s">
        <v>12365</v>
      </c>
      <c r="B3339">
        <v>8007014</v>
      </c>
      <c r="D3339" s="4" t="s">
        <v>12366</v>
      </c>
      <c r="E3339" s="4" t="s">
        <v>12367</v>
      </c>
      <c r="F3339">
        <f>VALUE(SUBSTITUTE(Hafas[[#This Row],[Breitengrad Bahnhof]],".",","))</f>
        <v>48.869154000000002</v>
      </c>
      <c r="G3339">
        <f>VALUE(SUBSTITUTE(Hafas[[#This Row],[Längengrad Bahnhof]],".",","))</f>
        <v>8.5110449999999993</v>
      </c>
    </row>
    <row r="3340" spans="1:7">
      <c r="A3340" s="4" t="s">
        <v>12368</v>
      </c>
      <c r="B3340">
        <v>8090001</v>
      </c>
      <c r="D3340" s="4" t="s">
        <v>12369</v>
      </c>
      <c r="E3340" s="4" t="s">
        <v>12370</v>
      </c>
      <c r="F3340">
        <f>VALUE(SUBSTITUTE(Hafas[[#This Row],[Breitengrad Bahnhof]],".",","))</f>
        <v>48.865901999999998</v>
      </c>
      <c r="G3340">
        <f>VALUE(SUBSTITUTE(Hafas[[#This Row],[Längengrad Bahnhof]],".",","))</f>
        <v>8.5098240000000001</v>
      </c>
    </row>
    <row r="3341" spans="1:7">
      <c r="A3341" s="4" t="s">
        <v>12371</v>
      </c>
      <c r="B3341">
        <v>8003100</v>
      </c>
      <c r="D3341" s="4" t="s">
        <v>12372</v>
      </c>
      <c r="E3341" s="4" t="s">
        <v>12373</v>
      </c>
      <c r="F3341">
        <f>VALUE(SUBSTITUTE(Hafas[[#This Row],[Breitengrad Bahnhof]],".",","))</f>
        <v>48.884909</v>
      </c>
      <c r="G3341">
        <f>VALUE(SUBSTITUTE(Hafas[[#This Row],[Längengrad Bahnhof]],".",","))</f>
        <v>12.637998</v>
      </c>
    </row>
    <row r="3342" spans="1:7">
      <c r="A3342" s="4" t="s">
        <v>12374</v>
      </c>
      <c r="B3342">
        <v>8003101</v>
      </c>
      <c r="D3342" s="4" t="s">
        <v>12375</v>
      </c>
      <c r="E3342" s="4" t="s">
        <v>12376</v>
      </c>
      <c r="F3342">
        <f>VALUE(SUBSTITUTE(Hafas[[#This Row],[Breitengrad Bahnhof]],".",","))</f>
        <v>49.187119000000003</v>
      </c>
      <c r="G3342">
        <f>VALUE(SUBSTITUTE(Hafas[[#This Row],[Längengrad Bahnhof]],".",","))</f>
        <v>8.9345800000000004</v>
      </c>
    </row>
    <row r="3343" spans="1:7">
      <c r="A3343" s="4" t="s">
        <v>12377</v>
      </c>
      <c r="B3343">
        <v>8003102</v>
      </c>
      <c r="D3343" s="4" t="s">
        <v>12378</v>
      </c>
      <c r="E3343" s="4" t="s">
        <v>12379</v>
      </c>
      <c r="F3343">
        <f>VALUE(SUBSTITUTE(Hafas[[#This Row],[Breitengrad Bahnhof]],".",","))</f>
        <v>53.923873</v>
      </c>
      <c r="G3343">
        <f>VALUE(SUBSTITUTE(Hafas[[#This Row],[Längengrad Bahnhof]],".",","))</f>
        <v>9.5102869999999999</v>
      </c>
    </row>
    <row r="3344" spans="1:7">
      <c r="A3344" s="4" t="s">
        <v>12380</v>
      </c>
      <c r="B3344">
        <v>8071767</v>
      </c>
      <c r="D3344" s="4" t="s">
        <v>2585</v>
      </c>
      <c r="E3344" s="4" t="s">
        <v>2585</v>
      </c>
      <c r="F3344">
        <f>VALUE(SUBSTITUTE(Hafas[[#This Row],[Breitengrad Bahnhof]],".",","))</f>
        <v>999999</v>
      </c>
      <c r="G3344">
        <f>VALUE(SUBSTITUTE(Hafas[[#This Row],[Längengrad Bahnhof]],".",","))</f>
        <v>999999</v>
      </c>
    </row>
    <row r="3345" spans="1:7">
      <c r="A3345" s="4" t="s">
        <v>12381</v>
      </c>
      <c r="B3345">
        <v>8003103</v>
      </c>
      <c r="D3345" s="4" t="s">
        <v>12382</v>
      </c>
      <c r="E3345" s="4" t="s">
        <v>12383</v>
      </c>
      <c r="F3345">
        <f>VALUE(SUBSTITUTE(Hafas[[#This Row],[Breitengrad Bahnhof]],".",","))</f>
        <v>48.730680999999997</v>
      </c>
      <c r="G3345">
        <f>VALUE(SUBSTITUTE(Hafas[[#This Row],[Längengrad Bahnhof]],".",","))</f>
        <v>10.1363</v>
      </c>
    </row>
    <row r="3346" spans="1:7">
      <c r="A3346" s="4" t="s">
        <v>12384</v>
      </c>
      <c r="B3346">
        <v>8085575</v>
      </c>
      <c r="D3346" s="4" t="s">
        <v>12385</v>
      </c>
      <c r="E3346" s="4" t="s">
        <v>12386</v>
      </c>
      <c r="F3346">
        <f>VALUE(SUBSTITUTE(Hafas[[#This Row],[Breitengrad Bahnhof]],".",","))</f>
        <v>47.717132999999997</v>
      </c>
      <c r="G3346">
        <f>VALUE(SUBSTITUTE(Hafas[[#This Row],[Längengrad Bahnhof]],".",","))</f>
        <v>8.9615709999999993</v>
      </c>
    </row>
    <row r="3347" spans="1:7">
      <c r="A3347" s="4" t="s">
        <v>12387</v>
      </c>
      <c r="B3347">
        <v>8011939</v>
      </c>
      <c r="D3347" s="4" t="s">
        <v>12388</v>
      </c>
      <c r="E3347" s="4" t="s">
        <v>12389</v>
      </c>
      <c r="F3347">
        <f>VALUE(SUBSTITUTE(Hafas[[#This Row],[Breitengrad Bahnhof]],".",","))</f>
        <v>53.545262999999998</v>
      </c>
      <c r="G3347">
        <f>VALUE(SUBSTITUTE(Hafas[[#This Row],[Längengrad Bahnhof]],".",","))</f>
        <v>12.547559</v>
      </c>
    </row>
    <row r="3348" spans="1:7">
      <c r="A3348" s="4" t="s">
        <v>12390</v>
      </c>
      <c r="B3348">
        <v>8011940</v>
      </c>
      <c r="D3348" s="4" t="s">
        <v>12391</v>
      </c>
      <c r="E3348" s="4" t="s">
        <v>12392</v>
      </c>
      <c r="F3348">
        <f>VALUE(SUBSTITUTE(Hafas[[#This Row],[Breitengrad Bahnhof]],".",","))</f>
        <v>52.332625999999998</v>
      </c>
      <c r="G3348">
        <f>VALUE(SUBSTITUTE(Hafas[[#This Row],[Längengrad Bahnhof]],".",","))</f>
        <v>14.355036999999999</v>
      </c>
    </row>
    <row r="3349" spans="1:7">
      <c r="A3349" s="4" t="s">
        <v>12393</v>
      </c>
      <c r="B3349">
        <v>8003105</v>
      </c>
      <c r="D3349" s="4" t="s">
        <v>12394</v>
      </c>
      <c r="E3349" s="4" t="s">
        <v>12395</v>
      </c>
      <c r="F3349">
        <f>VALUE(SUBSTITUTE(Hafas[[#This Row],[Breitengrad Bahnhof]],".",","))</f>
        <v>53.344878000000001</v>
      </c>
      <c r="G3349">
        <f>VALUE(SUBSTITUTE(Hafas[[#This Row],[Längengrad Bahnhof]],".",","))</f>
        <v>8.1845379999999999</v>
      </c>
    </row>
    <row r="3350" spans="1:7">
      <c r="A3350" s="4" t="s">
        <v>12396</v>
      </c>
      <c r="B3350">
        <v>8011947</v>
      </c>
      <c r="D3350" s="4" t="s">
        <v>12397</v>
      </c>
      <c r="E3350" s="4" t="s">
        <v>12398</v>
      </c>
      <c r="F3350">
        <f>VALUE(SUBSTITUTE(Hafas[[#This Row],[Breitengrad Bahnhof]],".",","))</f>
        <v>54.376479000000003</v>
      </c>
      <c r="G3350">
        <f>VALUE(SUBSTITUTE(Hafas[[#This Row],[Längengrad Bahnhof]],".",","))</f>
        <v>13.619872000000001</v>
      </c>
    </row>
    <row r="3351" spans="1:7">
      <c r="A3351" s="4" t="s">
        <v>12399</v>
      </c>
      <c r="B3351">
        <v>8003108</v>
      </c>
      <c r="D3351" s="4" t="s">
        <v>12400</v>
      </c>
      <c r="E3351" s="4" t="s">
        <v>12401</v>
      </c>
      <c r="F3351">
        <f>VALUE(SUBSTITUTE(Hafas[[#This Row],[Breitengrad Bahnhof]],".",","))</f>
        <v>49.265757999999998</v>
      </c>
      <c r="G3351">
        <f>VALUE(SUBSTITUTE(Hafas[[#This Row],[Längengrad Bahnhof]],".",","))</f>
        <v>7.0049700000000001</v>
      </c>
    </row>
    <row r="3352" spans="1:7">
      <c r="A3352" s="4" t="s">
        <v>12402</v>
      </c>
      <c r="B3352">
        <v>8003111</v>
      </c>
      <c r="D3352" s="4" t="s">
        <v>12403</v>
      </c>
      <c r="E3352" s="4" t="s">
        <v>12404</v>
      </c>
      <c r="F3352">
        <f>VALUE(SUBSTITUTE(Hafas[[#This Row],[Breitengrad Bahnhof]],".",","))</f>
        <v>49.031238999999999</v>
      </c>
      <c r="G3352">
        <f>VALUE(SUBSTITUTE(Hafas[[#This Row],[Längengrad Bahnhof]],".",","))</f>
        <v>10.098819000000001</v>
      </c>
    </row>
    <row r="3353" spans="1:7">
      <c r="A3353" s="4" t="s">
        <v>12405</v>
      </c>
      <c r="B3353">
        <v>8071800</v>
      </c>
      <c r="D3353" s="4" t="s">
        <v>12406</v>
      </c>
      <c r="E3353" s="4" t="s">
        <v>12407</v>
      </c>
      <c r="F3353">
        <f>VALUE(SUBSTITUTE(Hafas[[#This Row],[Breitengrad Bahnhof]],".",","))</f>
        <v>50.755972999999997</v>
      </c>
      <c r="G3353">
        <f>VALUE(SUBSTITUTE(Hafas[[#This Row],[Längengrad Bahnhof]],".",","))</f>
        <v>12.858034999999999</v>
      </c>
    </row>
    <row r="3354" spans="1:7">
      <c r="A3354" s="4" t="s">
        <v>12408</v>
      </c>
      <c r="B3354">
        <v>8011948</v>
      </c>
      <c r="D3354" s="4" t="s">
        <v>12409</v>
      </c>
      <c r="E3354" s="4" t="s">
        <v>12410</v>
      </c>
      <c r="F3354">
        <f>VALUE(SUBSTITUTE(Hafas[[#This Row],[Breitengrad Bahnhof]],".",","))</f>
        <v>50.754945999999997</v>
      </c>
      <c r="G3354">
        <f>VALUE(SUBSTITUTE(Hafas[[#This Row],[Längengrad Bahnhof]],".",","))</f>
        <v>12.857511000000001</v>
      </c>
    </row>
    <row r="3355" spans="1:7">
      <c r="A3355" s="4" t="s">
        <v>12411</v>
      </c>
      <c r="B3355">
        <v>8011944</v>
      </c>
      <c r="D3355" s="4" t="s">
        <v>12412</v>
      </c>
      <c r="E3355" s="4" t="s">
        <v>12413</v>
      </c>
      <c r="F3355">
        <f>VALUE(SUBSTITUTE(Hafas[[#This Row],[Breitengrad Bahnhof]],".",","))</f>
        <v>51.866273</v>
      </c>
      <c r="G3355">
        <f>VALUE(SUBSTITUTE(Hafas[[#This Row],[Längengrad Bahnhof]],".",","))</f>
        <v>14.500761000000001</v>
      </c>
    </row>
    <row r="3356" spans="1:7">
      <c r="A3356" s="4" t="s">
        <v>12414</v>
      </c>
      <c r="B3356">
        <v>8079737</v>
      </c>
      <c r="D3356" s="4" t="s">
        <v>12415</v>
      </c>
      <c r="E3356" s="4" t="s">
        <v>12416</v>
      </c>
      <c r="F3356">
        <f>VALUE(SUBSTITUTE(Hafas[[#This Row],[Breitengrad Bahnhof]],".",","))</f>
        <v>51.861821999999997</v>
      </c>
      <c r="G3356">
        <f>VALUE(SUBSTITUTE(Hafas[[#This Row],[Längengrad Bahnhof]],".",","))</f>
        <v>14.499076000000001</v>
      </c>
    </row>
    <row r="3357" spans="1:7">
      <c r="A3357" s="4" t="s">
        <v>12417</v>
      </c>
      <c r="B3357">
        <v>8011945</v>
      </c>
      <c r="D3357" s="4" t="s">
        <v>12418</v>
      </c>
      <c r="E3357" s="4" t="s">
        <v>12419</v>
      </c>
      <c r="F3357">
        <f>VALUE(SUBSTITUTE(Hafas[[#This Row],[Breitengrad Bahnhof]],".",","))</f>
        <v>51.877817</v>
      </c>
      <c r="G3357">
        <f>VALUE(SUBSTITUTE(Hafas[[#This Row],[Längengrad Bahnhof]],".",","))</f>
        <v>14.541248</v>
      </c>
    </row>
    <row r="3358" spans="1:7">
      <c r="A3358" s="4" t="s">
        <v>12420</v>
      </c>
      <c r="B3358">
        <v>8003115</v>
      </c>
      <c r="D3358" s="4" t="s">
        <v>12421</v>
      </c>
      <c r="E3358" s="4" t="s">
        <v>12422</v>
      </c>
      <c r="F3358">
        <f>VALUE(SUBSTITUTE(Hafas[[#This Row],[Breitengrad Bahnhof]],".",","))</f>
        <v>54.212080999999998</v>
      </c>
      <c r="G3358">
        <f>VALUE(SUBSTITUTE(Hafas[[#This Row],[Längengrad Bahnhof]],".",","))</f>
        <v>8.9628960000000006</v>
      </c>
    </row>
    <row r="3359" spans="1:7">
      <c r="A3359" s="4" t="s">
        <v>12423</v>
      </c>
      <c r="B3359">
        <v>8011951</v>
      </c>
      <c r="D3359" s="4" t="s">
        <v>12424</v>
      </c>
      <c r="E3359" s="4" t="s">
        <v>12425</v>
      </c>
      <c r="F3359">
        <f>VALUE(SUBSTITUTE(Hafas[[#This Row],[Breitengrad Bahnhof]],".",","))</f>
        <v>53.386389000000001</v>
      </c>
      <c r="G3359">
        <f>VALUE(SUBSTITUTE(Hafas[[#This Row],[Längengrad Bahnhof]],".",","))</f>
        <v>11.374058</v>
      </c>
    </row>
    <row r="3360" spans="1:7">
      <c r="A3360" s="4" t="s">
        <v>12426</v>
      </c>
      <c r="B3360">
        <v>8010179</v>
      </c>
      <c r="D3360" s="4" t="s">
        <v>12427</v>
      </c>
      <c r="E3360" s="4" t="s">
        <v>12428</v>
      </c>
      <c r="F3360">
        <f>VALUE(SUBSTITUTE(Hafas[[#This Row],[Breitengrad Bahnhof]],".",","))</f>
        <v>53.603062000000001</v>
      </c>
      <c r="G3360">
        <f>VALUE(SUBSTITUTE(Hafas[[#This Row],[Längengrad Bahnhof]],".",","))</f>
        <v>13.937671</v>
      </c>
    </row>
    <row r="3361" spans="1:7">
      <c r="A3361" s="4" t="s">
        <v>12429</v>
      </c>
      <c r="B3361">
        <v>8079736</v>
      </c>
      <c r="D3361" s="4" t="s">
        <v>12430</v>
      </c>
      <c r="E3361" s="4" t="s">
        <v>12431</v>
      </c>
      <c r="F3361">
        <f>VALUE(SUBSTITUTE(Hafas[[#This Row],[Breitengrad Bahnhof]],".",","))</f>
        <v>53.581687000000002</v>
      </c>
      <c r="G3361">
        <f>VALUE(SUBSTITUTE(Hafas[[#This Row],[Längengrad Bahnhof]],".",","))</f>
        <v>13.939064999999999</v>
      </c>
    </row>
    <row r="3362" spans="1:7">
      <c r="A3362" s="4" t="s">
        <v>12432</v>
      </c>
      <c r="B3362">
        <v>8011946</v>
      </c>
      <c r="D3362" s="4" t="s">
        <v>12433</v>
      </c>
      <c r="E3362" s="4" t="s">
        <v>12434</v>
      </c>
      <c r="F3362">
        <f>VALUE(SUBSTITUTE(Hafas[[#This Row],[Breitengrad Bahnhof]],".",","))</f>
        <v>52.519663999999999</v>
      </c>
      <c r="G3362">
        <f>VALUE(SUBSTITUTE(Hafas[[#This Row],[Längengrad Bahnhof]],".",","))</f>
        <v>11.493067</v>
      </c>
    </row>
    <row r="3363" spans="1:7">
      <c r="A3363" s="4" t="s">
        <v>12435</v>
      </c>
      <c r="B3363">
        <v>8011952</v>
      </c>
      <c r="D3363" s="4" t="s">
        <v>12436</v>
      </c>
      <c r="E3363" s="4" t="s">
        <v>12437</v>
      </c>
      <c r="F3363">
        <f>VALUE(SUBSTITUTE(Hafas[[#This Row],[Breitengrad Bahnhof]],".",","))</f>
        <v>51.984636999999999</v>
      </c>
      <c r="G3363">
        <f>VALUE(SUBSTITUTE(Hafas[[#This Row],[Längengrad Bahnhof]],".",","))</f>
        <v>12.349698999999999</v>
      </c>
    </row>
    <row r="3364" spans="1:7">
      <c r="A3364" s="4" t="s">
        <v>12438</v>
      </c>
      <c r="B3364">
        <v>8007288</v>
      </c>
      <c r="D3364" s="4" t="s">
        <v>12439</v>
      </c>
      <c r="E3364" s="4" t="s">
        <v>12440</v>
      </c>
      <c r="F3364">
        <f>VALUE(SUBSTITUTE(Hafas[[#This Row],[Breitengrad Bahnhof]],".",","))</f>
        <v>48.119844000000001</v>
      </c>
      <c r="G3364">
        <f>VALUE(SUBSTITUTE(Hafas[[#This Row],[Längengrad Bahnhof]],".",","))</f>
        <v>7.6106239999999996</v>
      </c>
    </row>
    <row r="3365" spans="1:7">
      <c r="A3365" s="4" t="s">
        <v>12441</v>
      </c>
      <c r="B3365">
        <v>8011953</v>
      </c>
      <c r="D3365" s="4" t="s">
        <v>12442</v>
      </c>
      <c r="E3365" s="4" t="s">
        <v>12443</v>
      </c>
      <c r="F3365">
        <f>VALUE(SUBSTITUTE(Hafas[[#This Row],[Breitengrad Bahnhof]],".",","))</f>
        <v>54.164548000000003</v>
      </c>
      <c r="G3365">
        <f>VALUE(SUBSTITUTE(Hafas[[#This Row],[Längengrad Bahnhof]],".",","))</f>
        <v>13.258801999999999</v>
      </c>
    </row>
    <row r="3366" spans="1:7">
      <c r="A3366" s="4" t="s">
        <v>12444</v>
      </c>
      <c r="B3366">
        <v>8011956</v>
      </c>
      <c r="D3366" s="4" t="s">
        <v>12445</v>
      </c>
      <c r="E3366" s="4" t="s">
        <v>12446</v>
      </c>
      <c r="F3366">
        <f>VALUE(SUBSTITUTE(Hafas[[#This Row],[Breitengrad Bahnhof]],".",","))</f>
        <v>50.924855999999998</v>
      </c>
      <c r="G3366">
        <f>VALUE(SUBSTITUTE(Hafas[[#This Row],[Längengrad Bahnhof]],".",","))</f>
        <v>11.587460999999999</v>
      </c>
    </row>
    <row r="3367" spans="1:7">
      <c r="A3367" s="4" t="s">
        <v>12447</v>
      </c>
      <c r="B3367">
        <v>8011058</v>
      </c>
      <c r="D3367" s="4" t="s">
        <v>12448</v>
      </c>
      <c r="E3367" s="4" t="s">
        <v>12449</v>
      </c>
      <c r="F3367">
        <f>VALUE(SUBSTITUTE(Hafas[[#This Row],[Breitengrad Bahnhof]],".",","))</f>
        <v>50.936920000000001</v>
      </c>
      <c r="G3367">
        <f>VALUE(SUBSTITUTE(Hafas[[#This Row],[Längengrad Bahnhof]],".",","))</f>
        <v>11.593783</v>
      </c>
    </row>
    <row r="3368" spans="1:7">
      <c r="A3368" s="4" t="s">
        <v>12450</v>
      </c>
      <c r="B3368">
        <v>8011957</v>
      </c>
      <c r="D3368" s="4" t="s">
        <v>12451</v>
      </c>
      <c r="E3368" s="4" t="s">
        <v>12452</v>
      </c>
      <c r="F3368">
        <f>VALUE(SUBSTITUTE(Hafas[[#This Row],[Breitengrad Bahnhof]],".",","))</f>
        <v>50.923285999999997</v>
      </c>
      <c r="G3368">
        <f>VALUE(SUBSTITUTE(Hafas[[#This Row],[Längengrad Bahnhof]],".",","))</f>
        <v>11.577847999999999</v>
      </c>
    </row>
    <row r="3369" spans="1:7">
      <c r="A3369" s="4" t="s">
        <v>12453</v>
      </c>
      <c r="B3369">
        <v>8010133</v>
      </c>
      <c r="D3369" s="4" t="s">
        <v>12454</v>
      </c>
      <c r="E3369" s="4" t="s">
        <v>12455</v>
      </c>
      <c r="F3369">
        <f>VALUE(SUBSTITUTE(Hafas[[#This Row],[Breitengrad Bahnhof]],".",","))</f>
        <v>50.883941999999998</v>
      </c>
      <c r="G3369">
        <f>VALUE(SUBSTITUTE(Hafas[[#This Row],[Längengrad Bahnhof]],".",","))</f>
        <v>11.593537</v>
      </c>
    </row>
    <row r="3370" spans="1:7">
      <c r="A3370" s="4" t="s">
        <v>12456</v>
      </c>
      <c r="B3370">
        <v>8011958</v>
      </c>
      <c r="D3370" s="4" t="s">
        <v>12457</v>
      </c>
      <c r="E3370" s="4" t="s">
        <v>4033</v>
      </c>
      <c r="F3370">
        <f>VALUE(SUBSTITUTE(Hafas[[#This Row],[Breitengrad Bahnhof]],".",","))</f>
        <v>50.955486999999998</v>
      </c>
      <c r="G3370">
        <f>VALUE(SUBSTITUTE(Hafas[[#This Row],[Längengrad Bahnhof]],".",","))</f>
        <v>11.620875</v>
      </c>
    </row>
    <row r="3371" spans="1:7">
      <c r="A3371" s="4" t="s">
        <v>12458</v>
      </c>
      <c r="B3371">
        <v>8010181</v>
      </c>
      <c r="D3371" s="4" t="s">
        <v>12459</v>
      </c>
      <c r="E3371" s="4" t="s">
        <v>12460</v>
      </c>
      <c r="F3371">
        <f>VALUE(SUBSTITUTE(Hafas[[#This Row],[Breitengrad Bahnhof]],".",","))</f>
        <v>52.500297000000003</v>
      </c>
      <c r="G3371">
        <f>VALUE(SUBSTITUTE(Hafas[[#This Row],[Längengrad Bahnhof]],".",","))</f>
        <v>12.029388000000001</v>
      </c>
    </row>
    <row r="3372" spans="1:7">
      <c r="A3372" s="4" t="s">
        <v>12461</v>
      </c>
      <c r="B3372">
        <v>8003118</v>
      </c>
      <c r="D3372" s="4" t="s">
        <v>12462</v>
      </c>
      <c r="E3372" s="4" t="s">
        <v>12463</v>
      </c>
      <c r="F3372">
        <f>VALUE(SUBSTITUTE(Hafas[[#This Row],[Breitengrad Bahnhof]],".",","))</f>
        <v>52.066237999999998</v>
      </c>
      <c r="G3372">
        <f>VALUE(SUBSTITUTE(Hafas[[#This Row],[Längengrad Bahnhof]],".",","))</f>
        <v>10.882937</v>
      </c>
    </row>
    <row r="3373" spans="1:7">
      <c r="A3373" s="4" t="s">
        <v>12464</v>
      </c>
      <c r="B3373">
        <v>8011959</v>
      </c>
      <c r="D3373" s="4" t="s">
        <v>12465</v>
      </c>
      <c r="E3373" s="4" t="s">
        <v>12466</v>
      </c>
      <c r="F3373">
        <f>VALUE(SUBSTITUTE(Hafas[[#This Row],[Breitengrad Bahnhof]],".",","))</f>
        <v>51.419880999999997</v>
      </c>
      <c r="G3373">
        <f>VALUE(SUBSTITUTE(Hafas[[#This Row],[Längengrad Bahnhof]],".",","))</f>
        <v>12.545377999999999</v>
      </c>
    </row>
    <row r="3374" spans="1:7">
      <c r="A3374" s="4" t="s">
        <v>12467</v>
      </c>
      <c r="B3374">
        <v>8011960</v>
      </c>
      <c r="D3374" s="4" t="s">
        <v>12468</v>
      </c>
      <c r="E3374" s="4" t="s">
        <v>12469</v>
      </c>
      <c r="F3374">
        <f>VALUE(SUBSTITUTE(Hafas[[#This Row],[Breitengrad Bahnhof]],".",","))</f>
        <v>51.792786999999997</v>
      </c>
      <c r="G3374">
        <f>VALUE(SUBSTITUTE(Hafas[[#This Row],[Längengrad Bahnhof]],".",","))</f>
        <v>12.954722</v>
      </c>
    </row>
    <row r="3375" spans="1:7">
      <c r="A3375" s="4" t="s">
        <v>12470</v>
      </c>
      <c r="B3375">
        <v>8011961</v>
      </c>
      <c r="D3375" s="4" t="s">
        <v>12471</v>
      </c>
      <c r="E3375" s="4" t="s">
        <v>12472</v>
      </c>
      <c r="F3375">
        <f>VALUE(SUBSTITUTE(Hafas[[#This Row],[Breitengrad Bahnhof]],".",","))</f>
        <v>51.682552000000001</v>
      </c>
      <c r="G3375">
        <f>VALUE(SUBSTITUTE(Hafas[[#This Row],[Längengrad Bahnhof]],".",","))</f>
        <v>12.277353</v>
      </c>
    </row>
    <row r="3376" spans="1:7">
      <c r="A3376" s="4" t="s">
        <v>12473</v>
      </c>
      <c r="B3376">
        <v>8003122</v>
      </c>
      <c r="D3376" s="4" t="s">
        <v>12474</v>
      </c>
      <c r="E3376" s="4" t="s">
        <v>12475</v>
      </c>
      <c r="F3376">
        <f>VALUE(SUBSTITUTE(Hafas[[#This Row],[Breitengrad Bahnhof]],".",","))</f>
        <v>48.171427999999999</v>
      </c>
      <c r="G3376">
        <f>VALUE(SUBSTITUTE(Hafas[[#This Row],[Längengrad Bahnhof]],".",","))</f>
        <v>12.366820000000001</v>
      </c>
    </row>
    <row r="3377" spans="1:7">
      <c r="A3377" s="4" t="s">
        <v>12476</v>
      </c>
      <c r="B3377">
        <v>8003123</v>
      </c>
      <c r="D3377" s="4" t="s">
        <v>12477</v>
      </c>
      <c r="E3377" s="4" t="s">
        <v>12478</v>
      </c>
      <c r="F3377">
        <f>VALUE(SUBSTITUTE(Hafas[[#This Row],[Breitengrad Bahnhof]],".",","))</f>
        <v>48.399126000000003</v>
      </c>
      <c r="G3377">
        <f>VALUE(SUBSTITUTE(Hafas[[#This Row],[Längengrad Bahnhof]],".",","))</f>
        <v>10.445473</v>
      </c>
    </row>
    <row r="3378" spans="1:7">
      <c r="A3378" s="4" t="s">
        <v>12479</v>
      </c>
      <c r="B3378">
        <v>8003124</v>
      </c>
      <c r="D3378" s="4" t="s">
        <v>12480</v>
      </c>
      <c r="E3378" s="4" t="s">
        <v>12481</v>
      </c>
      <c r="F3378">
        <f>VALUE(SUBSTITUTE(Hafas[[#This Row],[Breitengrad Bahnhof]],".",","))</f>
        <v>53.568714999999997</v>
      </c>
      <c r="G3378">
        <f>VALUE(SUBSTITUTE(Hafas[[#This Row],[Längengrad Bahnhof]],".",","))</f>
        <v>7.8929799999999997</v>
      </c>
    </row>
    <row r="3379" spans="1:7">
      <c r="A3379" s="4" t="s">
        <v>12482</v>
      </c>
      <c r="B3379">
        <v>8011962</v>
      </c>
      <c r="D3379" s="4" t="s">
        <v>12483</v>
      </c>
      <c r="E3379" s="4" t="s">
        <v>12484</v>
      </c>
      <c r="F3379">
        <f>VALUE(SUBSTITUTE(Hafas[[#This Row],[Breitengrad Bahnhof]],".",","))</f>
        <v>52.980379999999997</v>
      </c>
      <c r="G3379">
        <f>VALUE(SUBSTITUTE(Hafas[[#This Row],[Längengrad Bahnhof]],".",","))</f>
        <v>13.749473</v>
      </c>
    </row>
    <row r="3380" spans="1:7">
      <c r="A3380" s="4" t="s">
        <v>12485</v>
      </c>
      <c r="B3380">
        <v>8013279</v>
      </c>
      <c r="D3380" s="4" t="s">
        <v>12486</v>
      </c>
      <c r="E3380" s="4" t="s">
        <v>12487</v>
      </c>
      <c r="F3380">
        <f>VALUE(SUBSTITUTE(Hafas[[#This Row],[Breitengrad Bahnhof]],".",","))</f>
        <v>52.963951999999999</v>
      </c>
      <c r="G3380">
        <f>VALUE(SUBSTITUTE(Hafas[[#This Row],[Längengrad Bahnhof]],".",","))</f>
        <v>13.755015999999999</v>
      </c>
    </row>
    <row r="3381" spans="1:7">
      <c r="A3381" s="4" t="s">
        <v>12488</v>
      </c>
      <c r="B3381">
        <v>8011963</v>
      </c>
      <c r="D3381" s="4" t="s">
        <v>12489</v>
      </c>
      <c r="E3381" s="4" t="s">
        <v>12490</v>
      </c>
      <c r="F3381">
        <f>VALUE(SUBSTITUTE(Hafas[[#This Row],[Breitengrad Bahnhof]],".",","))</f>
        <v>50.555297000000003</v>
      </c>
      <c r="G3381">
        <f>VALUE(SUBSTITUTE(Hafas[[#This Row],[Längengrad Bahnhof]],".",","))</f>
        <v>12.170102999999999</v>
      </c>
    </row>
    <row r="3382" spans="1:7">
      <c r="A3382" s="4" t="s">
        <v>12491</v>
      </c>
      <c r="B3382">
        <v>8003125</v>
      </c>
      <c r="D3382" s="4" t="s">
        <v>12492</v>
      </c>
      <c r="E3382" s="4" t="s">
        <v>12493</v>
      </c>
      <c r="F3382">
        <f>VALUE(SUBSTITUTE(Hafas[[#This Row],[Breitengrad Bahnhof]],".",","))</f>
        <v>49.092289000000001</v>
      </c>
      <c r="G3382">
        <f>VALUE(SUBSTITUTE(Hafas[[#This Row],[Längengrad Bahnhof]],".",","))</f>
        <v>8.2722719999999992</v>
      </c>
    </row>
    <row r="3383" spans="1:7">
      <c r="A3383" s="4" t="s">
        <v>12494</v>
      </c>
      <c r="B3383">
        <v>8011967</v>
      </c>
      <c r="D3383" s="4" t="s">
        <v>12495</v>
      </c>
      <c r="E3383" s="4" t="s">
        <v>12496</v>
      </c>
      <c r="F3383">
        <f>VALUE(SUBSTITUTE(Hafas[[#This Row],[Breitengrad Bahnhof]],".",","))</f>
        <v>50.437595999999999</v>
      </c>
      <c r="G3383">
        <f>VALUE(SUBSTITUTE(Hafas[[#This Row],[Längengrad Bahnhof]],".",","))</f>
        <v>12.728736</v>
      </c>
    </row>
    <row r="3384" spans="1:7">
      <c r="A3384" s="4" t="s">
        <v>12497</v>
      </c>
      <c r="B3384">
        <v>8003127</v>
      </c>
      <c r="D3384" s="4" t="s">
        <v>12498</v>
      </c>
      <c r="E3384" s="4" t="s">
        <v>12499</v>
      </c>
      <c r="F3384">
        <f>VALUE(SUBSTITUTE(Hafas[[#This Row],[Breitengrad Bahnhof]],".",","))</f>
        <v>49.028179999999999</v>
      </c>
      <c r="G3384">
        <f>VALUE(SUBSTITUTE(Hafas[[#This Row],[Längengrad Bahnhof]],".",","))</f>
        <v>8.5752240000000004</v>
      </c>
    </row>
    <row r="3385" spans="1:7">
      <c r="A3385" s="4" t="s">
        <v>12500</v>
      </c>
      <c r="B3385">
        <v>8079058</v>
      </c>
      <c r="D3385" s="4" t="s">
        <v>12501</v>
      </c>
      <c r="E3385" s="4" t="s">
        <v>12502</v>
      </c>
      <c r="F3385">
        <f>VALUE(SUBSTITUTE(Hafas[[#This Row],[Breitengrad Bahnhof]],".",","))</f>
        <v>49.030938999999996</v>
      </c>
      <c r="G3385">
        <f>VALUE(SUBSTITUTE(Hafas[[#This Row],[Längengrad Bahnhof]],".",","))</f>
        <v>8.5699749999999995</v>
      </c>
    </row>
    <row r="3386" spans="1:7">
      <c r="A3386" s="4" t="s">
        <v>12503</v>
      </c>
      <c r="B3386">
        <v>8079134</v>
      </c>
      <c r="D3386" s="4" t="s">
        <v>12504</v>
      </c>
      <c r="E3386" s="4" t="s">
        <v>12505</v>
      </c>
      <c r="F3386">
        <f>VALUE(SUBSTITUTE(Hafas[[#This Row],[Breitengrad Bahnhof]],".",","))</f>
        <v>50.518020999999997</v>
      </c>
      <c r="G3386">
        <f>VALUE(SUBSTITUTE(Hafas[[#This Row],[Längengrad Bahnhof]],".",","))</f>
        <v>13.103077000000001</v>
      </c>
    </row>
    <row r="3387" spans="1:7">
      <c r="A3387" s="4" t="s">
        <v>12506</v>
      </c>
      <c r="B3387">
        <v>8003129</v>
      </c>
      <c r="D3387" s="4" t="s">
        <v>12507</v>
      </c>
      <c r="E3387" s="4" t="s">
        <v>12508</v>
      </c>
      <c r="F3387">
        <f>VALUE(SUBSTITUTE(Hafas[[#This Row],[Breitengrad Bahnhof]],".",","))</f>
        <v>50.232506000000001</v>
      </c>
      <c r="G3387">
        <f>VALUE(SUBSTITUTE(Hafas[[#This Row],[Längengrad Bahnhof]],".",","))</f>
        <v>9.6041779999999992</v>
      </c>
    </row>
    <row r="3388" spans="1:7">
      <c r="A3388" s="4" t="s">
        <v>12509</v>
      </c>
      <c r="B3388">
        <v>8011966</v>
      </c>
      <c r="D3388" s="4" t="s">
        <v>12510</v>
      </c>
      <c r="E3388" s="4" t="s">
        <v>12511</v>
      </c>
      <c r="F3388">
        <f>VALUE(SUBSTITUTE(Hafas[[#This Row],[Breitengrad Bahnhof]],".",","))</f>
        <v>50.537618000000002</v>
      </c>
      <c r="G3388">
        <f>VALUE(SUBSTITUTE(Hafas[[#This Row],[Längengrad Bahnhof]],".",","))</f>
        <v>12.139827</v>
      </c>
    </row>
    <row r="3389" spans="1:7">
      <c r="A3389" s="4" t="s">
        <v>12512</v>
      </c>
      <c r="B3389">
        <v>8000334</v>
      </c>
      <c r="D3389" s="4" t="s">
        <v>12513</v>
      </c>
      <c r="E3389" s="4" t="s">
        <v>12514</v>
      </c>
      <c r="F3389">
        <f>VALUE(SUBSTITUTE(Hafas[[#This Row],[Breitengrad Bahnhof]],".",","))</f>
        <v>54.558782000000001</v>
      </c>
      <c r="G3389">
        <f>VALUE(SUBSTITUTE(Hafas[[#This Row],[Längengrad Bahnhof]],".",","))</f>
        <v>9.4054380000000002</v>
      </c>
    </row>
    <row r="3390" spans="1:7">
      <c r="A3390" s="4" t="s">
        <v>12515</v>
      </c>
      <c r="B3390">
        <v>8003130</v>
      </c>
      <c r="D3390" s="4" t="s">
        <v>12516</v>
      </c>
      <c r="E3390" s="4" t="s">
        <v>12517</v>
      </c>
      <c r="F3390">
        <f>VALUE(SUBSTITUTE(Hafas[[#This Row],[Breitengrad Bahnhof]],".",","))</f>
        <v>51.097113</v>
      </c>
      <c r="G3390">
        <f>VALUE(SUBSTITUTE(Hafas[[#This Row],[Längengrad Bahnhof]],".",","))</f>
        <v>6.5009230000000002</v>
      </c>
    </row>
    <row r="3391" spans="1:7">
      <c r="A3391" s="4" t="s">
        <v>12518</v>
      </c>
      <c r="B3391">
        <v>8007763</v>
      </c>
      <c r="D3391" s="4" t="s">
        <v>12519</v>
      </c>
      <c r="E3391" s="4" t="s">
        <v>12520</v>
      </c>
      <c r="F3391">
        <f>VALUE(SUBSTITUTE(Hafas[[#This Row],[Breitengrad Bahnhof]],".",","))</f>
        <v>53.672131</v>
      </c>
      <c r="G3391">
        <f>VALUE(SUBSTITUTE(Hafas[[#This Row],[Längengrad Bahnhof]],".",","))</f>
        <v>6.995762</v>
      </c>
    </row>
    <row r="3392" spans="1:7">
      <c r="A3392" s="4" t="s">
        <v>12521</v>
      </c>
      <c r="B3392">
        <v>8003136</v>
      </c>
      <c r="D3392" s="4" t="s">
        <v>12522</v>
      </c>
      <c r="E3392" s="4" t="s">
        <v>12523</v>
      </c>
      <c r="F3392">
        <f>VALUE(SUBSTITUTE(Hafas[[#This Row],[Breitengrad Bahnhof]],".",","))</f>
        <v>48.250895</v>
      </c>
      <c r="G3392">
        <f>VALUE(SUBSTITUTE(Hafas[[#This Row],[Längengrad Bahnhof]],".",","))</f>
        <v>12.958024999999999</v>
      </c>
    </row>
    <row r="3393" spans="1:7">
      <c r="A3393" s="4" t="s">
        <v>12524</v>
      </c>
      <c r="B3393">
        <v>8000188</v>
      </c>
      <c r="D3393" s="4" t="s">
        <v>12525</v>
      </c>
      <c r="E3393" s="4" t="s">
        <v>12526</v>
      </c>
      <c r="F3393">
        <f>VALUE(SUBSTITUTE(Hafas[[#This Row],[Breitengrad Bahnhof]],".",","))</f>
        <v>50.918531000000002</v>
      </c>
      <c r="G3393">
        <f>VALUE(SUBSTITUTE(Hafas[[#This Row],[Längengrad Bahnhof]],".",","))</f>
        <v>6.3682829999999999</v>
      </c>
    </row>
    <row r="3394" spans="1:7">
      <c r="A3394" s="4" t="s">
        <v>12527</v>
      </c>
      <c r="B3394">
        <v>8003114</v>
      </c>
      <c r="D3394" s="4" t="s">
        <v>12528</v>
      </c>
      <c r="E3394" s="4" t="s">
        <v>12529</v>
      </c>
      <c r="F3394">
        <f>VALUE(SUBSTITUTE(Hafas[[#This Row],[Breitengrad Bahnhof]],".",","))</f>
        <v>50.936067999999999</v>
      </c>
      <c r="G3394">
        <f>VALUE(SUBSTITUTE(Hafas[[#This Row],[Längengrad Bahnhof]],".",","))</f>
        <v>6.3571109999999997</v>
      </c>
    </row>
    <row r="3395" spans="1:7">
      <c r="A3395" s="4" t="s">
        <v>12530</v>
      </c>
      <c r="B3395">
        <v>8007815</v>
      </c>
      <c r="D3395" s="4" t="s">
        <v>12531</v>
      </c>
      <c r="E3395" s="4" t="s">
        <v>12532</v>
      </c>
      <c r="F3395">
        <f>VALUE(SUBSTITUTE(Hafas[[#This Row],[Breitengrad Bahnhof]],".",","))</f>
        <v>50.898594000000003</v>
      </c>
      <c r="G3395">
        <f>VALUE(SUBSTITUTE(Hafas[[#This Row],[Längengrad Bahnhof]],".",","))</f>
        <v>6.3922439999999998</v>
      </c>
    </row>
    <row r="3396" spans="1:7">
      <c r="A3396" s="4" t="s">
        <v>12533</v>
      </c>
      <c r="B3396">
        <v>8007801</v>
      </c>
      <c r="D3396" s="4" t="s">
        <v>12534</v>
      </c>
      <c r="E3396" s="4" t="s">
        <v>12535</v>
      </c>
      <c r="F3396">
        <f>VALUE(SUBSTITUTE(Hafas[[#This Row],[Breitengrad Bahnhof]],".",","))</f>
        <v>50.947237000000001</v>
      </c>
      <c r="G3396">
        <f>VALUE(SUBSTITUTE(Hafas[[#This Row],[Längengrad Bahnhof]],".",","))</f>
        <v>6.342104</v>
      </c>
    </row>
    <row r="3397" spans="1:7">
      <c r="A3397" s="4" t="s">
        <v>12536</v>
      </c>
      <c r="B3397">
        <v>8007802</v>
      </c>
      <c r="D3397" s="4" t="s">
        <v>12537</v>
      </c>
      <c r="E3397" s="4" t="s">
        <v>12538</v>
      </c>
      <c r="F3397">
        <f>VALUE(SUBSTITUTE(Hafas[[#This Row],[Breitengrad Bahnhof]],".",","))</f>
        <v>50.928899000000001</v>
      </c>
      <c r="G3397">
        <f>VALUE(SUBSTITUTE(Hafas[[#This Row],[Längengrad Bahnhof]],".",","))</f>
        <v>6.366587</v>
      </c>
    </row>
    <row r="3398" spans="1:7">
      <c r="A3398" s="4" t="s">
        <v>12539</v>
      </c>
      <c r="B3398">
        <v>8007814</v>
      </c>
      <c r="D3398" s="4" t="s">
        <v>12540</v>
      </c>
      <c r="E3398" s="4" t="s">
        <v>12541</v>
      </c>
      <c r="F3398">
        <f>VALUE(SUBSTITUTE(Hafas[[#This Row],[Breitengrad Bahnhof]],".",","))</f>
        <v>50.890228999999998</v>
      </c>
      <c r="G3398">
        <f>VALUE(SUBSTITUTE(Hafas[[#This Row],[Längengrad Bahnhof]],".",","))</f>
        <v>6.40829</v>
      </c>
    </row>
    <row r="3399" spans="1:7">
      <c r="A3399" s="4" t="s">
        <v>12542</v>
      </c>
      <c r="B3399">
        <v>8007223</v>
      </c>
      <c r="D3399" s="4" t="s">
        <v>12543</v>
      </c>
      <c r="E3399" s="4" t="s">
        <v>12544</v>
      </c>
      <c r="F3399">
        <f>VALUE(SUBSTITUTE(Hafas[[#This Row],[Breitengrad Bahnhof]],".",","))</f>
        <v>48.326186999999997</v>
      </c>
      <c r="G3399">
        <f>VALUE(SUBSTITUTE(Hafas[[#This Row],[Längengrad Bahnhof]],".",","))</f>
        <v>9.0381230000000006</v>
      </c>
    </row>
    <row r="3400" spans="1:7">
      <c r="A3400" s="4" t="s">
        <v>12545</v>
      </c>
      <c r="B3400">
        <v>8007234</v>
      </c>
      <c r="D3400" s="4" t="s">
        <v>12546</v>
      </c>
      <c r="E3400" s="4" t="s">
        <v>12547</v>
      </c>
      <c r="F3400">
        <f>VALUE(SUBSTITUTE(Hafas[[#This Row],[Breitengrad Bahnhof]],".",","))</f>
        <v>48.139161000000001</v>
      </c>
      <c r="G3400">
        <f>VALUE(SUBSTITUTE(Hafas[[#This Row],[Längengrad Bahnhof]],".",","))</f>
        <v>9.2136639999999996</v>
      </c>
    </row>
    <row r="3401" spans="1:7">
      <c r="A3401" s="4" t="s">
        <v>12548</v>
      </c>
      <c r="B3401">
        <v>8003135</v>
      </c>
      <c r="D3401" s="4" t="s">
        <v>12549</v>
      </c>
      <c r="E3401" s="4" t="s">
        <v>12550</v>
      </c>
      <c r="F3401">
        <f>VALUE(SUBSTITUTE(Hafas[[#This Row],[Breitengrad Bahnhof]],".",","))</f>
        <v>50.344768999999999</v>
      </c>
      <c r="G3401">
        <f>VALUE(SUBSTITUTE(Hafas[[#This Row],[Längengrad Bahnhof]],".",","))</f>
        <v>6.5809389999999999</v>
      </c>
    </row>
    <row r="3402" spans="1:7">
      <c r="A3402" s="4" t="s">
        <v>12551</v>
      </c>
      <c r="B3402">
        <v>8010182</v>
      </c>
      <c r="D3402" s="4" t="s">
        <v>12552</v>
      </c>
      <c r="E3402" s="4" t="s">
        <v>12553</v>
      </c>
      <c r="F3402">
        <f>VALUE(SUBSTITUTE(Hafas[[#This Row],[Breitengrad Bahnhof]],".",","))</f>
        <v>51.997509000000001</v>
      </c>
      <c r="G3402">
        <f>VALUE(SUBSTITUTE(Hafas[[#This Row],[Längengrad Bahnhof]],".",","))</f>
        <v>13.054353000000001</v>
      </c>
    </row>
    <row r="3403" spans="1:7">
      <c r="A3403" s="4" t="s">
        <v>12554</v>
      </c>
      <c r="B3403">
        <v>8011969</v>
      </c>
      <c r="D3403" s="4" t="s">
        <v>12555</v>
      </c>
      <c r="E3403" s="4" t="s">
        <v>12556</v>
      </c>
      <c r="F3403">
        <f>VALUE(SUBSTITUTE(Hafas[[#This Row],[Breitengrad Bahnhof]],".",","))</f>
        <v>51.934202999999997</v>
      </c>
      <c r="G3403">
        <f>VALUE(SUBSTITUTE(Hafas[[#This Row],[Längengrad Bahnhof]],".",","))</f>
        <v>12.126403</v>
      </c>
    </row>
    <row r="3404" spans="1:7">
      <c r="A3404" s="4" t="s">
        <v>12557</v>
      </c>
      <c r="B3404">
        <v>8000438</v>
      </c>
      <c r="D3404" s="4" t="s">
        <v>12558</v>
      </c>
      <c r="E3404" s="4" t="s">
        <v>12559</v>
      </c>
      <c r="F3404">
        <f>VALUE(SUBSTITUTE(Hafas[[#This Row],[Breitengrad Bahnhof]],".",","))</f>
        <v>51.217022999999998</v>
      </c>
      <c r="G3404">
        <f>VALUE(SUBSTITUTE(Hafas[[#This Row],[Längengrad Bahnhof]],".",","))</f>
        <v>6.6298810000000001</v>
      </c>
    </row>
    <row r="3405" spans="1:7">
      <c r="A3405" s="4" t="s">
        <v>12560</v>
      </c>
      <c r="B3405">
        <v>8071234</v>
      </c>
      <c r="D3405" s="4" t="s">
        <v>12561</v>
      </c>
      <c r="E3405" s="4" t="s">
        <v>12562</v>
      </c>
      <c r="F3405">
        <f>VALUE(SUBSTITUTE(Hafas[[#This Row],[Breitengrad Bahnhof]],".",","))</f>
        <v>51.215578999999998</v>
      </c>
      <c r="G3405">
        <f>VALUE(SUBSTITUTE(Hafas[[#This Row],[Längengrad Bahnhof]],".",","))</f>
        <v>6.629467</v>
      </c>
    </row>
    <row r="3406" spans="1:7">
      <c r="A3406" s="4" t="s">
        <v>12563</v>
      </c>
      <c r="B3406">
        <v>8000432</v>
      </c>
      <c r="D3406" s="4" t="s">
        <v>12564</v>
      </c>
      <c r="E3406" s="4" t="s">
        <v>12565</v>
      </c>
      <c r="F3406">
        <f>VALUE(SUBSTITUTE(Hafas[[#This Row],[Breitengrad Bahnhof]],".",","))</f>
        <v>51.219504000000001</v>
      </c>
      <c r="G3406">
        <f>VALUE(SUBSTITUTE(Hafas[[#This Row],[Längengrad Bahnhof]],".",","))</f>
        <v>6.6172459999999997</v>
      </c>
    </row>
    <row r="3407" spans="1:7">
      <c r="A3407" s="4" t="s">
        <v>12566</v>
      </c>
      <c r="B3407">
        <v>8071232</v>
      </c>
      <c r="D3407" s="4" t="s">
        <v>12567</v>
      </c>
      <c r="E3407" s="4" t="s">
        <v>12568</v>
      </c>
      <c r="F3407">
        <f>VALUE(SUBSTITUTE(Hafas[[#This Row],[Breitengrad Bahnhof]],".",","))</f>
        <v>51.216737999999999</v>
      </c>
      <c r="G3407">
        <f>VALUE(SUBSTITUTE(Hafas[[#This Row],[Längengrad Bahnhof]],".",","))</f>
        <v>6.6163610000000004</v>
      </c>
    </row>
    <row r="3408" spans="1:7">
      <c r="A3408" s="4" t="s">
        <v>12569</v>
      </c>
      <c r="B3408">
        <v>8003141</v>
      </c>
      <c r="D3408" s="4" t="s">
        <v>12570</v>
      </c>
      <c r="E3408" s="4" t="s">
        <v>12571</v>
      </c>
      <c r="F3408">
        <f>VALUE(SUBSTITUTE(Hafas[[#This Row],[Breitengrad Bahnhof]],".",","))</f>
        <v>51.222551000000003</v>
      </c>
      <c r="G3408">
        <f>VALUE(SUBSTITUTE(Hafas[[#This Row],[Längengrad Bahnhof]],".",","))</f>
        <v>6.6072740000000003</v>
      </c>
    </row>
    <row r="3409" spans="1:7">
      <c r="A3409" s="4" t="s">
        <v>12572</v>
      </c>
      <c r="B3409">
        <v>8000430</v>
      </c>
      <c r="D3409" s="4" t="s">
        <v>12573</v>
      </c>
      <c r="E3409" s="4" t="s">
        <v>12574</v>
      </c>
      <c r="F3409">
        <f>VALUE(SUBSTITUTE(Hafas[[#This Row],[Breitengrad Bahnhof]],".",","))</f>
        <v>51.226689</v>
      </c>
      <c r="G3409">
        <f>VALUE(SUBSTITUTE(Hafas[[#This Row],[Längengrad Bahnhof]],".",","))</f>
        <v>6.5939769999999998</v>
      </c>
    </row>
    <row r="3410" spans="1:7">
      <c r="A3410" s="4" t="s">
        <v>12575</v>
      </c>
      <c r="B3410">
        <v>8011981</v>
      </c>
      <c r="D3410" s="4" t="s">
        <v>12576</v>
      </c>
      <c r="E3410" s="4" t="s">
        <v>12577</v>
      </c>
      <c r="F3410">
        <f>VALUE(SUBSTITUTE(Hafas[[#This Row],[Breitengrad Bahnhof]],".",","))</f>
        <v>52.300066999999999</v>
      </c>
      <c r="G3410">
        <f>VALUE(SUBSTITUTE(Hafas[[#This Row],[Längengrad Bahnhof]],".",","))</f>
        <v>13.721351</v>
      </c>
    </row>
    <row r="3411" spans="1:7">
      <c r="A3411" s="4" t="s">
        <v>12578</v>
      </c>
      <c r="B3411">
        <v>8070164</v>
      </c>
      <c r="D3411" s="4" t="s">
        <v>12579</v>
      </c>
      <c r="E3411" s="4" t="s">
        <v>12580</v>
      </c>
      <c r="F3411">
        <f>VALUE(SUBSTITUTE(Hafas[[#This Row],[Breitengrad Bahnhof]],".",","))</f>
        <v>50.079144999999997</v>
      </c>
      <c r="G3411">
        <f>VALUE(SUBSTITUTE(Hafas[[#This Row],[Längengrad Bahnhof]],".",","))</f>
        <v>9.0157699999999998</v>
      </c>
    </row>
    <row r="3412" spans="1:7">
      <c r="A3412" s="4" t="s">
        <v>12581</v>
      </c>
      <c r="B3412">
        <v>8003143</v>
      </c>
      <c r="D3412" s="4" t="s">
        <v>12582</v>
      </c>
      <c r="E3412" s="4" t="s">
        <v>12583</v>
      </c>
      <c r="F3412">
        <f>VALUE(SUBSTITUTE(Hafas[[#This Row],[Breitengrad Bahnhof]],".",","))</f>
        <v>50.07687</v>
      </c>
      <c r="G3412">
        <f>VALUE(SUBSTITUTE(Hafas[[#This Row],[Längengrad Bahnhof]],".",","))</f>
        <v>9.0054680000000005</v>
      </c>
    </row>
    <row r="3413" spans="1:7">
      <c r="A3413" s="4" t="s">
        <v>12584</v>
      </c>
      <c r="B3413">
        <v>8011985</v>
      </c>
      <c r="D3413" s="4" t="s">
        <v>12585</v>
      </c>
      <c r="E3413" s="4" t="s">
        <v>12586</v>
      </c>
      <c r="F3413">
        <f>VALUE(SUBSTITUTE(Hafas[[#This Row],[Breitengrad Bahnhof]],".",","))</f>
        <v>50.808926</v>
      </c>
      <c r="G3413">
        <f>VALUE(SUBSTITUTE(Hafas[[#This Row],[Längengrad Bahnhof]],".",","))</f>
        <v>11.589104000000001</v>
      </c>
    </row>
    <row r="3414" spans="1:7">
      <c r="A3414" s="4" t="s">
        <v>12587</v>
      </c>
      <c r="B3414">
        <v>8003146</v>
      </c>
      <c r="D3414" s="4" t="s">
        <v>2585</v>
      </c>
      <c r="E3414" s="4" t="s">
        <v>2585</v>
      </c>
      <c r="F3414">
        <f>VALUE(SUBSTITUTE(Hafas[[#This Row],[Breitengrad Bahnhof]],".",","))</f>
        <v>999999</v>
      </c>
      <c r="G3414">
        <f>VALUE(SUBSTITUTE(Hafas[[#This Row],[Längengrad Bahnhof]],".",","))</f>
        <v>999999</v>
      </c>
    </row>
    <row r="3415" spans="1:7">
      <c r="A3415" s="4" t="s">
        <v>12588</v>
      </c>
      <c r="B3415">
        <v>8003148</v>
      </c>
      <c r="D3415" s="4" t="s">
        <v>12589</v>
      </c>
      <c r="E3415" s="4" t="s">
        <v>12590</v>
      </c>
      <c r="F3415">
        <f>VALUE(SUBSTITUTE(Hafas[[#This Row],[Breitengrad Bahnhof]],".",","))</f>
        <v>50.232101999999998</v>
      </c>
      <c r="G3415">
        <f>VALUE(SUBSTITUTE(Hafas[[#This Row],[Längengrad Bahnhof]],".",","))</f>
        <v>7.1295729999999997</v>
      </c>
    </row>
    <row r="3416" spans="1:7">
      <c r="A3416" s="4" t="s">
        <v>12591</v>
      </c>
      <c r="B3416">
        <v>8070889</v>
      </c>
      <c r="D3416" s="4" t="s">
        <v>12592</v>
      </c>
      <c r="E3416" s="4" t="s">
        <v>12593</v>
      </c>
      <c r="F3416">
        <f>VALUE(SUBSTITUTE(Hafas[[#This Row],[Breitengrad Bahnhof]],".",","))</f>
        <v>49.444676000000001</v>
      </c>
      <c r="G3416">
        <f>VALUE(SUBSTITUTE(Hafas[[#This Row],[Längengrad Bahnhof]],".",","))</f>
        <v>7.7948639999999996</v>
      </c>
    </row>
    <row r="3417" spans="1:7">
      <c r="A3417" s="4" t="s">
        <v>12594</v>
      </c>
      <c r="B3417">
        <v>8002175</v>
      </c>
      <c r="D3417" s="4" t="s">
        <v>12595</v>
      </c>
      <c r="E3417" s="4" t="s">
        <v>12596</v>
      </c>
      <c r="F3417">
        <f>VALUE(SUBSTITUTE(Hafas[[#This Row],[Breitengrad Bahnhof]],".",","))</f>
        <v>49.435490000000001</v>
      </c>
      <c r="G3417">
        <f>VALUE(SUBSTITUTE(Hafas[[#This Row],[Längengrad Bahnhof]],".",","))</f>
        <v>7.7441240000000002</v>
      </c>
    </row>
    <row r="3418" spans="1:7">
      <c r="A3418" s="4" t="s">
        <v>157</v>
      </c>
      <c r="B3418">
        <v>8000189</v>
      </c>
      <c r="D3418" s="4" t="s">
        <v>159</v>
      </c>
      <c r="E3418" s="4" t="s">
        <v>160</v>
      </c>
      <c r="F3418">
        <f>VALUE(SUBSTITUTE(Hafas[[#This Row],[Breitengrad Bahnhof]],".",","))</f>
        <v>49.435859000000001</v>
      </c>
      <c r="G3418">
        <f>VALUE(SUBSTITUTE(Hafas[[#This Row],[Längengrad Bahnhof]],".",","))</f>
        <v>7.7686270000000004</v>
      </c>
    </row>
    <row r="3419" spans="1:7">
      <c r="A3419" s="4" t="s">
        <v>12597</v>
      </c>
      <c r="B3419">
        <v>8003150</v>
      </c>
      <c r="D3419" s="4" t="s">
        <v>12598</v>
      </c>
      <c r="E3419" s="4" t="s">
        <v>12599</v>
      </c>
      <c r="F3419">
        <f>VALUE(SUBSTITUTE(Hafas[[#This Row],[Breitengrad Bahnhof]],".",","))</f>
        <v>49.434714</v>
      </c>
      <c r="G3419">
        <f>VALUE(SUBSTITUTE(Hafas[[#This Row],[Längengrad Bahnhof]],".",","))</f>
        <v>7.7512480000000004</v>
      </c>
    </row>
    <row r="3420" spans="1:7">
      <c r="A3420" s="4" t="s">
        <v>12600</v>
      </c>
      <c r="B3420">
        <v>8003151</v>
      </c>
      <c r="D3420" s="4" t="s">
        <v>12601</v>
      </c>
      <c r="E3420" s="4" t="s">
        <v>12602</v>
      </c>
      <c r="F3420">
        <f>VALUE(SUBSTITUTE(Hafas[[#This Row],[Breitengrad Bahnhof]],".",","))</f>
        <v>49.447535000000002</v>
      </c>
      <c r="G3420">
        <f>VALUE(SUBSTITUTE(Hafas[[#This Row],[Längengrad Bahnhof]],".",","))</f>
        <v>7.7498120000000004</v>
      </c>
    </row>
    <row r="3421" spans="1:7">
      <c r="A3421" s="4" t="s">
        <v>12603</v>
      </c>
      <c r="B3421">
        <v>8002943</v>
      </c>
      <c r="D3421" s="4" t="s">
        <v>12604</v>
      </c>
      <c r="E3421" s="4" t="s">
        <v>12605</v>
      </c>
      <c r="F3421">
        <f>VALUE(SUBSTITUTE(Hafas[[#This Row],[Breitengrad Bahnhof]],".",","))</f>
        <v>49.415790000000001</v>
      </c>
      <c r="G3421">
        <f>VALUE(SUBSTITUTE(Hafas[[#This Row],[Längengrad Bahnhof]],".",","))</f>
        <v>7.6992919999999998</v>
      </c>
    </row>
    <row r="3422" spans="1:7">
      <c r="A3422" s="4" t="s">
        <v>481</v>
      </c>
      <c r="B3422">
        <v>8007276</v>
      </c>
      <c r="D3422" s="4" t="s">
        <v>12606</v>
      </c>
      <c r="E3422" s="4" t="s">
        <v>12607</v>
      </c>
      <c r="F3422">
        <f>VALUE(SUBSTITUTE(Hafas[[#This Row],[Breitengrad Bahnhof]],".",","))</f>
        <v>50.090910999999998</v>
      </c>
      <c r="G3422">
        <f>VALUE(SUBSTITUTE(Hafas[[#This Row],[Längengrad Bahnhof]],".",","))</f>
        <v>9.0914450000000002</v>
      </c>
    </row>
    <row r="3423" spans="1:7">
      <c r="A3423" s="4" t="s">
        <v>12608</v>
      </c>
      <c r="B3423">
        <v>8003154</v>
      </c>
      <c r="D3423" s="4" t="s">
        <v>12609</v>
      </c>
      <c r="E3423" s="4" t="s">
        <v>12610</v>
      </c>
      <c r="F3423">
        <f>VALUE(SUBSTITUTE(Hafas[[#This Row],[Breitengrad Bahnhof]],".",","))</f>
        <v>49.558441999999999</v>
      </c>
      <c r="G3423">
        <f>VALUE(SUBSTITUTE(Hafas[[#This Row],[Längengrad Bahnhof]],".",","))</f>
        <v>11.139993</v>
      </c>
    </row>
    <row r="3424" spans="1:7">
      <c r="A3424" s="4" t="s">
        <v>12611</v>
      </c>
      <c r="B3424">
        <v>8000190</v>
      </c>
      <c r="D3424" s="4" t="s">
        <v>12612</v>
      </c>
      <c r="E3424" s="4" t="s">
        <v>12613</v>
      </c>
      <c r="F3424">
        <f>VALUE(SUBSTITUTE(Hafas[[#This Row],[Breitengrad Bahnhof]],".",","))</f>
        <v>51.327184000000003</v>
      </c>
      <c r="G3424">
        <f>VALUE(SUBSTITUTE(Hafas[[#This Row],[Längengrad Bahnhof]],".",","))</f>
        <v>6.2032249999999998</v>
      </c>
    </row>
    <row r="3425" spans="1:7">
      <c r="A3425" s="4" t="s">
        <v>12614</v>
      </c>
      <c r="B3425">
        <v>8070018</v>
      </c>
      <c r="D3425" s="4" t="s">
        <v>12615</v>
      </c>
      <c r="E3425" s="4" t="s">
        <v>12616</v>
      </c>
      <c r="F3425">
        <f>VALUE(SUBSTITUTE(Hafas[[#This Row],[Breitengrad Bahnhof]],".",","))</f>
        <v>50.615535000000001</v>
      </c>
      <c r="G3425">
        <f>VALUE(SUBSTITUTE(Hafas[[#This Row],[Längengrad Bahnhof]],".",","))</f>
        <v>7.3127209999999998</v>
      </c>
    </row>
    <row r="3426" spans="1:7">
      <c r="A3426" s="4" t="s">
        <v>12617</v>
      </c>
      <c r="B3426">
        <v>8003158</v>
      </c>
      <c r="D3426" s="4" t="s">
        <v>12618</v>
      </c>
      <c r="E3426" s="4" t="s">
        <v>12619</v>
      </c>
      <c r="F3426">
        <f>VALUE(SUBSTITUTE(Hafas[[#This Row],[Breitengrad Bahnhof]],".",","))</f>
        <v>50.538493000000003</v>
      </c>
      <c r="G3426">
        <f>VALUE(SUBSTITUTE(Hafas[[#This Row],[Längengrad Bahnhof]],".",","))</f>
        <v>6.557283</v>
      </c>
    </row>
    <row r="3427" spans="1:7">
      <c r="A3427" s="4" t="s">
        <v>12620</v>
      </c>
      <c r="B3427">
        <v>8011995</v>
      </c>
      <c r="D3427" s="4" t="s">
        <v>12621</v>
      </c>
      <c r="E3427" s="4" t="s">
        <v>12622</v>
      </c>
      <c r="F3427">
        <f>VALUE(SUBSTITUTE(Hafas[[#This Row],[Breitengrad Bahnhof]],".",","))</f>
        <v>53.925699000000002</v>
      </c>
      <c r="G3427">
        <f>VALUE(SUBSTITUTE(Hafas[[#This Row],[Längengrad Bahnhof]],".",","))</f>
        <v>11.57835</v>
      </c>
    </row>
    <row r="3428" spans="1:7">
      <c r="A3428" s="4" t="s">
        <v>12623</v>
      </c>
      <c r="B3428">
        <v>8079739</v>
      </c>
      <c r="D3428" s="4" t="s">
        <v>12624</v>
      </c>
      <c r="E3428" s="4" t="s">
        <v>12625</v>
      </c>
      <c r="F3428">
        <f>VALUE(SUBSTITUTE(Hafas[[#This Row],[Breitengrad Bahnhof]],".",","))</f>
        <v>53.915739000000002</v>
      </c>
      <c r="G3428">
        <f>VALUE(SUBSTITUTE(Hafas[[#This Row],[Längengrad Bahnhof]],".",","))</f>
        <v>11.584541</v>
      </c>
    </row>
    <row r="3429" spans="1:7">
      <c r="A3429" s="4" t="s">
        <v>12626</v>
      </c>
      <c r="B3429">
        <v>8070807</v>
      </c>
      <c r="D3429" s="4" t="s">
        <v>12627</v>
      </c>
      <c r="E3429" s="4" t="s">
        <v>12628</v>
      </c>
      <c r="F3429">
        <f>VALUE(SUBSTITUTE(Hafas[[#This Row],[Breitengrad Bahnhof]],".",","))</f>
        <v>48.689385000000001</v>
      </c>
      <c r="G3429">
        <f>VALUE(SUBSTITUTE(Hafas[[#This Row],[Längengrad Bahnhof]],".",","))</f>
        <v>13.453011</v>
      </c>
    </row>
    <row r="3430" spans="1:7">
      <c r="A3430" s="4" t="s">
        <v>12629</v>
      </c>
      <c r="B3430">
        <v>8007204</v>
      </c>
      <c r="D3430" s="4" t="s">
        <v>12630</v>
      </c>
      <c r="E3430" s="4" t="s">
        <v>12631</v>
      </c>
      <c r="F3430">
        <f>VALUE(SUBSTITUTE(Hafas[[#This Row],[Breitengrad Bahnhof]],".",","))</f>
        <v>53.823588000000001</v>
      </c>
      <c r="G3430">
        <f>VALUE(SUBSTITUTE(Hafas[[#This Row],[Längengrad Bahnhof]],".",","))</f>
        <v>9.9730650000000001</v>
      </c>
    </row>
    <row r="3431" spans="1:7">
      <c r="A3431" s="4" t="s">
        <v>12632</v>
      </c>
      <c r="B3431">
        <v>8007054</v>
      </c>
      <c r="D3431" s="4" t="s">
        <v>12633</v>
      </c>
      <c r="E3431" s="4" t="s">
        <v>12634</v>
      </c>
      <c r="F3431">
        <f>VALUE(SUBSTITUTE(Hafas[[#This Row],[Breitengrad Bahnhof]],".",","))</f>
        <v>53.834417000000002</v>
      </c>
      <c r="G3431">
        <f>VALUE(SUBSTITUTE(Hafas[[#This Row],[Längengrad Bahnhof]],".",","))</f>
        <v>9.966825</v>
      </c>
    </row>
    <row r="3432" spans="1:7">
      <c r="A3432" s="4" t="s">
        <v>12635</v>
      </c>
      <c r="B3432">
        <v>8079068</v>
      </c>
      <c r="D3432" s="4" t="s">
        <v>12636</v>
      </c>
      <c r="E3432" s="4" t="s">
        <v>12637</v>
      </c>
      <c r="F3432">
        <f>VALUE(SUBSTITUTE(Hafas[[#This Row],[Breitengrad Bahnhof]],".",","))</f>
        <v>50.521219000000002</v>
      </c>
      <c r="G3432">
        <f>VALUE(SUBSTITUTE(Hafas[[#This Row],[Längengrad Bahnhof]],".",","))</f>
        <v>6.2065340000000004</v>
      </c>
    </row>
    <row r="3433" spans="1:7">
      <c r="A3433" s="4" t="s">
        <v>12638</v>
      </c>
      <c r="B3433">
        <v>8003166</v>
      </c>
      <c r="D3433" s="4" t="s">
        <v>12639</v>
      </c>
      <c r="E3433" s="4" t="s">
        <v>12640</v>
      </c>
      <c r="F3433">
        <f>VALUE(SUBSTITUTE(Hafas[[#This Row],[Breitengrad Bahnhof]],".",","))</f>
        <v>51.425058999999997</v>
      </c>
      <c r="G3433">
        <f>VALUE(SUBSTITUTE(Hafas[[#This Row],[Längengrad Bahnhof]],".",","))</f>
        <v>7.672364</v>
      </c>
    </row>
    <row r="3434" spans="1:7">
      <c r="A3434" s="4" t="s">
        <v>12641</v>
      </c>
      <c r="B3434">
        <v>8003168</v>
      </c>
      <c r="D3434" s="4" t="s">
        <v>12642</v>
      </c>
      <c r="E3434" s="4" t="s">
        <v>12643</v>
      </c>
      <c r="F3434">
        <f>VALUE(SUBSTITUTE(Hafas[[#This Row],[Breitengrad Bahnhof]],".",","))</f>
        <v>51.585223999999997</v>
      </c>
      <c r="G3434">
        <f>VALUE(SUBSTITUTE(Hafas[[#This Row],[Längengrad Bahnhof]],".",","))</f>
        <v>7.6609999999999996</v>
      </c>
    </row>
    <row r="3435" spans="1:7">
      <c r="A3435" s="4" t="s">
        <v>12644</v>
      </c>
      <c r="B3435">
        <v>8003169</v>
      </c>
      <c r="D3435" s="4" t="s">
        <v>12645</v>
      </c>
      <c r="E3435" s="4" t="s">
        <v>12646</v>
      </c>
      <c r="F3435">
        <f>VALUE(SUBSTITUTE(Hafas[[#This Row],[Breitengrad Bahnhof]],".",","))</f>
        <v>51.567379000000003</v>
      </c>
      <c r="G3435">
        <f>VALUE(SUBSTITUTE(Hafas[[#This Row],[Längengrad Bahnhof]],".",","))</f>
        <v>7.6130560000000003</v>
      </c>
    </row>
    <row r="3436" spans="1:7">
      <c r="A3436" s="4" t="s">
        <v>12647</v>
      </c>
      <c r="B3436">
        <v>8011988</v>
      </c>
      <c r="D3436" s="4" t="s">
        <v>12648</v>
      </c>
      <c r="E3436" s="4" t="s">
        <v>12649</v>
      </c>
      <c r="F3436">
        <f>VALUE(SUBSTITUTE(Hafas[[#This Row],[Breitengrad Bahnhof]],".",","))</f>
        <v>51.273781</v>
      </c>
      <c r="G3436">
        <f>VALUE(SUBSTITUTE(Hafas[[#This Row],[Längengrad Bahnhof]],".",","))</f>
        <v>14.092192000000001</v>
      </c>
    </row>
    <row r="3437" spans="1:7">
      <c r="A3437" s="4" t="s">
        <v>12650</v>
      </c>
      <c r="B3437">
        <v>8011983</v>
      </c>
      <c r="D3437" s="4" t="s">
        <v>12651</v>
      </c>
      <c r="E3437" s="4" t="s">
        <v>12652</v>
      </c>
      <c r="F3437">
        <f>VALUE(SUBSTITUTE(Hafas[[#This Row],[Breitengrad Bahnhof]],".",","))</f>
        <v>51.476154000000001</v>
      </c>
      <c r="G3437">
        <f>VALUE(SUBSTITUTE(Hafas[[#This Row],[Längengrad Bahnhof]],".",","))</f>
        <v>12.541188999999999</v>
      </c>
    </row>
    <row r="3438" spans="1:7">
      <c r="A3438" s="4" t="s">
        <v>12653</v>
      </c>
      <c r="B3438">
        <v>8003170</v>
      </c>
      <c r="D3438" s="4" t="s">
        <v>12654</v>
      </c>
      <c r="E3438" s="4" t="s">
        <v>12655</v>
      </c>
      <c r="F3438">
        <f>VALUE(SUBSTITUTE(Hafas[[#This Row],[Breitengrad Bahnhof]],".",","))</f>
        <v>50.227988000000003</v>
      </c>
      <c r="G3438">
        <f>VALUE(SUBSTITUTE(Hafas[[#This Row],[Längengrad Bahnhof]],".",","))</f>
        <v>7.6182509999999999</v>
      </c>
    </row>
    <row r="3439" spans="1:7">
      <c r="A3439" s="4" t="s">
        <v>12656</v>
      </c>
      <c r="B3439">
        <v>8075958</v>
      </c>
      <c r="D3439" s="4" t="s">
        <v>2585</v>
      </c>
      <c r="E3439" s="4" t="s">
        <v>2585</v>
      </c>
      <c r="F3439">
        <f>VALUE(SUBSTITUTE(Hafas[[#This Row],[Breitengrad Bahnhof]],".",","))</f>
        <v>999999</v>
      </c>
      <c r="G3439">
        <f>VALUE(SUBSTITUTE(Hafas[[#This Row],[Längengrad Bahnhof]],".",","))</f>
        <v>999999</v>
      </c>
    </row>
    <row r="3440" spans="1:7">
      <c r="A3440" s="4" t="s">
        <v>12657</v>
      </c>
      <c r="B3440">
        <v>8003172</v>
      </c>
      <c r="D3440" s="4" t="s">
        <v>12658</v>
      </c>
      <c r="E3440" s="4" t="s">
        <v>12659</v>
      </c>
      <c r="F3440">
        <f>VALUE(SUBSTITUTE(Hafas[[#This Row],[Breitengrad Bahnhof]],".",","))</f>
        <v>49.079140000000002</v>
      </c>
      <c r="G3440">
        <f>VALUE(SUBSTITUTE(Hafas[[#This Row],[Längengrad Bahnhof]],".",","))</f>
        <v>8.1980249999999995</v>
      </c>
    </row>
    <row r="3441" spans="1:7">
      <c r="A3441" s="4" t="s">
        <v>12660</v>
      </c>
      <c r="B3441">
        <v>8070450</v>
      </c>
      <c r="D3441" s="4" t="s">
        <v>12661</v>
      </c>
      <c r="E3441" s="4" t="s">
        <v>12662</v>
      </c>
      <c r="F3441">
        <f>VALUE(SUBSTITUTE(Hafas[[#This Row],[Breitengrad Bahnhof]],".",","))</f>
        <v>47.713490999999998</v>
      </c>
      <c r="G3441">
        <f>VALUE(SUBSTITUTE(Hafas[[#This Row],[Längengrad Bahnhof]],".",","))</f>
        <v>7.6569050000000001</v>
      </c>
    </row>
    <row r="3442" spans="1:7">
      <c r="A3442" s="4" t="s">
        <v>12663</v>
      </c>
      <c r="B3442">
        <v>8070452</v>
      </c>
      <c r="D3442" s="4" t="s">
        <v>12664</v>
      </c>
      <c r="E3442" s="4" t="s">
        <v>12665</v>
      </c>
      <c r="F3442">
        <f>VALUE(SUBSTITUTE(Hafas[[#This Row],[Breitengrad Bahnhof]],".",","))</f>
        <v>47.711545000000001</v>
      </c>
      <c r="G3442">
        <f>VALUE(SUBSTITUTE(Hafas[[#This Row],[Längengrad Bahnhof]],".",","))</f>
        <v>7.659421</v>
      </c>
    </row>
    <row r="3443" spans="1:7">
      <c r="A3443" s="4" t="s">
        <v>12666</v>
      </c>
      <c r="B3443">
        <v>8003173</v>
      </c>
      <c r="D3443" s="4" t="s">
        <v>12667</v>
      </c>
      <c r="E3443" s="4" t="s">
        <v>12668</v>
      </c>
      <c r="F3443">
        <f>VALUE(SUBSTITUTE(Hafas[[#This Row],[Breitengrad Bahnhof]],".",","))</f>
        <v>49.669359</v>
      </c>
      <c r="G3443">
        <f>VALUE(SUBSTITUTE(Hafas[[#This Row],[Längengrad Bahnhof]],".",","))</f>
        <v>6.5736660000000002</v>
      </c>
    </row>
    <row r="3444" spans="1:7">
      <c r="A3444" s="4" t="s">
        <v>12669</v>
      </c>
      <c r="B3444">
        <v>8003175</v>
      </c>
      <c r="D3444" s="4" t="s">
        <v>12670</v>
      </c>
      <c r="E3444" s="4" t="s">
        <v>12671</v>
      </c>
      <c r="F3444">
        <f>VALUE(SUBSTITUTE(Hafas[[#This Row],[Breitengrad Bahnhof]],".",","))</f>
        <v>49.105620999999999</v>
      </c>
      <c r="G3444">
        <f>VALUE(SUBSTITUTE(Hafas[[#This Row],[Längengrad Bahnhof]],".",","))</f>
        <v>8.0307539999999999</v>
      </c>
    </row>
    <row r="3445" spans="1:7">
      <c r="A3445" s="4" t="s">
        <v>12672</v>
      </c>
      <c r="B3445">
        <v>8003174</v>
      </c>
      <c r="D3445" s="4" t="s">
        <v>12673</v>
      </c>
      <c r="E3445" s="4" t="s">
        <v>12674</v>
      </c>
      <c r="F3445">
        <f>VALUE(SUBSTITUTE(Hafas[[#This Row],[Breitengrad Bahnhof]],".",","))</f>
        <v>51.129795000000001</v>
      </c>
      <c r="G3445">
        <f>VALUE(SUBSTITUTE(Hafas[[#This Row],[Längengrad Bahnhof]],".",","))</f>
        <v>6.6210610000000001</v>
      </c>
    </row>
    <row r="3446" spans="1:7">
      <c r="A3446" s="4" t="s">
        <v>12675</v>
      </c>
      <c r="B3446">
        <v>8070260</v>
      </c>
      <c r="D3446" s="4" t="s">
        <v>6414</v>
      </c>
      <c r="E3446" s="4" t="s">
        <v>12676</v>
      </c>
      <c r="F3446">
        <f>VALUE(SUBSTITUTE(Hafas[[#This Row],[Breitengrad Bahnhof]],".",","))</f>
        <v>51.816482999999998</v>
      </c>
      <c r="G3446">
        <f>VALUE(SUBSTITUTE(Hafas[[#This Row],[Längengrad Bahnhof]],".",","))</f>
        <v>12.336690000000001</v>
      </c>
    </row>
    <row r="3447" spans="1:7">
      <c r="A3447" s="4" t="s">
        <v>12677</v>
      </c>
      <c r="B3447">
        <v>8007004</v>
      </c>
      <c r="D3447" s="4" t="s">
        <v>12678</v>
      </c>
      <c r="E3447" s="4" t="s">
        <v>12679</v>
      </c>
      <c r="F3447">
        <f>VALUE(SUBSTITUTE(Hafas[[#This Row],[Breitengrad Bahnhof]],".",","))</f>
        <v>48.593404</v>
      </c>
      <c r="G3447">
        <f>VALUE(SUBSTITUTE(Hafas[[#This Row],[Längengrad Bahnhof]],".",","))</f>
        <v>8.1160940000000004</v>
      </c>
    </row>
    <row r="3448" spans="1:7">
      <c r="A3448" s="4" t="s">
        <v>12680</v>
      </c>
      <c r="B3448">
        <v>8077004</v>
      </c>
      <c r="D3448" s="4" t="s">
        <v>12681</v>
      </c>
      <c r="E3448" s="4" t="s">
        <v>12682</v>
      </c>
      <c r="F3448">
        <f>VALUE(SUBSTITUTE(Hafas[[#This Row],[Breitengrad Bahnhof]],".",","))</f>
        <v>48.586925000000001</v>
      </c>
      <c r="G3448">
        <f>VALUE(SUBSTITUTE(Hafas[[#This Row],[Längengrad Bahnhof]],".",","))</f>
        <v>8.1258339999999993</v>
      </c>
    </row>
    <row r="3449" spans="1:7">
      <c r="A3449" s="4" t="s">
        <v>12683</v>
      </c>
      <c r="B3449">
        <v>8007859</v>
      </c>
      <c r="D3449" s="4" t="s">
        <v>12684</v>
      </c>
      <c r="E3449" s="4" t="s">
        <v>12685</v>
      </c>
      <c r="F3449">
        <f>VALUE(SUBSTITUTE(Hafas[[#This Row],[Breitengrad Bahnhof]],".",","))</f>
        <v>49.038877999999997</v>
      </c>
      <c r="G3449">
        <f>VALUE(SUBSTITUTE(Hafas[[#This Row],[Längengrad Bahnhof]],".",","))</f>
        <v>8.0221769999999992</v>
      </c>
    </row>
    <row r="3450" spans="1:7">
      <c r="A3450" s="4" t="s">
        <v>12686</v>
      </c>
      <c r="B3450">
        <v>8011989</v>
      </c>
      <c r="D3450" s="4" t="s">
        <v>12687</v>
      </c>
      <c r="E3450" s="4" t="s">
        <v>12688</v>
      </c>
      <c r="F3450">
        <f>VALUE(SUBSTITUTE(Hafas[[#This Row],[Breitengrad Bahnhof]],".",","))</f>
        <v>53.49953</v>
      </c>
      <c r="G3450">
        <f>VALUE(SUBSTITUTE(Hafas[[#This Row],[Längengrad Bahnhof]],".",","))</f>
        <v>12.762547</v>
      </c>
    </row>
    <row r="3451" spans="1:7">
      <c r="A3451" s="4" t="s">
        <v>12689</v>
      </c>
      <c r="B3451">
        <v>8011991</v>
      </c>
      <c r="D3451" s="4" t="s">
        <v>12690</v>
      </c>
      <c r="E3451" s="4" t="s">
        <v>12691</v>
      </c>
      <c r="F3451">
        <f>VALUE(SUBSTITUTE(Hafas[[#This Row],[Breitengrad Bahnhof]],".",","))</f>
        <v>53.982447000000001</v>
      </c>
      <c r="G3451">
        <f>VALUE(SUBSTITUTE(Hafas[[#This Row],[Längengrad Bahnhof]],".",","))</f>
        <v>13.609802</v>
      </c>
    </row>
    <row r="3452" spans="1:7">
      <c r="A3452" s="4" t="s">
        <v>12692</v>
      </c>
      <c r="B3452">
        <v>8003181</v>
      </c>
      <c r="D3452" s="4" t="s">
        <v>12693</v>
      </c>
      <c r="E3452" s="4" t="s">
        <v>12694</v>
      </c>
      <c r="F3452">
        <f>VALUE(SUBSTITUTE(Hafas[[#This Row],[Breitengrad Bahnhof]],".",","))</f>
        <v>49.144483999999999</v>
      </c>
      <c r="G3452">
        <f>VALUE(SUBSTITUTE(Hafas[[#This Row],[Längengrad Bahnhof]],".",","))</f>
        <v>8.5478719999999999</v>
      </c>
    </row>
    <row r="3453" spans="1:7">
      <c r="A3453" s="4" t="s">
        <v>12695</v>
      </c>
      <c r="B3453">
        <v>8011992</v>
      </c>
      <c r="D3453" s="4" t="s">
        <v>12696</v>
      </c>
      <c r="E3453" s="4" t="s">
        <v>12697</v>
      </c>
      <c r="F3453">
        <f>VALUE(SUBSTITUTE(Hafas[[#This Row],[Breitengrad Bahnhof]],".",","))</f>
        <v>54.116754999999998</v>
      </c>
      <c r="G3453">
        <f>VALUE(SUBSTITUTE(Hafas[[#This Row],[Längengrad Bahnhof]],".",","))</f>
        <v>13.831429999999999</v>
      </c>
    </row>
    <row r="3454" spans="1:7">
      <c r="A3454" s="4" t="s">
        <v>12698</v>
      </c>
      <c r="B3454">
        <v>8079045</v>
      </c>
      <c r="D3454" s="4" t="s">
        <v>12699</v>
      </c>
      <c r="E3454" s="4" t="s">
        <v>12700</v>
      </c>
      <c r="F3454">
        <f>VALUE(SUBSTITUTE(Hafas[[#This Row],[Breitengrad Bahnhof]],".",","))</f>
        <v>48.993707000000001</v>
      </c>
      <c r="G3454">
        <f>VALUE(SUBSTITUTE(Hafas[[#This Row],[Längengrad Bahnhof]],".",","))</f>
        <v>8.3961100000000002</v>
      </c>
    </row>
    <row r="3455" spans="1:7">
      <c r="A3455" s="4" t="s">
        <v>12701</v>
      </c>
      <c r="B3455">
        <v>8079125</v>
      </c>
      <c r="D3455" s="4" t="s">
        <v>12702</v>
      </c>
      <c r="E3455" s="4" t="s">
        <v>12703</v>
      </c>
      <c r="F3455">
        <f>VALUE(SUBSTITUTE(Hafas[[#This Row],[Breitengrad Bahnhof]],".",","))</f>
        <v>49.008839999999999</v>
      </c>
      <c r="G3455">
        <f>VALUE(SUBSTITUTE(Hafas[[#This Row],[Längengrad Bahnhof]],".",","))</f>
        <v>8.4180700000000002</v>
      </c>
    </row>
    <row r="3456" spans="1:7">
      <c r="A3456" s="4" t="s">
        <v>12704</v>
      </c>
      <c r="B3456">
        <v>8079126</v>
      </c>
      <c r="D3456" s="4" t="s">
        <v>12705</v>
      </c>
      <c r="E3456" s="4" t="s">
        <v>12706</v>
      </c>
      <c r="F3456">
        <f>VALUE(SUBSTITUTE(Hafas[[#This Row],[Breitengrad Bahnhof]],".",","))</f>
        <v>49.010666000000001</v>
      </c>
      <c r="G3456">
        <f>VALUE(SUBSTITUTE(Hafas[[#This Row],[Längengrad Bahnhof]],".",","))</f>
        <v>8.3595039999999994</v>
      </c>
    </row>
    <row r="3457" spans="1:7">
      <c r="A3457" s="4" t="s">
        <v>12707</v>
      </c>
      <c r="B3457">
        <v>8000191</v>
      </c>
      <c r="D3457" s="4" t="s">
        <v>12708</v>
      </c>
      <c r="E3457" s="4" t="s">
        <v>12709</v>
      </c>
      <c r="F3457">
        <f>VALUE(SUBSTITUTE(Hafas[[#This Row],[Breitengrad Bahnhof]],".",","))</f>
        <v>48.993515000000002</v>
      </c>
      <c r="G3457">
        <f>VALUE(SUBSTITUTE(Hafas[[#This Row],[Längengrad Bahnhof]],".",","))</f>
        <v>8.4021810000000006</v>
      </c>
    </row>
    <row r="3458" spans="1:7">
      <c r="A3458" s="4" t="s">
        <v>12710</v>
      </c>
      <c r="B3458">
        <v>8079046</v>
      </c>
      <c r="D3458" s="4" t="s">
        <v>12711</v>
      </c>
      <c r="E3458" s="4" t="s">
        <v>12712</v>
      </c>
      <c r="F3458">
        <f>VALUE(SUBSTITUTE(Hafas[[#This Row],[Breitengrad Bahnhof]],".",","))</f>
        <v>49.009236999999999</v>
      </c>
      <c r="G3458">
        <f>VALUE(SUBSTITUTE(Hafas[[#This Row],[Längengrad Bahnhof]],".",","))</f>
        <v>8.4040529999999993</v>
      </c>
    </row>
    <row r="3459" spans="1:7">
      <c r="A3459" s="4" t="s">
        <v>12713</v>
      </c>
      <c r="B3459">
        <v>8079144</v>
      </c>
      <c r="D3459" s="4" t="s">
        <v>12714</v>
      </c>
      <c r="E3459" s="4" t="s">
        <v>12715</v>
      </c>
      <c r="F3459">
        <f>VALUE(SUBSTITUTE(Hafas[[#This Row],[Breitengrad Bahnhof]],".",","))</f>
        <v>49.010640000000002</v>
      </c>
      <c r="G3459">
        <f>VALUE(SUBSTITUTE(Hafas[[#This Row],[Längengrad Bahnhof]],".",","))</f>
        <v>8.3827730000000003</v>
      </c>
    </row>
    <row r="3460" spans="1:7">
      <c r="A3460" s="4" t="s">
        <v>12716</v>
      </c>
      <c r="B3460">
        <v>8003183</v>
      </c>
      <c r="D3460" s="4" t="s">
        <v>12717</v>
      </c>
      <c r="E3460" s="4" t="s">
        <v>12718</v>
      </c>
      <c r="F3460">
        <f>VALUE(SUBSTITUTE(Hafas[[#This Row],[Breitengrad Bahnhof]],".",","))</f>
        <v>49.002158999999999</v>
      </c>
      <c r="G3460">
        <f>VALUE(SUBSTITUTE(Hafas[[#This Row],[Längengrad Bahnhof]],".",","))</f>
        <v>8.3629510000000007</v>
      </c>
    </row>
    <row r="3461" spans="1:7">
      <c r="A3461" s="4" t="s">
        <v>12719</v>
      </c>
      <c r="B3461">
        <v>8003184</v>
      </c>
      <c r="D3461" s="4" t="s">
        <v>12720</v>
      </c>
      <c r="E3461" s="4" t="s">
        <v>12721</v>
      </c>
      <c r="F3461">
        <f>VALUE(SUBSTITUTE(Hafas[[#This Row],[Breitengrad Bahnhof]],".",","))</f>
        <v>49.002327999999999</v>
      </c>
      <c r="G3461">
        <f>VALUE(SUBSTITUTE(Hafas[[#This Row],[Längengrad Bahnhof]],".",","))</f>
        <v>8.4628219999999992</v>
      </c>
    </row>
    <row r="3462" spans="1:7">
      <c r="A3462" s="4" t="s">
        <v>12722</v>
      </c>
      <c r="B3462">
        <v>8003185</v>
      </c>
      <c r="D3462" s="4" t="s">
        <v>12723</v>
      </c>
      <c r="E3462" s="4" t="s">
        <v>12724</v>
      </c>
      <c r="F3462">
        <f>VALUE(SUBSTITUTE(Hafas[[#This Row],[Breitengrad Bahnhof]],".",","))</f>
        <v>49.025937999999996</v>
      </c>
      <c r="G3462">
        <f>VALUE(SUBSTITUTE(Hafas[[#This Row],[Längengrad Bahnhof]],".",","))</f>
        <v>8.4536449999999999</v>
      </c>
    </row>
    <row r="3463" spans="1:7">
      <c r="A3463" s="4" t="s">
        <v>12725</v>
      </c>
      <c r="B3463">
        <v>8079128</v>
      </c>
      <c r="D3463" s="4" t="s">
        <v>12726</v>
      </c>
      <c r="E3463" s="4" t="s">
        <v>12727</v>
      </c>
      <c r="F3463">
        <f>VALUE(SUBSTITUTE(Hafas[[#This Row],[Breitengrad Bahnhof]],".",","))</f>
        <v>49.035015000000001</v>
      </c>
      <c r="G3463">
        <f>VALUE(SUBSTITUTE(Hafas[[#This Row],[Längengrad Bahnhof]],".",","))</f>
        <v>8.3366129999999998</v>
      </c>
    </row>
    <row r="3464" spans="1:7">
      <c r="A3464" s="4" t="s">
        <v>12728</v>
      </c>
      <c r="B3464">
        <v>8003186</v>
      </c>
      <c r="D3464" s="4" t="s">
        <v>12729</v>
      </c>
      <c r="E3464" s="4" t="s">
        <v>12730</v>
      </c>
      <c r="F3464">
        <f>VALUE(SUBSTITUTE(Hafas[[#This Row],[Breitengrad Bahnhof]],".",","))</f>
        <v>49.026694999999997</v>
      </c>
      <c r="G3464">
        <f>VALUE(SUBSTITUTE(Hafas[[#This Row],[Längengrad Bahnhof]],".",","))</f>
        <v>8.3411709999999992</v>
      </c>
    </row>
    <row r="3465" spans="1:7">
      <c r="A3465" s="4" t="s">
        <v>12731</v>
      </c>
      <c r="B3465">
        <v>8003187</v>
      </c>
      <c r="D3465" s="4" t="s">
        <v>12732</v>
      </c>
      <c r="E3465" s="4" t="s">
        <v>12733</v>
      </c>
      <c r="F3465">
        <f>VALUE(SUBSTITUTE(Hafas[[#This Row],[Breitengrad Bahnhof]],".",","))</f>
        <v>49.014557000000003</v>
      </c>
      <c r="G3465">
        <f>VALUE(SUBSTITUTE(Hafas[[#This Row],[Längengrad Bahnhof]],".",","))</f>
        <v>8.3511260000000007</v>
      </c>
    </row>
    <row r="3466" spans="1:7">
      <c r="A3466" s="4" t="s">
        <v>12734</v>
      </c>
      <c r="B3466">
        <v>8079047</v>
      </c>
      <c r="D3466" s="4" t="s">
        <v>12735</v>
      </c>
      <c r="E3466" s="4" t="s">
        <v>12736</v>
      </c>
      <c r="F3466">
        <f>VALUE(SUBSTITUTE(Hafas[[#This Row],[Breitengrad Bahnhof]],".",","))</f>
        <v>49.052911999999999</v>
      </c>
      <c r="G3466">
        <f>VALUE(SUBSTITUTE(Hafas[[#This Row],[Längengrad Bahnhof]],".",","))</f>
        <v>8.3888350000000003</v>
      </c>
    </row>
    <row r="3467" spans="1:7">
      <c r="A3467" s="4" t="s">
        <v>12737</v>
      </c>
      <c r="B3467">
        <v>8003189</v>
      </c>
      <c r="D3467" s="4" t="s">
        <v>12738</v>
      </c>
      <c r="E3467" s="4" t="s">
        <v>12739</v>
      </c>
      <c r="F3467">
        <f>VALUE(SUBSTITUTE(Hafas[[#This Row],[Breitengrad Bahnhof]],".",","))</f>
        <v>49.962899</v>
      </c>
      <c r="G3467">
        <f>VALUE(SUBSTITUTE(Hafas[[#This Row],[Längengrad Bahnhof]],".",","))</f>
        <v>9.7681480000000001</v>
      </c>
    </row>
    <row r="3468" spans="1:7">
      <c r="A3468" s="4" t="s">
        <v>12740</v>
      </c>
      <c r="B3468">
        <v>8010188</v>
      </c>
      <c r="D3468" s="4" t="s">
        <v>12741</v>
      </c>
      <c r="E3468" s="4" t="s">
        <v>12742</v>
      </c>
      <c r="F3468">
        <f>VALUE(SUBSTITUTE(Hafas[[#This Row],[Breitengrad Bahnhof]],".",","))</f>
        <v>53.540270999999997</v>
      </c>
      <c r="G3468">
        <f>VALUE(SUBSTITUTE(Hafas[[#This Row],[Längengrad Bahnhof]],".",","))</f>
        <v>12.272265000000001</v>
      </c>
    </row>
    <row r="3469" spans="1:7">
      <c r="A3469" s="4" t="s">
        <v>12743</v>
      </c>
      <c r="B3469">
        <v>8003191</v>
      </c>
      <c r="D3469" s="4" t="s">
        <v>12744</v>
      </c>
      <c r="E3469" s="4" t="s">
        <v>12745</v>
      </c>
      <c r="F3469">
        <f>VALUE(SUBSTITUTE(Hafas[[#This Row],[Breitengrad Bahnhof]],".",","))</f>
        <v>48.407989999999998</v>
      </c>
      <c r="G3469">
        <f>VALUE(SUBSTITUTE(Hafas[[#This Row],[Längengrad Bahnhof]],".",","))</f>
        <v>13.187393999999999</v>
      </c>
    </row>
    <row r="3470" spans="1:7">
      <c r="A3470" s="4" t="s">
        <v>12746</v>
      </c>
      <c r="B3470">
        <v>8011993</v>
      </c>
      <c r="D3470" s="4" t="s">
        <v>12747</v>
      </c>
      <c r="E3470" s="4" t="s">
        <v>12748</v>
      </c>
      <c r="F3470">
        <f>VALUE(SUBSTITUTE(Hafas[[#This Row],[Breitengrad Bahnhof]],".",","))</f>
        <v>51.280687999999998</v>
      </c>
      <c r="G3470">
        <f>VALUE(SUBSTITUTE(Hafas[[#This Row],[Längengrad Bahnhof]],".",","))</f>
        <v>11.655766</v>
      </c>
    </row>
    <row r="3471" spans="1:7">
      <c r="A3471" s="4" t="s">
        <v>12749</v>
      </c>
      <c r="B3471">
        <v>8011994</v>
      </c>
      <c r="D3471" s="4" t="s">
        <v>12750</v>
      </c>
      <c r="E3471" s="4" t="s">
        <v>12751</v>
      </c>
      <c r="F3471">
        <f>VALUE(SUBSTITUTE(Hafas[[#This Row],[Breitengrad Bahnhof]],".",","))</f>
        <v>53.160684000000003</v>
      </c>
      <c r="G3471">
        <f>VALUE(SUBSTITUTE(Hafas[[#This Row],[Längengrad Bahnhof]],".",","))</f>
        <v>11.738618000000001</v>
      </c>
    </row>
    <row r="3472" spans="1:7">
      <c r="A3472" s="4" t="s">
        <v>12752</v>
      </c>
      <c r="B3472">
        <v>8000402</v>
      </c>
      <c r="D3472" s="4" t="s">
        <v>12753</v>
      </c>
      <c r="E3472" s="4" t="s">
        <v>12754</v>
      </c>
      <c r="F3472">
        <f>VALUE(SUBSTITUTE(Hafas[[#This Row],[Breitengrad Bahnhof]],".",","))</f>
        <v>49.710340000000002</v>
      </c>
      <c r="G3472">
        <f>VALUE(SUBSTITUTE(Hafas[[#This Row],[Längengrad Bahnhof]],".",","))</f>
        <v>6.5968540000000004</v>
      </c>
    </row>
    <row r="3473" spans="1:7">
      <c r="A3473" s="4" t="s">
        <v>12755</v>
      </c>
      <c r="B3473">
        <v>8070019</v>
      </c>
      <c r="D3473" s="4" t="s">
        <v>12756</v>
      </c>
      <c r="E3473" s="4" t="s">
        <v>12757</v>
      </c>
      <c r="F3473">
        <f>VALUE(SUBSTITUTE(Hafas[[#This Row],[Breitengrad Bahnhof]],".",","))</f>
        <v>50.585644000000002</v>
      </c>
      <c r="G3473">
        <f>VALUE(SUBSTITUTE(Hafas[[#This Row],[Längengrad Bahnhof]],".",","))</f>
        <v>7.2600309999999997</v>
      </c>
    </row>
    <row r="3474" spans="1:7">
      <c r="A3474" s="4" t="s">
        <v>12758</v>
      </c>
      <c r="B3474">
        <v>8070021</v>
      </c>
      <c r="D3474" s="4" t="s">
        <v>12759</v>
      </c>
      <c r="E3474" s="4" t="s">
        <v>12760</v>
      </c>
      <c r="F3474">
        <f>VALUE(SUBSTITUTE(Hafas[[#This Row],[Breitengrad Bahnhof]],".",","))</f>
        <v>50.591963999999997</v>
      </c>
      <c r="G3474">
        <f>VALUE(SUBSTITUTE(Hafas[[#This Row],[Längengrad Bahnhof]],".",","))</f>
        <v>7.2591049999999999</v>
      </c>
    </row>
    <row r="3475" spans="1:7">
      <c r="A3475" s="4" t="s">
        <v>12761</v>
      </c>
      <c r="B3475">
        <v>8071215</v>
      </c>
      <c r="D3475" s="4" t="s">
        <v>12762</v>
      </c>
      <c r="E3475" s="4" t="s">
        <v>12763</v>
      </c>
      <c r="F3475">
        <f>VALUE(SUBSTITUTE(Hafas[[#This Row],[Breitengrad Bahnhof]],".",","))</f>
        <v>51.318838999999997</v>
      </c>
      <c r="G3475">
        <f>VALUE(SUBSTITUTE(Hafas[[#This Row],[Längengrad Bahnhof]],".",","))</f>
        <v>9.4902599999999993</v>
      </c>
    </row>
    <row r="3476" spans="1:7">
      <c r="A3476" s="4" t="s">
        <v>12764</v>
      </c>
      <c r="B3476">
        <v>8000193</v>
      </c>
      <c r="D3476" s="4" t="s">
        <v>12765</v>
      </c>
      <c r="E3476" s="4" t="s">
        <v>12766</v>
      </c>
      <c r="F3476">
        <f>VALUE(SUBSTITUTE(Hafas[[#This Row],[Breitengrad Bahnhof]],".",","))</f>
        <v>51.318260000000002</v>
      </c>
      <c r="G3476">
        <f>VALUE(SUBSTITUTE(Hafas[[#This Row],[Längengrad Bahnhof]],".",","))</f>
        <v>9.4895010000000006</v>
      </c>
    </row>
    <row r="3477" spans="1:7">
      <c r="A3477" s="4" t="s">
        <v>12767</v>
      </c>
      <c r="B3477">
        <v>8003196</v>
      </c>
      <c r="D3477" s="4" t="s">
        <v>12768</v>
      </c>
      <c r="E3477" s="4" t="s">
        <v>12769</v>
      </c>
      <c r="F3477">
        <f>VALUE(SUBSTITUTE(Hafas[[#This Row],[Breitengrad Bahnhof]],".",","))</f>
        <v>51.332177999999999</v>
      </c>
      <c r="G3477">
        <f>VALUE(SUBSTITUTE(Hafas[[#This Row],[Längengrad Bahnhof]],".",","))</f>
        <v>9.4522499999999994</v>
      </c>
    </row>
    <row r="3478" spans="1:7">
      <c r="A3478" s="4" t="s">
        <v>12770</v>
      </c>
      <c r="B3478">
        <v>8003197</v>
      </c>
      <c r="D3478" s="4" t="s">
        <v>12771</v>
      </c>
      <c r="E3478" s="4" t="s">
        <v>12772</v>
      </c>
      <c r="F3478">
        <f>VALUE(SUBSTITUTE(Hafas[[#This Row],[Breitengrad Bahnhof]],".",","))</f>
        <v>51.338918</v>
      </c>
      <c r="G3478">
        <f>VALUE(SUBSTITUTE(Hafas[[#This Row],[Längengrad Bahnhof]],".",","))</f>
        <v>9.4628689999999995</v>
      </c>
    </row>
    <row r="3479" spans="1:7">
      <c r="A3479" s="4" t="s">
        <v>12773</v>
      </c>
      <c r="B3479">
        <v>8003198</v>
      </c>
      <c r="D3479" s="4" t="s">
        <v>12774</v>
      </c>
      <c r="E3479" s="4" t="s">
        <v>12775</v>
      </c>
      <c r="F3479">
        <f>VALUE(SUBSTITUTE(Hafas[[#This Row],[Breitengrad Bahnhof]],".",","))</f>
        <v>51.324561000000003</v>
      </c>
      <c r="G3479">
        <f>VALUE(SUBSTITUTE(Hafas[[#This Row],[Längengrad Bahnhof]],".",","))</f>
        <v>9.4522040000000001</v>
      </c>
    </row>
    <row r="3480" spans="1:7">
      <c r="A3480" s="4" t="s">
        <v>12776</v>
      </c>
      <c r="B3480">
        <v>8003199</v>
      </c>
      <c r="D3480" s="4" t="s">
        <v>12777</v>
      </c>
      <c r="E3480" s="4" t="s">
        <v>12778</v>
      </c>
      <c r="F3480">
        <f>VALUE(SUBSTITUTE(Hafas[[#This Row],[Breitengrad Bahnhof]],".",","))</f>
        <v>51.276347999999999</v>
      </c>
      <c r="G3480">
        <f>VALUE(SUBSTITUTE(Hafas[[#This Row],[Längengrad Bahnhof]],".",","))</f>
        <v>9.4540279999999992</v>
      </c>
    </row>
    <row r="3481" spans="1:7">
      <c r="A3481" s="4" t="s">
        <v>804</v>
      </c>
      <c r="B3481">
        <v>8003200</v>
      </c>
      <c r="D3481" s="4" t="s">
        <v>12779</v>
      </c>
      <c r="E3481" s="4" t="s">
        <v>12780</v>
      </c>
      <c r="F3481">
        <f>VALUE(SUBSTITUTE(Hafas[[#This Row],[Breitengrad Bahnhof]],".",","))</f>
        <v>51.312559</v>
      </c>
      <c r="G3481">
        <f>VALUE(SUBSTITUTE(Hafas[[#This Row],[Längengrad Bahnhof]],".",","))</f>
        <v>9.4471159999999994</v>
      </c>
    </row>
    <row r="3482" spans="1:7">
      <c r="A3482" s="4" t="s">
        <v>12781</v>
      </c>
      <c r="B3482">
        <v>8003205</v>
      </c>
      <c r="D3482" s="4" t="s">
        <v>12782</v>
      </c>
      <c r="E3482" s="4" t="s">
        <v>12783</v>
      </c>
      <c r="F3482">
        <f>VALUE(SUBSTITUTE(Hafas[[#This Row],[Breitengrad Bahnhof]],".",","))</f>
        <v>48.193865000000002</v>
      </c>
      <c r="G3482">
        <f>VALUE(SUBSTITUTE(Hafas[[#This Row],[Längengrad Bahnhof]],".",","))</f>
        <v>12.711546</v>
      </c>
    </row>
    <row r="3483" spans="1:7">
      <c r="A3483" s="4" t="s">
        <v>12784</v>
      </c>
      <c r="B3483">
        <v>8003207</v>
      </c>
      <c r="D3483" s="4" t="s">
        <v>12785</v>
      </c>
      <c r="E3483" s="4" t="s">
        <v>12786</v>
      </c>
      <c r="F3483">
        <f>VALUE(SUBSTITUTE(Hafas[[#This Row],[Breitengrad Bahnhof]],".",","))</f>
        <v>54.334162999999997</v>
      </c>
      <c r="G3483">
        <f>VALUE(SUBSTITUTE(Hafas[[#This Row],[Längengrad Bahnhof]],".",","))</f>
        <v>8.830489</v>
      </c>
    </row>
    <row r="3484" spans="1:7">
      <c r="A3484" s="4" t="s">
        <v>12787</v>
      </c>
      <c r="B3484">
        <v>8071062</v>
      </c>
      <c r="D3484" s="4" t="s">
        <v>2585</v>
      </c>
      <c r="E3484" s="4" t="s">
        <v>2585</v>
      </c>
      <c r="F3484">
        <f>VALUE(SUBSTITUTE(Hafas[[#This Row],[Breitengrad Bahnhof]],".",","))</f>
        <v>999999</v>
      </c>
      <c r="G3484">
        <f>VALUE(SUBSTITUTE(Hafas[[#This Row],[Längengrad Bahnhof]],".",","))</f>
        <v>999999</v>
      </c>
    </row>
    <row r="3485" spans="1:7">
      <c r="A3485" s="4" t="s">
        <v>12788</v>
      </c>
      <c r="B3485">
        <v>8003208</v>
      </c>
      <c r="D3485" s="4" t="s">
        <v>12789</v>
      </c>
      <c r="E3485" s="4" t="s">
        <v>12790</v>
      </c>
      <c r="F3485">
        <f>VALUE(SUBSTITUTE(Hafas[[#This Row],[Breitengrad Bahnhof]],".",","))</f>
        <v>54.326030000000003</v>
      </c>
      <c r="G3485">
        <f>VALUE(SUBSTITUTE(Hafas[[#This Row],[Längengrad Bahnhof]],".",","))</f>
        <v>8.8722809999999992</v>
      </c>
    </row>
    <row r="3486" spans="1:7">
      <c r="A3486" s="4" t="s">
        <v>12791</v>
      </c>
      <c r="B3486">
        <v>8003209</v>
      </c>
      <c r="D3486" s="4" t="s">
        <v>12792</v>
      </c>
      <c r="E3486" s="4" t="s">
        <v>12793</v>
      </c>
      <c r="F3486">
        <f>VALUE(SUBSTITUTE(Hafas[[#This Row],[Breitengrad Bahnhof]],".",","))</f>
        <v>51.686157999999999</v>
      </c>
      <c r="G3486">
        <f>VALUE(SUBSTITUTE(Hafas[[#This Row],[Längengrad Bahnhof]],".",","))</f>
        <v>10.099740000000001</v>
      </c>
    </row>
    <row r="3487" spans="1:7">
      <c r="A3487" s="4" t="s">
        <v>12794</v>
      </c>
      <c r="B3487">
        <v>8003211</v>
      </c>
      <c r="D3487" s="4" t="s">
        <v>12795</v>
      </c>
      <c r="E3487" s="4" t="s">
        <v>12796</v>
      </c>
      <c r="F3487">
        <f>VALUE(SUBSTITUTE(Hafas[[#This Row],[Breitengrad Bahnhof]],".",","))</f>
        <v>50.254548999999997</v>
      </c>
      <c r="G3487">
        <f>VALUE(SUBSTITUTE(Hafas[[#This Row],[Längengrad Bahnhof]],".",","))</f>
        <v>7.4392189999999996</v>
      </c>
    </row>
    <row r="3488" spans="1:7">
      <c r="A3488" s="4" t="s">
        <v>12797</v>
      </c>
      <c r="B3488">
        <v>8003212</v>
      </c>
      <c r="D3488" s="4" t="s">
        <v>12798</v>
      </c>
      <c r="E3488" s="4" t="s">
        <v>12799</v>
      </c>
      <c r="F3488">
        <f>VALUE(SUBSTITUTE(Hafas[[#This Row],[Breitengrad Bahnhof]],".",","))</f>
        <v>52.113143999999998</v>
      </c>
      <c r="G3488">
        <f>VALUE(SUBSTITUTE(Hafas[[#This Row],[Längengrad Bahnhof]],".",","))</f>
        <v>7.8601089999999996</v>
      </c>
    </row>
    <row r="3489" spans="1:7">
      <c r="A3489" s="4" t="s">
        <v>12800</v>
      </c>
      <c r="B3489">
        <v>8003213</v>
      </c>
      <c r="D3489" s="4" t="s">
        <v>12801</v>
      </c>
      <c r="E3489" s="4" t="s">
        <v>12802</v>
      </c>
      <c r="F3489">
        <f>VALUE(SUBSTITUTE(Hafas[[#This Row],[Breitengrad Bahnhof]],".",","))</f>
        <v>50.615870000000001</v>
      </c>
      <c r="G3489">
        <f>VALUE(SUBSTITUTE(Hafas[[#This Row],[Längengrad Bahnhof]],".",","))</f>
        <v>8.3430859999999996</v>
      </c>
    </row>
    <row r="3490" spans="1:7">
      <c r="A3490" s="4" t="s">
        <v>12803</v>
      </c>
      <c r="B3490">
        <v>8011999</v>
      </c>
      <c r="D3490" s="4" t="s">
        <v>12804</v>
      </c>
      <c r="E3490" s="4" t="s">
        <v>12805</v>
      </c>
      <c r="F3490">
        <f>VALUE(SUBSTITUTE(Hafas[[#This Row],[Breitengrad Bahnhof]],".",","))</f>
        <v>50.561064999999999</v>
      </c>
      <c r="G3490">
        <f>VALUE(SUBSTITUTE(Hafas[[#This Row],[Längengrad Bahnhof]],".",","))</f>
        <v>11.061109999999999</v>
      </c>
    </row>
    <row r="3491" spans="1:7">
      <c r="A3491" s="4" t="s">
        <v>12806</v>
      </c>
      <c r="B3491">
        <v>8003214</v>
      </c>
      <c r="D3491" s="4" t="s">
        <v>12807</v>
      </c>
      <c r="E3491" s="4" t="s">
        <v>12808</v>
      </c>
      <c r="F3491">
        <f>VALUE(SUBSTITUTE(Hafas[[#This Row],[Breitengrad Bahnhof]],".",","))</f>
        <v>49.355257999999999</v>
      </c>
      <c r="G3491">
        <f>VALUE(SUBSTITUTE(Hafas[[#This Row],[Längengrad Bahnhof]],".",","))</f>
        <v>11.042724</v>
      </c>
    </row>
    <row r="3492" spans="1:7">
      <c r="A3492" s="4" t="s">
        <v>12809</v>
      </c>
      <c r="B3492">
        <v>8003215</v>
      </c>
      <c r="D3492" s="4" t="s">
        <v>12810</v>
      </c>
      <c r="E3492" s="4" t="s">
        <v>12811</v>
      </c>
      <c r="F3492">
        <f>VALUE(SUBSTITUTE(Hafas[[#This Row],[Breitengrad Bahnhof]],".",","))</f>
        <v>49.500081999999999</v>
      </c>
      <c r="G3492">
        <f>VALUE(SUBSTITUTE(Hafas[[#This Row],[Längengrad Bahnhof]],".",","))</f>
        <v>7.7009350000000003</v>
      </c>
    </row>
    <row r="3493" spans="1:7">
      <c r="A3493" s="4" t="s">
        <v>12812</v>
      </c>
      <c r="B3493">
        <v>8003216</v>
      </c>
      <c r="D3493" s="4" t="s">
        <v>12813</v>
      </c>
      <c r="E3493" s="4" t="s">
        <v>12814</v>
      </c>
      <c r="F3493">
        <f>VALUE(SUBSTITUTE(Hafas[[#This Row],[Breitengrad Bahnhof]],".",","))</f>
        <v>50.083196999999998</v>
      </c>
      <c r="G3493">
        <f>VALUE(SUBSTITUTE(Hafas[[#This Row],[Längengrad Bahnhof]],".",","))</f>
        <v>7.7687499999999998</v>
      </c>
    </row>
    <row r="3494" spans="1:7">
      <c r="A3494" s="4" t="s">
        <v>12815</v>
      </c>
      <c r="B3494">
        <v>8075963</v>
      </c>
      <c r="D3494" s="4" t="s">
        <v>2585</v>
      </c>
      <c r="E3494" s="4" t="s">
        <v>2585</v>
      </c>
      <c r="F3494">
        <f>VALUE(SUBSTITUTE(Hafas[[#This Row],[Breitengrad Bahnhof]],".",","))</f>
        <v>999999</v>
      </c>
      <c r="G3494">
        <f>VALUE(SUBSTITUTE(Hafas[[#This Row],[Längengrad Bahnhof]],".",","))</f>
        <v>999999</v>
      </c>
    </row>
    <row r="3495" spans="1:7">
      <c r="A3495" s="4" t="s">
        <v>12816</v>
      </c>
      <c r="B3495">
        <v>8000194</v>
      </c>
      <c r="D3495" s="4" t="s">
        <v>12817</v>
      </c>
      <c r="E3495" s="4" t="s">
        <v>12818</v>
      </c>
      <c r="F3495">
        <f>VALUE(SUBSTITUTE(Hafas[[#This Row],[Breitengrad Bahnhof]],".",","))</f>
        <v>47.875432000000004</v>
      </c>
      <c r="G3495">
        <f>VALUE(SUBSTITUTE(Hafas[[#This Row],[Längengrad Bahnhof]],".",","))</f>
        <v>10.629496</v>
      </c>
    </row>
    <row r="3496" spans="1:7">
      <c r="A3496" s="4" t="s">
        <v>12819</v>
      </c>
      <c r="B3496">
        <v>8000195</v>
      </c>
      <c r="D3496" s="4" t="s">
        <v>12820</v>
      </c>
      <c r="E3496" s="4" t="s">
        <v>12821</v>
      </c>
      <c r="F3496">
        <f>VALUE(SUBSTITUTE(Hafas[[#This Row],[Breitengrad Bahnhof]],".",","))</f>
        <v>48.081079000000003</v>
      </c>
      <c r="G3496">
        <f>VALUE(SUBSTITUTE(Hafas[[#This Row],[Längengrad Bahnhof]],".",","))</f>
        <v>10.854911</v>
      </c>
    </row>
    <row r="3497" spans="1:7">
      <c r="A3497" s="4" t="s">
        <v>12822</v>
      </c>
      <c r="B3497">
        <v>8012000</v>
      </c>
      <c r="D3497" s="4" t="s">
        <v>12823</v>
      </c>
      <c r="E3497" s="4" t="s">
        <v>12824</v>
      </c>
      <c r="F3497">
        <f>VALUE(SUBSTITUTE(Hafas[[#This Row],[Breitengrad Bahnhof]],".",","))</f>
        <v>50.611696999999999</v>
      </c>
      <c r="G3497">
        <f>VALUE(SUBSTITUTE(Hafas[[#This Row],[Längengrad Bahnhof]],".",","))</f>
        <v>11.433361</v>
      </c>
    </row>
    <row r="3498" spans="1:7">
      <c r="A3498" s="4" t="s">
        <v>12825</v>
      </c>
      <c r="B3498">
        <v>8012002</v>
      </c>
      <c r="D3498" s="4" t="s">
        <v>12826</v>
      </c>
      <c r="E3498" s="4" t="s">
        <v>12827</v>
      </c>
      <c r="F3498">
        <f>VALUE(SUBSTITUTE(Hafas[[#This Row],[Breitengrad Bahnhof]],".",","))</f>
        <v>54.007080999999999</v>
      </c>
      <c r="G3498">
        <f>VALUE(SUBSTITUTE(Hafas[[#This Row],[Längengrad Bahnhof]],".",","))</f>
        <v>12.197820999999999</v>
      </c>
    </row>
    <row r="3499" spans="1:7">
      <c r="A3499" s="4" t="s">
        <v>12828</v>
      </c>
      <c r="B3499">
        <v>8071256</v>
      </c>
      <c r="D3499" s="4" t="s">
        <v>12829</v>
      </c>
      <c r="E3499" s="4" t="s">
        <v>12830</v>
      </c>
      <c r="F3499">
        <f>VALUE(SUBSTITUTE(Hafas[[#This Row],[Breitengrad Bahnhof]],".",","))</f>
        <v>54.009802000000001</v>
      </c>
      <c r="G3499">
        <f>VALUE(SUBSTITUTE(Hafas[[#This Row],[Längengrad Bahnhof]],".",","))</f>
        <v>12.199446</v>
      </c>
    </row>
    <row r="3500" spans="1:7">
      <c r="A3500" s="4" t="s">
        <v>12831</v>
      </c>
      <c r="B3500">
        <v>8003218</v>
      </c>
      <c r="D3500" s="4" t="s">
        <v>12832</v>
      </c>
      <c r="E3500" s="4" t="s">
        <v>12833</v>
      </c>
      <c r="F3500">
        <f>VALUE(SUBSTITUTE(Hafas[[#This Row],[Breitengrad Bahnhof]],".",","))</f>
        <v>48.576658000000002</v>
      </c>
      <c r="G3500">
        <f>VALUE(SUBSTITUTE(Hafas[[#This Row],[Längengrad Bahnhof]],".",","))</f>
        <v>7.8065559999999996</v>
      </c>
    </row>
    <row r="3501" spans="1:7">
      <c r="A3501" s="4" t="s">
        <v>12834</v>
      </c>
      <c r="B3501">
        <v>8000008</v>
      </c>
      <c r="D3501" s="4" t="s">
        <v>2585</v>
      </c>
      <c r="E3501" s="4" t="s">
        <v>2585</v>
      </c>
      <c r="F3501">
        <f>VALUE(SUBSTITUTE(Hafas[[#This Row],[Breitengrad Bahnhof]],".",","))</f>
        <v>999999</v>
      </c>
      <c r="G3501">
        <f>VALUE(SUBSTITUTE(Hafas[[#This Row],[Längengrad Bahnhof]],".",","))</f>
        <v>999999</v>
      </c>
    </row>
    <row r="3502" spans="1:7">
      <c r="A3502" s="4" t="s">
        <v>12835</v>
      </c>
      <c r="B3502">
        <v>8003220</v>
      </c>
      <c r="D3502" s="4" t="s">
        <v>12836</v>
      </c>
      <c r="E3502" s="4" t="s">
        <v>12837</v>
      </c>
      <c r="F3502">
        <f>VALUE(SUBSTITUTE(Hafas[[#This Row],[Breitengrad Bahnhof]],".",","))</f>
        <v>47.683031</v>
      </c>
      <c r="G3502">
        <f>VALUE(SUBSTITUTE(Hafas[[#This Row],[Längengrad Bahnhof]],".",","))</f>
        <v>9.5481839999999991</v>
      </c>
    </row>
    <row r="3503" spans="1:7">
      <c r="A3503" s="4" t="s">
        <v>12838</v>
      </c>
      <c r="B3503">
        <v>8003222</v>
      </c>
      <c r="D3503" s="4" t="s">
        <v>12839</v>
      </c>
      <c r="E3503" s="4" t="s">
        <v>12840</v>
      </c>
      <c r="F3503">
        <f>VALUE(SUBSTITUTE(Hafas[[#This Row],[Breitengrad Bahnhof]],".",","))</f>
        <v>54.888814000000004</v>
      </c>
      <c r="G3503">
        <f>VALUE(SUBSTITUTE(Hafas[[#This Row],[Längengrad Bahnhof]],".",","))</f>
        <v>8.3689689999999999</v>
      </c>
    </row>
    <row r="3504" spans="1:7">
      <c r="A3504" s="4" t="s">
        <v>12841</v>
      </c>
      <c r="B3504">
        <v>8079216</v>
      </c>
      <c r="D3504" s="4" t="s">
        <v>12842</v>
      </c>
      <c r="E3504" s="4" t="s">
        <v>12843</v>
      </c>
      <c r="F3504">
        <f>VALUE(SUBSTITUTE(Hafas[[#This Row],[Breitengrad Bahnhof]],".",","))</f>
        <v>54.888274000000003</v>
      </c>
      <c r="G3504">
        <f>VALUE(SUBSTITUTE(Hafas[[#This Row],[Längengrad Bahnhof]],".",","))</f>
        <v>8.3694550000000003</v>
      </c>
    </row>
    <row r="3505" spans="1:7">
      <c r="A3505" s="4" t="s">
        <v>12844</v>
      </c>
      <c r="B3505">
        <v>8007161</v>
      </c>
      <c r="D3505" s="4" t="s">
        <v>12845</v>
      </c>
      <c r="E3505" s="4" t="s">
        <v>12846</v>
      </c>
      <c r="F3505">
        <f>VALUE(SUBSTITUTE(Hafas[[#This Row],[Breitengrad Bahnhof]],".",","))</f>
        <v>50.137264000000002</v>
      </c>
      <c r="G3505">
        <f>VALUE(SUBSTITUTE(Hafas[[#This Row],[Längengrad Bahnhof]],".",","))</f>
        <v>8.44773</v>
      </c>
    </row>
    <row r="3506" spans="1:7">
      <c r="A3506" s="4" t="s">
        <v>12847</v>
      </c>
      <c r="B3506">
        <v>8007162</v>
      </c>
      <c r="D3506" s="4" t="s">
        <v>12848</v>
      </c>
      <c r="E3506" s="4" t="s">
        <v>12849</v>
      </c>
      <c r="F3506">
        <f>VALUE(SUBSTITUTE(Hafas[[#This Row],[Breitengrad Bahnhof]],".",","))</f>
        <v>50.147185</v>
      </c>
      <c r="G3506">
        <f>VALUE(SUBSTITUTE(Hafas[[#This Row],[Längengrad Bahnhof]],".",","))</f>
        <v>8.4446449999999995</v>
      </c>
    </row>
    <row r="3507" spans="1:7">
      <c r="A3507" s="4" t="s">
        <v>12850</v>
      </c>
      <c r="B3507">
        <v>8007160</v>
      </c>
      <c r="D3507" s="4" t="s">
        <v>12851</v>
      </c>
      <c r="E3507" s="4" t="s">
        <v>12852</v>
      </c>
      <c r="F3507">
        <f>VALUE(SUBSTITUTE(Hafas[[#This Row],[Breitengrad Bahnhof]],".",","))</f>
        <v>50.124873999999998</v>
      </c>
      <c r="G3507">
        <f>VALUE(SUBSTITUTE(Hafas[[#This Row],[Längengrad Bahnhof]],".",","))</f>
        <v>8.4616869999999995</v>
      </c>
    </row>
    <row r="3508" spans="1:7">
      <c r="A3508" s="4" t="s">
        <v>12853</v>
      </c>
      <c r="B3508">
        <v>8003227</v>
      </c>
      <c r="D3508" s="4" t="s">
        <v>12854</v>
      </c>
      <c r="E3508" s="4" t="s">
        <v>12855</v>
      </c>
      <c r="F3508">
        <f>VALUE(SUBSTITUTE(Hafas[[#This Row],[Breitengrad Bahnhof]],".",","))</f>
        <v>48.120286</v>
      </c>
      <c r="G3508">
        <f>VALUE(SUBSTITUTE(Hafas[[#This Row],[Längengrad Bahnhof]],".",","))</f>
        <v>10.124616</v>
      </c>
    </row>
    <row r="3509" spans="1:7">
      <c r="A3509" s="4" t="s">
        <v>12856</v>
      </c>
      <c r="B3509">
        <v>8003228</v>
      </c>
      <c r="D3509" s="4" t="s">
        <v>12857</v>
      </c>
      <c r="E3509" s="4" t="s">
        <v>12858</v>
      </c>
      <c r="F3509">
        <f>VALUE(SUBSTITUTE(Hafas[[#This Row],[Breitengrad Bahnhof]],".",","))</f>
        <v>50.062489999999997</v>
      </c>
      <c r="G3509">
        <f>VALUE(SUBSTITUTE(Hafas[[#This Row],[Längengrad Bahnhof]],".",","))</f>
        <v>8.5294790000000003</v>
      </c>
    </row>
    <row r="3510" spans="1:7">
      <c r="A3510" s="4" t="s">
        <v>12859</v>
      </c>
      <c r="B3510">
        <v>8003229</v>
      </c>
      <c r="D3510" s="4" t="s">
        <v>12860</v>
      </c>
      <c r="E3510" s="4" t="s">
        <v>12861</v>
      </c>
      <c r="F3510">
        <f>VALUE(SUBSTITUTE(Hafas[[#This Row],[Breitengrad Bahnhof]],".",","))</f>
        <v>49.843905999999997</v>
      </c>
      <c r="G3510">
        <f>VALUE(SUBSTITUTE(Hafas[[#This Row],[Längengrad Bahnhof]],".",","))</f>
        <v>11.862261999999999</v>
      </c>
    </row>
    <row r="3511" spans="1:7">
      <c r="A3511" s="4" t="s">
        <v>12862</v>
      </c>
      <c r="B3511">
        <v>8000409</v>
      </c>
      <c r="D3511" s="4" t="s">
        <v>12863</v>
      </c>
      <c r="E3511" s="4" t="s">
        <v>12864</v>
      </c>
      <c r="F3511">
        <f>VALUE(SUBSTITUTE(Hafas[[#This Row],[Breitengrad Bahnhof]],".",","))</f>
        <v>51.367564000000002</v>
      </c>
      <c r="G3511">
        <f>VALUE(SUBSTITUTE(Hafas[[#This Row],[Längengrad Bahnhof]],".",","))</f>
        <v>6.4255490000000002</v>
      </c>
    </row>
    <row r="3512" spans="1:7">
      <c r="A3512" s="4" t="s">
        <v>12865</v>
      </c>
      <c r="B3512">
        <v>8000197</v>
      </c>
      <c r="D3512" s="4" t="s">
        <v>12866</v>
      </c>
      <c r="E3512" s="4" t="s">
        <v>12867</v>
      </c>
      <c r="F3512">
        <f>VALUE(SUBSTITUTE(Hafas[[#This Row],[Breitengrad Bahnhof]],".",","))</f>
        <v>47.711745000000001</v>
      </c>
      <c r="G3512">
        <f>VALUE(SUBSTITUTE(Hafas[[#This Row],[Längengrad Bahnhof]],".",","))</f>
        <v>10.31761</v>
      </c>
    </row>
    <row r="3513" spans="1:7">
      <c r="A3513" s="4" t="s">
        <v>12868</v>
      </c>
      <c r="B3513">
        <v>8003230</v>
      </c>
      <c r="D3513" s="4" t="s">
        <v>12869</v>
      </c>
      <c r="E3513" s="4" t="s">
        <v>12870</v>
      </c>
      <c r="F3513">
        <f>VALUE(SUBSTITUTE(Hafas[[#This Row],[Breitengrad Bahnhof]],".",","))</f>
        <v>47.731293000000001</v>
      </c>
      <c r="G3513">
        <f>VALUE(SUBSTITUTE(Hafas[[#This Row],[Längengrad Bahnhof]],".",","))</f>
        <v>10.332050000000001</v>
      </c>
    </row>
    <row r="3514" spans="1:7">
      <c r="A3514" s="4" t="s">
        <v>12871</v>
      </c>
      <c r="B3514">
        <v>8012004</v>
      </c>
      <c r="D3514" s="4" t="s">
        <v>12872</v>
      </c>
      <c r="E3514" s="4" t="s">
        <v>12873</v>
      </c>
      <c r="F3514">
        <f>VALUE(SUBSTITUTE(Hafas[[#This Row],[Breitengrad Bahnhof]],".",","))</f>
        <v>50.742944000000001</v>
      </c>
      <c r="G3514">
        <f>VALUE(SUBSTITUTE(Hafas[[#This Row],[Längengrad Bahnhof]],".",","))</f>
        <v>12.953920999999999</v>
      </c>
    </row>
    <row r="3515" spans="1:7">
      <c r="A3515" s="4" t="s">
        <v>12874</v>
      </c>
      <c r="B3515">
        <v>8003232</v>
      </c>
      <c r="D3515" s="4" t="s">
        <v>12875</v>
      </c>
      <c r="E3515" s="4" t="s">
        <v>12876</v>
      </c>
      <c r="F3515">
        <f>VALUE(SUBSTITUTE(Hafas[[#This Row],[Breitengrad Bahnhof]],".",","))</f>
        <v>49.440998</v>
      </c>
      <c r="G3515">
        <f>VALUE(SUBSTITUTE(Hafas[[#This Row],[Längengrad Bahnhof]],".",","))</f>
        <v>7.7330129999999997</v>
      </c>
    </row>
    <row r="3516" spans="1:7">
      <c r="A3516" s="4" t="s">
        <v>12877</v>
      </c>
      <c r="B3516">
        <v>8012005</v>
      </c>
      <c r="D3516" s="4" t="s">
        <v>12878</v>
      </c>
      <c r="E3516" s="4" t="s">
        <v>12879</v>
      </c>
      <c r="F3516">
        <f>VALUE(SUBSTITUTE(Hafas[[#This Row],[Breitengrad Bahnhof]],".",","))</f>
        <v>54.329875000000001</v>
      </c>
      <c r="G3516">
        <f>VALUE(SUBSTITUTE(Hafas[[#This Row],[Längengrad Bahnhof]],".",","))</f>
        <v>12.741013000000001</v>
      </c>
    </row>
    <row r="3517" spans="1:7">
      <c r="A3517" s="4" t="s">
        <v>12880</v>
      </c>
      <c r="B3517">
        <v>8003233</v>
      </c>
      <c r="D3517" s="4" t="s">
        <v>12881</v>
      </c>
      <c r="E3517" s="4" t="s">
        <v>12882</v>
      </c>
      <c r="F3517">
        <f>VALUE(SUBSTITUTE(Hafas[[#This Row],[Breitengrad Bahnhof]],".",","))</f>
        <v>48.194451000000001</v>
      </c>
      <c r="G3517">
        <f>VALUE(SUBSTITUTE(Hafas[[#This Row],[Längengrad Bahnhof]],".",","))</f>
        <v>7.7640940000000001</v>
      </c>
    </row>
    <row r="3518" spans="1:7">
      <c r="A3518" s="4" t="s">
        <v>12883</v>
      </c>
      <c r="B3518">
        <v>8003235</v>
      </c>
      <c r="D3518" s="4" t="s">
        <v>12884</v>
      </c>
      <c r="E3518" s="4" t="s">
        <v>12885</v>
      </c>
      <c r="F3518">
        <f>VALUE(SUBSTITUTE(Hafas[[#This Row],[Breitengrad Bahnhof]],".",","))</f>
        <v>50.401879999999998</v>
      </c>
      <c r="G3518">
        <f>VALUE(SUBSTITUTE(Hafas[[#This Row],[Längengrad Bahnhof]],".",","))</f>
        <v>8.1357169999999996</v>
      </c>
    </row>
    <row r="3519" spans="1:7">
      <c r="A3519" s="4" t="s">
        <v>12886</v>
      </c>
      <c r="B3519">
        <v>8012006</v>
      </c>
      <c r="D3519" s="4" t="s">
        <v>12887</v>
      </c>
      <c r="E3519" s="4" t="s">
        <v>12888</v>
      </c>
      <c r="F3519">
        <f>VALUE(SUBSTITUTE(Hafas[[#This Row],[Breitengrad Bahnhof]],".",","))</f>
        <v>51.909578000000003</v>
      </c>
      <c r="G3519">
        <f>VALUE(SUBSTITUTE(Hafas[[#This Row],[Längengrad Bahnhof]],".",","))</f>
        <v>14.627567000000001</v>
      </c>
    </row>
    <row r="3520" spans="1:7">
      <c r="A3520" s="4" t="s">
        <v>12889</v>
      </c>
      <c r="B3520">
        <v>8003238</v>
      </c>
      <c r="D3520" s="4" t="s">
        <v>12890</v>
      </c>
      <c r="E3520" s="4" t="s">
        <v>12891</v>
      </c>
      <c r="F3520">
        <f>VALUE(SUBSTITUTE(Hafas[[#This Row],[Breitengrad Bahnhof]],".",","))</f>
        <v>49.686706000000001</v>
      </c>
      <c r="G3520">
        <f>VALUE(SUBSTITUTE(Hafas[[#This Row],[Längengrad Bahnhof]],".",","))</f>
        <v>11.060829</v>
      </c>
    </row>
    <row r="3521" spans="1:7">
      <c r="A3521" s="4" t="s">
        <v>12892</v>
      </c>
      <c r="B3521">
        <v>8003241</v>
      </c>
      <c r="D3521" s="4" t="s">
        <v>12893</v>
      </c>
      <c r="E3521" s="4" t="s">
        <v>12894</v>
      </c>
      <c r="F3521">
        <f>VALUE(SUBSTITUTE(Hafas[[#This Row],[Breitengrad Bahnhof]],".",","))</f>
        <v>50.187064999999997</v>
      </c>
      <c r="G3521">
        <f>VALUE(SUBSTITUTE(Hafas[[#This Row],[Längengrad Bahnhof]],".",","))</f>
        <v>7.6489779999999996</v>
      </c>
    </row>
    <row r="3522" spans="1:7">
      <c r="A3522" s="4" t="s">
        <v>12895</v>
      </c>
      <c r="B3522">
        <v>8000198</v>
      </c>
      <c r="D3522" s="4" t="s">
        <v>12896</v>
      </c>
      <c r="E3522" s="4" t="s">
        <v>12897</v>
      </c>
      <c r="F3522">
        <f>VALUE(SUBSTITUTE(Hafas[[#This Row],[Breitengrad Bahnhof]],".",","))</f>
        <v>51.363374999999998</v>
      </c>
      <c r="G3522">
        <f>VALUE(SUBSTITUTE(Hafas[[#This Row],[Längengrad Bahnhof]],".",","))</f>
        <v>6.9537469999999999</v>
      </c>
    </row>
    <row r="3523" spans="1:7">
      <c r="A3523" s="4" t="s">
        <v>12898</v>
      </c>
      <c r="B3523">
        <v>8003245</v>
      </c>
      <c r="D3523" s="4" t="s">
        <v>12899</v>
      </c>
      <c r="E3523" s="4" t="s">
        <v>12900</v>
      </c>
      <c r="F3523">
        <f>VALUE(SUBSTITUTE(Hafas[[#This Row],[Breitengrad Bahnhof]],".",","))</f>
        <v>51.356608000000001</v>
      </c>
      <c r="G3523">
        <f>VALUE(SUBSTITUTE(Hafas[[#This Row],[Längengrad Bahnhof]],".",","))</f>
        <v>6.9391449999999999</v>
      </c>
    </row>
    <row r="3524" spans="1:7">
      <c r="A3524" s="4" t="s">
        <v>12901</v>
      </c>
      <c r="B3524">
        <v>8003247</v>
      </c>
      <c r="D3524" s="4" t="s">
        <v>12902</v>
      </c>
      <c r="E3524" s="4" t="s">
        <v>12903</v>
      </c>
      <c r="F3524">
        <f>VALUE(SUBSTITUTE(Hafas[[#This Row],[Breitengrad Bahnhof]],".",","))</f>
        <v>51.581007999999997</v>
      </c>
      <c r="G3524">
        <f>VALUE(SUBSTITUTE(Hafas[[#This Row],[Längengrad Bahnhof]],".",","))</f>
        <v>6.2522270000000004</v>
      </c>
    </row>
    <row r="3525" spans="1:7">
      <c r="A3525" s="4" t="s">
        <v>12904</v>
      </c>
      <c r="B3525">
        <v>8003248</v>
      </c>
      <c r="D3525" s="4" t="s">
        <v>12905</v>
      </c>
      <c r="E3525" s="4" t="s">
        <v>12906</v>
      </c>
      <c r="F3525">
        <f>VALUE(SUBSTITUTE(Hafas[[#This Row],[Breitengrad Bahnhof]],".",","))</f>
        <v>48.479368999999998</v>
      </c>
      <c r="G3525">
        <f>VALUE(SUBSTITUTE(Hafas[[#This Row],[Längengrad Bahnhof]],".",","))</f>
        <v>8.9737449999999992</v>
      </c>
    </row>
    <row r="3526" spans="1:7">
      <c r="A3526" s="4" t="s">
        <v>12907</v>
      </c>
      <c r="B3526">
        <v>8012007</v>
      </c>
      <c r="D3526" s="4" t="s">
        <v>12908</v>
      </c>
      <c r="E3526" s="4" t="s">
        <v>12909</v>
      </c>
      <c r="F3526">
        <f>VALUE(SUBSTITUTE(Hafas[[#This Row],[Breitengrad Bahnhof]],".",","))</f>
        <v>51.181038000000001</v>
      </c>
      <c r="G3526">
        <f>VALUE(SUBSTITUTE(Hafas[[#This Row],[Längengrad Bahnhof]],".",","))</f>
        <v>11.20356</v>
      </c>
    </row>
    <row r="3527" spans="1:7">
      <c r="A3527" s="4" t="s">
        <v>12910</v>
      </c>
      <c r="B3527">
        <v>8003249</v>
      </c>
      <c r="D3527" s="4" t="s">
        <v>12911</v>
      </c>
      <c r="E3527" s="4" t="s">
        <v>12912</v>
      </c>
      <c r="F3527">
        <f>VALUE(SUBSTITUTE(Hafas[[#This Row],[Breitengrad Bahnhof]],".",","))</f>
        <v>47.609836000000001</v>
      </c>
      <c r="G3527">
        <f>VALUE(SUBSTITUTE(Hafas[[#This Row],[Längengrad Bahnhof]],".",","))</f>
        <v>12.190535000000001</v>
      </c>
    </row>
    <row r="3528" spans="1:7">
      <c r="A3528" s="4" t="s">
        <v>12913</v>
      </c>
      <c r="B3528">
        <v>8071985</v>
      </c>
      <c r="D3528" s="4" t="s">
        <v>12914</v>
      </c>
      <c r="E3528" s="4" t="s">
        <v>12915</v>
      </c>
      <c r="F3528">
        <f>VALUE(SUBSTITUTE(Hafas[[#This Row],[Breitengrad Bahnhof]],".",","))</f>
        <v>54.311008999999999</v>
      </c>
      <c r="G3528">
        <f>VALUE(SUBSTITUTE(Hafas[[#This Row],[Längengrad Bahnhof]],".",","))</f>
        <v>10.098571</v>
      </c>
    </row>
    <row r="3529" spans="1:7">
      <c r="A3529" s="4" t="s">
        <v>12916</v>
      </c>
      <c r="B3529">
        <v>8000199</v>
      </c>
      <c r="D3529" s="4" t="s">
        <v>12917</v>
      </c>
      <c r="E3529" s="4" t="s">
        <v>12918</v>
      </c>
      <c r="F3529">
        <f>VALUE(SUBSTITUTE(Hafas[[#This Row],[Breitengrad Bahnhof]],".",","))</f>
        <v>54.314985</v>
      </c>
      <c r="G3529">
        <f>VALUE(SUBSTITUTE(Hafas[[#This Row],[Längengrad Bahnhof]],".",","))</f>
        <v>10.131976</v>
      </c>
    </row>
    <row r="3530" spans="1:7">
      <c r="A3530" s="4" t="s">
        <v>12919</v>
      </c>
      <c r="B3530">
        <v>8003251</v>
      </c>
      <c r="D3530" s="4" t="s">
        <v>12920</v>
      </c>
      <c r="E3530" s="4" t="s">
        <v>12921</v>
      </c>
      <c r="F3530">
        <f>VALUE(SUBSTITUTE(Hafas[[#This Row],[Breitengrad Bahnhof]],".",","))</f>
        <v>54.307205000000003</v>
      </c>
      <c r="G3530">
        <f>VALUE(SUBSTITUTE(Hafas[[#This Row],[Längengrad Bahnhof]],".",","))</f>
        <v>10.156965</v>
      </c>
    </row>
    <row r="3531" spans="1:7">
      <c r="A3531" s="4" t="s">
        <v>12922</v>
      </c>
      <c r="B3531">
        <v>8070840</v>
      </c>
      <c r="D3531" s="4" t="s">
        <v>12923</v>
      </c>
      <c r="E3531" s="4" t="s">
        <v>12924</v>
      </c>
      <c r="F3531">
        <f>VALUE(SUBSTITUTE(Hafas[[#This Row],[Breitengrad Bahnhof]],".",","))</f>
        <v>54.296038000000003</v>
      </c>
      <c r="G3531">
        <f>VALUE(SUBSTITUTE(Hafas[[#This Row],[Längengrad Bahnhof]],".",","))</f>
        <v>10.182757000000001</v>
      </c>
    </row>
    <row r="3532" spans="1:7">
      <c r="A3532" s="4" t="s">
        <v>12925</v>
      </c>
      <c r="B3532">
        <v>8003259</v>
      </c>
      <c r="D3532" s="4" t="s">
        <v>12926</v>
      </c>
      <c r="E3532" s="4" t="s">
        <v>12927</v>
      </c>
      <c r="F3532">
        <f>VALUE(SUBSTITUTE(Hafas[[#This Row],[Breitengrad Bahnhof]],".",","))</f>
        <v>54.314117000000003</v>
      </c>
      <c r="G3532">
        <f>VALUE(SUBSTITUTE(Hafas[[#This Row],[Längengrad Bahnhof]],".",","))</f>
        <v>10.170073</v>
      </c>
    </row>
    <row r="3533" spans="1:7">
      <c r="A3533" s="4" t="s">
        <v>12928</v>
      </c>
      <c r="B3533">
        <v>8003477</v>
      </c>
      <c r="D3533" s="4" t="s">
        <v>12929</v>
      </c>
      <c r="E3533" s="4" t="s">
        <v>12930</v>
      </c>
      <c r="F3533">
        <f>VALUE(SUBSTITUTE(Hafas[[#This Row],[Breitengrad Bahnhof]],".",","))</f>
        <v>54.287142000000003</v>
      </c>
      <c r="G3533">
        <f>VALUE(SUBSTITUTE(Hafas[[#This Row],[Längengrad Bahnhof]],".",","))</f>
        <v>10.180414000000001</v>
      </c>
    </row>
    <row r="3534" spans="1:7">
      <c r="A3534" s="4" t="s">
        <v>12931</v>
      </c>
      <c r="B3534">
        <v>8003474</v>
      </c>
      <c r="D3534" s="4" t="s">
        <v>12932</v>
      </c>
      <c r="E3534" s="4" t="s">
        <v>12933</v>
      </c>
      <c r="F3534">
        <f>VALUE(SUBSTITUTE(Hafas[[#This Row],[Breitengrad Bahnhof]],".",","))</f>
        <v>54.310569000000001</v>
      </c>
      <c r="G3534">
        <f>VALUE(SUBSTITUTE(Hafas[[#This Row],[Längengrad Bahnhof]],".",","))</f>
        <v>10.098596000000001</v>
      </c>
    </row>
    <row r="3535" spans="1:7">
      <c r="A3535" s="4" t="s">
        <v>12934</v>
      </c>
      <c r="B3535">
        <v>8003260</v>
      </c>
      <c r="D3535" s="4" t="s">
        <v>12935</v>
      </c>
      <c r="E3535" s="4" t="s">
        <v>12936</v>
      </c>
      <c r="F3535">
        <f>VALUE(SUBSTITUTE(Hafas[[#This Row],[Breitengrad Bahnhof]],".",","))</f>
        <v>54.326103000000003</v>
      </c>
      <c r="G3535">
        <f>VALUE(SUBSTITUTE(Hafas[[#This Row],[Längengrad Bahnhof]],".",","))</f>
        <v>10.20837</v>
      </c>
    </row>
    <row r="3536" spans="1:7">
      <c r="A3536" s="4" t="s">
        <v>12937</v>
      </c>
      <c r="B3536">
        <v>8003253</v>
      </c>
      <c r="D3536" s="4" t="s">
        <v>12938</v>
      </c>
      <c r="E3536" s="4" t="s">
        <v>12939</v>
      </c>
      <c r="F3536">
        <f>VALUE(SUBSTITUTE(Hafas[[#This Row],[Breitengrad Bahnhof]],".",","))</f>
        <v>54.310040000000001</v>
      </c>
      <c r="G3536">
        <f>VALUE(SUBSTITUTE(Hafas[[#This Row],[Längengrad Bahnhof]],".",","))</f>
        <v>10.070212</v>
      </c>
    </row>
    <row r="3537" spans="1:7">
      <c r="A3537" s="4" t="s">
        <v>12940</v>
      </c>
      <c r="B3537">
        <v>8003297</v>
      </c>
      <c r="D3537" s="4" t="s">
        <v>12941</v>
      </c>
      <c r="E3537" s="4" t="s">
        <v>12942</v>
      </c>
      <c r="F3537">
        <f>VALUE(SUBSTITUTE(Hafas[[#This Row],[Breitengrad Bahnhof]],".",","))</f>
        <v>51.130014000000003</v>
      </c>
      <c r="G3537">
        <f>VALUE(SUBSTITUTE(Hafas[[#This Row],[Längengrad Bahnhof]],".",","))</f>
        <v>7.6162289999999997</v>
      </c>
    </row>
    <row r="3538" spans="1:7">
      <c r="A3538" s="4" t="s">
        <v>12943</v>
      </c>
      <c r="B3538">
        <v>8007224</v>
      </c>
      <c r="D3538" s="4" t="s">
        <v>12944</v>
      </c>
      <c r="E3538" s="4" t="s">
        <v>12945</v>
      </c>
      <c r="F3538">
        <f>VALUE(SUBSTITUTE(Hafas[[#This Row],[Breitengrad Bahnhof]],".",","))</f>
        <v>48.315683999999997</v>
      </c>
      <c r="G3538">
        <f>VALUE(SUBSTITUTE(Hafas[[#This Row],[Längengrad Bahnhof]],".",","))</f>
        <v>9.0608280000000008</v>
      </c>
    </row>
    <row r="3539" spans="1:7">
      <c r="A3539" s="4" t="s">
        <v>12946</v>
      </c>
      <c r="B3539">
        <v>8003256</v>
      </c>
      <c r="D3539" s="4" t="s">
        <v>12947</v>
      </c>
      <c r="E3539" s="4" t="s">
        <v>12948</v>
      </c>
      <c r="F3539">
        <f>VALUE(SUBSTITUTE(Hafas[[#This Row],[Breitengrad Bahnhof]],".",","))</f>
        <v>48.991379000000002</v>
      </c>
      <c r="G3539">
        <f>VALUE(SUBSTITUTE(Hafas[[#This Row],[Längengrad Bahnhof]],".",","))</f>
        <v>11.378503</v>
      </c>
    </row>
    <row r="3540" spans="1:7">
      <c r="A3540" s="4" t="s">
        <v>12949</v>
      </c>
      <c r="B3540">
        <v>8003257</v>
      </c>
      <c r="D3540" s="4" t="s">
        <v>12950</v>
      </c>
      <c r="E3540" s="4" t="s">
        <v>12951</v>
      </c>
      <c r="F3540">
        <f>VALUE(SUBSTITUTE(Hafas[[#This Row],[Breitengrad Bahnhof]],".",","))</f>
        <v>49.419370999999998</v>
      </c>
      <c r="G3540">
        <f>VALUE(SUBSTITUTE(Hafas[[#This Row],[Längengrad Bahnhof]],".",","))</f>
        <v>7.6128359999999997</v>
      </c>
    </row>
    <row r="3541" spans="1:7">
      <c r="A3541" s="4" t="s">
        <v>12952</v>
      </c>
      <c r="B3541">
        <v>8003262</v>
      </c>
      <c r="D3541" s="4" t="s">
        <v>12953</v>
      </c>
      <c r="E3541" s="4" t="s">
        <v>12954</v>
      </c>
      <c r="F3541">
        <f>VALUE(SUBSTITUTE(Hafas[[#This Row],[Breitengrad Bahnhof]],".",","))</f>
        <v>50.473373000000002</v>
      </c>
      <c r="G3541">
        <f>VALUE(SUBSTITUTE(Hafas[[#This Row],[Längengrad Bahnhof]],".",","))</f>
        <v>8.6668690000000002</v>
      </c>
    </row>
    <row r="3542" spans="1:7">
      <c r="A3542" s="4" t="s">
        <v>12955</v>
      </c>
      <c r="B3542">
        <v>8003263</v>
      </c>
      <c r="D3542" s="4" t="s">
        <v>12956</v>
      </c>
      <c r="E3542" s="4" t="s">
        <v>12957</v>
      </c>
      <c r="F3542">
        <f>VALUE(SUBSTITUTE(Hafas[[#This Row],[Breitengrad Bahnhof]],".",","))</f>
        <v>47.953415</v>
      </c>
      <c r="G3542">
        <f>VALUE(SUBSTITUTE(Hafas[[#This Row],[Längengrad Bahnhof]],".",","))</f>
        <v>12.831517</v>
      </c>
    </row>
    <row r="3543" spans="1:7">
      <c r="A3543" s="4" t="s">
        <v>12958</v>
      </c>
      <c r="B3543">
        <v>8003266</v>
      </c>
      <c r="D3543" s="4" t="s">
        <v>12959</v>
      </c>
      <c r="E3543" s="4" t="s">
        <v>12960</v>
      </c>
      <c r="F3543">
        <f>VALUE(SUBSTITUTE(Hafas[[#This Row],[Breitengrad Bahnhof]],".",","))</f>
        <v>48.939160999999999</v>
      </c>
      <c r="G3543">
        <f>VALUE(SUBSTITUTE(Hafas[[#This Row],[Längengrad Bahnhof]],".",","))</f>
        <v>9.3290559999999996</v>
      </c>
    </row>
    <row r="3544" spans="1:7">
      <c r="A3544" s="4" t="s">
        <v>12961</v>
      </c>
      <c r="B3544">
        <v>8003267</v>
      </c>
      <c r="D3544" s="4" t="s">
        <v>12962</v>
      </c>
      <c r="E3544" s="4" t="s">
        <v>12963</v>
      </c>
      <c r="F3544">
        <f>VALUE(SUBSTITUTE(Hafas[[#This Row],[Breitengrad Bahnhof]],".",","))</f>
        <v>52.289852000000003</v>
      </c>
      <c r="G3544">
        <f>VALUE(SUBSTITUTE(Hafas[[#This Row],[Längengrad Bahnhof]],".",","))</f>
        <v>9.4919360000000008</v>
      </c>
    </row>
    <row r="3545" spans="1:7">
      <c r="A3545" s="4" t="s">
        <v>12964</v>
      </c>
      <c r="B3545">
        <v>8003268</v>
      </c>
      <c r="D3545" s="4" t="s">
        <v>12965</v>
      </c>
      <c r="E3545" s="4" t="s">
        <v>12966</v>
      </c>
      <c r="F3545">
        <f>VALUE(SUBSTITUTE(Hafas[[#This Row],[Breitengrad Bahnhof]],".",","))</f>
        <v>49.735145000000003</v>
      </c>
      <c r="G3545">
        <f>VALUE(SUBSTITUTE(Hafas[[#This Row],[Längengrad Bahnhof]],".",","))</f>
        <v>11.141397</v>
      </c>
    </row>
    <row r="3546" spans="1:7">
      <c r="A3546" s="4" t="s">
        <v>12967</v>
      </c>
      <c r="B3546">
        <v>8071080</v>
      </c>
      <c r="D3546" s="4" t="s">
        <v>12968</v>
      </c>
      <c r="E3546" s="4" t="s">
        <v>12969</v>
      </c>
      <c r="F3546">
        <f>VALUE(SUBSTITUTE(Hafas[[#This Row],[Breitengrad Bahnhof]],".",","))</f>
        <v>49.734031999999999</v>
      </c>
      <c r="G3546">
        <f>VALUE(SUBSTITUTE(Hafas[[#This Row],[Längengrad Bahnhof]],".",","))</f>
        <v>11.146381999999999</v>
      </c>
    </row>
    <row r="3547" spans="1:7">
      <c r="A3547" s="4" t="s">
        <v>12970</v>
      </c>
      <c r="B3547">
        <v>8000427</v>
      </c>
      <c r="D3547" s="4" t="s">
        <v>12971</v>
      </c>
      <c r="E3547" s="4" t="s">
        <v>12972</v>
      </c>
      <c r="F3547">
        <f>VALUE(SUBSTITUTE(Hafas[[#This Row],[Breitengrad Bahnhof]],".",","))</f>
        <v>50.806576</v>
      </c>
      <c r="G3547">
        <f>VALUE(SUBSTITUTE(Hafas[[#This Row],[Längengrad Bahnhof]],".",","))</f>
        <v>7.880509</v>
      </c>
    </row>
    <row r="3548" spans="1:7">
      <c r="A3548" s="4" t="s">
        <v>12973</v>
      </c>
      <c r="B3548">
        <v>8000201</v>
      </c>
      <c r="D3548" s="4" t="s">
        <v>12974</v>
      </c>
      <c r="E3548" s="4" t="s">
        <v>12975</v>
      </c>
      <c r="F3548">
        <f>VALUE(SUBSTITUTE(Hafas[[#This Row],[Breitengrad Bahnhof]],".",","))</f>
        <v>49.869903999999998</v>
      </c>
      <c r="G3548">
        <f>VALUE(SUBSTITUTE(Hafas[[#This Row],[Längengrad Bahnhof]],".",","))</f>
        <v>11.776325</v>
      </c>
    </row>
    <row r="3549" spans="1:7">
      <c r="A3549" s="4" t="s">
        <v>12976</v>
      </c>
      <c r="B3549">
        <v>8003270</v>
      </c>
      <c r="D3549" s="4" t="s">
        <v>12977</v>
      </c>
      <c r="E3549" s="4" t="s">
        <v>12978</v>
      </c>
      <c r="F3549">
        <f>VALUE(SUBSTITUTE(Hafas[[#This Row],[Breitengrad Bahnhof]],".",","))</f>
        <v>50.165495999999997</v>
      </c>
      <c r="G3549">
        <f>VALUE(SUBSTITUTE(Hafas[[#This Row],[Längengrad Bahnhof]],".",","))</f>
        <v>11.985965</v>
      </c>
    </row>
    <row r="3550" spans="1:7">
      <c r="A3550" s="4" t="s">
        <v>12979</v>
      </c>
      <c r="B3550">
        <v>8003272</v>
      </c>
      <c r="D3550" s="4" t="s">
        <v>12980</v>
      </c>
      <c r="E3550" s="4" t="s">
        <v>12981</v>
      </c>
      <c r="F3550">
        <f>VALUE(SUBSTITUTE(Hafas[[#This Row],[Breitengrad Bahnhof]],".",","))</f>
        <v>48.528748999999998</v>
      </c>
      <c r="G3550">
        <f>VALUE(SUBSTITUTE(Hafas[[#This Row],[Längengrad Bahnhof]],".",","))</f>
        <v>9.1394800000000007</v>
      </c>
    </row>
    <row r="3551" spans="1:7">
      <c r="A3551" s="4" t="s">
        <v>12982</v>
      </c>
      <c r="B3551">
        <v>8000435</v>
      </c>
      <c r="D3551" s="4" t="s">
        <v>12983</v>
      </c>
      <c r="E3551" s="4" t="s">
        <v>12984</v>
      </c>
      <c r="F3551">
        <f>VALUE(SUBSTITUTE(Hafas[[#This Row],[Breitengrad Bahnhof]],".",","))</f>
        <v>50.823779000000002</v>
      </c>
      <c r="G3551">
        <f>VALUE(SUBSTITUTE(Hafas[[#This Row],[Längengrad Bahnhof]],".",","))</f>
        <v>8.9213989999999992</v>
      </c>
    </row>
    <row r="3552" spans="1:7">
      <c r="A3552" s="4" t="s">
        <v>12985</v>
      </c>
      <c r="B3552">
        <v>8003276</v>
      </c>
      <c r="D3552" s="4" t="s">
        <v>12986</v>
      </c>
      <c r="E3552" s="4" t="s">
        <v>12987</v>
      </c>
      <c r="F3552">
        <f>VALUE(SUBSTITUTE(Hafas[[#This Row],[Breitengrad Bahnhof]],".",","))</f>
        <v>53.305655000000002</v>
      </c>
      <c r="G3552">
        <f>VALUE(SUBSTITUTE(Hafas[[#This Row],[Längengrad Bahnhof]],".",","))</f>
        <v>8.4752329999999994</v>
      </c>
    </row>
    <row r="3553" spans="1:7">
      <c r="A3553" s="4" t="s">
        <v>12988</v>
      </c>
      <c r="B3553">
        <v>8003278</v>
      </c>
      <c r="D3553" s="4" t="s">
        <v>12989</v>
      </c>
      <c r="E3553" s="4" t="s">
        <v>12990</v>
      </c>
      <c r="F3553">
        <f>VALUE(SUBSTITUTE(Hafas[[#This Row],[Breitengrad Bahnhof]],".",","))</f>
        <v>49.037646000000002</v>
      </c>
      <c r="G3553">
        <f>VALUE(SUBSTITUTE(Hafas[[#This Row],[Längengrad Bahnhof]],".",","))</f>
        <v>9.1509029999999996</v>
      </c>
    </row>
    <row r="3554" spans="1:7">
      <c r="A3554" s="4" t="s">
        <v>12991</v>
      </c>
      <c r="B3554">
        <v>8003280</v>
      </c>
      <c r="D3554" s="4" t="s">
        <v>12992</v>
      </c>
      <c r="E3554" s="4" t="s">
        <v>12993</v>
      </c>
      <c r="F3554">
        <f>VALUE(SUBSTITUTE(Hafas[[#This Row],[Breitengrad Bahnhof]],".",","))</f>
        <v>48.644258000000001</v>
      </c>
      <c r="G3554">
        <f>VALUE(SUBSTITUTE(Hafas[[#This Row],[Längengrad Bahnhof]],".",","))</f>
        <v>9.4439270000000004</v>
      </c>
    </row>
    <row r="3555" spans="1:7">
      <c r="A3555" s="4" t="s">
        <v>12994</v>
      </c>
      <c r="B3555">
        <v>8003282</v>
      </c>
      <c r="D3555" s="4" t="s">
        <v>12995</v>
      </c>
      <c r="E3555" s="4" t="s">
        <v>12996</v>
      </c>
      <c r="F3555">
        <f>VALUE(SUBSTITUTE(Hafas[[#This Row],[Breitengrad Bahnhof]],".",","))</f>
        <v>48.657764</v>
      </c>
      <c r="G3555">
        <f>VALUE(SUBSTITUTE(Hafas[[#This Row],[Längengrad Bahnhof]],".",","))</f>
        <v>9.4162909999999993</v>
      </c>
    </row>
    <row r="3556" spans="1:7">
      <c r="A3556" s="4" t="s">
        <v>12997</v>
      </c>
      <c r="B3556">
        <v>8003283</v>
      </c>
      <c r="D3556" s="4" t="s">
        <v>12998</v>
      </c>
      <c r="E3556" s="4" t="s">
        <v>12999</v>
      </c>
      <c r="F3556">
        <f>VALUE(SUBSTITUTE(Hafas[[#This Row],[Breitengrad Bahnhof]],".",","))</f>
        <v>48.640261000000002</v>
      </c>
      <c r="G3556">
        <f>VALUE(SUBSTITUTE(Hafas[[#This Row],[Längengrad Bahnhof]],".",","))</f>
        <v>9.4517880000000005</v>
      </c>
    </row>
    <row r="3557" spans="1:7">
      <c r="A3557" s="4" t="s">
        <v>13000</v>
      </c>
      <c r="B3557">
        <v>8003284</v>
      </c>
      <c r="D3557" s="4" t="s">
        <v>13001</v>
      </c>
      <c r="E3557" s="4" t="s">
        <v>13002</v>
      </c>
      <c r="F3557">
        <f>VALUE(SUBSTITUTE(Hafas[[#This Row],[Breitengrad Bahnhof]],".",","))</f>
        <v>49.656748999999998</v>
      </c>
      <c r="G3557">
        <f>VALUE(SUBSTITUTE(Hafas[[#This Row],[Längengrad Bahnhof]],".",","))</f>
        <v>9.8577130000000004</v>
      </c>
    </row>
    <row r="3558" spans="1:7">
      <c r="A3558" s="4" t="s">
        <v>13003</v>
      </c>
      <c r="B3558">
        <v>8003285</v>
      </c>
      <c r="D3558" s="4" t="s">
        <v>13004</v>
      </c>
      <c r="E3558" s="4" t="s">
        <v>13005</v>
      </c>
      <c r="F3558">
        <f>VALUE(SUBSTITUTE(Hafas[[#This Row],[Breitengrad Bahnhof]],".",","))</f>
        <v>49.537163</v>
      </c>
      <c r="G3558">
        <f>VALUE(SUBSTITUTE(Hafas[[#This Row],[Längengrad Bahnhof]],".",","))</f>
        <v>8.1814520000000002</v>
      </c>
    </row>
    <row r="3559" spans="1:7">
      <c r="A3559" s="4" t="s">
        <v>13006</v>
      </c>
      <c r="B3559">
        <v>8000652</v>
      </c>
      <c r="D3559" s="4" t="s">
        <v>13007</v>
      </c>
      <c r="E3559" s="4" t="s">
        <v>13008</v>
      </c>
      <c r="F3559">
        <f>VALUE(SUBSTITUTE(Hafas[[#This Row],[Breitengrad Bahnhof]],".",","))</f>
        <v>49.668545000000002</v>
      </c>
      <c r="G3559">
        <f>VALUE(SUBSTITUTE(Hafas[[#This Row],[Längengrad Bahnhof]],".",","))</f>
        <v>8.0165260000000007</v>
      </c>
    </row>
    <row r="3560" spans="1:7">
      <c r="A3560" s="4" t="s">
        <v>13009</v>
      </c>
      <c r="B3560">
        <v>8003286</v>
      </c>
      <c r="D3560" s="4" t="s">
        <v>13010</v>
      </c>
      <c r="E3560" s="4" t="s">
        <v>13011</v>
      </c>
      <c r="F3560">
        <f>VALUE(SUBSTITUTE(Hafas[[#This Row],[Breitengrad Bahnhof]],".",","))</f>
        <v>52.307875000000003</v>
      </c>
      <c r="G3560">
        <f>VALUE(SUBSTITUTE(Hafas[[#This Row],[Längengrad Bahnhof]],".",","))</f>
        <v>9.119783</v>
      </c>
    </row>
    <row r="3561" spans="1:7">
      <c r="A3561" s="4" t="s">
        <v>13012</v>
      </c>
      <c r="B3561">
        <v>8003287</v>
      </c>
      <c r="D3561" s="4" t="s">
        <v>13013</v>
      </c>
      <c r="E3561" s="4" t="s">
        <v>13014</v>
      </c>
      <c r="F3561">
        <f>VALUE(SUBSTITUTE(Hafas[[#This Row],[Breitengrad Bahnhof]],".",","))</f>
        <v>51.086067999999997</v>
      </c>
      <c r="G3561">
        <f>VALUE(SUBSTITUTE(Hafas[[#This Row],[Längengrad Bahnhof]],".",","))</f>
        <v>8.0781030000000005</v>
      </c>
    </row>
    <row r="3562" spans="1:7">
      <c r="A3562" s="4" t="s">
        <v>13015</v>
      </c>
      <c r="B3562">
        <v>8012009</v>
      </c>
      <c r="D3562" s="4" t="s">
        <v>13016</v>
      </c>
      <c r="E3562" s="4" t="s">
        <v>13017</v>
      </c>
      <c r="F3562">
        <f>VALUE(SUBSTITUTE(Hafas[[#This Row],[Breitengrad Bahnhof]],".",","))</f>
        <v>53.448596000000002</v>
      </c>
      <c r="G3562">
        <f>VALUE(SUBSTITUTE(Hafas[[#This Row],[Längengrad Bahnhof]],".",","))</f>
        <v>11.263320999999999</v>
      </c>
    </row>
    <row r="3563" spans="1:7">
      <c r="A3563" s="4" t="s">
        <v>13018</v>
      </c>
      <c r="B3563">
        <v>8003288</v>
      </c>
      <c r="D3563" s="4" t="s">
        <v>13019</v>
      </c>
      <c r="E3563" s="4" t="s">
        <v>13020</v>
      </c>
      <c r="F3563">
        <f>VALUE(SUBSTITUTE(Hafas[[#This Row],[Breitengrad Bahnhof]],".",","))</f>
        <v>52.196755000000003</v>
      </c>
      <c r="G3563">
        <f>VALUE(SUBSTITUTE(Hafas[[#This Row],[Längengrad Bahnhof]],".",","))</f>
        <v>8.6437779999999993</v>
      </c>
    </row>
    <row r="3564" spans="1:7">
      <c r="A3564" s="4" t="s">
        <v>13021</v>
      </c>
      <c r="B3564">
        <v>8012011</v>
      </c>
      <c r="D3564" s="4" t="s">
        <v>13022</v>
      </c>
      <c r="E3564" s="4" t="s">
        <v>13023</v>
      </c>
      <c r="F3564">
        <f>VALUE(SUBSTITUTE(Hafas[[#This Row],[Breitengrad Bahnhof]],".",","))</f>
        <v>52.375235000000004</v>
      </c>
      <c r="G3564">
        <f>VALUE(SUBSTITUTE(Hafas[[#This Row],[Längengrad Bahnhof]],".",","))</f>
        <v>12.422205999999999</v>
      </c>
    </row>
    <row r="3565" spans="1:7">
      <c r="A3565" s="4" t="s">
        <v>13024</v>
      </c>
      <c r="B3565">
        <v>8012012</v>
      </c>
      <c r="D3565" s="4" t="s">
        <v>13025</v>
      </c>
      <c r="E3565" s="4" t="s">
        <v>13026</v>
      </c>
      <c r="F3565">
        <f>VALUE(SUBSTITUTE(Hafas[[#This Row],[Breitengrad Bahnhof]],".",","))</f>
        <v>51.244700000000002</v>
      </c>
      <c r="G3565">
        <f>VALUE(SUBSTITUTE(Hafas[[#This Row],[Längengrad Bahnhof]],".",","))</f>
        <v>11.662570000000001</v>
      </c>
    </row>
    <row r="3566" spans="1:7">
      <c r="A3566" s="4" t="s">
        <v>13027</v>
      </c>
      <c r="B3566">
        <v>8070454</v>
      </c>
      <c r="D3566" s="4" t="s">
        <v>13028</v>
      </c>
      <c r="E3566" s="4" t="s">
        <v>13029</v>
      </c>
      <c r="F3566">
        <f>VALUE(SUBSTITUTE(Hafas[[#This Row],[Breitengrad Bahnhof]],".",","))</f>
        <v>52.954895999999998</v>
      </c>
      <c r="G3566">
        <f>VALUE(SUBSTITUTE(Hafas[[#This Row],[Längengrad Bahnhof]],".",","))</f>
        <v>8.6783210000000004</v>
      </c>
    </row>
    <row r="3567" spans="1:7">
      <c r="A3567" s="4" t="s">
        <v>13030</v>
      </c>
      <c r="B3567">
        <v>8003290</v>
      </c>
      <c r="D3567" s="4" t="s">
        <v>13031</v>
      </c>
      <c r="E3567" s="4" t="s">
        <v>13032</v>
      </c>
      <c r="F3567">
        <f>VALUE(SUBSTITUTE(Hafas[[#This Row],[Breitengrad Bahnhof]],".",","))</f>
        <v>48.070900000000002</v>
      </c>
      <c r="G3567">
        <f>VALUE(SUBSTITUTE(Hafas[[#This Row],[Längengrad Bahnhof]],".",","))</f>
        <v>11.887255</v>
      </c>
    </row>
    <row r="3568" spans="1:7">
      <c r="A3568" s="4" t="s">
        <v>13033</v>
      </c>
      <c r="B3568">
        <v>8084066</v>
      </c>
      <c r="D3568" s="4" t="s">
        <v>13034</v>
      </c>
      <c r="E3568" s="4" t="s">
        <v>13035</v>
      </c>
      <c r="F3568">
        <f>VALUE(SUBSTITUTE(Hafas[[#This Row],[Breitengrad Bahnhof]],".",","))</f>
        <v>48.092947000000002</v>
      </c>
      <c r="G3568">
        <f>VALUE(SUBSTITUTE(Hafas[[#This Row],[Längengrad Bahnhof]],".",","))</f>
        <v>12.648167000000001</v>
      </c>
    </row>
    <row r="3569" spans="1:7">
      <c r="A3569" s="4" t="s">
        <v>13036</v>
      </c>
      <c r="B3569">
        <v>8003292</v>
      </c>
      <c r="D3569" s="4" t="s">
        <v>13037</v>
      </c>
      <c r="E3569" s="4" t="s">
        <v>13038</v>
      </c>
      <c r="F3569">
        <f>VALUE(SUBSTITUTE(Hafas[[#This Row],[Breitengrad Bahnhof]],".",","))</f>
        <v>52.983764999999998</v>
      </c>
      <c r="G3569">
        <f>VALUE(SUBSTITUTE(Hafas[[#This Row],[Längengrad Bahnhof]],".",","))</f>
        <v>8.8472360000000005</v>
      </c>
    </row>
    <row r="3570" spans="1:7">
      <c r="A3570" s="4" t="s">
        <v>13039</v>
      </c>
      <c r="B3570">
        <v>8003293</v>
      </c>
      <c r="D3570" s="4" t="s">
        <v>13040</v>
      </c>
      <c r="E3570" s="4" t="s">
        <v>13041</v>
      </c>
      <c r="F3570">
        <f>VALUE(SUBSTITUTE(Hafas[[#This Row],[Breitengrad Bahnhof]],".",","))</f>
        <v>47.967936000000002</v>
      </c>
      <c r="G3570">
        <f>VALUE(SUBSTITUTE(Hafas[[#This Row],[Längengrad Bahnhof]],".",","))</f>
        <v>7.9591320000000003</v>
      </c>
    </row>
    <row r="3571" spans="1:7">
      <c r="A3571" s="4" t="s">
        <v>13042</v>
      </c>
      <c r="B3571">
        <v>8003294</v>
      </c>
      <c r="D3571" s="4" t="s">
        <v>13043</v>
      </c>
      <c r="E3571" s="4" t="s">
        <v>13044</v>
      </c>
      <c r="F3571">
        <f>VALUE(SUBSTITUTE(Hafas[[#This Row],[Breitengrad Bahnhof]],".",","))</f>
        <v>49.286181999999997</v>
      </c>
      <c r="G3571">
        <f>VALUE(SUBSTITUTE(Hafas[[#This Row],[Längengrad Bahnhof]],".",","))</f>
        <v>7.2264499999999998</v>
      </c>
    </row>
    <row r="3572" spans="1:7">
      <c r="A3572" s="4" t="s">
        <v>13045</v>
      </c>
      <c r="B3572">
        <v>8003295</v>
      </c>
      <c r="D3572" s="4" t="s">
        <v>13046</v>
      </c>
      <c r="E3572" s="4" t="s">
        <v>13047</v>
      </c>
      <c r="F3572">
        <f>VALUE(SUBSTITUTE(Hafas[[#This Row],[Breitengrad Bahnhof]],".",","))</f>
        <v>49.785769000000002</v>
      </c>
      <c r="G3572">
        <f>VALUE(SUBSTITUTE(Hafas[[#This Row],[Längengrad Bahnhof]],".",","))</f>
        <v>7.4645890000000001</v>
      </c>
    </row>
    <row r="3573" spans="1:7">
      <c r="A3573" s="4" t="s">
        <v>13048</v>
      </c>
      <c r="B3573">
        <v>8007104</v>
      </c>
      <c r="D3573" s="4" t="s">
        <v>13049</v>
      </c>
      <c r="E3573" s="4" t="s">
        <v>13050</v>
      </c>
      <c r="F3573">
        <f>VALUE(SUBSTITUTE(Hafas[[#This Row],[Breitengrad Bahnhof]],".",","))</f>
        <v>48.361930000000001</v>
      </c>
      <c r="G3573">
        <f>VALUE(SUBSTITUTE(Hafas[[#This Row],[Längengrad Bahnhof]],".",","))</f>
        <v>8.1059070000000002</v>
      </c>
    </row>
    <row r="3574" spans="1:7">
      <c r="A3574" s="4" t="s">
        <v>13051</v>
      </c>
      <c r="B3574">
        <v>8003298</v>
      </c>
      <c r="D3574" s="4" t="s">
        <v>13052</v>
      </c>
      <c r="E3574" s="4" t="s">
        <v>13053</v>
      </c>
      <c r="F3574">
        <f>VALUE(SUBSTITUTE(Hafas[[#This Row],[Breitengrad Bahnhof]],".",","))</f>
        <v>49.762324</v>
      </c>
      <c r="G3574">
        <f>VALUE(SUBSTITUTE(Hafas[[#This Row],[Längengrad Bahnhof]],".",","))</f>
        <v>7.4354769999999997</v>
      </c>
    </row>
    <row r="3575" spans="1:7">
      <c r="A3575" s="4" t="s">
        <v>13054</v>
      </c>
      <c r="B3575">
        <v>8003289</v>
      </c>
      <c r="D3575" s="4" t="s">
        <v>13055</v>
      </c>
      <c r="E3575" s="4" t="s">
        <v>13056</v>
      </c>
      <c r="F3575">
        <f>VALUE(SUBSTITUTE(Hafas[[#This Row],[Breitengrad Bahnhof]],".",","))</f>
        <v>48.623055000000001</v>
      </c>
      <c r="G3575">
        <f>VALUE(SUBSTITUTE(Hafas[[#This Row],[Längengrad Bahnhof]],".",","))</f>
        <v>8.3556840000000001</v>
      </c>
    </row>
    <row r="3576" spans="1:7">
      <c r="A3576" s="4" t="s">
        <v>13057</v>
      </c>
      <c r="B3576">
        <v>8003299</v>
      </c>
      <c r="D3576" s="4" t="s">
        <v>13058</v>
      </c>
      <c r="E3576" s="4" t="s">
        <v>13059</v>
      </c>
      <c r="F3576">
        <f>VALUE(SUBSTITUTE(Hafas[[#This Row],[Breitengrad Bahnhof]],".",","))</f>
        <v>48.300922</v>
      </c>
      <c r="G3576">
        <f>VALUE(SUBSTITUTE(Hafas[[#This Row],[Längengrad Bahnhof]],".",","))</f>
        <v>10.959553</v>
      </c>
    </row>
    <row r="3577" spans="1:7">
      <c r="A3577" s="4" t="s">
        <v>13060</v>
      </c>
      <c r="B3577">
        <v>8000203</v>
      </c>
      <c r="D3577" s="4" t="s">
        <v>13061</v>
      </c>
      <c r="E3577" s="4" t="s">
        <v>13062</v>
      </c>
      <c r="F3577">
        <f>VALUE(SUBSTITUTE(Hafas[[#This Row],[Breitengrad Bahnhof]],".",","))</f>
        <v>47.793532999999996</v>
      </c>
      <c r="G3577">
        <f>VALUE(SUBSTITUTE(Hafas[[#This Row],[Längengrad Bahnhof]],".",","))</f>
        <v>9.8819210000000002</v>
      </c>
    </row>
    <row r="3578" spans="1:7">
      <c r="A3578" s="4" t="s">
        <v>13063</v>
      </c>
      <c r="B3578">
        <v>8000479</v>
      </c>
      <c r="D3578" s="4" t="s">
        <v>13064</v>
      </c>
      <c r="E3578" s="4" t="s">
        <v>13065</v>
      </c>
      <c r="F3578">
        <f>VALUE(SUBSTITUTE(Hafas[[#This Row],[Breitengrad Bahnhof]],".",","))</f>
        <v>49.732497000000002</v>
      </c>
      <c r="G3578">
        <f>VALUE(SUBSTITUTE(Hafas[[#This Row],[Längengrad Bahnhof]],".",","))</f>
        <v>10.155214000000001</v>
      </c>
    </row>
    <row r="3579" spans="1:7">
      <c r="A3579" s="4" t="s">
        <v>13066</v>
      </c>
      <c r="B3579">
        <v>8012014</v>
      </c>
      <c r="D3579" s="4" t="s">
        <v>13067</v>
      </c>
      <c r="E3579" s="4" t="s">
        <v>13068</v>
      </c>
      <c r="F3579">
        <f>VALUE(SUBSTITUTE(Hafas[[#This Row],[Breitengrad Bahnhof]],".",","))</f>
        <v>52.634844000000001</v>
      </c>
      <c r="G3579">
        <f>VALUE(SUBSTITUTE(Hafas[[#This Row],[Längengrad Bahnhof]],".",","))</f>
        <v>11.661113</v>
      </c>
    </row>
    <row r="3580" spans="1:7">
      <c r="A3580" s="4" t="s">
        <v>13069</v>
      </c>
      <c r="B3580">
        <v>8017421</v>
      </c>
      <c r="D3580" s="4" t="s">
        <v>13070</v>
      </c>
      <c r="E3580" s="4" t="s">
        <v>13071</v>
      </c>
      <c r="F3580">
        <f>VALUE(SUBSTITUTE(Hafas[[#This Row],[Breitengrad Bahnhof]],".",","))</f>
        <v>50.772286000000001</v>
      </c>
      <c r="G3580">
        <f>VALUE(SUBSTITUTE(Hafas[[#This Row],[Längengrad Bahnhof]],".",","))</f>
        <v>12.903751</v>
      </c>
    </row>
    <row r="3581" spans="1:7">
      <c r="A3581" s="4" t="s">
        <v>13072</v>
      </c>
      <c r="B3581">
        <v>8003302</v>
      </c>
      <c r="D3581" s="4" t="s">
        <v>13073</v>
      </c>
      <c r="E3581" s="4" t="s">
        <v>13074</v>
      </c>
      <c r="F3581">
        <f>VALUE(SUBSTITUTE(Hafas[[#This Row],[Breitengrad Bahnhof]],".",","))</f>
        <v>47.483032000000001</v>
      </c>
      <c r="G3581">
        <f>VALUE(SUBSTITUTE(Hafas[[#This Row],[Längengrad Bahnhof]],".",","))</f>
        <v>11.238588999999999</v>
      </c>
    </row>
    <row r="3582" spans="1:7">
      <c r="A3582" s="4" t="s">
        <v>13075</v>
      </c>
      <c r="B3582">
        <v>8012015</v>
      </c>
      <c r="D3582" s="4" t="s">
        <v>13076</v>
      </c>
      <c r="E3582" s="4" t="s">
        <v>13077</v>
      </c>
      <c r="F3582">
        <f>VALUE(SUBSTITUTE(Hafas[[#This Row],[Breitengrad Bahnhof]],".",","))</f>
        <v>52.877938</v>
      </c>
      <c r="G3582">
        <f>VALUE(SUBSTITUTE(Hafas[[#This Row],[Längengrad Bahnhof]],".",","))</f>
        <v>13.555956999999999</v>
      </c>
    </row>
    <row r="3583" spans="1:7">
      <c r="A3583" s="4" t="s">
        <v>13078</v>
      </c>
      <c r="B3583">
        <v>8003303</v>
      </c>
      <c r="D3583" s="4" t="s">
        <v>13079</v>
      </c>
      <c r="E3583" s="4" t="s">
        <v>13080</v>
      </c>
      <c r="F3583">
        <f>VALUE(SUBSTITUTE(Hafas[[#This Row],[Breitengrad Bahnhof]],".",","))</f>
        <v>54.861997000000002</v>
      </c>
      <c r="G3583">
        <f>VALUE(SUBSTITUTE(Hafas[[#This Row],[Längengrad Bahnhof]],".",","))</f>
        <v>8.6764539999999997</v>
      </c>
    </row>
    <row r="3584" spans="1:7">
      <c r="A3584" s="4" t="s">
        <v>13081</v>
      </c>
      <c r="B3584">
        <v>8012016</v>
      </c>
      <c r="D3584" s="4" t="s">
        <v>13082</v>
      </c>
      <c r="E3584" s="4" t="s">
        <v>13083</v>
      </c>
      <c r="F3584">
        <f>VALUE(SUBSTITUTE(Hafas[[#This Row],[Breitengrad Bahnhof]],".",","))</f>
        <v>52.021383</v>
      </c>
      <c r="G3584">
        <f>VALUE(SUBSTITUTE(Hafas[[#This Row],[Längengrad Bahnhof]],".",","))</f>
        <v>13.543711</v>
      </c>
    </row>
    <row r="3585" spans="1:7">
      <c r="A3585" s="4" t="s">
        <v>13084</v>
      </c>
      <c r="B3585">
        <v>8003309</v>
      </c>
      <c r="D3585" s="4" t="s">
        <v>13085</v>
      </c>
      <c r="E3585" s="4" t="s">
        <v>13086</v>
      </c>
      <c r="F3585">
        <f>VALUE(SUBSTITUTE(Hafas[[#This Row],[Breitengrad Bahnhof]],".",","))</f>
        <v>53.366207000000003</v>
      </c>
      <c r="G3585">
        <f>VALUE(SUBSTITUTE(Hafas[[#This Row],[Längengrad Bahnhof]],".",","))</f>
        <v>9.928922</v>
      </c>
    </row>
    <row r="3586" spans="1:7">
      <c r="A3586" s="4" t="s">
        <v>13087</v>
      </c>
      <c r="B3586">
        <v>8070781</v>
      </c>
      <c r="D3586" s="4" t="s">
        <v>13088</v>
      </c>
      <c r="E3586" s="4" t="s">
        <v>13089</v>
      </c>
      <c r="F3586">
        <f>VALUE(SUBSTITUTE(Hafas[[#This Row],[Breitengrad Bahnhof]],".",","))</f>
        <v>53.369340999999999</v>
      </c>
      <c r="G3586">
        <f>VALUE(SUBSTITUTE(Hafas[[#This Row],[Längengrad Bahnhof]],".",","))</f>
        <v>9.9384490000000003</v>
      </c>
    </row>
    <row r="3587" spans="1:7">
      <c r="A3587" s="4" t="s">
        <v>13090</v>
      </c>
      <c r="B3587">
        <v>8012020</v>
      </c>
      <c r="D3587" s="4" t="s">
        <v>13091</v>
      </c>
      <c r="E3587" s="4" t="s">
        <v>13092</v>
      </c>
      <c r="F3587">
        <f>VALUE(SUBSTITUTE(Hafas[[#This Row],[Breitengrad Bahnhof]],".",","))</f>
        <v>53.623142000000001</v>
      </c>
      <c r="G3587">
        <f>VALUE(SUBSTITUTE(Hafas[[#This Row],[Längengrad Bahnhof]],".",","))</f>
        <v>13.060525999999999</v>
      </c>
    </row>
    <row r="3588" spans="1:7">
      <c r="A3588" s="4" t="s">
        <v>13093</v>
      </c>
      <c r="B3588">
        <v>8012021</v>
      </c>
      <c r="D3588" s="4" t="s">
        <v>13094</v>
      </c>
      <c r="E3588" s="4" t="s">
        <v>13095</v>
      </c>
      <c r="F3588">
        <f>VALUE(SUBSTITUTE(Hafas[[#This Row],[Breitengrad Bahnhof]],".",","))</f>
        <v>53.925066999999999</v>
      </c>
      <c r="G3588">
        <f>VALUE(SUBSTITUTE(Hafas[[#This Row],[Längengrad Bahnhof]],".",","))</f>
        <v>13.620310999999999</v>
      </c>
    </row>
    <row r="3589" spans="1:7">
      <c r="A3589" s="4" t="s">
        <v>13096</v>
      </c>
      <c r="B3589">
        <v>8003313</v>
      </c>
      <c r="D3589" s="4" t="s">
        <v>13097</v>
      </c>
      <c r="E3589" s="4" t="s">
        <v>13098</v>
      </c>
      <c r="F3589">
        <f>VALUE(SUBSTITUTE(Hafas[[#This Row],[Breitengrad Bahnhof]],".",","))</f>
        <v>49.919848999999999</v>
      </c>
      <c r="G3589">
        <f>VALUE(SUBSTITUTE(Hafas[[#This Row],[Längengrad Bahnhof]],".",","))</f>
        <v>8.5167400000000004</v>
      </c>
    </row>
    <row r="3590" spans="1:7">
      <c r="A3590" s="4" t="s">
        <v>13099</v>
      </c>
      <c r="B3590">
        <v>8003316</v>
      </c>
      <c r="D3590" s="4" t="s">
        <v>13100</v>
      </c>
      <c r="E3590" s="4" t="s">
        <v>13101</v>
      </c>
      <c r="F3590">
        <f>VALUE(SUBSTITUTE(Hafas[[#This Row],[Breitengrad Bahnhof]],".",","))</f>
        <v>49.939711000000003</v>
      </c>
      <c r="G3590">
        <f>VALUE(SUBSTITUTE(Hafas[[#This Row],[Längengrad Bahnhof]],".",","))</f>
        <v>8.2069860000000006</v>
      </c>
    </row>
    <row r="3591" spans="1:7">
      <c r="A3591" s="4" t="s">
        <v>13102</v>
      </c>
      <c r="B3591">
        <v>8003317</v>
      </c>
      <c r="D3591" s="4" t="s">
        <v>13103</v>
      </c>
      <c r="E3591" s="4" t="s">
        <v>13104</v>
      </c>
      <c r="F3591">
        <f>VALUE(SUBSTITUTE(Hafas[[#This Row],[Breitengrad Bahnhof]],".",","))</f>
        <v>48.354044999999999</v>
      </c>
      <c r="G3591">
        <f>VALUE(SUBSTITUTE(Hafas[[#This Row],[Längengrad Bahnhof]],".",","))</f>
        <v>11.275478</v>
      </c>
    </row>
    <row r="3592" spans="1:7">
      <c r="A3592" s="4" t="s">
        <v>13105</v>
      </c>
      <c r="B3592">
        <v>8003318</v>
      </c>
      <c r="D3592" s="4" t="s">
        <v>13106</v>
      </c>
      <c r="E3592" s="4" t="s">
        <v>13107</v>
      </c>
      <c r="F3592">
        <f>VALUE(SUBSTITUTE(Hafas[[#This Row],[Breitengrad Bahnhof]],".",","))</f>
        <v>49.157288999999999</v>
      </c>
      <c r="G3592">
        <f>VALUE(SUBSTITUTE(Hafas[[#This Row],[Längengrad Bahnhof]],".",","))</f>
        <v>7.0334589999999997</v>
      </c>
    </row>
    <row r="3593" spans="1:7">
      <c r="A3593" s="4" t="s">
        <v>13108</v>
      </c>
      <c r="B3593">
        <v>8003321</v>
      </c>
      <c r="D3593" s="4" t="s">
        <v>13109</v>
      </c>
      <c r="E3593" s="4" t="s">
        <v>13110</v>
      </c>
      <c r="F3593">
        <f>VALUE(SUBSTITUTE(Hafas[[#This Row],[Breitengrad Bahnhof]],".",","))</f>
        <v>51.195661999999999</v>
      </c>
      <c r="G3593">
        <f>VALUE(SUBSTITUTE(Hafas[[#This Row],[Längengrad Bahnhof]],".",","))</f>
        <v>6.5519720000000001</v>
      </c>
    </row>
    <row r="3594" spans="1:7">
      <c r="A3594" s="4" t="s">
        <v>13111</v>
      </c>
      <c r="B3594">
        <v>8003323</v>
      </c>
      <c r="D3594" s="4" t="s">
        <v>13112</v>
      </c>
      <c r="E3594" s="4" t="s">
        <v>13113</v>
      </c>
      <c r="F3594">
        <f>VALUE(SUBSTITUTE(Hafas[[#This Row],[Breitengrad Bahnhof]],".",","))</f>
        <v>53.444735999999999</v>
      </c>
      <c r="G3594">
        <f>VALUE(SUBSTITUTE(Hafas[[#This Row],[Längengrad Bahnhof]],".",","))</f>
        <v>8.4760059999999999</v>
      </c>
    </row>
    <row r="3595" spans="1:7">
      <c r="A3595" s="4" t="s">
        <v>13114</v>
      </c>
      <c r="B3595">
        <v>8012033</v>
      </c>
      <c r="D3595" s="4" t="s">
        <v>13115</v>
      </c>
      <c r="E3595" s="4" t="s">
        <v>13116</v>
      </c>
      <c r="F3595">
        <f>VALUE(SUBSTITUTE(Hafas[[#This Row],[Breitengrad Bahnhof]],".",","))</f>
        <v>51.417406999999997</v>
      </c>
      <c r="G3595">
        <f>VALUE(SUBSTITUTE(Hafas[[#This Row],[Längengrad Bahnhof]],".",","))</f>
        <v>10.763196000000001</v>
      </c>
    </row>
    <row r="3596" spans="1:7">
      <c r="A3596" s="4" t="s">
        <v>13117</v>
      </c>
      <c r="B3596">
        <v>8003329</v>
      </c>
      <c r="D3596" s="4" t="s">
        <v>13118</v>
      </c>
      <c r="E3596" s="4" t="s">
        <v>13119</v>
      </c>
      <c r="F3596">
        <f>VALUE(SUBSTITUTE(Hafas[[#This Row],[Breitengrad Bahnhof]],".",","))</f>
        <v>50.062990999999997</v>
      </c>
      <c r="G3596">
        <f>VALUE(SUBSTITUTE(Hafas[[#This Row],[Längengrad Bahnhof]],".",","))</f>
        <v>9.6877040000000001</v>
      </c>
    </row>
    <row r="3597" spans="1:7">
      <c r="A3597" s="4" t="s">
        <v>13120</v>
      </c>
      <c r="B3597">
        <v>8003324</v>
      </c>
      <c r="D3597" s="4" t="s">
        <v>13121</v>
      </c>
      <c r="E3597" s="4" t="s">
        <v>13122</v>
      </c>
      <c r="F3597">
        <f>VALUE(SUBSTITUTE(Hafas[[#This Row],[Breitengrad Bahnhof]],".",","))</f>
        <v>49.721423000000001</v>
      </c>
      <c r="G3597">
        <f>VALUE(SUBSTITUTE(Hafas[[#This Row],[Längengrad Bahnhof]],".",","))</f>
        <v>9.2074759999999998</v>
      </c>
    </row>
    <row r="3598" spans="1:7">
      <c r="A3598" s="4" t="s">
        <v>13123</v>
      </c>
      <c r="B3598">
        <v>8012034</v>
      </c>
      <c r="D3598" s="4" t="s">
        <v>13124</v>
      </c>
      <c r="E3598" s="4" t="s">
        <v>13125</v>
      </c>
      <c r="F3598">
        <f>VALUE(SUBSTITUTE(Hafas[[#This Row],[Breitengrad Bahnhof]],".",","))</f>
        <v>51.180264999999999</v>
      </c>
      <c r="G3598">
        <f>VALUE(SUBSTITUTE(Hafas[[#This Row],[Längengrad Bahnhof]],".",","))</f>
        <v>11.781279</v>
      </c>
    </row>
    <row r="3599" spans="1:7">
      <c r="A3599" s="4" t="s">
        <v>13126</v>
      </c>
      <c r="B3599">
        <v>8003325</v>
      </c>
      <c r="D3599" s="4" t="s">
        <v>13127</v>
      </c>
      <c r="E3599" s="4" t="s">
        <v>13128</v>
      </c>
      <c r="F3599">
        <f>VALUE(SUBSTITUTE(Hafas[[#This Row],[Breitengrad Bahnhof]],".",","))</f>
        <v>47.686129000000001</v>
      </c>
      <c r="G3599">
        <f>VALUE(SUBSTITUTE(Hafas[[#This Row],[Längengrad Bahnhof]],".",","))</f>
        <v>7.5246620000000002</v>
      </c>
    </row>
    <row r="3600" spans="1:7">
      <c r="A3600" s="4" t="s">
        <v>13129</v>
      </c>
      <c r="B3600">
        <v>8003326</v>
      </c>
      <c r="D3600" s="4" t="s">
        <v>13130</v>
      </c>
      <c r="E3600" s="4" t="s">
        <v>13131</v>
      </c>
      <c r="F3600">
        <f>VALUE(SUBSTITUTE(Hafas[[#This Row],[Breitengrad Bahnhof]],".",","))</f>
        <v>48.411659</v>
      </c>
      <c r="G3600">
        <f>VALUE(SUBSTITUTE(Hafas[[#This Row],[Längengrad Bahnhof]],".",","))</f>
        <v>10.288497</v>
      </c>
    </row>
    <row r="3601" spans="1:7">
      <c r="A3601" s="4" t="s">
        <v>13132</v>
      </c>
      <c r="B3601">
        <v>8003314</v>
      </c>
      <c r="D3601" s="4" t="s">
        <v>13133</v>
      </c>
      <c r="E3601" s="4" t="s">
        <v>13134</v>
      </c>
      <c r="F3601">
        <f>VALUE(SUBSTITUTE(Hafas[[#This Row],[Breitengrad Bahnhof]],".",","))</f>
        <v>50.002645000000001</v>
      </c>
      <c r="G3601">
        <f>VALUE(SUBSTITUTE(Hafas[[#This Row],[Längengrad Bahnhof]],".",","))</f>
        <v>9.0722520000000006</v>
      </c>
    </row>
    <row r="3602" spans="1:7">
      <c r="A3602" s="4" t="s">
        <v>13135</v>
      </c>
      <c r="B3602">
        <v>8012036</v>
      </c>
      <c r="D3602" s="4" t="s">
        <v>13136</v>
      </c>
      <c r="E3602" s="4" t="s">
        <v>13137</v>
      </c>
      <c r="F3602">
        <f>VALUE(SUBSTITUTE(Hafas[[#This Row],[Breitengrad Bahnhof]],".",","))</f>
        <v>51.134608999999998</v>
      </c>
      <c r="G3602">
        <f>VALUE(SUBSTITUTE(Hafas[[#This Row],[Längengrad Bahnhof]],".",","))</f>
        <v>13.990176999999999</v>
      </c>
    </row>
    <row r="3603" spans="1:7">
      <c r="A3603" s="4" t="s">
        <v>13138</v>
      </c>
      <c r="B3603">
        <v>8012037</v>
      </c>
      <c r="D3603" s="4" t="s">
        <v>13139</v>
      </c>
      <c r="E3603" s="4" t="s">
        <v>13140</v>
      </c>
      <c r="F3603">
        <f>VALUE(SUBSTITUTE(Hafas[[#This Row],[Breitengrad Bahnhof]],".",","))</f>
        <v>50.902742000000003</v>
      </c>
      <c r="G3603">
        <f>VALUE(SUBSTITUTE(Hafas[[#This Row],[Längengrad Bahnhof]],".",","))</f>
        <v>13.281757000000001</v>
      </c>
    </row>
    <row r="3604" spans="1:7">
      <c r="A3604" s="4" t="s">
        <v>13141</v>
      </c>
      <c r="B3604">
        <v>8003331</v>
      </c>
      <c r="D3604" s="4" t="s">
        <v>13142</v>
      </c>
      <c r="E3604" s="4" t="s">
        <v>13143</v>
      </c>
      <c r="F3604">
        <f>VALUE(SUBSTITUTE(Hafas[[#This Row],[Breitengrad Bahnhof]],".",","))</f>
        <v>48.966745000000003</v>
      </c>
      <c r="G3604">
        <f>VALUE(SUBSTITUTE(Hafas[[#This Row],[Längengrad Bahnhof]],".",","))</f>
        <v>8.5548999999999999</v>
      </c>
    </row>
    <row r="3605" spans="1:7">
      <c r="A3605" s="4" t="s">
        <v>13144</v>
      </c>
      <c r="B3605">
        <v>8003334</v>
      </c>
      <c r="D3605" s="4" t="s">
        <v>13145</v>
      </c>
      <c r="E3605" s="4" t="s">
        <v>13146</v>
      </c>
      <c r="F3605">
        <f>VALUE(SUBSTITUTE(Hafas[[#This Row],[Breitengrad Bahnhof]],".",","))</f>
        <v>49.87491</v>
      </c>
      <c r="G3605">
        <f>VALUE(SUBSTITUTE(Hafas[[#This Row],[Längengrad Bahnhof]],".",","))</f>
        <v>9.1681679999999997</v>
      </c>
    </row>
    <row r="3606" spans="1:7">
      <c r="A3606" s="4" t="s">
        <v>13147</v>
      </c>
      <c r="B3606">
        <v>8000205</v>
      </c>
      <c r="D3606" s="4" t="s">
        <v>13148</v>
      </c>
      <c r="E3606" s="4" t="s">
        <v>13149</v>
      </c>
      <c r="F3606">
        <f>VALUE(SUBSTITUTE(Hafas[[#This Row],[Breitengrad Bahnhof]],".",","))</f>
        <v>51.789734000000003</v>
      </c>
      <c r="G3606">
        <f>VALUE(SUBSTITUTE(Hafas[[#This Row],[Längengrad Bahnhof]],".",","))</f>
        <v>6.1462240000000001</v>
      </c>
    </row>
    <row r="3607" spans="1:7">
      <c r="A3607" s="4" t="s">
        <v>13150</v>
      </c>
      <c r="B3607">
        <v>8012040</v>
      </c>
      <c r="D3607" s="4" t="s">
        <v>13151</v>
      </c>
      <c r="E3607" s="4" t="s">
        <v>13152</v>
      </c>
      <c r="F3607">
        <f>VALUE(SUBSTITUTE(Hafas[[#This Row],[Breitengrad Bahnhof]],".",","))</f>
        <v>51.894530000000003</v>
      </c>
      <c r="G3607">
        <f>VALUE(SUBSTITUTE(Hafas[[#This Row],[Längengrad Bahnhof]],".",","))</f>
        <v>12.371778000000001</v>
      </c>
    </row>
    <row r="3608" spans="1:7">
      <c r="A3608" s="4" t="s">
        <v>13153</v>
      </c>
      <c r="B3608">
        <v>8012043</v>
      </c>
      <c r="D3608" s="4" t="s">
        <v>13154</v>
      </c>
      <c r="E3608" s="4" t="s">
        <v>13155</v>
      </c>
      <c r="F3608">
        <f>VALUE(SUBSTITUTE(Hafas[[#This Row],[Breitengrad Bahnhof]],".",","))</f>
        <v>51.743608000000002</v>
      </c>
      <c r="G3608">
        <f>VALUE(SUBSTITUTE(Hafas[[#This Row],[Längengrad Bahnhof]],".",","))</f>
        <v>14.518271</v>
      </c>
    </row>
    <row r="3609" spans="1:7">
      <c r="A3609" s="4" t="s">
        <v>13156</v>
      </c>
      <c r="B3609">
        <v>8003337</v>
      </c>
      <c r="D3609" s="4" t="s">
        <v>13157</v>
      </c>
      <c r="E3609" s="4" t="s">
        <v>13158</v>
      </c>
      <c r="F3609">
        <f>VALUE(SUBSTITUTE(Hafas[[#This Row],[Breitengrad Bahnhof]],".",","))</f>
        <v>49.781419</v>
      </c>
      <c r="G3609">
        <f>VALUE(SUBSTITUTE(Hafas[[#This Row],[Längengrad Bahnhof]],".",","))</f>
        <v>9.1765489999999996</v>
      </c>
    </row>
    <row r="3610" spans="1:7">
      <c r="A3610" s="4" t="s">
        <v>13159</v>
      </c>
      <c r="B3610">
        <v>8012044</v>
      </c>
      <c r="D3610" s="4" t="s">
        <v>13160</v>
      </c>
      <c r="E3610" s="4" t="s">
        <v>13161</v>
      </c>
      <c r="F3610">
        <f>VALUE(SUBSTITUTE(Hafas[[#This Row],[Breitengrad Bahnhof]],".",","))</f>
        <v>50.92597</v>
      </c>
      <c r="G3610">
        <f>VALUE(SUBSTITUTE(Hafas[[#This Row],[Längengrad Bahnhof]],".",","))</f>
        <v>13.501014</v>
      </c>
    </row>
    <row r="3611" spans="1:7">
      <c r="A3611" s="4" t="s">
        <v>13162</v>
      </c>
      <c r="B3611">
        <v>8003338</v>
      </c>
      <c r="D3611" s="4" t="s">
        <v>13163</v>
      </c>
      <c r="E3611" s="4" t="s">
        <v>13164</v>
      </c>
      <c r="F3611">
        <f>VALUE(SUBSTITUTE(Hafas[[#This Row],[Breitengrad Bahnhof]],".",","))</f>
        <v>48.944698000000002</v>
      </c>
      <c r="G3611">
        <f>VALUE(SUBSTITUTE(Hafas[[#This Row],[Längengrad Bahnhof]],".",","))</f>
        <v>13.336180000000001</v>
      </c>
    </row>
    <row r="3612" spans="1:7">
      <c r="A3612" s="4" t="s">
        <v>13165</v>
      </c>
      <c r="B3612">
        <v>8012045</v>
      </c>
      <c r="D3612" s="4" t="s">
        <v>13166</v>
      </c>
      <c r="E3612" s="4" t="s">
        <v>13167</v>
      </c>
      <c r="F3612">
        <f>VALUE(SUBSTITUTE(Hafas[[#This Row],[Breitengrad Bahnhof]],".",","))</f>
        <v>50.357163</v>
      </c>
      <c r="G3612">
        <f>VALUE(SUBSTITUTE(Hafas[[#This Row],[Längengrad Bahnhof]],".",","))</f>
        <v>12.462676999999999</v>
      </c>
    </row>
    <row r="3613" spans="1:7">
      <c r="A3613" s="4" t="s">
        <v>13168</v>
      </c>
      <c r="B3613">
        <v>8007893</v>
      </c>
      <c r="D3613" s="4" t="s">
        <v>13169</v>
      </c>
      <c r="E3613" s="4" t="s">
        <v>13170</v>
      </c>
      <c r="F3613">
        <f>VALUE(SUBSTITUTE(Hafas[[#This Row],[Breitengrad Bahnhof]],".",","))</f>
        <v>53.185254</v>
      </c>
      <c r="G3613">
        <f>VALUE(SUBSTITUTE(Hafas[[#This Row],[Längengrad Bahnhof]],".",","))</f>
        <v>8.5952059999999992</v>
      </c>
    </row>
    <row r="3614" spans="1:7">
      <c r="A3614" s="4" t="s">
        <v>13171</v>
      </c>
      <c r="B3614">
        <v>8012046</v>
      </c>
      <c r="D3614" s="4" t="s">
        <v>13172</v>
      </c>
      <c r="E3614" s="4" t="s">
        <v>13173</v>
      </c>
      <c r="F3614">
        <f>VALUE(SUBSTITUTE(Hafas[[#This Row],[Breitengrad Bahnhof]],".",","))</f>
        <v>51.508305999999997</v>
      </c>
      <c r="G3614">
        <f>VALUE(SUBSTITUTE(Hafas[[#This Row],[Längengrad Bahnhof]],".",","))</f>
        <v>12.228895</v>
      </c>
    </row>
    <row r="3615" spans="1:7">
      <c r="A3615" s="4" t="s">
        <v>13174</v>
      </c>
      <c r="B3615">
        <v>8012047</v>
      </c>
      <c r="D3615" s="4" t="s">
        <v>13175</v>
      </c>
      <c r="E3615" s="4" t="s">
        <v>13176</v>
      </c>
      <c r="F3615">
        <f>VALUE(SUBSTITUTE(Hafas[[#This Row],[Breitengrad Bahnhof]],".",","))</f>
        <v>51.348581000000003</v>
      </c>
      <c r="G3615">
        <f>VALUE(SUBSTITUTE(Hafas[[#This Row],[Längengrad Bahnhof]],".",","))</f>
        <v>14.590756000000001</v>
      </c>
    </row>
    <row r="3616" spans="1:7">
      <c r="A3616" s="4" t="s">
        <v>13177</v>
      </c>
      <c r="B3616">
        <v>8071044</v>
      </c>
      <c r="D3616" s="4" t="s">
        <v>13178</v>
      </c>
      <c r="E3616" s="4" t="s">
        <v>13179</v>
      </c>
      <c r="F3616">
        <f>VALUE(SUBSTITUTE(Hafas[[#This Row],[Breitengrad Bahnhof]],".",","))</f>
        <v>51.348604000000002</v>
      </c>
      <c r="G3616">
        <f>VALUE(SUBSTITUTE(Hafas[[#This Row],[Längengrad Bahnhof]],".",","))</f>
        <v>14.603856</v>
      </c>
    </row>
    <row r="3617" spans="1:7">
      <c r="A3617" s="4" t="s">
        <v>13180</v>
      </c>
      <c r="B3617">
        <v>8012049</v>
      </c>
      <c r="D3617" s="4" t="s">
        <v>13181</v>
      </c>
      <c r="E3617" s="4" t="s">
        <v>13182</v>
      </c>
      <c r="F3617">
        <f>VALUE(SUBSTITUTE(Hafas[[#This Row],[Breitengrad Bahnhof]],".",","))</f>
        <v>53.470795000000003</v>
      </c>
      <c r="G3617">
        <f>VALUE(SUBSTITUTE(Hafas[[#This Row],[Längengrad Bahnhof]],".",","))</f>
        <v>12.86687</v>
      </c>
    </row>
    <row r="3618" spans="1:7">
      <c r="A3618" s="4" t="s">
        <v>13183</v>
      </c>
      <c r="B3618">
        <v>8001193</v>
      </c>
      <c r="D3618" s="4" t="s">
        <v>13184</v>
      </c>
      <c r="E3618" s="4" t="s">
        <v>13185</v>
      </c>
      <c r="F3618">
        <f>VALUE(SUBSTITUTE(Hafas[[#This Row],[Breitengrad Bahnhof]],".",","))</f>
        <v>49.715144000000002</v>
      </c>
      <c r="G3618">
        <f>VALUE(SUBSTITUTE(Hafas[[#This Row],[Längengrad Bahnhof]],".",","))</f>
        <v>9.5435160000000003</v>
      </c>
    </row>
    <row r="3619" spans="1:7">
      <c r="A3619" s="4" t="s">
        <v>13186</v>
      </c>
      <c r="B3619">
        <v>8003340</v>
      </c>
      <c r="D3619" s="4" t="s">
        <v>13187</v>
      </c>
      <c r="E3619" s="4" t="s">
        <v>13188</v>
      </c>
      <c r="F3619">
        <f>VALUE(SUBSTITUTE(Hafas[[#This Row],[Breitengrad Bahnhof]],".",","))</f>
        <v>50.738647</v>
      </c>
      <c r="G3619">
        <f>VALUE(SUBSTITUTE(Hafas[[#This Row],[Längengrad Bahnhof]],".",","))</f>
        <v>7.6685280000000002</v>
      </c>
    </row>
    <row r="3620" spans="1:7">
      <c r="A3620" s="4" t="s">
        <v>13189</v>
      </c>
      <c r="B3620">
        <v>8004627</v>
      </c>
      <c r="D3620" s="4" t="s">
        <v>13190</v>
      </c>
      <c r="E3620" s="4" t="s">
        <v>13191</v>
      </c>
      <c r="F3620">
        <f>VALUE(SUBSTITUTE(Hafas[[#This Row],[Breitengrad Bahnhof]],".",","))</f>
        <v>52.200591000000003</v>
      </c>
      <c r="G3620">
        <f>VALUE(SUBSTITUTE(Hafas[[#This Row],[Längengrad Bahnhof]],".",","))</f>
        <v>8.1116259999999993</v>
      </c>
    </row>
    <row r="3621" spans="1:7">
      <c r="A3621" s="4" t="s">
        <v>13192</v>
      </c>
      <c r="B3621">
        <v>8080810</v>
      </c>
      <c r="D3621" s="4" t="s">
        <v>13193</v>
      </c>
      <c r="E3621" s="4" t="s">
        <v>13194</v>
      </c>
      <c r="F3621">
        <f>VALUE(SUBSTITUTE(Hafas[[#This Row],[Breitengrad Bahnhof]],".",","))</f>
        <v>54.584673000000002</v>
      </c>
      <c r="G3621">
        <f>VALUE(SUBSTITUTE(Hafas[[#This Row],[Längengrad Bahnhof]],".",","))</f>
        <v>13.112327000000001</v>
      </c>
    </row>
    <row r="3622" spans="1:7">
      <c r="A3622" s="4" t="s">
        <v>13195</v>
      </c>
      <c r="B3622">
        <v>8012053</v>
      </c>
      <c r="D3622" s="4" t="s">
        <v>13196</v>
      </c>
      <c r="E3622" s="4" t="s">
        <v>13197</v>
      </c>
      <c r="F3622">
        <f>VALUE(SUBSTITUTE(Hafas[[#This Row],[Breitengrad Bahnhof]],".",","))</f>
        <v>51.157622000000003</v>
      </c>
      <c r="G3622">
        <f>VALUE(SUBSTITUTE(Hafas[[#This Row],[Längengrad Bahnhof]],".",","))</f>
        <v>13.004060000000001</v>
      </c>
    </row>
    <row r="3623" spans="1:7">
      <c r="A3623" s="4" t="s">
        <v>13198</v>
      </c>
      <c r="B3623">
        <v>8070775</v>
      </c>
      <c r="D3623" s="4" t="s">
        <v>13199</v>
      </c>
      <c r="E3623" s="4" t="s">
        <v>13200</v>
      </c>
      <c r="F3623">
        <f>VALUE(SUBSTITUTE(Hafas[[#This Row],[Breitengrad Bahnhof]],".",","))</f>
        <v>51.153004000000003</v>
      </c>
      <c r="G3623">
        <f>VALUE(SUBSTITUTE(Hafas[[#This Row],[Längengrad Bahnhof]],".",","))</f>
        <v>12.983283</v>
      </c>
    </row>
    <row r="3624" spans="1:7">
      <c r="A3624" s="4" t="s">
        <v>13201</v>
      </c>
      <c r="B3624">
        <v>8072053</v>
      </c>
      <c r="D3624" s="4" t="s">
        <v>13202</v>
      </c>
      <c r="E3624" s="4" t="s">
        <v>13203</v>
      </c>
      <c r="F3624">
        <f>VALUE(SUBSTITUTE(Hafas[[#This Row],[Breitengrad Bahnhof]],".",","))</f>
        <v>51.158014999999999</v>
      </c>
      <c r="G3624">
        <f>VALUE(SUBSTITUTE(Hafas[[#This Row],[Längengrad Bahnhof]],".",","))</f>
        <v>13.004165</v>
      </c>
    </row>
    <row r="3625" spans="1:7">
      <c r="A3625" s="4" t="s">
        <v>13204</v>
      </c>
      <c r="B3625">
        <v>8012054</v>
      </c>
      <c r="D3625" s="4" t="s">
        <v>13205</v>
      </c>
      <c r="E3625" s="4" t="s">
        <v>13206</v>
      </c>
      <c r="F3625">
        <f>VALUE(SUBSTITUTE(Hafas[[#This Row],[Breitengrad Bahnhof]],".",","))</f>
        <v>52.791376</v>
      </c>
      <c r="G3625">
        <f>VALUE(SUBSTITUTE(Hafas[[#This Row],[Längengrad Bahnhof]],".",","))</f>
        <v>13.488130999999999</v>
      </c>
    </row>
    <row r="3626" spans="1:7">
      <c r="A3626" s="4" t="s">
        <v>13207</v>
      </c>
      <c r="B3626">
        <v>8003342</v>
      </c>
      <c r="D3626" s="4" t="s">
        <v>13208</v>
      </c>
      <c r="E3626" s="4" t="s">
        <v>13209</v>
      </c>
      <c r="F3626">
        <f>VALUE(SUBSTITUTE(Hafas[[#This Row],[Breitengrad Bahnhof]],".",","))</f>
        <v>48.155392999999997</v>
      </c>
      <c r="G3626">
        <f>VALUE(SUBSTITUTE(Hafas[[#This Row],[Längengrad Bahnhof]],".",","))</f>
        <v>10.83263</v>
      </c>
    </row>
    <row r="3627" spans="1:7">
      <c r="A3627" s="4" t="s">
        <v>13210</v>
      </c>
      <c r="B3627">
        <v>8010191</v>
      </c>
      <c r="D3627" s="4" t="s">
        <v>13211</v>
      </c>
      <c r="E3627" s="4" t="s">
        <v>13212</v>
      </c>
      <c r="F3627">
        <f>VALUE(SUBSTITUTE(Hafas[[#This Row],[Breitengrad Bahnhof]],".",","))</f>
        <v>51.574682000000003</v>
      </c>
      <c r="G3627">
        <f>VALUE(SUBSTITUTE(Hafas[[#This Row],[Längengrad Bahnhof]],".",","))</f>
        <v>11.491904</v>
      </c>
    </row>
    <row r="3628" spans="1:7">
      <c r="A3628" s="4" t="s">
        <v>13213</v>
      </c>
      <c r="B3628">
        <v>8010204</v>
      </c>
      <c r="D3628" s="4" t="s">
        <v>13214</v>
      </c>
      <c r="E3628" s="4" t="s">
        <v>13215</v>
      </c>
      <c r="F3628">
        <f>VALUE(SUBSTITUTE(Hafas[[#This Row],[Breitengrad Bahnhof]],".",","))</f>
        <v>51.591090000000001</v>
      </c>
      <c r="G3628">
        <f>VALUE(SUBSTITUTE(Hafas[[#This Row],[Längengrad Bahnhof]],".",","))</f>
        <v>11.498511000000001</v>
      </c>
    </row>
    <row r="3629" spans="1:7">
      <c r="A3629" s="4" t="s">
        <v>13216</v>
      </c>
      <c r="B3629">
        <v>8003343</v>
      </c>
      <c r="D3629" s="4" t="s">
        <v>13217</v>
      </c>
      <c r="E3629" s="4" t="s">
        <v>13218</v>
      </c>
      <c r="F3629">
        <f>VALUE(SUBSTITUTE(Hafas[[#This Row],[Breitengrad Bahnhof]],".",","))</f>
        <v>48.526626999999998</v>
      </c>
      <c r="G3629">
        <f>VALUE(SUBSTITUTE(Hafas[[#This Row],[Längengrad Bahnhof]],".",","))</f>
        <v>8.3990080000000003</v>
      </c>
    </row>
    <row r="3630" spans="1:7">
      <c r="A3630" s="4" t="s">
        <v>13219</v>
      </c>
      <c r="B3630">
        <v>8003344</v>
      </c>
      <c r="D3630" s="4" t="s">
        <v>13220</v>
      </c>
      <c r="E3630" s="4" t="s">
        <v>13221</v>
      </c>
      <c r="F3630">
        <f>VALUE(SUBSTITUTE(Hafas[[#This Row],[Breitengrad Bahnhof]],".",","))</f>
        <v>50.165560999999997</v>
      </c>
      <c r="G3630">
        <f>VALUE(SUBSTITUTE(Hafas[[#This Row],[Längengrad Bahnhof]],".",","))</f>
        <v>7.2037589999999998</v>
      </c>
    </row>
    <row r="3631" spans="1:7">
      <c r="A3631" s="4" t="s">
        <v>13222</v>
      </c>
      <c r="B3631">
        <v>8003348</v>
      </c>
      <c r="D3631" s="4" t="s">
        <v>13223</v>
      </c>
      <c r="E3631" s="4" t="s">
        <v>13224</v>
      </c>
      <c r="F3631">
        <f>VALUE(SUBSTITUTE(Hafas[[#This Row],[Breitengrad Bahnhof]],".",","))</f>
        <v>52.677812000000003</v>
      </c>
      <c r="G3631">
        <f>VALUE(SUBSTITUTE(Hafas[[#This Row],[Längengrad Bahnhof]],".",","))</f>
        <v>10.690267</v>
      </c>
    </row>
    <row r="3632" spans="1:7">
      <c r="A3632" s="4" t="s">
        <v>13225</v>
      </c>
      <c r="B3632">
        <v>8003332</v>
      </c>
      <c r="D3632" s="4" t="s">
        <v>13226</v>
      </c>
      <c r="E3632" s="4" t="s">
        <v>13227</v>
      </c>
      <c r="F3632">
        <f>VALUE(SUBSTITUTE(Hafas[[#This Row],[Breitengrad Bahnhof]],".",","))</f>
        <v>48.993443999999997</v>
      </c>
      <c r="G3632">
        <f>VALUE(SUBSTITUTE(Hafas[[#This Row],[Längengrad Bahnhof]],".",","))</f>
        <v>8.7445360000000001</v>
      </c>
    </row>
    <row r="3633" spans="1:7">
      <c r="A3633" s="4" t="s">
        <v>13228</v>
      </c>
      <c r="B3633">
        <v>8003349</v>
      </c>
      <c r="D3633" s="4" t="s">
        <v>13229</v>
      </c>
      <c r="E3633" s="4" t="s">
        <v>13230</v>
      </c>
      <c r="F3633">
        <f>VALUE(SUBSTITUTE(Hafas[[#This Row],[Breitengrad Bahnhof]],".",","))</f>
        <v>49.237488999999997</v>
      </c>
      <c r="G3633">
        <f>VALUE(SUBSTITUTE(Hafas[[#This Row],[Längengrad Bahnhof]],".",","))</f>
        <v>8.1482290000000006</v>
      </c>
    </row>
    <row r="3634" spans="1:7">
      <c r="A3634" s="4" t="s">
        <v>13231</v>
      </c>
      <c r="B3634">
        <v>8003350</v>
      </c>
      <c r="D3634" s="4" t="s">
        <v>13232</v>
      </c>
      <c r="E3634" s="4" t="s">
        <v>13233</v>
      </c>
      <c r="F3634">
        <f>VALUE(SUBSTITUTE(Hafas[[#This Row],[Breitengrad Bahnhof]],".",","))</f>
        <v>50.300718000000003</v>
      </c>
      <c r="G3634">
        <f>VALUE(SUBSTITUTE(Hafas[[#This Row],[Längengrad Bahnhof]],".",","))</f>
        <v>7.46075</v>
      </c>
    </row>
    <row r="3635" spans="1:7">
      <c r="A3635" s="4" t="s">
        <v>13234</v>
      </c>
      <c r="B3635">
        <v>8000206</v>
      </c>
      <c r="D3635" s="4" t="s">
        <v>13235</v>
      </c>
      <c r="E3635" s="4" t="s">
        <v>13236</v>
      </c>
      <c r="F3635">
        <f>VALUE(SUBSTITUTE(Hafas[[#This Row],[Breitengrad Bahnhof]],".",","))</f>
        <v>50.350929000000001</v>
      </c>
      <c r="G3635">
        <f>VALUE(SUBSTITUTE(Hafas[[#This Row],[Längengrad Bahnhof]],".",","))</f>
        <v>7.5883450000000003</v>
      </c>
    </row>
    <row r="3636" spans="1:7">
      <c r="A3636" s="4" t="s">
        <v>13237</v>
      </c>
      <c r="B3636">
        <v>8075952</v>
      </c>
      <c r="D3636" s="4" t="s">
        <v>2585</v>
      </c>
      <c r="E3636" s="4" t="s">
        <v>2585</v>
      </c>
      <c r="F3636">
        <f>VALUE(SUBSTITUTE(Hafas[[#This Row],[Breitengrad Bahnhof]],".",","))</f>
        <v>999999</v>
      </c>
      <c r="G3636">
        <f>VALUE(SUBSTITUTE(Hafas[[#This Row],[Längengrad Bahnhof]],".",","))</f>
        <v>999999</v>
      </c>
    </row>
    <row r="3637" spans="1:7">
      <c r="A3637" s="4" t="s">
        <v>13238</v>
      </c>
      <c r="B3637">
        <v>8003341</v>
      </c>
      <c r="D3637" s="4" t="s">
        <v>13239</v>
      </c>
      <c r="E3637" s="4" t="s">
        <v>13240</v>
      </c>
      <c r="F3637">
        <f>VALUE(SUBSTITUTE(Hafas[[#This Row],[Breitengrad Bahnhof]],".",","))</f>
        <v>50.357961000000003</v>
      </c>
      <c r="G3637">
        <f>VALUE(SUBSTITUTE(Hafas[[#This Row],[Längengrad Bahnhof]],".",","))</f>
        <v>7.5900239999999997</v>
      </c>
    </row>
    <row r="3638" spans="1:7">
      <c r="A3638" s="4" t="s">
        <v>13241</v>
      </c>
      <c r="B3638">
        <v>8071774</v>
      </c>
      <c r="D3638" s="4" t="s">
        <v>2585</v>
      </c>
      <c r="E3638" s="4" t="s">
        <v>2585</v>
      </c>
      <c r="F3638">
        <f>VALUE(SUBSTITUTE(Hafas[[#This Row],[Breitengrad Bahnhof]],".",","))</f>
        <v>999999</v>
      </c>
      <c r="G3638">
        <f>VALUE(SUBSTITUTE(Hafas[[#This Row],[Längengrad Bahnhof]],".",","))</f>
        <v>999999</v>
      </c>
    </row>
    <row r="3639" spans="1:7">
      <c r="A3639" s="4" t="s">
        <v>13242</v>
      </c>
      <c r="B3639">
        <v>8003351</v>
      </c>
      <c r="D3639" s="4" t="s">
        <v>13243</v>
      </c>
      <c r="E3639" s="4" t="s">
        <v>13244</v>
      </c>
      <c r="F3639">
        <f>VALUE(SUBSTITUTE(Hafas[[#This Row],[Breitengrad Bahnhof]],".",","))</f>
        <v>50.361745999999997</v>
      </c>
      <c r="G3639">
        <f>VALUE(SUBSTITUTE(Hafas[[#This Row],[Längengrad Bahnhof]],".",","))</f>
        <v>7.6102020000000001</v>
      </c>
    </row>
    <row r="3640" spans="1:7">
      <c r="A3640" s="4" t="s">
        <v>13245</v>
      </c>
      <c r="B3640">
        <v>8002454</v>
      </c>
      <c r="D3640" s="4" t="s">
        <v>13246</v>
      </c>
      <c r="E3640" s="4" t="s">
        <v>13247</v>
      </c>
      <c r="F3640">
        <f>VALUE(SUBSTITUTE(Hafas[[#This Row],[Breitengrad Bahnhof]],".",","))</f>
        <v>50.340848999999999</v>
      </c>
      <c r="G3640">
        <f>VALUE(SUBSTITUTE(Hafas[[#This Row],[Längengrad Bahnhof]],".",","))</f>
        <v>7.5490050000000002</v>
      </c>
    </row>
    <row r="3641" spans="1:7">
      <c r="A3641" s="4" t="s">
        <v>13248</v>
      </c>
      <c r="B3641">
        <v>8003352</v>
      </c>
      <c r="D3641" s="4" t="s">
        <v>13249</v>
      </c>
      <c r="E3641" s="4" t="s">
        <v>13250</v>
      </c>
      <c r="F3641">
        <f>VALUE(SUBSTITUTE(Hafas[[#This Row],[Breitengrad Bahnhof]],".",","))</f>
        <v>50.367486999999997</v>
      </c>
      <c r="G3641">
        <f>VALUE(SUBSTITUTE(Hafas[[#This Row],[Längengrad Bahnhof]],".",","))</f>
        <v>7.5916069999999998</v>
      </c>
    </row>
    <row r="3642" spans="1:7">
      <c r="A3642" s="4" t="s">
        <v>13251</v>
      </c>
      <c r="B3642">
        <v>8071773</v>
      </c>
      <c r="D3642" s="4" t="s">
        <v>13252</v>
      </c>
      <c r="E3642" s="4" t="s">
        <v>13253</v>
      </c>
      <c r="F3642">
        <f>VALUE(SUBSTITUTE(Hafas[[#This Row],[Breitengrad Bahnhof]],".",","))</f>
        <v>50.366529999999997</v>
      </c>
      <c r="G3642">
        <f>VALUE(SUBSTITUTE(Hafas[[#This Row],[Längengrad Bahnhof]],".",","))</f>
        <v>7.5938600000000003</v>
      </c>
    </row>
    <row r="3643" spans="1:7">
      <c r="A3643" s="4" t="s">
        <v>13254</v>
      </c>
      <c r="B3643">
        <v>8003354</v>
      </c>
      <c r="D3643" s="4" t="s">
        <v>13255</v>
      </c>
      <c r="E3643" s="4" t="s">
        <v>13256</v>
      </c>
      <c r="F3643">
        <f>VALUE(SUBSTITUTE(Hafas[[#This Row],[Breitengrad Bahnhof]],".",","))</f>
        <v>50.349463</v>
      </c>
      <c r="G3643">
        <f>VALUE(SUBSTITUTE(Hafas[[#This Row],[Längengrad Bahnhof]],".",","))</f>
        <v>7.5606460000000002</v>
      </c>
    </row>
    <row r="3644" spans="1:7">
      <c r="A3644" s="4" t="s">
        <v>13257</v>
      </c>
      <c r="B3644">
        <v>8003355</v>
      </c>
      <c r="D3644" s="4" t="s">
        <v>13258</v>
      </c>
      <c r="E3644" s="4" t="s">
        <v>13259</v>
      </c>
      <c r="F3644">
        <f>VALUE(SUBSTITUTE(Hafas[[#This Row],[Breitengrad Bahnhof]],".",","))</f>
        <v>47.660649999999997</v>
      </c>
      <c r="G3644">
        <f>VALUE(SUBSTITUTE(Hafas[[#This Row],[Längengrad Bahnhof]],".",","))</f>
        <v>11.370987</v>
      </c>
    </row>
    <row r="3645" spans="1:7">
      <c r="A3645" s="4" t="s">
        <v>13260</v>
      </c>
      <c r="B3645">
        <v>8012061</v>
      </c>
      <c r="D3645" s="4" t="s">
        <v>13261</v>
      </c>
      <c r="E3645" s="4" t="s">
        <v>13262</v>
      </c>
      <c r="F3645">
        <f>VALUE(SUBSTITUTE(Hafas[[#This Row],[Breitengrad Bahnhof]],".",","))</f>
        <v>51.259554000000001</v>
      </c>
      <c r="G3645">
        <f>VALUE(SUBSTITUTE(Hafas[[#This Row],[Längengrad Bahnhof]],".",","))</f>
        <v>14.916232000000001</v>
      </c>
    </row>
    <row r="3646" spans="1:7">
      <c r="A3646" s="4" t="s">
        <v>13263</v>
      </c>
      <c r="B3646">
        <v>8003356</v>
      </c>
      <c r="D3646" s="4" t="s">
        <v>13264</v>
      </c>
      <c r="E3646" s="4" t="s">
        <v>13265</v>
      </c>
      <c r="F3646">
        <f>VALUE(SUBSTITUTE(Hafas[[#This Row],[Breitengrad Bahnhof]],".",","))</f>
        <v>50.328887999999999</v>
      </c>
      <c r="G3646">
        <f>VALUE(SUBSTITUTE(Hafas[[#This Row],[Längengrad Bahnhof]],".",","))</f>
        <v>11.848108999999999</v>
      </c>
    </row>
    <row r="3647" spans="1:7">
      <c r="A3647" s="4" t="s">
        <v>13266</v>
      </c>
      <c r="B3647">
        <v>8003357</v>
      </c>
      <c r="D3647" s="4" t="s">
        <v>13267</v>
      </c>
      <c r="E3647" s="4" t="s">
        <v>13268</v>
      </c>
      <c r="F3647">
        <f>VALUE(SUBSTITUTE(Hafas[[#This Row],[Breitengrad Bahnhof]],".",","))</f>
        <v>48.931716000000002</v>
      </c>
      <c r="G3647">
        <f>VALUE(SUBSTITUTE(Hafas[[#This Row],[Längengrad Bahnhof]],".",","))</f>
        <v>12.20875</v>
      </c>
    </row>
    <row r="3648" spans="1:7">
      <c r="A3648" s="4" t="s">
        <v>13269</v>
      </c>
      <c r="B3648">
        <v>8003395</v>
      </c>
      <c r="D3648" s="4" t="s">
        <v>13270</v>
      </c>
      <c r="E3648" s="4" t="s">
        <v>13271</v>
      </c>
      <c r="F3648">
        <f>VALUE(SUBSTITUTE(Hafas[[#This Row],[Breitengrad Bahnhof]],".",","))</f>
        <v>50.831727999999998</v>
      </c>
      <c r="G3648">
        <f>VALUE(SUBSTITUTE(Hafas[[#This Row],[Längengrad Bahnhof]],".",","))</f>
        <v>6.0744850000000001</v>
      </c>
    </row>
    <row r="3649" spans="1:7">
      <c r="A3649" s="4" t="s">
        <v>13272</v>
      </c>
      <c r="B3649">
        <v>8070458</v>
      </c>
      <c r="D3649" s="4" t="s">
        <v>13273</v>
      </c>
      <c r="E3649" s="4" t="s">
        <v>13274</v>
      </c>
      <c r="F3649">
        <f>VALUE(SUBSTITUTE(Hafas[[#This Row],[Breitengrad Bahnhof]],".",","))</f>
        <v>48.400762999999998</v>
      </c>
      <c r="G3649">
        <f>VALUE(SUBSTITUTE(Hafas[[#This Row],[Längengrad Bahnhof]],".",","))</f>
        <v>9.3324379999999998</v>
      </c>
    </row>
    <row r="3650" spans="1:7">
      <c r="A3650" s="4" t="s">
        <v>13275</v>
      </c>
      <c r="B3650">
        <v>8003397</v>
      </c>
      <c r="D3650" s="4" t="s">
        <v>13276</v>
      </c>
      <c r="E3650" s="4" t="s">
        <v>13277</v>
      </c>
      <c r="F3650">
        <f>VALUE(SUBSTITUTE(Hafas[[#This Row],[Breitengrad Bahnhof]],".",","))</f>
        <v>47.851925999999999</v>
      </c>
      <c r="G3650">
        <f>VALUE(SUBSTITUTE(Hafas[[#This Row],[Längengrad Bahnhof]],".",","))</f>
        <v>12.064147</v>
      </c>
    </row>
    <row r="3651" spans="1:7">
      <c r="A3651" s="4" t="s">
        <v>13278</v>
      </c>
      <c r="B3651">
        <v>8012083</v>
      </c>
      <c r="D3651" s="4" t="s">
        <v>13279</v>
      </c>
      <c r="E3651" s="4" t="s">
        <v>13280</v>
      </c>
      <c r="F3651">
        <f>VALUE(SUBSTITUTE(Hafas[[#This Row],[Breitengrad Bahnhof]],".",","))</f>
        <v>51.757730000000002</v>
      </c>
      <c r="G3651">
        <f>VALUE(SUBSTITUTE(Hafas[[#This Row],[Längengrad Bahnhof]],".",","))</f>
        <v>14.250169</v>
      </c>
    </row>
    <row r="3652" spans="1:7">
      <c r="A3652" s="4" t="s">
        <v>13281</v>
      </c>
      <c r="B3652">
        <v>8012084</v>
      </c>
      <c r="D3652" s="4" t="s">
        <v>13282</v>
      </c>
      <c r="E3652" s="4" t="s">
        <v>13283</v>
      </c>
      <c r="F3652">
        <f>VALUE(SUBSTITUTE(Hafas[[#This Row],[Breitengrad Bahnhof]],".",","))</f>
        <v>51.746912999999999</v>
      </c>
      <c r="G3652">
        <f>VALUE(SUBSTITUTE(Hafas[[#This Row],[Längengrad Bahnhof]],".",","))</f>
        <v>14.242179</v>
      </c>
    </row>
    <row r="3653" spans="1:7">
      <c r="A3653" s="4" t="s">
        <v>13284</v>
      </c>
      <c r="B3653">
        <v>8012064</v>
      </c>
      <c r="D3653" s="4" t="s">
        <v>13285</v>
      </c>
      <c r="E3653" s="4" t="s">
        <v>13286</v>
      </c>
      <c r="F3653">
        <f>VALUE(SUBSTITUTE(Hafas[[#This Row],[Breitengrad Bahnhof]],".",","))</f>
        <v>51.180273999999997</v>
      </c>
      <c r="G3653">
        <f>VALUE(SUBSTITUTE(Hafas[[#This Row],[Längengrad Bahnhof]],".",","))</f>
        <v>11.244906</v>
      </c>
    </row>
    <row r="3654" spans="1:7">
      <c r="A3654" s="4" t="s">
        <v>13287</v>
      </c>
      <c r="B3654">
        <v>8003398</v>
      </c>
      <c r="D3654" s="4" t="s">
        <v>13288</v>
      </c>
      <c r="E3654" s="4" t="s">
        <v>13289</v>
      </c>
      <c r="F3654">
        <f>VALUE(SUBSTITUTE(Hafas[[#This Row],[Breitengrad Bahnhof]],".",","))</f>
        <v>48.098270999999997</v>
      </c>
      <c r="G3654">
        <f>VALUE(SUBSTITUTE(Hafas[[#This Row],[Längengrad Bahnhof]],".",","))</f>
        <v>7.8870740000000001</v>
      </c>
    </row>
    <row r="3655" spans="1:7">
      <c r="A3655" s="4" t="s">
        <v>13290</v>
      </c>
      <c r="B3655">
        <v>8003399</v>
      </c>
      <c r="D3655" s="4" t="s">
        <v>13291</v>
      </c>
      <c r="E3655" s="4" t="s">
        <v>13292</v>
      </c>
      <c r="F3655">
        <f>VALUE(SUBSTITUTE(Hafas[[#This Row],[Breitengrad Bahnhof]],".",","))</f>
        <v>48.101151000000002</v>
      </c>
      <c r="G3655">
        <f>VALUE(SUBSTITUTE(Hafas[[#This Row],[Längengrad Bahnhof]],".",","))</f>
        <v>7.9738420000000003</v>
      </c>
    </row>
    <row r="3656" spans="1:7">
      <c r="A3656" s="4" t="s">
        <v>13293</v>
      </c>
      <c r="B3656">
        <v>8003370</v>
      </c>
      <c r="D3656" s="4" t="s">
        <v>13294</v>
      </c>
      <c r="E3656" s="4" t="s">
        <v>13295</v>
      </c>
      <c r="F3656">
        <f>VALUE(SUBSTITUTE(Hafas[[#This Row],[Breitengrad Bahnhof]],".",","))</f>
        <v>50.910282000000002</v>
      </c>
      <c r="G3656">
        <f>VALUE(SUBSTITUTE(Hafas[[#This Row],[Längengrad Bahnhof]],".",","))</f>
        <v>7.0444509999999996</v>
      </c>
    </row>
    <row r="3657" spans="1:7">
      <c r="A3657" s="4" t="s">
        <v>13296</v>
      </c>
      <c r="B3657">
        <v>8003358</v>
      </c>
      <c r="D3657" s="4" t="s">
        <v>13297</v>
      </c>
      <c r="E3657" s="4" t="s">
        <v>13298</v>
      </c>
      <c r="F3657">
        <f>VALUE(SUBSTITUTE(Hafas[[#This Row],[Breitengrad Bahnhof]],".",","))</f>
        <v>50.915219</v>
      </c>
      <c r="G3657">
        <f>VALUE(SUBSTITUTE(Hafas[[#This Row],[Längengrad Bahnhof]],".",","))</f>
        <v>7.0512620000000004</v>
      </c>
    </row>
    <row r="3658" spans="1:7">
      <c r="A3658" s="4" t="s">
        <v>13299</v>
      </c>
      <c r="B3658">
        <v>8003360</v>
      </c>
      <c r="D3658" s="4" t="s">
        <v>13300</v>
      </c>
      <c r="E3658" s="4" t="s">
        <v>13301</v>
      </c>
      <c r="F3658">
        <f>VALUE(SUBSTITUTE(Hafas[[#This Row],[Breitengrad Bahnhof]],".",","))</f>
        <v>50.968550999999998</v>
      </c>
      <c r="G3658">
        <f>VALUE(SUBSTITUTE(Hafas[[#This Row],[Längengrad Bahnhof]],".",","))</f>
        <v>6.9414129999999998</v>
      </c>
    </row>
    <row r="3659" spans="1:7">
      <c r="A3659" s="4" t="s">
        <v>13302</v>
      </c>
      <c r="B3659">
        <v>8003392</v>
      </c>
      <c r="D3659" s="4" t="s">
        <v>13303</v>
      </c>
      <c r="E3659" s="4" t="s">
        <v>13304</v>
      </c>
      <c r="F3659">
        <f>VALUE(SUBSTITUTE(Hafas[[#This Row],[Breitengrad Bahnhof]],".",","))</f>
        <v>50.949131000000001</v>
      </c>
      <c r="G3659">
        <f>VALUE(SUBSTITUTE(Hafas[[#This Row],[Längengrad Bahnhof]],".",","))</f>
        <v>6.9525649999999999</v>
      </c>
    </row>
    <row r="3660" spans="1:7">
      <c r="A3660" s="4" t="s">
        <v>13305</v>
      </c>
      <c r="B3660">
        <v>8000207</v>
      </c>
      <c r="D3660" s="4" t="s">
        <v>13306</v>
      </c>
      <c r="E3660" s="4" t="s">
        <v>13307</v>
      </c>
      <c r="F3660">
        <f>VALUE(SUBSTITUTE(Hafas[[#This Row],[Breitengrad Bahnhof]],".",","))</f>
        <v>50.94303</v>
      </c>
      <c r="G3660">
        <f>VALUE(SUBSTITUTE(Hafas[[#This Row],[Längengrad Bahnhof]],".",","))</f>
        <v>6.9587289999999999</v>
      </c>
    </row>
    <row r="3661" spans="1:7">
      <c r="A3661" s="4" t="s">
        <v>13308</v>
      </c>
      <c r="B3661">
        <v>8089322</v>
      </c>
      <c r="D3661" s="4" t="s">
        <v>13309</v>
      </c>
      <c r="E3661" s="4" t="s">
        <v>13310</v>
      </c>
      <c r="F3661">
        <f>VALUE(SUBSTITUTE(Hafas[[#This Row],[Breitengrad Bahnhof]],".",","))</f>
        <v>50.942898</v>
      </c>
      <c r="G3661">
        <f>VALUE(SUBSTITUTE(Hafas[[#This Row],[Längengrad Bahnhof]],".",","))</f>
        <v>6.960458</v>
      </c>
    </row>
    <row r="3662" spans="1:7">
      <c r="A3662" s="4" t="s">
        <v>13311</v>
      </c>
      <c r="B3662">
        <v>8075938</v>
      </c>
      <c r="D3662" s="4" t="s">
        <v>2585</v>
      </c>
      <c r="E3662" s="4" t="s">
        <v>2585</v>
      </c>
      <c r="F3662">
        <f>VALUE(SUBSTITUTE(Hafas[[#This Row],[Breitengrad Bahnhof]],".",","))</f>
        <v>999999</v>
      </c>
      <c r="G3662">
        <f>VALUE(SUBSTITUTE(Hafas[[#This Row],[Längengrad Bahnhof]],".",","))</f>
        <v>999999</v>
      </c>
    </row>
    <row r="3663" spans="1:7">
      <c r="A3663" s="4" t="s">
        <v>201</v>
      </c>
      <c r="B3663">
        <v>8003368</v>
      </c>
      <c r="D3663" s="4" t="s">
        <v>13312</v>
      </c>
      <c r="E3663" s="4" t="s">
        <v>13313</v>
      </c>
      <c r="F3663">
        <f>VALUE(SUBSTITUTE(Hafas[[#This Row],[Breitengrad Bahnhof]],".",","))</f>
        <v>50.940874000000001</v>
      </c>
      <c r="G3663">
        <f>VALUE(SUBSTITUTE(Hafas[[#This Row],[Längengrad Bahnhof]],".",","))</f>
        <v>6.9750009999999998</v>
      </c>
    </row>
    <row r="3664" spans="1:7">
      <c r="A3664" s="4" t="s">
        <v>13314</v>
      </c>
      <c r="B3664">
        <v>8073368</v>
      </c>
      <c r="D3664" s="4" t="s">
        <v>13315</v>
      </c>
      <c r="E3664" s="4" t="s">
        <v>13316</v>
      </c>
      <c r="F3664">
        <f>VALUE(SUBSTITUTE(Hafas[[#This Row],[Breitengrad Bahnhof]],".",","))</f>
        <v>50.941721000000001</v>
      </c>
      <c r="G3664">
        <f>VALUE(SUBSTITUTE(Hafas[[#This Row],[Längengrad Bahnhof]],".",","))</f>
        <v>6.9740669999999998</v>
      </c>
    </row>
    <row r="3665" spans="1:7">
      <c r="A3665" s="4" t="s">
        <v>642</v>
      </c>
      <c r="B3665">
        <v>8003379</v>
      </c>
      <c r="D3665" s="4" t="s">
        <v>13317</v>
      </c>
      <c r="E3665" s="4" t="s">
        <v>13318</v>
      </c>
      <c r="F3665">
        <f>VALUE(SUBSTITUTE(Hafas[[#This Row],[Breitengrad Bahnhof]],".",","))</f>
        <v>50.895558000000001</v>
      </c>
      <c r="G3665">
        <f>VALUE(SUBSTITUTE(Hafas[[#This Row],[Längengrad Bahnhof]],".",","))</f>
        <v>7.0571729999999997</v>
      </c>
    </row>
    <row r="3666" spans="1:7">
      <c r="A3666" s="4" t="s">
        <v>13319</v>
      </c>
      <c r="B3666">
        <v>8003361</v>
      </c>
      <c r="D3666" s="4" t="s">
        <v>13320</v>
      </c>
      <c r="E3666" s="4" t="s">
        <v>13321</v>
      </c>
      <c r="F3666">
        <f>VALUE(SUBSTITUTE(Hafas[[#This Row],[Breitengrad Bahnhof]],".",","))</f>
        <v>50.927300000000002</v>
      </c>
      <c r="G3666">
        <f>VALUE(SUBSTITUTE(Hafas[[#This Row],[Längengrad Bahnhof]],".",","))</f>
        <v>6.938059</v>
      </c>
    </row>
    <row r="3667" spans="1:7">
      <c r="A3667" s="4" t="s">
        <v>13322</v>
      </c>
      <c r="B3667">
        <v>8003320</v>
      </c>
      <c r="D3667" s="4" t="s">
        <v>13323</v>
      </c>
      <c r="E3667" s="4" t="s">
        <v>13324</v>
      </c>
      <c r="F3667">
        <f>VALUE(SUBSTITUTE(Hafas[[#This Row],[Breitengrad Bahnhof]],".",","))</f>
        <v>50.935856999999999</v>
      </c>
      <c r="G3667">
        <f>VALUE(SUBSTITUTE(Hafas[[#This Row],[Längengrad Bahnhof]],".",","))</f>
        <v>6.996734</v>
      </c>
    </row>
    <row r="3668" spans="1:7">
      <c r="A3668" s="4" t="s">
        <v>13325</v>
      </c>
      <c r="B3668">
        <v>8003362</v>
      </c>
      <c r="D3668" s="4" t="s">
        <v>13326</v>
      </c>
      <c r="E3668" s="4" t="s">
        <v>13327</v>
      </c>
      <c r="F3668">
        <f>VALUE(SUBSTITUTE(Hafas[[#This Row],[Breitengrad Bahnhof]],".",","))</f>
        <v>51.014251000000002</v>
      </c>
      <c r="G3668">
        <f>VALUE(SUBSTITUTE(Hafas[[#This Row],[Längengrad Bahnhof]],".",","))</f>
        <v>6.8932409999999997</v>
      </c>
    </row>
    <row r="3669" spans="1:7">
      <c r="A3669" s="4" t="s">
        <v>13328</v>
      </c>
      <c r="B3669">
        <v>8003363</v>
      </c>
      <c r="D3669" s="4" t="s">
        <v>13329</v>
      </c>
      <c r="E3669" s="4" t="s">
        <v>13330</v>
      </c>
      <c r="F3669">
        <f>VALUE(SUBSTITUTE(Hafas[[#This Row],[Breitengrad Bahnhof]],".",","))</f>
        <v>50.943665000000003</v>
      </c>
      <c r="G3669">
        <f>VALUE(SUBSTITUTE(Hafas[[#This Row],[Längengrad Bahnhof]],".",","))</f>
        <v>6.9343890000000004</v>
      </c>
    </row>
    <row r="3670" spans="1:7">
      <c r="A3670" s="4" t="s">
        <v>13331</v>
      </c>
      <c r="B3670">
        <v>8003330</v>
      </c>
      <c r="D3670" s="4" t="s">
        <v>13332</v>
      </c>
      <c r="E3670" s="4" t="s">
        <v>13333</v>
      </c>
      <c r="F3670">
        <f>VALUE(SUBSTITUTE(Hafas[[#This Row],[Breitengrad Bahnhof]],".",","))</f>
        <v>50.878900999999999</v>
      </c>
      <c r="G3670">
        <f>VALUE(SUBSTITUTE(Hafas[[#This Row],[Längengrad Bahnhof]],".",","))</f>
        <v>7.1193020000000002</v>
      </c>
    </row>
    <row r="3671" spans="1:7">
      <c r="A3671" s="4" t="s">
        <v>13334</v>
      </c>
      <c r="B3671">
        <v>8079140</v>
      </c>
      <c r="D3671" s="4" t="s">
        <v>13335</v>
      </c>
      <c r="E3671" s="4" t="s">
        <v>13336</v>
      </c>
      <c r="F3671">
        <f>VALUE(SUBSTITUTE(Hafas[[#This Row],[Breitengrad Bahnhof]],".",","))</f>
        <v>51.037413999999998</v>
      </c>
      <c r="G3671">
        <f>VALUE(SUBSTITUTE(Hafas[[#This Row],[Längengrad Bahnhof]],".",","))</f>
        <v>6.8819210000000002</v>
      </c>
    </row>
    <row r="3672" spans="1:7">
      <c r="A3672" s="4" t="s">
        <v>13337</v>
      </c>
      <c r="B3672">
        <v>8003364</v>
      </c>
      <c r="D3672" s="4" t="s">
        <v>13338</v>
      </c>
      <c r="E3672" s="4" t="s">
        <v>13339</v>
      </c>
      <c r="F3672">
        <f>VALUE(SUBSTITUTE(Hafas[[#This Row],[Breitengrad Bahnhof]],".",","))</f>
        <v>50.953487000000003</v>
      </c>
      <c r="G3672">
        <f>VALUE(SUBSTITUTE(Hafas[[#This Row],[Längengrad Bahnhof]],".",","))</f>
        <v>7.004327</v>
      </c>
    </row>
    <row r="3673" spans="1:7">
      <c r="A3673" s="4" t="s">
        <v>13340</v>
      </c>
      <c r="B3673">
        <v>8003365</v>
      </c>
      <c r="D3673" s="4" t="s">
        <v>13341</v>
      </c>
      <c r="E3673" s="4" t="s">
        <v>13342</v>
      </c>
      <c r="F3673">
        <f>VALUE(SUBSTITUTE(Hafas[[#This Row],[Breitengrad Bahnhof]],".",","))</f>
        <v>51.021126000000002</v>
      </c>
      <c r="G3673">
        <f>VALUE(SUBSTITUTE(Hafas[[#This Row],[Längengrad Bahnhof]],".",","))</f>
        <v>6.897824</v>
      </c>
    </row>
    <row r="3674" spans="1:7">
      <c r="A3674" s="4" t="s">
        <v>13343</v>
      </c>
      <c r="B3674">
        <v>8003366</v>
      </c>
      <c r="D3674" s="4" t="s">
        <v>13344</v>
      </c>
      <c r="E3674" s="4" t="s">
        <v>13345</v>
      </c>
      <c r="F3674">
        <f>VALUE(SUBSTITUTE(Hafas[[#This Row],[Breitengrad Bahnhof]],".",","))</f>
        <v>51.028126</v>
      </c>
      <c r="G3674">
        <f>VALUE(SUBSTITUTE(Hafas[[#This Row],[Längengrad Bahnhof]],".",","))</f>
        <v>6.8927719999999999</v>
      </c>
    </row>
    <row r="3675" spans="1:7">
      <c r="A3675" s="4" t="s">
        <v>13346</v>
      </c>
      <c r="B3675">
        <v>8003367</v>
      </c>
      <c r="D3675" s="4" t="s">
        <v>13347</v>
      </c>
      <c r="E3675" s="4" t="s">
        <v>13348</v>
      </c>
      <c r="F3675">
        <f>VALUE(SUBSTITUTE(Hafas[[#This Row],[Breitengrad Bahnhof]],".",","))</f>
        <v>50.981437</v>
      </c>
      <c r="G3675">
        <f>VALUE(SUBSTITUTE(Hafas[[#This Row],[Längengrad Bahnhof]],".",","))</f>
        <v>7.0701239999999999</v>
      </c>
    </row>
    <row r="3676" spans="1:7">
      <c r="A3676" s="4" t="s">
        <v>13349</v>
      </c>
      <c r="B3676">
        <v>8000208</v>
      </c>
      <c r="D3676" s="4" t="s">
        <v>13350</v>
      </c>
      <c r="E3676" s="4" t="s">
        <v>13351</v>
      </c>
      <c r="F3676">
        <f>VALUE(SUBSTITUTE(Hafas[[#This Row],[Breitengrad Bahnhof]],".",","))</f>
        <v>50.951532999999998</v>
      </c>
      <c r="G3676">
        <f>VALUE(SUBSTITUTE(Hafas[[#This Row],[Längengrad Bahnhof]],".",","))</f>
        <v>6.9172760000000002</v>
      </c>
    </row>
    <row r="3677" spans="1:7">
      <c r="A3677" s="4" t="s">
        <v>13352</v>
      </c>
      <c r="B3677">
        <v>8003369</v>
      </c>
      <c r="D3677" s="4" t="s">
        <v>13353</v>
      </c>
      <c r="E3677" s="4" t="s">
        <v>13354</v>
      </c>
      <c r="F3677">
        <f>VALUE(SUBSTITUTE(Hafas[[#This Row],[Breitengrad Bahnhof]],".",","))</f>
        <v>50.97627</v>
      </c>
      <c r="G3677">
        <f>VALUE(SUBSTITUTE(Hafas[[#This Row],[Längengrad Bahnhof]],".",","))</f>
        <v>7.0412350000000004</v>
      </c>
    </row>
    <row r="3678" spans="1:7">
      <c r="A3678" s="4" t="s">
        <v>13355</v>
      </c>
      <c r="B3678">
        <v>8003371</v>
      </c>
      <c r="D3678" s="4" t="s">
        <v>13356</v>
      </c>
      <c r="E3678" s="4" t="s">
        <v>13357</v>
      </c>
      <c r="F3678">
        <f>VALUE(SUBSTITUTE(Hafas[[#This Row],[Breitengrad Bahnhof]],".",","))</f>
        <v>50.997736000000003</v>
      </c>
      <c r="G3678">
        <f>VALUE(SUBSTITUTE(Hafas[[#This Row],[Längengrad Bahnhof]],".",","))</f>
        <v>6.9015570000000004</v>
      </c>
    </row>
    <row r="3679" spans="1:7">
      <c r="A3679" s="4" t="s">
        <v>13358</v>
      </c>
      <c r="B3679">
        <v>8000209</v>
      </c>
      <c r="D3679" s="4" t="s">
        <v>13359</v>
      </c>
      <c r="E3679" s="4" t="s">
        <v>13360</v>
      </c>
      <c r="F3679">
        <f>VALUE(SUBSTITUTE(Hafas[[#This Row],[Breitengrad Bahnhof]],".",","))</f>
        <v>50.957985999999998</v>
      </c>
      <c r="G3679">
        <f>VALUE(SUBSTITUTE(Hafas[[#This Row],[Längengrad Bahnhof]],".",","))</f>
        <v>7.0132950000000003</v>
      </c>
    </row>
    <row r="3680" spans="1:7">
      <c r="A3680" s="4" t="s">
        <v>13361</v>
      </c>
      <c r="B3680">
        <v>8003375</v>
      </c>
      <c r="D3680" s="4" t="s">
        <v>13362</v>
      </c>
      <c r="E3680" s="4" t="s">
        <v>13363</v>
      </c>
      <c r="F3680">
        <f>VALUE(SUBSTITUTE(Hafas[[#This Row],[Breitengrad Bahnhof]],".",","))</f>
        <v>50.948394</v>
      </c>
      <c r="G3680">
        <f>VALUE(SUBSTITUTE(Hafas[[#This Row],[Längengrad Bahnhof]],".",","))</f>
        <v>6.8882009999999996</v>
      </c>
    </row>
    <row r="3681" spans="1:7">
      <c r="A3681" s="4" t="s">
        <v>13364</v>
      </c>
      <c r="B3681">
        <v>8003372</v>
      </c>
      <c r="D3681" s="4" t="s">
        <v>13365</v>
      </c>
      <c r="E3681" s="4" t="s">
        <v>13366</v>
      </c>
      <c r="F3681">
        <f>VALUE(SUBSTITUTE(Hafas[[#This Row],[Breitengrad Bahnhof]],".",","))</f>
        <v>50.958666000000001</v>
      </c>
      <c r="G3681">
        <f>VALUE(SUBSTITUTE(Hafas[[#This Row],[Längengrad Bahnhof]],".",","))</f>
        <v>6.941605</v>
      </c>
    </row>
    <row r="3682" spans="1:7">
      <c r="A3682" s="4" t="s">
        <v>13367</v>
      </c>
      <c r="B3682">
        <v>8003310</v>
      </c>
      <c r="D3682" s="4" t="s">
        <v>13368</v>
      </c>
      <c r="E3682" s="4" t="s">
        <v>13369</v>
      </c>
      <c r="F3682">
        <f>VALUE(SUBSTITUTE(Hafas[[#This Row],[Breitengrad Bahnhof]],".",","))</f>
        <v>50.990070000000003</v>
      </c>
      <c r="G3682">
        <f>VALUE(SUBSTITUTE(Hafas[[#This Row],[Längengrad Bahnhof]],".",","))</f>
        <v>7.0020949999999997</v>
      </c>
    </row>
    <row r="3683" spans="1:7">
      <c r="A3683" s="4" t="s">
        <v>13370</v>
      </c>
      <c r="B3683">
        <v>8003383</v>
      </c>
      <c r="D3683" s="4" t="s">
        <v>13371</v>
      </c>
      <c r="E3683" s="4" t="s">
        <v>13372</v>
      </c>
      <c r="F3683">
        <f>VALUE(SUBSTITUTE(Hafas[[#This Row],[Breitengrad Bahnhof]],".",","))</f>
        <v>50.940899999999999</v>
      </c>
      <c r="G3683">
        <f>VALUE(SUBSTITUTE(Hafas[[#This Row],[Längengrad Bahnhof]],".",","))</f>
        <v>6.815137</v>
      </c>
    </row>
    <row r="3684" spans="1:7">
      <c r="A3684" s="4" t="s">
        <v>13373</v>
      </c>
      <c r="B3684">
        <v>8003373</v>
      </c>
      <c r="D3684" s="4" t="s">
        <v>13374</v>
      </c>
      <c r="E3684" s="4" t="s">
        <v>13375</v>
      </c>
      <c r="F3684">
        <f>VALUE(SUBSTITUTE(Hafas[[#This Row],[Breitengrad Bahnhof]],".",","))</f>
        <v>51.052377999999997</v>
      </c>
      <c r="G3684">
        <f>VALUE(SUBSTITUTE(Hafas[[#This Row],[Längengrad Bahnhof]],".",","))</f>
        <v>6.8517190000000001</v>
      </c>
    </row>
    <row r="3685" spans="1:7">
      <c r="A3685" s="4" t="s">
        <v>13376</v>
      </c>
      <c r="B3685">
        <v>8012065</v>
      </c>
      <c r="D3685" s="4" t="s">
        <v>13377</v>
      </c>
      <c r="E3685" s="4" t="s">
        <v>13378</v>
      </c>
      <c r="F3685">
        <f>VALUE(SUBSTITUTE(Hafas[[#This Row],[Breitengrad Bahnhof]],".",","))</f>
        <v>54.035290000000003</v>
      </c>
      <c r="G3685">
        <f>VALUE(SUBSTITUTE(Hafas[[#This Row],[Längengrad Bahnhof]],".",","))</f>
        <v>14.022905</v>
      </c>
    </row>
    <row r="3686" spans="1:7">
      <c r="A3686" s="4" t="s">
        <v>13379</v>
      </c>
      <c r="B3686">
        <v>8003374</v>
      </c>
      <c r="D3686" s="4" t="s">
        <v>13380</v>
      </c>
      <c r="E3686" s="4" t="s">
        <v>13381</v>
      </c>
      <c r="F3686">
        <f>VALUE(SUBSTITUTE(Hafas[[#This Row],[Breitengrad Bahnhof]],".",","))</f>
        <v>48.137458000000002</v>
      </c>
      <c r="G3686">
        <f>VALUE(SUBSTITUTE(Hafas[[#This Row],[Längengrad Bahnhof]],".",","))</f>
        <v>7.8029250000000001</v>
      </c>
    </row>
    <row r="3687" spans="1:7">
      <c r="A3687" s="4" t="s">
        <v>13382</v>
      </c>
      <c r="B3687">
        <v>8010193</v>
      </c>
      <c r="D3687" s="4" t="s">
        <v>13383</v>
      </c>
      <c r="E3687" s="4" t="s">
        <v>13384</v>
      </c>
      <c r="F3687">
        <f>VALUE(SUBSTITUTE(Hafas[[#This Row],[Breitengrad Bahnhof]],".",","))</f>
        <v>52.296635000000002</v>
      </c>
      <c r="G3687">
        <f>VALUE(SUBSTITUTE(Hafas[[#This Row],[Längengrad Bahnhof]],".",","))</f>
        <v>13.631472</v>
      </c>
    </row>
    <row r="3688" spans="1:7">
      <c r="A3688" s="4" t="s">
        <v>13385</v>
      </c>
      <c r="B3688">
        <v>8003376</v>
      </c>
      <c r="D3688" s="4" t="s">
        <v>13386</v>
      </c>
      <c r="E3688" s="4" t="s">
        <v>13387</v>
      </c>
      <c r="F3688">
        <f>VALUE(SUBSTITUTE(Hafas[[#This Row],[Breitengrad Bahnhof]],".",","))</f>
        <v>48.962584</v>
      </c>
      <c r="G3688">
        <f>VALUE(SUBSTITUTE(Hafas[[#This Row],[Längengrad Bahnhof]],".",","))</f>
        <v>8.6089310000000001</v>
      </c>
    </row>
    <row r="3689" spans="1:7">
      <c r="A3689" s="4" t="s">
        <v>13388</v>
      </c>
      <c r="B3689">
        <v>8012066</v>
      </c>
      <c r="D3689" s="4" t="s">
        <v>13389</v>
      </c>
      <c r="E3689" s="4" t="s">
        <v>13390</v>
      </c>
      <c r="F3689">
        <f>VALUE(SUBSTITUTE(Hafas[[#This Row],[Breitengrad Bahnhof]],".",","))</f>
        <v>52.134011000000001</v>
      </c>
      <c r="G3689">
        <f>VALUE(SUBSTITUTE(Hafas[[#This Row],[Längengrad Bahnhof]],".",","))</f>
        <v>11.756268</v>
      </c>
    </row>
    <row r="3690" spans="1:7">
      <c r="A3690" s="4" t="s">
        <v>13391</v>
      </c>
      <c r="B3690">
        <v>8003378</v>
      </c>
      <c r="D3690" s="4" t="s">
        <v>13392</v>
      </c>
      <c r="E3690" s="4" t="s">
        <v>13393</v>
      </c>
      <c r="F3690">
        <f>VALUE(SUBSTITUTE(Hafas[[#This Row],[Breitengrad Bahnhof]],".",","))</f>
        <v>48.739517999999997</v>
      </c>
      <c r="G3690">
        <f>VALUE(SUBSTITUTE(Hafas[[#This Row],[Längengrad Bahnhof]],".",","))</f>
        <v>10.116135</v>
      </c>
    </row>
    <row r="3691" spans="1:7">
      <c r="A3691" s="4" t="s">
        <v>13394</v>
      </c>
      <c r="B3691">
        <v>8012067</v>
      </c>
      <c r="D3691" s="4" t="s">
        <v>13395</v>
      </c>
      <c r="E3691" s="4" t="s">
        <v>13396</v>
      </c>
      <c r="F3691">
        <f>VALUE(SUBSTITUTE(Hafas[[#This Row],[Breitengrad Bahnhof]],".",","))</f>
        <v>51.260168999999998</v>
      </c>
      <c r="G3691">
        <f>VALUE(SUBSTITUTE(Hafas[[#This Row],[Längengrad Bahnhof]],".",","))</f>
        <v>13.899856</v>
      </c>
    </row>
    <row r="3692" spans="1:7">
      <c r="A3692" s="4" t="s">
        <v>13397</v>
      </c>
      <c r="B3692">
        <v>8007286</v>
      </c>
      <c r="D3692" s="4" t="s">
        <v>13398</v>
      </c>
      <c r="E3692" s="4" t="s">
        <v>13399</v>
      </c>
      <c r="F3692">
        <f>VALUE(SUBSTITUTE(Hafas[[#This Row],[Breitengrad Bahnhof]],".",","))</f>
        <v>48.137189999999997</v>
      </c>
      <c r="G3692">
        <f>VALUE(SUBSTITUTE(Hafas[[#This Row],[Längengrad Bahnhof]],".",","))</f>
        <v>7.6580690000000002</v>
      </c>
    </row>
    <row r="3693" spans="1:7">
      <c r="A3693" s="4" t="s">
        <v>13400</v>
      </c>
      <c r="B3693">
        <v>8003381</v>
      </c>
      <c r="D3693" s="4" t="s">
        <v>13401</v>
      </c>
      <c r="E3693" s="4" t="s">
        <v>13402</v>
      </c>
      <c r="F3693">
        <f>VALUE(SUBSTITUTE(Hafas[[#This Row],[Breitengrad Bahnhof]],".",","))</f>
        <v>49.546022000000001</v>
      </c>
      <c r="G3693">
        <f>VALUE(SUBSTITUTE(Hafas[[#This Row],[Längengrad Bahnhof]],".",","))</f>
        <v>9.7246690000000005</v>
      </c>
    </row>
    <row r="3694" spans="1:7">
      <c r="A3694" s="4" t="s">
        <v>13403</v>
      </c>
      <c r="B3694">
        <v>8007281</v>
      </c>
      <c r="D3694" s="4" t="s">
        <v>13404</v>
      </c>
      <c r="E3694" s="4" t="s">
        <v>13405</v>
      </c>
      <c r="F3694">
        <f>VALUE(SUBSTITUTE(Hafas[[#This Row],[Breitengrad Bahnhof]],".",","))</f>
        <v>50.058847</v>
      </c>
      <c r="G3694">
        <f>VALUE(SUBSTITUTE(Hafas[[#This Row],[Längengrad Bahnhof]],".",","))</f>
        <v>9.2059859999999993</v>
      </c>
    </row>
    <row r="3695" spans="1:7">
      <c r="A3695" s="4" t="s">
        <v>13406</v>
      </c>
      <c r="B3695">
        <v>8003382</v>
      </c>
      <c r="D3695" s="4" t="s">
        <v>13407</v>
      </c>
      <c r="E3695" s="4" t="s">
        <v>13408</v>
      </c>
      <c r="F3695">
        <f>VALUE(SUBSTITUTE(Hafas[[#This Row],[Breitengrad Bahnhof]],".",","))</f>
        <v>52.257165999999998</v>
      </c>
      <c r="G3695">
        <f>VALUE(SUBSTITUTE(Hafas[[#This Row],[Längengrad Bahnhof]],".",","))</f>
        <v>10.812488999999999</v>
      </c>
    </row>
    <row r="3696" spans="1:7">
      <c r="A3696" s="4" t="s">
        <v>13409</v>
      </c>
      <c r="B3696">
        <v>8003385</v>
      </c>
      <c r="D3696" s="4" t="s">
        <v>13410</v>
      </c>
      <c r="E3696" s="4" t="s">
        <v>13411</v>
      </c>
      <c r="F3696">
        <f>VALUE(SUBSTITUTE(Hafas[[#This Row],[Breitengrad Bahnhof]],".",","))</f>
        <v>50.776456000000003</v>
      </c>
      <c r="G3696">
        <f>VALUE(SUBSTITUTE(Hafas[[#This Row],[Längengrad Bahnhof]],".",","))</f>
        <v>7.9345749999999997</v>
      </c>
    </row>
    <row r="3697" spans="1:7">
      <c r="A3697" s="4" t="s">
        <v>13412</v>
      </c>
      <c r="B3697">
        <v>8012072</v>
      </c>
      <c r="D3697" s="4" t="s">
        <v>13413</v>
      </c>
      <c r="E3697" s="4" t="s">
        <v>13414</v>
      </c>
      <c r="F3697">
        <f>VALUE(SUBSTITUTE(Hafas[[#This Row],[Breitengrad Bahnhof]],".",","))</f>
        <v>50.919445000000003</v>
      </c>
      <c r="G3697">
        <f>VALUE(SUBSTITUTE(Hafas[[#This Row],[Längengrad Bahnhof]],".",","))</f>
        <v>14.078899</v>
      </c>
    </row>
    <row r="3698" spans="1:7">
      <c r="A3698" s="4" t="s">
        <v>162</v>
      </c>
      <c r="B3698">
        <v>8007164</v>
      </c>
      <c r="D3698" s="4" t="s">
        <v>164</v>
      </c>
      <c r="E3698" s="4" t="s">
        <v>165</v>
      </c>
      <c r="F3698">
        <f>VALUE(SUBSTITUTE(Hafas[[#This Row],[Breitengrad Bahnhof]],".",","))</f>
        <v>50.177951</v>
      </c>
      <c r="G3698">
        <f>VALUE(SUBSTITUTE(Hafas[[#This Row],[Längengrad Bahnhof]],".",","))</f>
        <v>8.4688549999999996</v>
      </c>
    </row>
    <row r="3699" spans="1:7">
      <c r="A3699" s="4" t="s">
        <v>13415</v>
      </c>
      <c r="B3699">
        <v>8003386</v>
      </c>
      <c r="D3699" s="4" t="s">
        <v>13416</v>
      </c>
      <c r="E3699" s="4" t="s">
        <v>13417</v>
      </c>
      <c r="F3699">
        <f>VALUE(SUBSTITUTE(Hafas[[#This Row],[Breitengrad Bahnhof]],".",","))</f>
        <v>50.678637999999999</v>
      </c>
      <c r="G3699">
        <f>VALUE(SUBSTITUTE(Hafas[[#This Row],[Längengrad Bahnhof]],".",","))</f>
        <v>7.1935919999999998</v>
      </c>
    </row>
    <row r="3700" spans="1:7">
      <c r="A3700" s="4" t="s">
        <v>13418</v>
      </c>
      <c r="B3700">
        <v>8012075</v>
      </c>
      <c r="D3700" s="4" t="s">
        <v>13419</v>
      </c>
      <c r="E3700" s="4" t="s">
        <v>13420</v>
      </c>
      <c r="F3700">
        <f>VALUE(SUBSTITUTE(Hafas[[#This Row],[Breitengrad Bahnhof]],".",","))</f>
        <v>50.660111999999998</v>
      </c>
      <c r="G3700">
        <f>VALUE(SUBSTITUTE(Hafas[[#This Row],[Längengrad Bahnhof]],".",","))</f>
        <v>11.487912</v>
      </c>
    </row>
    <row r="3701" spans="1:7">
      <c r="A3701" s="4" t="s">
        <v>13421</v>
      </c>
      <c r="B3701">
        <v>8010194</v>
      </c>
      <c r="D3701" s="4" t="s">
        <v>13422</v>
      </c>
      <c r="E3701" s="4" t="s">
        <v>13423</v>
      </c>
      <c r="F3701">
        <f>VALUE(SUBSTITUTE(Hafas[[#This Row],[Breitengrad Bahnhof]],".",","))</f>
        <v>51.673915999999998</v>
      </c>
      <c r="G3701">
        <f>VALUE(SUBSTITUTE(Hafas[[#This Row],[Längengrad Bahnhof]],".",","))</f>
        <v>11.780182</v>
      </c>
    </row>
    <row r="3702" spans="1:7">
      <c r="A3702" s="4" t="s">
        <v>697</v>
      </c>
      <c r="B3702">
        <v>8003400</v>
      </c>
      <c r="D3702" s="4" t="s">
        <v>13424</v>
      </c>
      <c r="E3702" s="4" t="s">
        <v>13425</v>
      </c>
      <c r="F3702">
        <f>VALUE(SUBSTITUTE(Hafas[[#This Row],[Breitengrad Bahnhof]],".",","))</f>
        <v>47.658754000000002</v>
      </c>
      <c r="G3702">
        <f>VALUE(SUBSTITUTE(Hafas[[#This Row],[Längengrad Bahnhof]],".",","))</f>
        <v>9.1773120000000006</v>
      </c>
    </row>
    <row r="3703" spans="1:7">
      <c r="A3703" s="4" t="s">
        <v>13426</v>
      </c>
      <c r="B3703">
        <v>8003404</v>
      </c>
      <c r="D3703" s="4" t="s">
        <v>13427</v>
      </c>
      <c r="E3703" s="4" t="s">
        <v>13428</v>
      </c>
      <c r="F3703">
        <f>VALUE(SUBSTITUTE(Hafas[[#This Row],[Breitengrad Bahnhof]],".",","))</f>
        <v>47.677478999999998</v>
      </c>
      <c r="G3703">
        <f>VALUE(SUBSTITUTE(Hafas[[#This Row],[Längengrad Bahnhof]],".",","))</f>
        <v>9.1628469999999993</v>
      </c>
    </row>
    <row r="3704" spans="1:7">
      <c r="A3704" s="4" t="s">
        <v>13429</v>
      </c>
      <c r="B3704">
        <v>8003401</v>
      </c>
      <c r="D3704" s="4" t="s">
        <v>13430</v>
      </c>
      <c r="E3704" s="4" t="s">
        <v>13431</v>
      </c>
      <c r="F3704">
        <f>VALUE(SUBSTITUTE(Hafas[[#This Row],[Breitengrad Bahnhof]],".",","))</f>
        <v>47.673955999999997</v>
      </c>
      <c r="G3704">
        <f>VALUE(SUBSTITUTE(Hafas[[#This Row],[Längengrad Bahnhof]],".",","))</f>
        <v>9.1738839999999993</v>
      </c>
    </row>
    <row r="3705" spans="1:7">
      <c r="A3705" s="4" t="s">
        <v>13432</v>
      </c>
      <c r="B3705">
        <v>8003416</v>
      </c>
      <c r="D3705" s="4" t="s">
        <v>13433</v>
      </c>
      <c r="E3705" s="4" t="s">
        <v>13434</v>
      </c>
      <c r="F3705">
        <f>VALUE(SUBSTITUTE(Hafas[[#This Row],[Breitengrad Bahnhof]],".",","))</f>
        <v>47.682453000000002</v>
      </c>
      <c r="G3705">
        <f>VALUE(SUBSTITUTE(Hafas[[#This Row],[Längengrad Bahnhof]],".",","))</f>
        <v>9.1473309999999994</v>
      </c>
    </row>
    <row r="3706" spans="1:7">
      <c r="A3706" s="4" t="s">
        <v>13435</v>
      </c>
      <c r="B3706">
        <v>8003402</v>
      </c>
      <c r="D3706" s="4" t="s">
        <v>13436</v>
      </c>
      <c r="E3706" s="4" t="s">
        <v>13437</v>
      </c>
      <c r="F3706">
        <f>VALUE(SUBSTITUTE(Hafas[[#This Row],[Breitengrad Bahnhof]],".",","))</f>
        <v>49.695979000000001</v>
      </c>
      <c r="G3706">
        <f>VALUE(SUBSTITUTE(Hafas[[#This Row],[Längengrad Bahnhof]],".",","))</f>
        <v>6.5743090000000004</v>
      </c>
    </row>
    <row r="3707" spans="1:7">
      <c r="A3707" s="4" t="s">
        <v>13438</v>
      </c>
      <c r="B3707">
        <v>8003403</v>
      </c>
      <c r="D3707" s="4" t="s">
        <v>13439</v>
      </c>
      <c r="E3707" s="4" t="s">
        <v>13440</v>
      </c>
      <c r="F3707">
        <f>VALUE(SUBSTITUTE(Hafas[[#This Row],[Breitengrad Bahnhof]],".",","))</f>
        <v>49.700240000000001</v>
      </c>
      <c r="G3707">
        <f>VALUE(SUBSTITUTE(Hafas[[#This Row],[Längengrad Bahnhof]],".",","))</f>
        <v>6.5737569999999996</v>
      </c>
    </row>
    <row r="3708" spans="1:7">
      <c r="A3708" s="4" t="s">
        <v>13441</v>
      </c>
      <c r="B3708">
        <v>8007849</v>
      </c>
      <c r="D3708" s="4" t="s">
        <v>13442</v>
      </c>
      <c r="E3708" s="4" t="s">
        <v>13443</v>
      </c>
      <c r="F3708">
        <f>VALUE(SUBSTITUTE(Hafas[[#This Row],[Breitengrad Bahnhof]],".",","))</f>
        <v>50.269615000000002</v>
      </c>
      <c r="G3708">
        <f>VALUE(SUBSTITUTE(Hafas[[#This Row],[Längengrad Bahnhof]],".",","))</f>
        <v>8.6469210000000007</v>
      </c>
    </row>
    <row r="3709" spans="1:7">
      <c r="A3709" s="4" t="s">
        <v>13444</v>
      </c>
      <c r="B3709">
        <v>8000210</v>
      </c>
      <c r="D3709" s="4" t="s">
        <v>13445</v>
      </c>
      <c r="E3709" s="4" t="s">
        <v>13446</v>
      </c>
      <c r="F3709">
        <f>VALUE(SUBSTITUTE(Hafas[[#This Row],[Breitengrad Bahnhof]],".",","))</f>
        <v>51.278711999999999</v>
      </c>
      <c r="G3709">
        <f>VALUE(SUBSTITUTE(Hafas[[#This Row],[Längengrad Bahnhof]],".",","))</f>
        <v>8.8732290000000003</v>
      </c>
    </row>
    <row r="3710" spans="1:7">
      <c r="A3710" s="4" t="s">
        <v>13447</v>
      </c>
      <c r="B3710">
        <v>8003406</v>
      </c>
      <c r="D3710" s="4" t="s">
        <v>13448</v>
      </c>
      <c r="E3710" s="4" t="s">
        <v>13449</v>
      </c>
      <c r="F3710">
        <f>VALUE(SUBSTITUTE(Hafas[[#This Row],[Breitengrad Bahnhof]],".",","))</f>
        <v>51.270263999999997</v>
      </c>
      <c r="G3710">
        <f>VALUE(SUBSTITUTE(Hafas[[#This Row],[Längengrad Bahnhof]],".",","))</f>
        <v>8.8788149999999995</v>
      </c>
    </row>
    <row r="3711" spans="1:7">
      <c r="A3711" s="4" t="s">
        <v>13450</v>
      </c>
      <c r="B3711">
        <v>8003407</v>
      </c>
      <c r="D3711" s="4" t="s">
        <v>13451</v>
      </c>
      <c r="E3711" s="4" t="s">
        <v>13452</v>
      </c>
      <c r="F3711">
        <f>VALUE(SUBSTITUTE(Hafas[[#This Row],[Breitengrad Bahnhof]],".",","))</f>
        <v>49.836367000000003</v>
      </c>
      <c r="G3711">
        <f>VALUE(SUBSTITUTE(Hafas[[#This Row],[Längengrad Bahnhof]],".",","))</f>
        <v>6.6349330000000002</v>
      </c>
    </row>
    <row r="3712" spans="1:7">
      <c r="A3712" s="4" t="s">
        <v>13453</v>
      </c>
      <c r="B3712">
        <v>8071238</v>
      </c>
      <c r="D3712" s="4" t="s">
        <v>13454</v>
      </c>
      <c r="E3712" s="4" t="s">
        <v>13455</v>
      </c>
      <c r="F3712">
        <f>VALUE(SUBSTITUTE(Hafas[[#This Row],[Breitengrad Bahnhof]],".",","))</f>
        <v>49.838180000000001</v>
      </c>
      <c r="G3712">
        <f>VALUE(SUBSTITUTE(Hafas[[#This Row],[Längengrad Bahnhof]],".",","))</f>
        <v>6.6354139999999999</v>
      </c>
    </row>
    <row r="3713" spans="1:7">
      <c r="A3713" s="4" t="s">
        <v>13456</v>
      </c>
      <c r="B3713">
        <v>8003408</v>
      </c>
      <c r="D3713" s="4" t="s">
        <v>13457</v>
      </c>
      <c r="E3713" s="4" t="s">
        <v>13458</v>
      </c>
      <c r="F3713">
        <f>VALUE(SUBSTITUTE(Hafas[[#This Row],[Breitengrad Bahnhof]],".",","))</f>
        <v>48.570019000000002</v>
      </c>
      <c r="G3713">
        <f>VALUE(SUBSTITUTE(Hafas[[#This Row],[Längengrad Bahnhof]],".",","))</f>
        <v>7.874797</v>
      </c>
    </row>
    <row r="3714" spans="1:7">
      <c r="A3714" s="4" t="s">
        <v>13459</v>
      </c>
      <c r="B3714">
        <v>8003388</v>
      </c>
      <c r="D3714" s="4" t="s">
        <v>13460</v>
      </c>
      <c r="E3714" s="4" t="s">
        <v>13461</v>
      </c>
      <c r="F3714">
        <f>VALUE(SUBSTITUTE(Hafas[[#This Row],[Breitengrad Bahnhof]],".",","))</f>
        <v>51.171588</v>
      </c>
      <c r="G3714">
        <f>VALUE(SUBSTITUTE(Hafas[[#This Row],[Längengrad Bahnhof]],".",","))</f>
        <v>9.5131370000000004</v>
      </c>
    </row>
    <row r="3715" spans="1:7">
      <c r="A3715" s="4" t="s">
        <v>13462</v>
      </c>
      <c r="B3715">
        <v>8071217</v>
      </c>
      <c r="D3715" s="4" t="s">
        <v>13463</v>
      </c>
      <c r="E3715" s="4" t="s">
        <v>13464</v>
      </c>
      <c r="F3715">
        <f>VALUE(SUBSTITUTE(Hafas[[#This Row],[Breitengrad Bahnhof]],".",","))</f>
        <v>51.173789999999997</v>
      </c>
      <c r="G3715">
        <f>VALUE(SUBSTITUTE(Hafas[[#This Row],[Längengrad Bahnhof]],".",","))</f>
        <v>9.5118299999999998</v>
      </c>
    </row>
    <row r="3716" spans="1:7">
      <c r="A3716" s="4" t="s">
        <v>13465</v>
      </c>
      <c r="B3716">
        <v>8003409</v>
      </c>
      <c r="D3716" s="4" t="s">
        <v>13466</v>
      </c>
      <c r="E3716" s="4" t="s">
        <v>13467</v>
      </c>
      <c r="F3716">
        <f>VALUE(SUBSTITUTE(Hafas[[#This Row],[Breitengrad Bahnhof]],".",","))</f>
        <v>48.826416000000002</v>
      </c>
      <c r="G3716">
        <f>VALUE(SUBSTITUTE(Hafas[[#This Row],[Längengrad Bahnhof]],".",","))</f>
        <v>9.1211680000000008</v>
      </c>
    </row>
    <row r="3717" spans="1:7">
      <c r="A3717" s="4" t="s">
        <v>13468</v>
      </c>
      <c r="B3717">
        <v>8007855</v>
      </c>
      <c r="D3717" s="4" t="s">
        <v>13469</v>
      </c>
      <c r="E3717" s="4" t="s">
        <v>13470</v>
      </c>
      <c r="F3717">
        <f>VALUE(SUBSTITUTE(Hafas[[#This Row],[Breitengrad Bahnhof]],".",","))</f>
        <v>48.831057000000001</v>
      </c>
      <c r="G3717">
        <f>VALUE(SUBSTITUTE(Hafas[[#This Row],[Längengrad Bahnhof]],".",","))</f>
        <v>9.1123530000000006</v>
      </c>
    </row>
    <row r="3718" spans="1:7">
      <c r="A3718" s="4" t="s">
        <v>13471</v>
      </c>
      <c r="B3718">
        <v>8003411</v>
      </c>
      <c r="D3718" s="4" t="s">
        <v>13472</v>
      </c>
      <c r="E3718" s="4" t="s">
        <v>13473</v>
      </c>
      <c r="F3718">
        <f>VALUE(SUBSTITUTE(Hafas[[#This Row],[Breitengrad Bahnhof]],".",","))</f>
        <v>48.862219000000003</v>
      </c>
      <c r="G3718">
        <f>VALUE(SUBSTITUTE(Hafas[[#This Row],[Längengrad Bahnhof]],".",","))</f>
        <v>9.179964</v>
      </c>
    </row>
    <row r="3719" spans="1:7">
      <c r="A3719" s="4" t="s">
        <v>13474</v>
      </c>
      <c r="B3719">
        <v>8003412</v>
      </c>
      <c r="D3719" s="4" t="s">
        <v>13475</v>
      </c>
      <c r="E3719" s="4" t="s">
        <v>13476</v>
      </c>
      <c r="F3719">
        <f>VALUE(SUBSTITUTE(Hafas[[#This Row],[Breitengrad Bahnhof]],".",","))</f>
        <v>51.195650000000001</v>
      </c>
      <c r="G3719">
        <f>VALUE(SUBSTITUTE(Hafas[[#This Row],[Längengrad Bahnhof]],".",","))</f>
        <v>6.5118859999999996</v>
      </c>
    </row>
    <row r="3720" spans="1:7">
      <c r="A3720" s="4" t="s">
        <v>13477</v>
      </c>
      <c r="B3720">
        <v>8012086</v>
      </c>
      <c r="D3720" s="4" t="s">
        <v>13478</v>
      </c>
      <c r="E3720" s="4" t="s">
        <v>13479</v>
      </c>
      <c r="F3720">
        <f>VALUE(SUBSTITUTE(Hafas[[#This Row],[Breitengrad Bahnhof]],".",","))</f>
        <v>54.045335000000001</v>
      </c>
      <c r="G3720">
        <f>VALUE(SUBSTITUTE(Hafas[[#This Row],[Längengrad Bahnhof]],".",","))</f>
        <v>13.999275000000001</v>
      </c>
    </row>
    <row r="3721" spans="1:7">
      <c r="A3721" s="4" t="s">
        <v>13480</v>
      </c>
      <c r="B3721">
        <v>8010195</v>
      </c>
      <c r="D3721" s="4" t="s">
        <v>13481</v>
      </c>
      <c r="E3721" s="4" t="s">
        <v>13482</v>
      </c>
      <c r="F3721">
        <f>VALUE(SUBSTITUTE(Hafas[[#This Row],[Breitengrad Bahnhof]],".",","))</f>
        <v>51.751928999999997</v>
      </c>
      <c r="G3721">
        <f>VALUE(SUBSTITUTE(Hafas[[#This Row],[Längengrad Bahnhof]],".",","))</f>
        <v>11.989357999999999</v>
      </c>
    </row>
    <row r="3722" spans="1:7">
      <c r="A3722" s="4" t="s">
        <v>13483</v>
      </c>
      <c r="B3722">
        <v>8003413</v>
      </c>
      <c r="D3722" s="4" t="s">
        <v>13484</v>
      </c>
      <c r="E3722" s="4" t="s">
        <v>13485</v>
      </c>
      <c r="F3722">
        <f>VALUE(SUBSTITUTE(Hafas[[#This Row],[Breitengrad Bahnhof]],".",","))</f>
        <v>49.242911999999997</v>
      </c>
      <c r="G3722">
        <f>VALUE(SUBSTITUTE(Hafas[[#This Row],[Längengrad Bahnhof]],".",","))</f>
        <v>12.729367</v>
      </c>
    </row>
    <row r="3723" spans="1:7">
      <c r="A3723" s="4" t="s">
        <v>13486</v>
      </c>
      <c r="B3723">
        <v>8003415</v>
      </c>
      <c r="D3723" s="4" t="s">
        <v>13487</v>
      </c>
      <c r="E3723" s="4" t="s">
        <v>13488</v>
      </c>
      <c r="F3723">
        <f>VALUE(SUBSTITUTE(Hafas[[#This Row],[Breitengrad Bahnhof]],".",","))</f>
        <v>50.348973999999998</v>
      </c>
      <c r="G3723">
        <f>VALUE(SUBSTITUTE(Hafas[[#This Row],[Längengrad Bahnhof]],".",","))</f>
        <v>7.2489059999999998</v>
      </c>
    </row>
    <row r="3724" spans="1:7">
      <c r="A3724" s="4" t="s">
        <v>13489</v>
      </c>
      <c r="B3724">
        <v>8012079</v>
      </c>
      <c r="D3724" s="4" t="s">
        <v>13490</v>
      </c>
      <c r="E3724" s="4" t="s">
        <v>13491</v>
      </c>
      <c r="F3724">
        <f>VALUE(SUBSTITUTE(Hafas[[#This Row],[Breitengrad Bahnhof]],".",","))</f>
        <v>50.945143000000002</v>
      </c>
      <c r="G3724">
        <f>VALUE(SUBSTITUTE(Hafas[[#This Row],[Längengrad Bahnhof]],".",","))</f>
        <v>13.859704000000001</v>
      </c>
    </row>
    <row r="3725" spans="1:7">
      <c r="A3725" s="4" t="s">
        <v>13492</v>
      </c>
      <c r="B3725">
        <v>8012080</v>
      </c>
      <c r="D3725" s="4" t="s">
        <v>13493</v>
      </c>
      <c r="E3725" s="4" t="s">
        <v>13494</v>
      </c>
      <c r="F3725">
        <f>VALUE(SUBSTITUTE(Hafas[[#This Row],[Breitengrad Bahnhof]],".",","))</f>
        <v>51.304462999999998</v>
      </c>
      <c r="G3725">
        <f>VALUE(SUBSTITUTE(Hafas[[#This Row],[Längengrad Bahnhof]],".",","))</f>
        <v>12.123904</v>
      </c>
    </row>
    <row r="3726" spans="1:7">
      <c r="A3726" s="4" t="s">
        <v>13495</v>
      </c>
      <c r="B3726">
        <v>8003394</v>
      </c>
      <c r="D3726" s="4" t="s">
        <v>13496</v>
      </c>
      <c r="E3726" s="4" t="s">
        <v>13497</v>
      </c>
      <c r="F3726">
        <f>VALUE(SUBSTITUTE(Hafas[[#This Row],[Breitengrad Bahnhof]],".",","))</f>
        <v>49.981206999999998</v>
      </c>
      <c r="G3726">
        <f>VALUE(SUBSTITUTE(Hafas[[#This Row],[Längengrad Bahnhof]],".",","))</f>
        <v>7.1194879999999996</v>
      </c>
    </row>
    <row r="3727" spans="1:7">
      <c r="A3727" s="4" t="s">
        <v>13498</v>
      </c>
      <c r="B3727">
        <v>8012088</v>
      </c>
      <c r="D3727" s="4" t="s">
        <v>13499</v>
      </c>
      <c r="E3727" s="4" t="s">
        <v>13500</v>
      </c>
      <c r="F3727">
        <f>VALUE(SUBSTITUTE(Hafas[[#This Row],[Breitengrad Bahnhof]],".",","))</f>
        <v>50.878075000000003</v>
      </c>
      <c r="G3727">
        <f>VALUE(SUBSTITUTE(Hafas[[#This Row],[Längengrad Bahnhof]],".",","))</f>
        <v>11.930854999999999</v>
      </c>
    </row>
    <row r="3728" spans="1:7">
      <c r="A3728" s="4" t="s">
        <v>13501</v>
      </c>
      <c r="B3728">
        <v>8012089</v>
      </c>
      <c r="D3728" s="4" t="s">
        <v>13502</v>
      </c>
      <c r="E3728" s="4" t="s">
        <v>13503</v>
      </c>
      <c r="F3728">
        <f>VALUE(SUBSTITUTE(Hafas[[#This Row],[Breitengrad Bahnhof]],".",","))</f>
        <v>52.263227999999998</v>
      </c>
      <c r="G3728">
        <f>VALUE(SUBSTITUTE(Hafas[[#This Row],[Längengrad Bahnhof]],".",","))</f>
        <v>14.575654</v>
      </c>
    </row>
    <row r="3729" spans="1:7">
      <c r="A3729" s="4" t="s">
        <v>13504</v>
      </c>
      <c r="B3729">
        <v>8003420</v>
      </c>
      <c r="D3729" s="4" t="s">
        <v>13505</v>
      </c>
      <c r="E3729" s="4" t="s">
        <v>13506</v>
      </c>
      <c r="F3729">
        <f>VALUE(SUBSTITUTE(Hafas[[#This Row],[Breitengrad Bahnhof]],".",","))</f>
        <v>51.109133999999997</v>
      </c>
      <c r="G3729">
        <f>VALUE(SUBSTITUTE(Hafas[[#This Row],[Längengrad Bahnhof]],".",","))</f>
        <v>7.8737620000000001</v>
      </c>
    </row>
    <row r="3730" spans="1:7">
      <c r="A3730" s="4" t="s">
        <v>13507</v>
      </c>
      <c r="B3730">
        <v>8012091</v>
      </c>
      <c r="D3730" s="4" t="s">
        <v>13508</v>
      </c>
      <c r="E3730" s="4" t="s">
        <v>13509</v>
      </c>
      <c r="F3730">
        <f>VALUE(SUBSTITUTE(Hafas[[#This Row],[Breitengrad Bahnhof]],".",","))</f>
        <v>53.651386000000002</v>
      </c>
      <c r="G3730">
        <f>VALUE(SUBSTITUTE(Hafas[[#This Row],[Längengrad Bahnhof]],".",","))</f>
        <v>12.264908999999999</v>
      </c>
    </row>
    <row r="3731" spans="1:7">
      <c r="A3731" s="4" t="s">
        <v>13510</v>
      </c>
      <c r="B3731">
        <v>8012092</v>
      </c>
      <c r="D3731" s="4" t="s">
        <v>13511</v>
      </c>
      <c r="E3731" s="4" t="s">
        <v>13512</v>
      </c>
      <c r="F3731">
        <f>VALUE(SUBSTITUTE(Hafas[[#This Row],[Breitengrad Bahnhof]],".",","))</f>
        <v>50.856335000000001</v>
      </c>
      <c r="G3731">
        <f>VALUE(SUBSTITUTE(Hafas[[#This Row],[Längengrad Bahnhof]],".",","))</f>
        <v>11.203225</v>
      </c>
    </row>
    <row r="3732" spans="1:7">
      <c r="A3732" s="4" t="s">
        <v>13513</v>
      </c>
      <c r="B3732">
        <v>8017189</v>
      </c>
      <c r="D3732" s="4" t="s">
        <v>2585</v>
      </c>
      <c r="E3732" s="4" t="s">
        <v>2585</v>
      </c>
      <c r="F3732">
        <f>VALUE(SUBSTITUTE(Hafas[[#This Row],[Breitengrad Bahnhof]],".",","))</f>
        <v>999999</v>
      </c>
      <c r="G3732">
        <f>VALUE(SUBSTITUTE(Hafas[[#This Row],[Längengrad Bahnhof]],".",","))</f>
        <v>999999</v>
      </c>
    </row>
    <row r="3733" spans="1:7">
      <c r="A3733" s="4" t="s">
        <v>13514</v>
      </c>
      <c r="B3733">
        <v>8012093</v>
      </c>
      <c r="D3733" s="4" t="s">
        <v>13515</v>
      </c>
      <c r="E3733" s="4" t="s">
        <v>13516</v>
      </c>
      <c r="F3733">
        <f>VALUE(SUBSTITUTE(Hafas[[#This Row],[Breitengrad Bahnhof]],".",","))</f>
        <v>53.427802999999997</v>
      </c>
      <c r="G3733">
        <f>VALUE(SUBSTITUTE(Hafas[[#This Row],[Längengrad Bahnhof]],".",","))</f>
        <v>12.941627</v>
      </c>
    </row>
    <row r="3734" spans="1:7">
      <c r="A3734" s="4" t="s">
        <v>13517</v>
      </c>
      <c r="B3734">
        <v>8007816</v>
      </c>
      <c r="D3734" s="4" t="s">
        <v>13518</v>
      </c>
      <c r="E3734" s="4" t="s">
        <v>13519</v>
      </c>
      <c r="F3734">
        <f>VALUE(SUBSTITUTE(Hafas[[#This Row],[Breitengrad Bahnhof]],".",","))</f>
        <v>50.878661999999998</v>
      </c>
      <c r="G3734">
        <f>VALUE(SUBSTITUTE(Hafas[[#This Row],[Längengrad Bahnhof]],".",","))</f>
        <v>6.4232699999999996</v>
      </c>
    </row>
    <row r="3735" spans="1:7">
      <c r="A3735" s="4" t="s">
        <v>13520</v>
      </c>
      <c r="B3735">
        <v>8003424</v>
      </c>
      <c r="D3735" s="4" t="s">
        <v>13521</v>
      </c>
      <c r="E3735" s="4" t="s">
        <v>13522</v>
      </c>
      <c r="F3735">
        <f>VALUE(SUBSTITUTE(Hafas[[#This Row],[Breitengrad Bahnhof]],".",","))</f>
        <v>50.963256999999999</v>
      </c>
      <c r="G3735">
        <f>VALUE(SUBSTITUTE(Hafas[[#This Row],[Längengrad Bahnhof]],".",","))</f>
        <v>8.0427759999999999</v>
      </c>
    </row>
    <row r="3736" spans="1:7">
      <c r="A3736" s="4" t="s">
        <v>13523</v>
      </c>
      <c r="B3736">
        <v>8000211</v>
      </c>
      <c r="D3736" s="4" t="s">
        <v>13524</v>
      </c>
      <c r="E3736" s="4" t="s">
        <v>13525</v>
      </c>
      <c r="F3736">
        <f>VALUE(SUBSTITUTE(Hafas[[#This Row],[Breitengrad Bahnhof]],".",","))</f>
        <v>51.325716999999997</v>
      </c>
      <c r="G3736">
        <f>VALUE(SUBSTITUTE(Hafas[[#This Row],[Längengrad Bahnhof]],".",","))</f>
        <v>6.5698850000000002</v>
      </c>
    </row>
    <row r="3737" spans="1:7">
      <c r="A3737" s="4" t="s">
        <v>13526</v>
      </c>
      <c r="B3737">
        <v>8002941</v>
      </c>
      <c r="D3737" s="4" t="s">
        <v>13527</v>
      </c>
      <c r="E3737" s="4" t="s">
        <v>13528</v>
      </c>
      <c r="F3737">
        <f>VALUE(SUBSTITUTE(Hafas[[#This Row],[Breitengrad Bahnhof]],".",","))</f>
        <v>51.373528999999998</v>
      </c>
      <c r="G3737">
        <f>VALUE(SUBSTITUTE(Hafas[[#This Row],[Längengrad Bahnhof]],".",","))</f>
        <v>6.6644600000000001</v>
      </c>
    </row>
    <row r="3738" spans="1:7">
      <c r="A3738" s="4" t="s">
        <v>13529</v>
      </c>
      <c r="B3738">
        <v>8003426</v>
      </c>
      <c r="D3738" s="4" t="s">
        <v>13530</v>
      </c>
      <c r="E3738" s="4" t="s">
        <v>13531</v>
      </c>
      <c r="F3738">
        <f>VALUE(SUBSTITUTE(Hafas[[#This Row],[Breitengrad Bahnhof]],".",","))</f>
        <v>51.337305000000001</v>
      </c>
      <c r="G3738">
        <f>VALUE(SUBSTITUTE(Hafas[[#This Row],[Längengrad Bahnhof]],".",","))</f>
        <v>6.6296679999999997</v>
      </c>
    </row>
    <row r="3739" spans="1:7">
      <c r="A3739" s="4" t="s">
        <v>13532</v>
      </c>
      <c r="B3739">
        <v>8000212</v>
      </c>
      <c r="D3739" s="4" t="s">
        <v>13533</v>
      </c>
      <c r="E3739" s="4" t="s">
        <v>13534</v>
      </c>
      <c r="F3739">
        <f>VALUE(SUBSTITUTE(Hafas[[#This Row],[Breitengrad Bahnhof]],".",","))</f>
        <v>51.329749</v>
      </c>
      <c r="G3739">
        <f>VALUE(SUBSTITUTE(Hafas[[#This Row],[Längengrad Bahnhof]],".",","))</f>
        <v>6.6100899999999996</v>
      </c>
    </row>
    <row r="3740" spans="1:7">
      <c r="A3740" s="4" t="s">
        <v>13535</v>
      </c>
      <c r="B3740">
        <v>8003427</v>
      </c>
      <c r="D3740" s="4" t="s">
        <v>13536</v>
      </c>
      <c r="E3740" s="4" t="s">
        <v>13537</v>
      </c>
      <c r="F3740">
        <f>VALUE(SUBSTITUTE(Hafas[[#This Row],[Breitengrad Bahnhof]],".",","))</f>
        <v>51.357278000000001</v>
      </c>
      <c r="G3740">
        <f>VALUE(SUBSTITUTE(Hafas[[#This Row],[Längengrad Bahnhof]],".",","))</f>
        <v>6.645778</v>
      </c>
    </row>
    <row r="3741" spans="1:7">
      <c r="A3741" s="4" t="s">
        <v>13538</v>
      </c>
      <c r="B3741">
        <v>8000213</v>
      </c>
      <c r="D3741" s="4" t="s">
        <v>13539</v>
      </c>
      <c r="E3741" s="4" t="s">
        <v>13540</v>
      </c>
      <c r="F3741">
        <f>VALUE(SUBSTITUTE(Hafas[[#This Row],[Breitengrad Bahnhof]],".",","))</f>
        <v>51.851422999999997</v>
      </c>
      <c r="G3741">
        <f>VALUE(SUBSTITUTE(Hafas[[#This Row],[Längengrad Bahnhof]],".",","))</f>
        <v>9.9677980000000002</v>
      </c>
    </row>
    <row r="3742" spans="1:7">
      <c r="A3742" s="4" t="s">
        <v>13541</v>
      </c>
      <c r="B3742">
        <v>8003429</v>
      </c>
      <c r="D3742" s="4" t="s">
        <v>13542</v>
      </c>
      <c r="E3742" s="4" t="s">
        <v>13543</v>
      </c>
      <c r="F3742">
        <f>VALUE(SUBSTITUTE(Hafas[[#This Row],[Breitengrad Bahnhof]],".",","))</f>
        <v>49.551490000000001</v>
      </c>
      <c r="G3742">
        <f>VALUE(SUBSTITUTE(Hafas[[#This Row],[Längengrad Bahnhof]],".",","))</f>
        <v>7.6312959999999999</v>
      </c>
    </row>
    <row r="3743" spans="1:7">
      <c r="A3743" s="4" t="s">
        <v>13544</v>
      </c>
      <c r="B3743">
        <v>8012096</v>
      </c>
      <c r="D3743" s="4" t="s">
        <v>13545</v>
      </c>
      <c r="E3743" s="4" t="s">
        <v>13546</v>
      </c>
      <c r="F3743">
        <f>VALUE(SUBSTITUTE(Hafas[[#This Row],[Breitengrad Bahnhof]],".",","))</f>
        <v>52.753346999999998</v>
      </c>
      <c r="G3743">
        <f>VALUE(SUBSTITUTE(Hafas[[#This Row],[Längengrad Bahnhof]],".",","))</f>
        <v>13.040231</v>
      </c>
    </row>
    <row r="3744" spans="1:7">
      <c r="A3744" s="4" t="s">
        <v>13547</v>
      </c>
      <c r="B3744">
        <v>8003430</v>
      </c>
      <c r="D3744" s="4" t="s">
        <v>13548</v>
      </c>
      <c r="E3744" s="4" t="s">
        <v>13549</v>
      </c>
      <c r="F3744">
        <f>VALUE(SUBSTITUTE(Hafas[[#This Row],[Breitengrad Bahnhof]],".",","))</f>
        <v>53.834111</v>
      </c>
      <c r="G3744">
        <f>VALUE(SUBSTITUTE(Hafas[[#This Row],[Längengrad Bahnhof]],".",","))</f>
        <v>9.481757</v>
      </c>
    </row>
    <row r="3745" spans="1:7">
      <c r="A3745" s="4" t="s">
        <v>13550</v>
      </c>
      <c r="B3745">
        <v>8003431</v>
      </c>
      <c r="D3745" s="4" t="s">
        <v>13551</v>
      </c>
      <c r="E3745" s="4" t="s">
        <v>13552</v>
      </c>
      <c r="F3745">
        <f>VALUE(SUBSTITUTE(Hafas[[#This Row],[Breitengrad Bahnhof]],".",","))</f>
        <v>53.881177999999998</v>
      </c>
      <c r="G3745">
        <f>VALUE(SUBSTITUTE(Hafas[[#This Row],[Längengrad Bahnhof]],".",","))</f>
        <v>9.4803770000000007</v>
      </c>
    </row>
    <row r="3746" spans="1:7">
      <c r="A3746" s="4" t="s">
        <v>13553</v>
      </c>
      <c r="B3746">
        <v>8012097</v>
      </c>
      <c r="D3746" s="4" t="s">
        <v>13554</v>
      </c>
      <c r="E3746" s="4" t="s">
        <v>13555</v>
      </c>
      <c r="F3746">
        <f>VALUE(SUBSTITUTE(Hafas[[#This Row],[Breitengrad Bahnhof]],".",","))</f>
        <v>51.490555999999998</v>
      </c>
      <c r="G3746">
        <f>VALUE(SUBSTITUTE(Hafas[[#This Row],[Längengrad Bahnhof]],".",","))</f>
        <v>12.461339000000001</v>
      </c>
    </row>
    <row r="3747" spans="1:7">
      <c r="A3747" s="4" t="s">
        <v>13556</v>
      </c>
      <c r="B3747">
        <v>8003432</v>
      </c>
      <c r="D3747" s="4" t="s">
        <v>13557</v>
      </c>
      <c r="E3747" s="4" t="s">
        <v>13558</v>
      </c>
      <c r="F3747">
        <f>VALUE(SUBSTITUTE(Hafas[[#This Row],[Breitengrad Bahnhof]],".",","))</f>
        <v>47.594239000000002</v>
      </c>
      <c r="G3747">
        <f>VALUE(SUBSTITUTE(Hafas[[#This Row],[Längengrad Bahnhof]],".",","))</f>
        <v>9.5988539999999993</v>
      </c>
    </row>
    <row r="3748" spans="1:7">
      <c r="A3748" s="4" t="s">
        <v>13559</v>
      </c>
      <c r="B3748">
        <v>8073432</v>
      </c>
      <c r="D3748" s="4" t="s">
        <v>13560</v>
      </c>
      <c r="E3748" s="4" t="s">
        <v>13561</v>
      </c>
      <c r="F3748">
        <f>VALUE(SUBSTITUTE(Hafas[[#This Row],[Breitengrad Bahnhof]],".",","))</f>
        <v>47.586184000000003</v>
      </c>
      <c r="G3748">
        <f>VALUE(SUBSTITUTE(Hafas[[#This Row],[Längengrad Bahnhof]],".",","))</f>
        <v>9.5992619999999995</v>
      </c>
    </row>
    <row r="3749" spans="1:7">
      <c r="A3749" s="4" t="s">
        <v>13562</v>
      </c>
      <c r="B3749">
        <v>8012098</v>
      </c>
      <c r="D3749" s="4" t="s">
        <v>13563</v>
      </c>
      <c r="E3749" s="4" t="s">
        <v>13564</v>
      </c>
      <c r="F3749">
        <f>VALUE(SUBSTITUTE(Hafas[[#This Row],[Breitengrad Bahnhof]],".",","))</f>
        <v>50.467210000000001</v>
      </c>
      <c r="G3749">
        <f>VALUE(SUBSTITUTE(Hafas[[#This Row],[Längengrad Bahnhof]],".",","))</f>
        <v>12.988244999999999</v>
      </c>
    </row>
    <row r="3750" spans="1:7">
      <c r="A3750" s="4" t="s">
        <v>13565</v>
      </c>
      <c r="B3750">
        <v>8003434</v>
      </c>
      <c r="D3750" s="4" t="s">
        <v>13566</v>
      </c>
      <c r="E3750" s="4" t="s">
        <v>13567</v>
      </c>
      <c r="F3750">
        <f>VALUE(SUBSTITUTE(Hafas[[#This Row],[Breitengrad Bahnhof]],".",","))</f>
        <v>49.703699999999998</v>
      </c>
      <c r="G3750">
        <f>VALUE(SUBSTITUTE(Hafas[[#This Row],[Längengrad Bahnhof]],".",","))</f>
        <v>6.5768000000000004</v>
      </c>
    </row>
    <row r="3751" spans="1:7">
      <c r="A3751" s="4" t="s">
        <v>13568</v>
      </c>
      <c r="B3751">
        <v>8007820</v>
      </c>
      <c r="D3751" s="4" t="s">
        <v>13569</v>
      </c>
      <c r="E3751" s="4" t="s">
        <v>13570</v>
      </c>
      <c r="F3751">
        <f>VALUE(SUBSTITUTE(Hafas[[#This Row],[Breitengrad Bahnhof]],".",","))</f>
        <v>50.750749999999996</v>
      </c>
      <c r="G3751">
        <f>VALUE(SUBSTITUTE(Hafas[[#This Row],[Längengrad Bahnhof]],".",","))</f>
        <v>6.4884089999999999</v>
      </c>
    </row>
    <row r="3752" spans="1:7">
      <c r="A3752" s="4" t="s">
        <v>13571</v>
      </c>
      <c r="B3752">
        <v>8007830</v>
      </c>
      <c r="D3752" s="4" t="s">
        <v>13572</v>
      </c>
      <c r="E3752" s="4" t="s">
        <v>13573</v>
      </c>
      <c r="F3752">
        <f>VALUE(SUBSTITUTE(Hafas[[#This Row],[Breitengrad Bahnhof]],".",","))</f>
        <v>50.742798000000001</v>
      </c>
      <c r="G3752">
        <f>VALUE(SUBSTITUTE(Hafas[[#This Row],[Längengrad Bahnhof]],".",","))</f>
        <v>6.4919399999999996</v>
      </c>
    </row>
    <row r="3753" spans="1:7">
      <c r="A3753" s="4" t="s">
        <v>13574</v>
      </c>
      <c r="B3753">
        <v>8003436</v>
      </c>
      <c r="D3753" s="4" t="s">
        <v>13575</v>
      </c>
      <c r="E3753" s="4" t="s">
        <v>13576</v>
      </c>
      <c r="F3753">
        <f>VALUE(SUBSTITUTE(Hafas[[#This Row],[Breitengrad Bahnhof]],".",","))</f>
        <v>50.506442</v>
      </c>
      <c r="G3753">
        <f>VALUE(SUBSTITUTE(Hafas[[#This Row],[Längengrad Bahnhof]],".",","))</f>
        <v>6.9785570000000003</v>
      </c>
    </row>
    <row r="3754" spans="1:7">
      <c r="A3754" s="4" t="s">
        <v>13577</v>
      </c>
      <c r="B3754">
        <v>8003438</v>
      </c>
      <c r="D3754" s="4" t="s">
        <v>13578</v>
      </c>
      <c r="E3754" s="4" t="s">
        <v>13579</v>
      </c>
      <c r="F3754">
        <f>VALUE(SUBSTITUTE(Hafas[[#This Row],[Breitengrad Bahnhof]],".",","))</f>
        <v>47.916494</v>
      </c>
      <c r="G3754">
        <f>VALUE(SUBSTITUTE(Hafas[[#This Row],[Längengrad Bahnhof]],".",","))</f>
        <v>11.759014000000001</v>
      </c>
    </row>
    <row r="3755" spans="1:7">
      <c r="A3755" s="4" t="s">
        <v>13580</v>
      </c>
      <c r="B3755">
        <v>8000214</v>
      </c>
      <c r="D3755" s="4" t="s">
        <v>13581</v>
      </c>
      <c r="E3755" s="4" t="s">
        <v>13582</v>
      </c>
      <c r="F3755">
        <f>VALUE(SUBSTITUTE(Hafas[[#This Row],[Breitengrad Bahnhof]],".",","))</f>
        <v>50.956029000000001</v>
      </c>
      <c r="G3755">
        <f>VALUE(SUBSTITUTE(Hafas[[#This Row],[Längengrad Bahnhof]],".",","))</f>
        <v>7.9916960000000001</v>
      </c>
    </row>
    <row r="3756" spans="1:7">
      <c r="A3756" s="4" t="s">
        <v>13583</v>
      </c>
      <c r="B3756">
        <v>8003716</v>
      </c>
      <c r="D3756" s="4" t="s">
        <v>13584</v>
      </c>
      <c r="E3756" s="4" t="s">
        <v>13585</v>
      </c>
      <c r="F3756">
        <f>VALUE(SUBSTITUTE(Hafas[[#This Row],[Breitengrad Bahnhof]],".",","))</f>
        <v>51.007190000000001</v>
      </c>
      <c r="G3756">
        <f>VALUE(SUBSTITUTE(Hafas[[#This Row],[Längengrad Bahnhof]],".",","))</f>
        <v>7.9871420000000004</v>
      </c>
    </row>
    <row r="3757" spans="1:7">
      <c r="A3757" s="4" t="s">
        <v>13586</v>
      </c>
      <c r="B3757">
        <v>8003442</v>
      </c>
      <c r="D3757" s="4" t="s">
        <v>13587</v>
      </c>
      <c r="E3757" s="4" t="s">
        <v>13588</v>
      </c>
      <c r="F3757">
        <f>VALUE(SUBSTITUTE(Hafas[[#This Row],[Breitengrad Bahnhof]],".",","))</f>
        <v>50.082279999999997</v>
      </c>
      <c r="G3757">
        <f>VALUE(SUBSTITUTE(Hafas[[#This Row],[Längengrad Bahnhof]],".",","))</f>
        <v>8.4754480000000001</v>
      </c>
    </row>
    <row r="3758" spans="1:7">
      <c r="A3758" s="4" t="s">
        <v>13589</v>
      </c>
      <c r="B3758">
        <v>8012105</v>
      </c>
      <c r="D3758" s="4" t="s">
        <v>13590</v>
      </c>
      <c r="E3758" s="4" t="s">
        <v>13591</v>
      </c>
      <c r="F3758">
        <f>VALUE(SUBSTITUTE(Hafas[[#This Row],[Breitengrad Bahnhof]],".",","))</f>
        <v>50.913144000000003</v>
      </c>
      <c r="G3758">
        <f>VALUE(SUBSTITUTE(Hafas[[#This Row],[Längengrad Bahnhof]],".",","))</f>
        <v>14.1601</v>
      </c>
    </row>
    <row r="3759" spans="1:7">
      <c r="A3759" s="4" t="s">
        <v>13592</v>
      </c>
      <c r="B3759">
        <v>8012107</v>
      </c>
      <c r="D3759" s="4" t="s">
        <v>13593</v>
      </c>
      <c r="E3759" s="4" t="s">
        <v>13594</v>
      </c>
      <c r="F3759">
        <f>VALUE(SUBSTITUTE(Hafas[[#This Row],[Breitengrad Bahnhof]],".",","))</f>
        <v>50.677058000000002</v>
      </c>
      <c r="G3759">
        <f>VALUE(SUBSTITUTE(Hafas[[#This Row],[Längengrad Bahnhof]],".",","))</f>
        <v>11.543418000000001</v>
      </c>
    </row>
    <row r="3760" spans="1:7">
      <c r="A3760" s="4" t="s">
        <v>346</v>
      </c>
      <c r="B3760">
        <v>8003446</v>
      </c>
      <c r="D3760" s="4" t="s">
        <v>13595</v>
      </c>
      <c r="E3760" s="4" t="s">
        <v>13596</v>
      </c>
      <c r="F3760">
        <f>VALUE(SUBSTITUTE(Hafas[[#This Row],[Breitengrad Bahnhof]],".",","))</f>
        <v>50.239612000000001</v>
      </c>
      <c r="G3760">
        <f>VALUE(SUBSTITUTE(Hafas[[#This Row],[Längengrad Bahnhof]],".",","))</f>
        <v>11.320114999999999</v>
      </c>
    </row>
    <row r="3761" spans="1:7">
      <c r="A3761" s="4" t="s">
        <v>13597</v>
      </c>
      <c r="B3761">
        <v>8087063</v>
      </c>
      <c r="D3761" s="4" t="s">
        <v>13598</v>
      </c>
      <c r="E3761" s="4" t="s">
        <v>13599</v>
      </c>
      <c r="F3761">
        <f>VALUE(SUBSTITUTE(Hafas[[#This Row],[Breitengrad Bahnhof]],".",","))</f>
        <v>50.173304000000002</v>
      </c>
      <c r="G3761">
        <f>VALUE(SUBSTITUTE(Hafas[[#This Row],[Längengrad Bahnhof]],".",","))</f>
        <v>8.5291829999999997</v>
      </c>
    </row>
    <row r="3762" spans="1:7">
      <c r="A3762" s="4" t="s">
        <v>13600</v>
      </c>
      <c r="B3762">
        <v>8003447</v>
      </c>
      <c r="D3762" s="4" t="s">
        <v>13601</v>
      </c>
      <c r="E3762" s="4" t="s">
        <v>13602</v>
      </c>
      <c r="F3762">
        <f>VALUE(SUBSTITUTE(Hafas[[#This Row],[Breitengrad Bahnhof]],".",","))</f>
        <v>50.179918999999998</v>
      </c>
      <c r="G3762">
        <f>VALUE(SUBSTITUTE(Hafas[[#This Row],[Längengrad Bahnhof]],".",","))</f>
        <v>8.5168739999999996</v>
      </c>
    </row>
    <row r="3763" spans="1:7">
      <c r="A3763" s="4" t="s">
        <v>13603</v>
      </c>
      <c r="B3763">
        <v>8003479</v>
      </c>
      <c r="D3763" s="4" t="s">
        <v>13604</v>
      </c>
      <c r="E3763" s="4" t="s">
        <v>13605</v>
      </c>
      <c r="F3763">
        <f>VALUE(SUBSTITUTE(Hafas[[#This Row],[Breitengrad Bahnhof]],".",","))</f>
        <v>54.331211000000003</v>
      </c>
      <c r="G3763">
        <f>VALUE(SUBSTITUTE(Hafas[[#This Row],[Längengrad Bahnhof]],".",","))</f>
        <v>10.083155</v>
      </c>
    </row>
    <row r="3764" spans="1:7">
      <c r="A3764" s="4" t="s">
        <v>13606</v>
      </c>
      <c r="B3764">
        <v>8012109</v>
      </c>
      <c r="D3764" s="4" t="s">
        <v>13607</v>
      </c>
      <c r="E3764" s="4" t="s">
        <v>13608</v>
      </c>
      <c r="F3764">
        <f>VALUE(SUBSTITUTE(Hafas[[#This Row],[Breitengrad Bahnhof]],".",","))</f>
        <v>53.933556000000003</v>
      </c>
      <c r="G3764">
        <f>VALUE(SUBSTITUTE(Hafas[[#This Row],[Längengrad Bahnhof]],".",","))</f>
        <v>12.315386999999999</v>
      </c>
    </row>
    <row r="3765" spans="1:7">
      <c r="A3765" s="4" t="s">
        <v>13609</v>
      </c>
      <c r="B3765">
        <v>8003452</v>
      </c>
      <c r="D3765" s="4" t="s">
        <v>13610</v>
      </c>
      <c r="E3765" s="4" t="s">
        <v>13611</v>
      </c>
      <c r="F3765">
        <f>VALUE(SUBSTITUTE(Hafas[[#This Row],[Breitengrad Bahnhof]],".",","))</f>
        <v>49.655588000000002</v>
      </c>
      <c r="G3765">
        <f>VALUE(SUBSTITUTE(Hafas[[#This Row],[Längengrad Bahnhof]],".",","))</f>
        <v>7.262416</v>
      </c>
    </row>
    <row r="3766" spans="1:7">
      <c r="A3766" s="4" t="s">
        <v>13612</v>
      </c>
      <c r="B3766">
        <v>8012108</v>
      </c>
      <c r="D3766" s="4" t="s">
        <v>13613</v>
      </c>
      <c r="E3766" s="4" t="s">
        <v>13614</v>
      </c>
      <c r="F3766">
        <f>VALUE(SUBSTITUTE(Hafas[[#This Row],[Breitengrad Bahnhof]],".",","))</f>
        <v>54.069136999999998</v>
      </c>
      <c r="G3766">
        <f>VALUE(SUBSTITUTE(Hafas[[#This Row],[Längengrad Bahnhof]],".",","))</f>
        <v>11.791573</v>
      </c>
    </row>
    <row r="3767" spans="1:7">
      <c r="A3767" s="4" t="s">
        <v>13615</v>
      </c>
      <c r="B3767">
        <v>8003455</v>
      </c>
      <c r="D3767" s="4" t="s">
        <v>13616</v>
      </c>
      <c r="E3767" s="4" t="s">
        <v>13617</v>
      </c>
      <c r="F3767">
        <f>VALUE(SUBSTITUTE(Hafas[[#This Row],[Breitengrad Bahnhof]],".",","))</f>
        <v>50.390540999999999</v>
      </c>
      <c r="G3767">
        <f>VALUE(SUBSTITUTE(Hafas[[#This Row],[Längengrad Bahnhof]],".",","))</f>
        <v>7.3385980000000002</v>
      </c>
    </row>
    <row r="3768" spans="1:7">
      <c r="A3768" s="4" t="s">
        <v>13618</v>
      </c>
      <c r="B3768">
        <v>8003457</v>
      </c>
      <c r="D3768" s="4" t="s">
        <v>13619</v>
      </c>
      <c r="E3768" s="4" t="s">
        <v>13620</v>
      </c>
      <c r="F3768">
        <f>VALUE(SUBSTITUTE(Hafas[[#This Row],[Breitengrad Bahnhof]],".",","))</f>
        <v>48.247590000000002</v>
      </c>
      <c r="G3768">
        <f>VALUE(SUBSTITUTE(Hafas[[#This Row],[Längengrad Bahnhof]],".",","))</f>
        <v>10.358618999999999</v>
      </c>
    </row>
    <row r="3769" spans="1:7">
      <c r="A3769" s="4" t="s">
        <v>13621</v>
      </c>
      <c r="B3769">
        <v>8001179</v>
      </c>
      <c r="D3769" s="4" t="s">
        <v>13622</v>
      </c>
      <c r="E3769" s="4" t="s">
        <v>13623</v>
      </c>
      <c r="F3769">
        <f>VALUE(SUBSTITUTE(Hafas[[#This Row],[Breitengrad Bahnhof]],".",","))</f>
        <v>48.235419999999998</v>
      </c>
      <c r="G3769">
        <f>VALUE(SUBSTITUTE(Hafas[[#This Row],[Längengrad Bahnhof]],".",","))</f>
        <v>10.361165</v>
      </c>
    </row>
    <row r="3770" spans="1:7">
      <c r="A3770" s="4" t="s">
        <v>13624</v>
      </c>
      <c r="B3770">
        <v>8012113</v>
      </c>
      <c r="D3770" s="4" t="s">
        <v>13625</v>
      </c>
      <c r="E3770" s="4" t="s">
        <v>13626</v>
      </c>
      <c r="F3770">
        <f>VALUE(SUBSTITUTE(Hafas[[#This Row],[Breitengrad Bahnhof]],".",","))</f>
        <v>50.992963000000003</v>
      </c>
      <c r="G3770">
        <f>VALUE(SUBSTITUTE(Hafas[[#This Row],[Längengrad Bahnhof]],".",","))</f>
        <v>14.207348</v>
      </c>
    </row>
    <row r="3771" spans="1:7">
      <c r="A3771" s="4" t="s">
        <v>13627</v>
      </c>
      <c r="B3771">
        <v>8012114</v>
      </c>
      <c r="D3771" s="4" t="s">
        <v>13628</v>
      </c>
      <c r="E3771" s="4" t="s">
        <v>13629</v>
      </c>
      <c r="F3771">
        <f>VALUE(SUBSTITUTE(Hafas[[#This Row],[Breitengrad Bahnhof]],".",","))</f>
        <v>51.289437</v>
      </c>
      <c r="G3771">
        <f>VALUE(SUBSTITUTE(Hafas[[#This Row],[Längengrad Bahnhof]],".",","))</f>
        <v>11.854635999999999</v>
      </c>
    </row>
    <row r="3772" spans="1:7">
      <c r="A3772" s="4" t="s">
        <v>13630</v>
      </c>
      <c r="B3772">
        <v>8071883</v>
      </c>
      <c r="D3772" s="4" t="s">
        <v>13631</v>
      </c>
      <c r="E3772" s="4" t="s">
        <v>13632</v>
      </c>
      <c r="F3772">
        <f>VALUE(SUBSTITUTE(Hafas[[#This Row],[Breitengrad Bahnhof]],".",","))</f>
        <v>51.295423999999997</v>
      </c>
      <c r="G3772">
        <f>VALUE(SUBSTITUTE(Hafas[[#This Row],[Längengrad Bahnhof]],".",","))</f>
        <v>11.850543</v>
      </c>
    </row>
    <row r="3773" spans="1:7">
      <c r="A3773" s="4" t="s">
        <v>13633</v>
      </c>
      <c r="B3773">
        <v>8003460</v>
      </c>
      <c r="D3773" s="4" t="s">
        <v>13634</v>
      </c>
      <c r="E3773" s="4" t="s">
        <v>13635</v>
      </c>
      <c r="F3773">
        <f>VALUE(SUBSTITUTE(Hafas[[#This Row],[Breitengrad Bahnhof]],".",","))</f>
        <v>53.615822999999999</v>
      </c>
      <c r="G3773">
        <f>VALUE(SUBSTITUTE(Hafas[[#This Row],[Längengrad Bahnhof]],".",","))</f>
        <v>9.8677620000000008</v>
      </c>
    </row>
    <row r="3774" spans="1:7">
      <c r="A3774" s="4" t="s">
        <v>13636</v>
      </c>
      <c r="B3774">
        <v>8012115</v>
      </c>
      <c r="D3774" s="4" t="s">
        <v>13637</v>
      </c>
      <c r="E3774" s="4" t="s">
        <v>13638</v>
      </c>
      <c r="F3774">
        <f>VALUE(SUBSTITUTE(Hafas[[#This Row],[Breitengrad Bahnhof]],".",","))</f>
        <v>51.165725999999999</v>
      </c>
      <c r="G3774">
        <f>VALUE(SUBSTITUTE(Hafas[[#This Row],[Längengrad Bahnhof]],".",","))</f>
        <v>14.509634</v>
      </c>
    </row>
    <row r="3775" spans="1:7">
      <c r="A3775" s="4" t="s">
        <v>420</v>
      </c>
      <c r="B3775">
        <v>8003461</v>
      </c>
      <c r="D3775" s="4" t="s">
        <v>13639</v>
      </c>
      <c r="E3775" s="4" t="s">
        <v>13640</v>
      </c>
      <c r="F3775">
        <f>VALUE(SUBSTITUTE(Hafas[[#This Row],[Breitengrad Bahnhof]],".",","))</f>
        <v>48.640523000000002</v>
      </c>
      <c r="G3775">
        <f>VALUE(SUBSTITUTE(Hafas[[#This Row],[Längengrad Bahnhof]],".",","))</f>
        <v>9.8033999999999999</v>
      </c>
    </row>
    <row r="3776" spans="1:7">
      <c r="A3776" s="4" t="s">
        <v>13641</v>
      </c>
      <c r="B3776">
        <v>8080820</v>
      </c>
      <c r="D3776" s="4" t="s">
        <v>13642</v>
      </c>
      <c r="E3776" s="4" t="s">
        <v>13643</v>
      </c>
      <c r="F3776">
        <f>VALUE(SUBSTITUTE(Hafas[[#This Row],[Breitengrad Bahnhof]],".",","))</f>
        <v>54.647556999999999</v>
      </c>
      <c r="G3776">
        <f>VALUE(SUBSTITUTE(Hafas[[#This Row],[Längengrad Bahnhof]],".",","))</f>
        <v>13.284268000000001</v>
      </c>
    </row>
    <row r="3777" spans="1:7">
      <c r="A3777" s="4" t="s">
        <v>13644</v>
      </c>
      <c r="B3777">
        <v>8010198</v>
      </c>
      <c r="D3777" s="4" t="s">
        <v>13645</v>
      </c>
      <c r="E3777" s="4" t="s">
        <v>13646</v>
      </c>
      <c r="F3777">
        <f>VALUE(SUBSTITUTE(Hafas[[#This Row],[Breitengrad Bahnhof]],".",","))</f>
        <v>51.036371000000003</v>
      </c>
      <c r="G3777">
        <f>VALUE(SUBSTITUTE(Hafas[[#This Row],[Längengrad Bahnhof]],".",","))</f>
        <v>10.978069</v>
      </c>
    </row>
    <row r="3778" spans="1:7">
      <c r="A3778" s="4" t="s">
        <v>13647</v>
      </c>
      <c r="B3778">
        <v>8012117</v>
      </c>
      <c r="D3778" s="4" t="s">
        <v>13648</v>
      </c>
      <c r="E3778" s="4" t="s">
        <v>13649</v>
      </c>
      <c r="F3778">
        <f>VALUE(SUBSTITUTE(Hafas[[#This Row],[Breitengrad Bahnhof]],".",","))</f>
        <v>51.34939</v>
      </c>
      <c r="G3778">
        <f>VALUE(SUBSTITUTE(Hafas[[#This Row],[Längengrad Bahnhof]],".",","))</f>
        <v>12.833225000000001</v>
      </c>
    </row>
    <row r="3779" spans="1:7">
      <c r="A3779" s="4" t="s">
        <v>13650</v>
      </c>
      <c r="B3779">
        <v>8003476</v>
      </c>
      <c r="D3779" s="4" t="s">
        <v>13651</v>
      </c>
      <c r="E3779" s="4" t="s">
        <v>13652</v>
      </c>
      <c r="F3779">
        <f>VALUE(SUBSTITUTE(Hafas[[#This Row],[Breitengrad Bahnhof]],".",","))</f>
        <v>50.109822000000001</v>
      </c>
      <c r="G3779">
        <f>VALUE(SUBSTITUTE(Hafas[[#This Row],[Längengrad Bahnhof]],".",","))</f>
        <v>11.451889</v>
      </c>
    </row>
    <row r="3780" spans="1:7">
      <c r="A3780" s="4" t="s">
        <v>13653</v>
      </c>
      <c r="B3780">
        <v>8003467</v>
      </c>
      <c r="D3780" s="4" t="s">
        <v>13654</v>
      </c>
      <c r="E3780" s="4" t="s">
        <v>13655</v>
      </c>
      <c r="F3780">
        <f>VALUE(SUBSTITUTE(Hafas[[#This Row],[Breitengrad Bahnhof]],".",","))</f>
        <v>51.396821000000003</v>
      </c>
      <c r="G3780">
        <f>VALUE(SUBSTITUTE(Hafas[[#This Row],[Längengrad Bahnhof]],".",","))</f>
        <v>9.0711379999999995</v>
      </c>
    </row>
    <row r="3781" spans="1:7">
      <c r="A3781" s="4" t="s">
        <v>13656</v>
      </c>
      <c r="B3781">
        <v>8012127</v>
      </c>
      <c r="D3781" s="4" t="s">
        <v>13657</v>
      </c>
      <c r="E3781" s="4" t="s">
        <v>13658</v>
      </c>
      <c r="F3781">
        <f>VALUE(SUBSTITUTE(Hafas[[#This Row],[Breitengrad Bahnhof]],".",","))</f>
        <v>54.298330999999997</v>
      </c>
      <c r="G3781">
        <f>VALUE(SUBSTITUTE(Hafas[[#This Row],[Längengrad Bahnhof]],".",","))</f>
        <v>12.884615999999999</v>
      </c>
    </row>
    <row r="3782" spans="1:7">
      <c r="A3782" s="4" t="s">
        <v>13659</v>
      </c>
      <c r="B3782">
        <v>8012129</v>
      </c>
      <c r="D3782" s="4" t="s">
        <v>13660</v>
      </c>
      <c r="E3782" s="4" t="s">
        <v>13661</v>
      </c>
      <c r="F3782">
        <f>VALUE(SUBSTITUTE(Hafas[[#This Row],[Breitengrad Bahnhof]],".",","))</f>
        <v>52.275064</v>
      </c>
      <c r="G3782">
        <f>VALUE(SUBSTITUTE(Hafas[[#This Row],[Längengrad Bahnhof]],".",","))</f>
        <v>13.874126</v>
      </c>
    </row>
    <row r="3783" spans="1:7">
      <c r="A3783" s="4" t="s">
        <v>13662</v>
      </c>
      <c r="B3783">
        <v>8012605</v>
      </c>
      <c r="D3783" s="4" t="s">
        <v>13663</v>
      </c>
      <c r="E3783" s="4" t="s">
        <v>13664</v>
      </c>
      <c r="F3783">
        <f>VALUE(SUBSTITUTE(Hafas[[#This Row],[Breitengrad Bahnhof]],".",","))</f>
        <v>51.768639999999998</v>
      </c>
      <c r="G3783">
        <f>VALUE(SUBSTITUTE(Hafas[[#This Row],[Längengrad Bahnhof]],".",","))</f>
        <v>14.188364</v>
      </c>
    </row>
    <row r="3784" spans="1:7">
      <c r="A3784" s="4" t="s">
        <v>13665</v>
      </c>
      <c r="B3784">
        <v>8003469</v>
      </c>
      <c r="D3784" s="4" t="s">
        <v>13666</v>
      </c>
      <c r="E3784" s="4" t="s">
        <v>13667</v>
      </c>
      <c r="F3784">
        <f>VALUE(SUBSTITUTE(Hafas[[#This Row],[Breitengrad Bahnhof]],".",","))</f>
        <v>52.036703000000003</v>
      </c>
      <c r="G3784">
        <f>VALUE(SUBSTITUTE(Hafas[[#This Row],[Längengrad Bahnhof]],".",","))</f>
        <v>8.384328</v>
      </c>
    </row>
    <row r="3785" spans="1:7">
      <c r="A3785" s="4" t="s">
        <v>13668</v>
      </c>
      <c r="B3785">
        <v>8003470</v>
      </c>
      <c r="D3785" s="4" t="s">
        <v>13669</v>
      </c>
      <c r="E3785" s="4" t="s">
        <v>13670</v>
      </c>
      <c r="F3785">
        <f>VALUE(SUBSTITUTE(Hafas[[#This Row],[Breitengrad Bahnhof]],".",","))</f>
        <v>51.293399000000001</v>
      </c>
      <c r="G3785">
        <f>VALUE(SUBSTITUTE(Hafas[[#This Row],[Längengrad Bahnhof]],".",","))</f>
        <v>7.8147960000000003</v>
      </c>
    </row>
    <row r="3786" spans="1:7">
      <c r="A3786" s="4" t="s">
        <v>13671</v>
      </c>
      <c r="B3786">
        <v>8087022</v>
      </c>
      <c r="D3786" s="4" t="s">
        <v>13672</v>
      </c>
      <c r="E3786" s="4" t="s">
        <v>13673</v>
      </c>
      <c r="F3786">
        <f>VALUE(SUBSTITUTE(Hafas[[#This Row],[Breitengrad Bahnhof]],".",","))</f>
        <v>49.278686</v>
      </c>
      <c r="G3786">
        <f>VALUE(SUBSTITUTE(Hafas[[#This Row],[Längengrad Bahnhof]],".",","))</f>
        <v>9.6845230000000004</v>
      </c>
    </row>
    <row r="3787" spans="1:7">
      <c r="A3787" s="4" t="s">
        <v>13674</v>
      </c>
      <c r="B3787">
        <v>8003478</v>
      </c>
      <c r="D3787" s="4" t="s">
        <v>13675</v>
      </c>
      <c r="E3787" s="4" t="s">
        <v>13676</v>
      </c>
      <c r="F3787">
        <f>VALUE(SUBSTITUTE(Hafas[[#This Row],[Breitengrad Bahnhof]],".",","))</f>
        <v>53.762183999999998</v>
      </c>
      <c r="G3787">
        <f>VALUE(SUBSTITUTE(Hafas[[#This Row],[Längengrad Bahnhof]],".",","))</f>
        <v>10.32643</v>
      </c>
    </row>
    <row r="3788" spans="1:7">
      <c r="A3788" s="4" t="s">
        <v>692</v>
      </c>
      <c r="B3788">
        <v>8003480</v>
      </c>
      <c r="D3788" s="4" t="s">
        <v>13677</v>
      </c>
      <c r="E3788" s="4" t="s">
        <v>13678</v>
      </c>
      <c r="F3788">
        <f>VALUE(SUBSTITUTE(Hafas[[#This Row],[Breitengrad Bahnhof]],".",","))</f>
        <v>48.834128</v>
      </c>
      <c r="G3788">
        <f>VALUE(SUBSTITUTE(Hafas[[#This Row],[Längengrad Bahnhof]],".",","))</f>
        <v>8.2561119999999999</v>
      </c>
    </row>
    <row r="3789" spans="1:7">
      <c r="A3789" s="4" t="s">
        <v>13679</v>
      </c>
      <c r="B3789">
        <v>8003472</v>
      </c>
      <c r="D3789" s="4" t="s">
        <v>13680</v>
      </c>
      <c r="E3789" s="4" t="s">
        <v>13681</v>
      </c>
      <c r="F3789">
        <f>VALUE(SUBSTITUTE(Hafas[[#This Row],[Breitengrad Bahnhof]],".",","))</f>
        <v>50.195886000000002</v>
      </c>
      <c r="G3789">
        <f>VALUE(SUBSTITUTE(Hafas[[#This Row],[Längengrad Bahnhof]],".",","))</f>
        <v>11.268337000000001</v>
      </c>
    </row>
    <row r="3790" spans="1:7">
      <c r="A3790" s="4" t="s">
        <v>13682</v>
      </c>
      <c r="B3790">
        <v>8010040</v>
      </c>
      <c r="D3790" s="4" t="s">
        <v>13683</v>
      </c>
      <c r="E3790" s="4" t="s">
        <v>13684</v>
      </c>
      <c r="F3790">
        <f>VALUE(SUBSTITUTE(Hafas[[#This Row],[Breitengrad Bahnhof]],".",","))</f>
        <v>50.462724000000001</v>
      </c>
      <c r="G3790">
        <f>VALUE(SUBSTITUTE(Hafas[[#This Row],[Längengrad Bahnhof]],".",","))</f>
        <v>12.069770999999999</v>
      </c>
    </row>
    <row r="3791" spans="1:7">
      <c r="A3791" s="4" t="s">
        <v>13685</v>
      </c>
      <c r="B3791">
        <v>8011019</v>
      </c>
      <c r="D3791" s="4" t="s">
        <v>13686</v>
      </c>
      <c r="E3791" s="4" t="s">
        <v>13687</v>
      </c>
      <c r="F3791">
        <f>VALUE(SUBSTITUTE(Hafas[[#This Row],[Breitengrad Bahnhof]],".",","))</f>
        <v>50.766297999999999</v>
      </c>
      <c r="G3791">
        <f>VALUE(SUBSTITUTE(Hafas[[#This Row],[Längengrad Bahnhof]],".",","))</f>
        <v>13.753634</v>
      </c>
    </row>
    <row r="3792" spans="1:7">
      <c r="A3792" s="4" t="s">
        <v>13688</v>
      </c>
      <c r="B3792">
        <v>8012131</v>
      </c>
      <c r="D3792" s="4" t="s">
        <v>13689</v>
      </c>
      <c r="E3792" s="4" t="s">
        <v>13690</v>
      </c>
      <c r="F3792">
        <f>VALUE(SUBSTITUTE(Hafas[[#This Row],[Breitengrad Bahnhof]],".",","))</f>
        <v>50.853855000000003</v>
      </c>
      <c r="G3792">
        <f>VALUE(SUBSTITUTE(Hafas[[#This Row],[Längengrad Bahnhof]],".",","))</f>
        <v>14.70661</v>
      </c>
    </row>
    <row r="3793" spans="1:7">
      <c r="A3793" s="4" t="s">
        <v>13691</v>
      </c>
      <c r="B3793">
        <v>8012132</v>
      </c>
      <c r="D3793" s="4" t="s">
        <v>9003</v>
      </c>
      <c r="E3793" s="4" t="s">
        <v>13692</v>
      </c>
      <c r="F3793">
        <f>VALUE(SUBSTITUTE(Hafas[[#This Row],[Breitengrad Bahnhof]],".",","))</f>
        <v>50.862150999999997</v>
      </c>
      <c r="G3793">
        <f>VALUE(SUBSTITUTE(Hafas[[#This Row],[Längengrad Bahnhof]],".",","))</f>
        <v>14.725668000000001</v>
      </c>
    </row>
    <row r="3794" spans="1:7">
      <c r="A3794" s="4" t="s">
        <v>13693</v>
      </c>
      <c r="B3794">
        <v>8012133</v>
      </c>
      <c r="D3794" s="4" t="s">
        <v>13694</v>
      </c>
      <c r="E3794" s="4" t="s">
        <v>13695</v>
      </c>
      <c r="F3794">
        <f>VALUE(SUBSTITUTE(Hafas[[#This Row],[Breitengrad Bahnhof]],".",","))</f>
        <v>50.805908000000002</v>
      </c>
      <c r="G3794">
        <f>VALUE(SUBSTITUTE(Hafas[[#This Row],[Längengrad Bahnhof]],".",","))</f>
        <v>13.676546</v>
      </c>
    </row>
    <row r="3795" spans="1:7">
      <c r="A3795" s="4" t="s">
        <v>13696</v>
      </c>
      <c r="B3795">
        <v>8012134</v>
      </c>
      <c r="D3795" s="4" t="s">
        <v>13697</v>
      </c>
      <c r="E3795" s="4" t="s">
        <v>13698</v>
      </c>
      <c r="F3795">
        <f>VALUE(SUBSTITUTE(Hafas[[#This Row],[Breitengrad Bahnhof]],".",","))</f>
        <v>50.421177999999998</v>
      </c>
      <c r="G3795">
        <f>VALUE(SUBSTITUTE(Hafas[[#This Row],[Längengrad Bahnhof]],".",","))</f>
        <v>12.971981</v>
      </c>
    </row>
    <row r="3796" spans="1:7">
      <c r="A3796" s="4" t="s">
        <v>13699</v>
      </c>
      <c r="B3796">
        <v>8012135</v>
      </c>
      <c r="D3796" s="4" t="s">
        <v>13700</v>
      </c>
      <c r="E3796" s="4" t="s">
        <v>13701</v>
      </c>
      <c r="F3796">
        <f>VALUE(SUBSTITUTE(Hafas[[#This Row],[Breitengrad Bahnhof]],".",","))</f>
        <v>50.843662000000002</v>
      </c>
      <c r="G3796">
        <f>VALUE(SUBSTITUTE(Hafas[[#This Row],[Längengrad Bahnhof]],".",","))</f>
        <v>14.745577000000001</v>
      </c>
    </row>
    <row r="3797" spans="1:7">
      <c r="A3797" s="4" t="s">
        <v>13702</v>
      </c>
      <c r="B3797">
        <v>8012136</v>
      </c>
      <c r="D3797" s="4" t="s">
        <v>13703</v>
      </c>
      <c r="E3797" s="4" t="s">
        <v>13704</v>
      </c>
      <c r="F3797">
        <f>VALUE(SUBSTITUTE(Hafas[[#This Row],[Breitengrad Bahnhof]],".",","))</f>
        <v>50.862166000000002</v>
      </c>
      <c r="G3797">
        <f>VALUE(SUBSTITUTE(Hafas[[#This Row],[Längengrad Bahnhof]],".",","))</f>
        <v>14.753624</v>
      </c>
    </row>
    <row r="3798" spans="1:7">
      <c r="A3798" s="4" t="s">
        <v>13705</v>
      </c>
      <c r="B3798">
        <v>8012138</v>
      </c>
      <c r="D3798" s="4" t="s">
        <v>13706</v>
      </c>
      <c r="E3798" s="4" t="s">
        <v>13707</v>
      </c>
      <c r="F3798">
        <f>VALUE(SUBSTITUTE(Hafas[[#This Row],[Breitengrad Bahnhof]],".",","))</f>
        <v>50.956816000000003</v>
      </c>
      <c r="G3798">
        <f>VALUE(SUBSTITUTE(Hafas[[#This Row],[Längengrad Bahnhof]],".",","))</f>
        <v>14.075341</v>
      </c>
    </row>
    <row r="3799" spans="1:7">
      <c r="A3799" s="4" t="s">
        <v>13708</v>
      </c>
      <c r="B3799">
        <v>8003481</v>
      </c>
      <c r="D3799" s="4" t="s">
        <v>13709</v>
      </c>
      <c r="E3799" s="4" t="s">
        <v>13710</v>
      </c>
      <c r="F3799">
        <f>VALUE(SUBSTITUTE(Hafas[[#This Row],[Breitengrad Bahnhof]],".",","))</f>
        <v>49.538282000000002</v>
      </c>
      <c r="G3799">
        <f>VALUE(SUBSTITUTE(Hafas[[#This Row],[Längengrad Bahnhof]],".",","))</f>
        <v>7.4103289999999999</v>
      </c>
    </row>
    <row r="3800" spans="1:7">
      <c r="A3800" s="4" t="s">
        <v>13711</v>
      </c>
      <c r="B3800">
        <v>8010189</v>
      </c>
      <c r="D3800" s="4" t="s">
        <v>13712</v>
      </c>
      <c r="E3800" s="4" t="s">
        <v>13713</v>
      </c>
      <c r="F3800">
        <f>VALUE(SUBSTITUTE(Hafas[[#This Row],[Breitengrad Bahnhof]],".",","))</f>
        <v>52.568480999999998</v>
      </c>
      <c r="G3800">
        <f>VALUE(SUBSTITUTE(Hafas[[#This Row],[Längengrad Bahnhof]],".",","))</f>
        <v>14.607908999999999</v>
      </c>
    </row>
    <row r="3801" spans="1:7">
      <c r="A3801" s="4" t="s">
        <v>13714</v>
      </c>
      <c r="B3801">
        <v>8007844</v>
      </c>
      <c r="D3801" s="4" t="s">
        <v>13715</v>
      </c>
      <c r="E3801" s="4" t="s">
        <v>13716</v>
      </c>
      <c r="F3801">
        <f>VALUE(SUBSTITUTE(Hafas[[#This Row],[Breitengrad Bahnhof]],".",","))</f>
        <v>53.470379000000001</v>
      </c>
      <c r="G3801">
        <f>VALUE(SUBSTITUTE(Hafas[[#This Row],[Längengrad Bahnhof]],".",","))</f>
        <v>9.3099609999999995</v>
      </c>
    </row>
    <row r="3802" spans="1:7">
      <c r="A3802" s="4" t="s">
        <v>13717</v>
      </c>
      <c r="B3802">
        <v>8003483</v>
      </c>
      <c r="D3802" s="4" t="s">
        <v>13718</v>
      </c>
      <c r="E3802" s="4" t="s">
        <v>13719</v>
      </c>
      <c r="F3802">
        <f>VALUE(SUBSTITUTE(Hafas[[#This Row],[Breitengrad Bahnhof]],".",","))</f>
        <v>48.334775</v>
      </c>
      <c r="G3802">
        <f>VALUE(SUBSTITUTE(Hafas[[#This Row],[Längengrad Bahnhof]],".",","))</f>
        <v>10.696338000000001</v>
      </c>
    </row>
    <row r="3803" spans="1:7">
      <c r="A3803" s="4" t="s">
        <v>13720</v>
      </c>
      <c r="B3803">
        <v>8012141</v>
      </c>
      <c r="D3803" s="4" t="s">
        <v>13721</v>
      </c>
      <c r="E3803" s="4" t="s">
        <v>13722</v>
      </c>
      <c r="F3803">
        <f>VALUE(SUBSTITUTE(Hafas[[#This Row],[Breitengrad Bahnhof]],".",","))</f>
        <v>51.511073000000003</v>
      </c>
      <c r="G3803">
        <f>VALUE(SUBSTITUTE(Hafas[[#This Row],[Längengrad Bahnhof]],".",","))</f>
        <v>12.265876</v>
      </c>
    </row>
    <row r="3804" spans="1:7">
      <c r="A3804" s="4" t="s">
        <v>13723</v>
      </c>
      <c r="B3804">
        <v>8003484</v>
      </c>
      <c r="D3804" s="4" t="s">
        <v>13724</v>
      </c>
      <c r="E3804" s="4" t="s">
        <v>13725</v>
      </c>
      <c r="F3804">
        <f>VALUE(SUBSTITUTE(Hafas[[#This Row],[Breitengrad Bahnhof]],".",","))</f>
        <v>50.041930000000001</v>
      </c>
      <c r="G3804">
        <f>VALUE(SUBSTITUTE(Hafas[[#This Row],[Längengrad Bahnhof]],".",","))</f>
        <v>6.5970269999999998</v>
      </c>
    </row>
    <row r="3805" spans="1:7">
      <c r="A3805" s="4" t="s">
        <v>13726</v>
      </c>
      <c r="B3805">
        <v>8012142</v>
      </c>
      <c r="D3805" s="4" t="s">
        <v>13727</v>
      </c>
      <c r="E3805" s="4" t="s">
        <v>13728</v>
      </c>
      <c r="F3805">
        <f>VALUE(SUBSTITUTE(Hafas[[#This Row],[Breitengrad Bahnhof]],".",","))</f>
        <v>52.942490999999997</v>
      </c>
      <c r="G3805">
        <f>VALUE(SUBSTITUTE(Hafas[[#This Row],[Längengrad Bahnhof]],".",","))</f>
        <v>12.390945</v>
      </c>
    </row>
    <row r="3806" spans="1:7">
      <c r="A3806" s="4" t="s">
        <v>13729</v>
      </c>
      <c r="B3806">
        <v>8017159</v>
      </c>
      <c r="D3806" s="4" t="s">
        <v>13730</v>
      </c>
      <c r="E3806" s="4" t="s">
        <v>13731</v>
      </c>
      <c r="F3806">
        <f>VALUE(SUBSTITUTE(Hafas[[#This Row],[Breitengrad Bahnhof]],".",","))</f>
        <v>52.949013000000001</v>
      </c>
      <c r="G3806">
        <f>VALUE(SUBSTITUTE(Hafas[[#This Row],[Längengrad Bahnhof]],".",","))</f>
        <v>12.389939</v>
      </c>
    </row>
    <row r="3807" spans="1:7">
      <c r="A3807" s="4" t="s">
        <v>13732</v>
      </c>
      <c r="B3807">
        <v>8003485</v>
      </c>
      <c r="D3807" s="4" t="s">
        <v>13733</v>
      </c>
      <c r="E3807" s="4" t="s">
        <v>13734</v>
      </c>
      <c r="F3807">
        <f>VALUE(SUBSTITUTE(Hafas[[#This Row],[Breitengrad Bahnhof]],".",","))</f>
        <v>49.070022000000002</v>
      </c>
      <c r="G3807">
        <f>VALUE(SUBSTITUTE(Hafas[[#This Row],[Längengrad Bahnhof]],".",","))</f>
        <v>11.884055999999999</v>
      </c>
    </row>
    <row r="3808" spans="1:7">
      <c r="A3808" s="4" t="s">
        <v>13735</v>
      </c>
      <c r="B3808">
        <v>8072970</v>
      </c>
      <c r="D3808" s="4" t="s">
        <v>13736</v>
      </c>
      <c r="E3808" s="4" t="s">
        <v>13737</v>
      </c>
      <c r="F3808">
        <f>VALUE(SUBSTITUTE(Hafas[[#This Row],[Breitengrad Bahnhof]],".",","))</f>
        <v>49.065885999999999</v>
      </c>
      <c r="G3808">
        <f>VALUE(SUBSTITUTE(Hafas[[#This Row],[Längengrad Bahnhof]],".",","))</f>
        <v>11.885596</v>
      </c>
    </row>
    <row r="3809" spans="1:7">
      <c r="A3809" s="4" t="s">
        <v>13738</v>
      </c>
      <c r="B3809">
        <v>8012143</v>
      </c>
      <c r="D3809" s="4" t="s">
        <v>13739</v>
      </c>
      <c r="E3809" s="4" t="s">
        <v>13740</v>
      </c>
      <c r="F3809">
        <f>VALUE(SUBSTITUTE(Hafas[[#This Row],[Breitengrad Bahnhof]],".",","))</f>
        <v>53.919598999999998</v>
      </c>
      <c r="G3809">
        <f>VALUE(SUBSTITUTE(Hafas[[#This Row],[Längengrad Bahnhof]],".",","))</f>
        <v>12.339608</v>
      </c>
    </row>
    <row r="3810" spans="1:7">
      <c r="A3810" s="4" t="s">
        <v>13741</v>
      </c>
      <c r="B3810">
        <v>8003488</v>
      </c>
      <c r="D3810" s="4" t="s">
        <v>13742</v>
      </c>
      <c r="E3810" s="4" t="s">
        <v>13743</v>
      </c>
      <c r="F3810">
        <f>VALUE(SUBSTITUTE(Hafas[[#This Row],[Breitengrad Bahnhof]],".",","))</f>
        <v>48.796838999999999</v>
      </c>
      <c r="G3810">
        <f>VALUE(SUBSTITUTE(Hafas[[#This Row],[Längengrad Bahnhof]],".",","))</f>
        <v>12.315237</v>
      </c>
    </row>
    <row r="3811" spans="1:7">
      <c r="A3811" s="4" t="s">
        <v>13744</v>
      </c>
      <c r="B3811">
        <v>8003489</v>
      </c>
      <c r="D3811" s="4" t="s">
        <v>13745</v>
      </c>
      <c r="E3811" s="4" t="s">
        <v>13746</v>
      </c>
      <c r="F3811">
        <f>VALUE(SUBSTITUTE(Hafas[[#This Row],[Breitengrad Bahnhof]],".",","))</f>
        <v>49.474241999999997</v>
      </c>
      <c r="G3811">
        <f>VALUE(SUBSTITUTE(Hafas[[#This Row],[Längengrad Bahnhof]],".",","))</f>
        <v>8.6028029999999998</v>
      </c>
    </row>
    <row r="3812" spans="1:7">
      <c r="A3812" s="4" t="s">
        <v>13747</v>
      </c>
      <c r="B3812">
        <v>8000215</v>
      </c>
      <c r="D3812" s="4" t="s">
        <v>13748</v>
      </c>
      <c r="E3812" s="4" t="s">
        <v>13749</v>
      </c>
      <c r="F3812">
        <f>VALUE(SUBSTITUTE(Hafas[[#This Row],[Breitengrad Bahnhof]],".",","))</f>
        <v>51.991742000000002</v>
      </c>
      <c r="G3812">
        <f>VALUE(SUBSTITUTE(Hafas[[#This Row],[Längengrad Bahnhof]],".",","))</f>
        <v>8.8011990000000004</v>
      </c>
    </row>
    <row r="3813" spans="1:7">
      <c r="A3813" s="4" t="s">
        <v>13750</v>
      </c>
      <c r="B3813">
        <v>8003490</v>
      </c>
      <c r="D3813" s="4" t="s">
        <v>13751</v>
      </c>
      <c r="E3813" s="4" t="s">
        <v>13752</v>
      </c>
      <c r="F3813">
        <f>VALUE(SUBSTITUTE(Hafas[[#This Row],[Breitengrad Bahnhof]],".",","))</f>
        <v>48.182949000000001</v>
      </c>
      <c r="G3813">
        <f>VALUE(SUBSTITUTE(Hafas[[#This Row],[Längengrad Bahnhof]],".",","))</f>
        <v>10.844196999999999</v>
      </c>
    </row>
    <row r="3814" spans="1:7">
      <c r="A3814" s="4" t="s">
        <v>13753</v>
      </c>
      <c r="B3814">
        <v>8005291</v>
      </c>
      <c r="D3814" s="4" t="s">
        <v>13754</v>
      </c>
      <c r="E3814" s="4" t="s">
        <v>13755</v>
      </c>
      <c r="F3814">
        <f>VALUE(SUBSTITUTE(Hafas[[#This Row],[Breitengrad Bahnhof]],".",","))</f>
        <v>50.871195999999998</v>
      </c>
      <c r="G3814">
        <f>VALUE(SUBSTITUTE(Hafas[[#This Row],[Längengrad Bahnhof]],".",","))</f>
        <v>8.7560450000000003</v>
      </c>
    </row>
    <row r="3815" spans="1:7">
      <c r="A3815" s="4" t="s">
        <v>13756</v>
      </c>
      <c r="B3815">
        <v>8003494</v>
      </c>
      <c r="D3815" s="4" t="s">
        <v>13757</v>
      </c>
      <c r="E3815" s="4" t="s">
        <v>13758</v>
      </c>
      <c r="F3815">
        <f>VALUE(SUBSTITUTE(Hafas[[#This Row],[Breitengrad Bahnhof]],".",","))</f>
        <v>48.340958000000001</v>
      </c>
      <c r="G3815">
        <f>VALUE(SUBSTITUTE(Hafas[[#This Row],[Längengrad Bahnhof]],".",","))</f>
        <v>7.835572</v>
      </c>
    </row>
    <row r="3816" spans="1:7">
      <c r="A3816" s="4" t="s">
        <v>13759</v>
      </c>
      <c r="B3816">
        <v>8003495</v>
      </c>
      <c r="D3816" s="4" t="s">
        <v>13760</v>
      </c>
      <c r="E3816" s="4" t="s">
        <v>13761</v>
      </c>
      <c r="F3816">
        <f>VALUE(SUBSTITUTE(Hafas[[#This Row],[Breitengrad Bahnhof]],".",","))</f>
        <v>49.959350999999998</v>
      </c>
      <c r="G3816">
        <f>VALUE(SUBSTITUTE(Hafas[[#This Row],[Längengrad Bahnhof]],".",","))</f>
        <v>11.615907</v>
      </c>
    </row>
    <row r="3817" spans="1:7">
      <c r="A3817" s="4" t="s">
        <v>13762</v>
      </c>
      <c r="B3817">
        <v>8010199</v>
      </c>
      <c r="D3817" s="4" t="s">
        <v>13763</v>
      </c>
      <c r="E3817" s="4" t="s">
        <v>13764</v>
      </c>
      <c r="F3817">
        <f>VALUE(SUBSTITUTE(Hafas[[#This Row],[Breitengrad Bahnhof]],".",","))</f>
        <v>53.755004</v>
      </c>
      <c r="G3817">
        <f>VALUE(SUBSTITUTE(Hafas[[#This Row],[Längengrad Bahnhof]],".",","))</f>
        <v>12.386421</v>
      </c>
    </row>
    <row r="3818" spans="1:7">
      <c r="A3818" s="4" t="s">
        <v>13765</v>
      </c>
      <c r="B3818">
        <v>8079740</v>
      </c>
      <c r="D3818" s="4" t="s">
        <v>13766</v>
      </c>
      <c r="E3818" s="4" t="s">
        <v>13767</v>
      </c>
      <c r="F3818">
        <f>VALUE(SUBSTITUTE(Hafas[[#This Row],[Breitengrad Bahnhof]],".",","))</f>
        <v>53.759990999999999</v>
      </c>
      <c r="G3818">
        <f>VALUE(SUBSTITUTE(Hafas[[#This Row],[Längengrad Bahnhof]],".",","))</f>
        <v>12.389405</v>
      </c>
    </row>
    <row r="3819" spans="1:7">
      <c r="A3819" s="4" t="s">
        <v>13768</v>
      </c>
      <c r="B3819">
        <v>8007345</v>
      </c>
      <c r="D3819" s="4" t="s">
        <v>13769</v>
      </c>
      <c r="E3819" s="4" t="s">
        <v>13770</v>
      </c>
      <c r="F3819">
        <f>VALUE(SUBSTITUTE(Hafas[[#This Row],[Breitengrad Bahnhof]],".",","))</f>
        <v>49.191555000000001</v>
      </c>
      <c r="G3819">
        <f>VALUE(SUBSTITUTE(Hafas[[#This Row],[Längengrad Bahnhof]],".",","))</f>
        <v>13.051003</v>
      </c>
    </row>
    <row r="3820" spans="1:7">
      <c r="A3820" s="4" t="s">
        <v>13771</v>
      </c>
      <c r="B3820">
        <v>8003497</v>
      </c>
      <c r="D3820" s="4" t="s">
        <v>13772</v>
      </c>
      <c r="E3820" s="4" t="s">
        <v>13773</v>
      </c>
      <c r="F3820">
        <f>VALUE(SUBSTITUTE(Hafas[[#This Row],[Breitengrad Bahnhof]],".",","))</f>
        <v>49.373336000000002</v>
      </c>
      <c r="G3820">
        <f>VALUE(SUBSTITUTE(Hafas[[#This Row],[Längengrad Bahnhof]],".",","))</f>
        <v>8.0743910000000003</v>
      </c>
    </row>
    <row r="3821" spans="1:7">
      <c r="A3821" s="4" t="s">
        <v>13774</v>
      </c>
      <c r="B3821">
        <v>8003498</v>
      </c>
      <c r="D3821" s="4" t="s">
        <v>13775</v>
      </c>
      <c r="E3821" s="4" t="s">
        <v>13776</v>
      </c>
      <c r="F3821">
        <f>VALUE(SUBSTITUTE(Hafas[[#This Row],[Breitengrad Bahnhof]],".",","))</f>
        <v>49.511862999999998</v>
      </c>
      <c r="G3821">
        <f>VALUE(SUBSTITUTE(Hafas[[#This Row],[Längengrad Bahnhof]],".",","))</f>
        <v>8.2834760000000003</v>
      </c>
    </row>
    <row r="3822" spans="1:7">
      <c r="A3822" s="4" t="s">
        <v>13777</v>
      </c>
      <c r="B3822">
        <v>8079065</v>
      </c>
      <c r="D3822" s="4" t="s">
        <v>13778</v>
      </c>
      <c r="E3822" s="4" t="s">
        <v>13779</v>
      </c>
      <c r="F3822">
        <f>VALUE(SUBSTITUTE(Hafas[[#This Row],[Breitengrad Bahnhof]],".",","))</f>
        <v>50.631717999999999</v>
      </c>
      <c r="G3822">
        <f>VALUE(SUBSTITUTE(Hafas[[#This Row],[Längengrad Bahnhof]],".",","))</f>
        <v>6.2728780000000004</v>
      </c>
    </row>
    <row r="3823" spans="1:7">
      <c r="A3823" s="4" t="s">
        <v>13780</v>
      </c>
      <c r="B3823">
        <v>8003503</v>
      </c>
      <c r="D3823" s="4" t="s">
        <v>13781</v>
      </c>
      <c r="E3823" s="4" t="s">
        <v>13782</v>
      </c>
      <c r="F3823">
        <f>VALUE(SUBSTITUTE(Hafas[[#This Row],[Breitengrad Bahnhof]],".",","))</f>
        <v>49.598215000000003</v>
      </c>
      <c r="G3823">
        <f>VALUE(SUBSTITUTE(Hafas[[#This Row],[Längengrad Bahnhof]],".",","))</f>
        <v>8.4784889999999997</v>
      </c>
    </row>
    <row r="3824" spans="1:7">
      <c r="A3824" s="4" t="s">
        <v>13783</v>
      </c>
      <c r="B3824">
        <v>8003504</v>
      </c>
      <c r="D3824" s="4" t="s">
        <v>13784</v>
      </c>
      <c r="E3824" s="4" t="s">
        <v>13785</v>
      </c>
      <c r="F3824">
        <f>VALUE(SUBSTITUTE(Hafas[[#This Row],[Breitengrad Bahnhof]],".",","))</f>
        <v>49.483662000000002</v>
      </c>
      <c r="G3824">
        <f>VALUE(SUBSTITUTE(Hafas[[#This Row],[Längengrad Bahnhof]],".",","))</f>
        <v>7.7294080000000003</v>
      </c>
    </row>
    <row r="3825" spans="1:7">
      <c r="A3825" s="4" t="s">
        <v>13786</v>
      </c>
      <c r="B3825">
        <v>8012145</v>
      </c>
      <c r="D3825" s="4" t="s">
        <v>13787</v>
      </c>
      <c r="E3825" s="4" t="s">
        <v>13788</v>
      </c>
      <c r="F3825">
        <f>VALUE(SUBSTITUTE(Hafas[[#This Row],[Breitengrad Bahnhof]],".",","))</f>
        <v>51.308629000000003</v>
      </c>
      <c r="G3825">
        <f>VALUE(SUBSTITUTE(Hafas[[#This Row],[Längengrad Bahnhof]],".",","))</f>
        <v>13.680854</v>
      </c>
    </row>
    <row r="3826" spans="1:7">
      <c r="A3826" s="4" t="s">
        <v>13789</v>
      </c>
      <c r="B3826">
        <v>8012146</v>
      </c>
      <c r="D3826" s="4" t="s">
        <v>13790</v>
      </c>
      <c r="E3826" s="4" t="s">
        <v>13791</v>
      </c>
      <c r="F3826">
        <f>VALUE(SUBSTITUTE(Hafas[[#This Row],[Breitengrad Bahnhof]],".",","))</f>
        <v>54.518031999999998</v>
      </c>
      <c r="G3826">
        <f>VALUE(SUBSTITUTE(Hafas[[#This Row],[Längengrad Bahnhof]],".",","))</f>
        <v>13.607885</v>
      </c>
    </row>
    <row r="3827" spans="1:7">
      <c r="A3827" s="4" t="s">
        <v>13792</v>
      </c>
      <c r="B3827">
        <v>8071175</v>
      </c>
      <c r="D3827" s="4" t="s">
        <v>13793</v>
      </c>
      <c r="E3827" s="4" t="s">
        <v>13794</v>
      </c>
      <c r="F3827">
        <f>VALUE(SUBSTITUTE(Hafas[[#This Row],[Breitengrad Bahnhof]],".",","))</f>
        <v>54.514848000000001</v>
      </c>
      <c r="G3827">
        <f>VALUE(SUBSTITUTE(Hafas[[#This Row],[Längengrad Bahnhof]],".",","))</f>
        <v>13.611063</v>
      </c>
    </row>
    <row r="3828" spans="1:7">
      <c r="A3828" s="4" t="s">
        <v>13795</v>
      </c>
      <c r="B3828">
        <v>8003506</v>
      </c>
      <c r="D3828" s="4" t="s">
        <v>13796</v>
      </c>
      <c r="E3828" s="4" t="s">
        <v>13797</v>
      </c>
      <c r="F3828">
        <f>VALUE(SUBSTITUTE(Hafas[[#This Row],[Breitengrad Bahnhof]],".",","))</f>
        <v>48.68289</v>
      </c>
      <c r="G3828">
        <f>VALUE(SUBSTITUTE(Hafas[[#This Row],[Längengrad Bahnhof]],".",","))</f>
        <v>12.695062</v>
      </c>
    </row>
    <row r="3829" spans="1:7">
      <c r="A3829" s="4" t="s">
        <v>13798</v>
      </c>
      <c r="B3829">
        <v>8000216</v>
      </c>
      <c r="D3829" s="4" t="s">
        <v>13799</v>
      </c>
      <c r="E3829" s="4" t="s">
        <v>13800</v>
      </c>
      <c r="F3829">
        <f>VALUE(SUBSTITUTE(Hafas[[#This Row],[Breitengrad Bahnhof]],".",","))</f>
        <v>49.197741000000001</v>
      </c>
      <c r="G3829">
        <f>VALUE(SUBSTITUTE(Hafas[[#This Row],[Längengrad Bahnhof]],".",","))</f>
        <v>8.1262039999999995</v>
      </c>
    </row>
    <row r="3830" spans="1:7">
      <c r="A3830" s="4" t="s">
        <v>13801</v>
      </c>
      <c r="B3830">
        <v>8003507</v>
      </c>
      <c r="D3830" s="4" t="s">
        <v>13802</v>
      </c>
      <c r="E3830" s="4" t="s">
        <v>13803</v>
      </c>
      <c r="F3830">
        <f>VALUE(SUBSTITUTE(Hafas[[#This Row],[Breitengrad Bahnhof]],".",","))</f>
        <v>49.189165000000003</v>
      </c>
      <c r="G3830">
        <f>VALUE(SUBSTITUTE(Hafas[[#This Row],[Längengrad Bahnhof]],".",","))</f>
        <v>8.1141760000000005</v>
      </c>
    </row>
    <row r="3831" spans="1:7">
      <c r="A3831" s="4" t="s">
        <v>13804</v>
      </c>
      <c r="B3831">
        <v>8003508</v>
      </c>
      <c r="D3831" s="4" t="s">
        <v>13805</v>
      </c>
      <c r="E3831" s="4" t="s">
        <v>13806</v>
      </c>
      <c r="F3831">
        <f>VALUE(SUBSTITUTE(Hafas[[#This Row],[Breitengrad Bahnhof]],".",","))</f>
        <v>49.195748000000002</v>
      </c>
      <c r="G3831">
        <f>VALUE(SUBSTITUTE(Hafas[[#This Row],[Längengrad Bahnhof]],".",","))</f>
        <v>8.1070519999999995</v>
      </c>
    </row>
    <row r="3832" spans="1:7">
      <c r="A3832" s="4" t="s">
        <v>13807</v>
      </c>
      <c r="B3832">
        <v>8012147</v>
      </c>
      <c r="D3832" s="4" t="s">
        <v>13808</v>
      </c>
      <c r="E3832" s="4" t="s">
        <v>13809</v>
      </c>
      <c r="F3832">
        <f>VALUE(SUBSTITUTE(Hafas[[#This Row],[Breitengrad Bahnhof]],".",","))</f>
        <v>51.532899</v>
      </c>
      <c r="G3832">
        <f>VALUE(SUBSTITUTE(Hafas[[#This Row],[Längengrad Bahnhof]],".",","))</f>
        <v>12.166712</v>
      </c>
    </row>
    <row r="3833" spans="1:7">
      <c r="A3833" s="4" t="s">
        <v>13810</v>
      </c>
      <c r="B3833">
        <v>8012148</v>
      </c>
      <c r="D3833" s="4" t="s">
        <v>13811</v>
      </c>
      <c r="E3833" s="4" t="s">
        <v>13812</v>
      </c>
      <c r="F3833">
        <f>VALUE(SUBSTITUTE(Hafas[[#This Row],[Breitengrad Bahnhof]],".",","))</f>
        <v>51.504396</v>
      </c>
      <c r="G3833">
        <f>VALUE(SUBSTITUTE(Hafas[[#This Row],[Längengrad Bahnhof]],".",","))</f>
        <v>12.172314999999999</v>
      </c>
    </row>
    <row r="3834" spans="1:7">
      <c r="A3834" s="4" t="s">
        <v>13813</v>
      </c>
      <c r="B3834">
        <v>8005389</v>
      </c>
      <c r="D3834" s="4" t="s">
        <v>13814</v>
      </c>
      <c r="E3834" s="4" t="s">
        <v>13815</v>
      </c>
      <c r="F3834">
        <f>VALUE(SUBSTITUTE(Hafas[[#This Row],[Breitengrad Bahnhof]],".",","))</f>
        <v>48.054178999999998</v>
      </c>
      <c r="G3834">
        <f>VALUE(SUBSTITUTE(Hafas[[#This Row],[Längengrad Bahnhof]],".",","))</f>
        <v>10.869641</v>
      </c>
    </row>
    <row r="3835" spans="1:7">
      <c r="A3835" s="4" t="s">
        <v>13816</v>
      </c>
      <c r="B3835">
        <v>8003512</v>
      </c>
      <c r="D3835" s="4" t="s">
        <v>13817</v>
      </c>
      <c r="E3835" s="4" t="s">
        <v>13818</v>
      </c>
      <c r="F3835">
        <f>VALUE(SUBSTITUTE(Hafas[[#This Row],[Breitengrad Bahnhof]],".",","))</f>
        <v>48.047274000000002</v>
      </c>
      <c r="G3835">
        <f>VALUE(SUBSTITUTE(Hafas[[#This Row],[Längengrad Bahnhof]],".",","))</f>
        <v>10.871701</v>
      </c>
    </row>
    <row r="3836" spans="1:7">
      <c r="A3836" s="4" t="s">
        <v>13819</v>
      </c>
      <c r="B3836">
        <v>8000217</v>
      </c>
      <c r="D3836" s="4" t="s">
        <v>13820</v>
      </c>
      <c r="E3836" s="4" t="s">
        <v>13821</v>
      </c>
      <c r="F3836">
        <f>VALUE(SUBSTITUTE(Hafas[[#This Row],[Breitengrad Bahnhof]],".",","))</f>
        <v>48.547491999999998</v>
      </c>
      <c r="G3836">
        <f>VALUE(SUBSTITUTE(Hafas[[#This Row],[Längengrad Bahnhof]],".",","))</f>
        <v>12.13593</v>
      </c>
    </row>
    <row r="3837" spans="1:7">
      <c r="A3837" s="4" t="s">
        <v>13822</v>
      </c>
      <c r="B3837">
        <v>8003514</v>
      </c>
      <c r="D3837" s="4" t="s">
        <v>13823</v>
      </c>
      <c r="E3837" s="4" t="s">
        <v>13824</v>
      </c>
      <c r="F3837">
        <f>VALUE(SUBSTITUTE(Hafas[[#This Row],[Breitengrad Bahnhof]],".",","))</f>
        <v>48.524268999999997</v>
      </c>
      <c r="G3837">
        <f>VALUE(SUBSTITUTE(Hafas[[#This Row],[Längengrad Bahnhof]],".",","))</f>
        <v>12.140504</v>
      </c>
    </row>
    <row r="3838" spans="1:7">
      <c r="A3838" s="4" t="s">
        <v>13825</v>
      </c>
      <c r="B3838">
        <v>8003515</v>
      </c>
      <c r="D3838" s="4" t="s">
        <v>13826</v>
      </c>
      <c r="E3838" s="4" t="s">
        <v>13827</v>
      </c>
      <c r="F3838">
        <f>VALUE(SUBSTITUTE(Hafas[[#This Row],[Breitengrad Bahnhof]],".",","))</f>
        <v>49.416286999999997</v>
      </c>
      <c r="G3838">
        <f>VALUE(SUBSTITUTE(Hafas[[#This Row],[Längengrad Bahnhof]],".",","))</f>
        <v>7.565931</v>
      </c>
    </row>
    <row r="3839" spans="1:7">
      <c r="A3839" s="4" t="s">
        <v>13828</v>
      </c>
      <c r="B3839">
        <v>8003516</v>
      </c>
      <c r="D3839" s="4" t="s">
        <v>13829</v>
      </c>
      <c r="E3839" s="4" t="s">
        <v>13830</v>
      </c>
      <c r="F3839">
        <f>VALUE(SUBSTITUTE(Hafas[[#This Row],[Breitengrad Bahnhof]],".",","))</f>
        <v>49.352246000000001</v>
      </c>
      <c r="G3839">
        <f>VALUE(SUBSTITUTE(Hafas[[#This Row],[Längengrad Bahnhof]],".",","))</f>
        <v>7.1193160000000004</v>
      </c>
    </row>
    <row r="3840" spans="1:7">
      <c r="A3840" s="4" t="s">
        <v>13831</v>
      </c>
      <c r="B3840">
        <v>8003520</v>
      </c>
      <c r="D3840" s="4" t="s">
        <v>13832</v>
      </c>
      <c r="E3840" s="4" t="s">
        <v>13833</v>
      </c>
      <c r="F3840">
        <f>VALUE(SUBSTITUTE(Hafas[[#This Row],[Breitengrad Bahnhof]],".",","))</f>
        <v>50.496920000000003</v>
      </c>
      <c r="G3840">
        <f>VALUE(SUBSTITUTE(Hafas[[#This Row],[Längengrad Bahnhof]],".",","))</f>
        <v>8.6670540000000003</v>
      </c>
    </row>
    <row r="3841" spans="1:7">
      <c r="A3841" s="4" t="s">
        <v>13834</v>
      </c>
      <c r="B3841">
        <v>8003521</v>
      </c>
      <c r="D3841" s="4" t="s">
        <v>13835</v>
      </c>
      <c r="E3841" s="4" t="s">
        <v>13836</v>
      </c>
      <c r="F3841">
        <f>VALUE(SUBSTITUTE(Hafas[[#This Row],[Breitengrad Bahnhof]],".",","))</f>
        <v>49.020662000000002</v>
      </c>
      <c r="G3841">
        <f>VALUE(SUBSTITUTE(Hafas[[#This Row],[Längengrad Bahnhof]],".",","))</f>
        <v>13.161391999999999</v>
      </c>
    </row>
    <row r="3842" spans="1:7">
      <c r="A3842" s="4" t="s">
        <v>13837</v>
      </c>
      <c r="B3842">
        <v>8012150</v>
      </c>
      <c r="D3842" s="4" t="s">
        <v>13838</v>
      </c>
      <c r="E3842" s="4" t="s">
        <v>13839</v>
      </c>
      <c r="F3842">
        <f>VALUE(SUBSTITUTE(Hafas[[#This Row],[Breitengrad Bahnhof]],".",","))</f>
        <v>51.126750999999999</v>
      </c>
      <c r="G3842">
        <f>VALUE(SUBSTITUTE(Hafas[[#This Row],[Längengrad Bahnhof]],".",","))</f>
        <v>13.841072</v>
      </c>
    </row>
    <row r="3843" spans="1:7">
      <c r="A3843" s="4" t="s">
        <v>13840</v>
      </c>
      <c r="B3843">
        <v>8007137</v>
      </c>
      <c r="D3843" s="4" t="s">
        <v>13841</v>
      </c>
      <c r="E3843" s="4" t="s">
        <v>13842</v>
      </c>
      <c r="F3843">
        <f>VALUE(SUBSTITUTE(Hafas[[#This Row],[Breitengrad Bahnhof]],".",","))</f>
        <v>53.791832999999997</v>
      </c>
      <c r="G3843">
        <f>VALUE(SUBSTITUTE(Hafas[[#This Row],[Längengrad Bahnhof]],".",","))</f>
        <v>9.8621049999999997</v>
      </c>
    </row>
    <row r="3844" spans="1:7">
      <c r="A3844" s="4" t="s">
        <v>13843</v>
      </c>
      <c r="B3844">
        <v>8003522</v>
      </c>
      <c r="D3844" s="4" t="s">
        <v>13844</v>
      </c>
      <c r="E3844" s="4" t="s">
        <v>13845</v>
      </c>
      <c r="F3844">
        <f>VALUE(SUBSTITUTE(Hafas[[#This Row],[Breitengrad Bahnhof]],".",","))</f>
        <v>51.930120000000002</v>
      </c>
      <c r="G3844">
        <f>VALUE(SUBSTITUTE(Hafas[[#This Row],[Längengrad Bahnhof]],".",","))</f>
        <v>10.343173</v>
      </c>
    </row>
    <row r="3845" spans="1:7">
      <c r="A3845" s="4" t="s">
        <v>13846</v>
      </c>
      <c r="B3845">
        <v>8070798</v>
      </c>
      <c r="D3845" s="4" t="s">
        <v>13847</v>
      </c>
      <c r="E3845" s="4" t="s">
        <v>13848</v>
      </c>
      <c r="F3845">
        <f>VALUE(SUBSTITUTE(Hafas[[#This Row],[Breitengrad Bahnhof]],".",","))</f>
        <v>53.601939999999999</v>
      </c>
      <c r="G3845">
        <f>VALUE(SUBSTITUTE(Hafas[[#This Row],[Längengrad Bahnhof]],".",","))</f>
        <v>8.5970139999999997</v>
      </c>
    </row>
    <row r="3846" spans="1:7">
      <c r="A3846" s="4" t="s">
        <v>13849</v>
      </c>
      <c r="B3846">
        <v>8003523</v>
      </c>
      <c r="D3846" s="4" t="s">
        <v>13850</v>
      </c>
      <c r="E3846" s="4" t="s">
        <v>13851</v>
      </c>
      <c r="F3846">
        <f>VALUE(SUBSTITUTE(Hafas[[#This Row],[Breitengrad Bahnhof]],".",","))</f>
        <v>49.993611999999999</v>
      </c>
      <c r="G3846">
        <f>VALUE(SUBSTITUTE(Hafas[[#This Row],[Längengrad Bahnhof]],".",","))</f>
        <v>8.6567869999999996</v>
      </c>
    </row>
    <row r="3847" spans="1:7">
      <c r="A3847" s="4" t="s">
        <v>13852</v>
      </c>
      <c r="B3847">
        <v>8003524</v>
      </c>
      <c r="D3847" s="4" t="s">
        <v>13853</v>
      </c>
      <c r="E3847" s="4" t="s">
        <v>13854</v>
      </c>
      <c r="F3847">
        <f>VALUE(SUBSTITUTE(Hafas[[#This Row],[Breitengrad Bahnhof]],".",","))</f>
        <v>47.599491</v>
      </c>
      <c r="G3847">
        <f>VALUE(SUBSTITUTE(Hafas[[#This Row],[Längengrad Bahnhof]],".",","))</f>
        <v>9.5448369999999993</v>
      </c>
    </row>
    <row r="3848" spans="1:7">
      <c r="A3848" s="4" t="s">
        <v>13855</v>
      </c>
      <c r="B3848">
        <v>8073524</v>
      </c>
      <c r="D3848" s="4" t="s">
        <v>13856</v>
      </c>
      <c r="E3848" s="4" t="s">
        <v>13857</v>
      </c>
      <c r="F3848">
        <f>VALUE(SUBSTITUTE(Hafas[[#This Row],[Breitengrad Bahnhof]],".",","))</f>
        <v>47.596103999999997</v>
      </c>
      <c r="G3848">
        <f>VALUE(SUBSTITUTE(Hafas[[#This Row],[Längengrad Bahnhof]],".",","))</f>
        <v>9.5392729999999997</v>
      </c>
    </row>
    <row r="3849" spans="1:7">
      <c r="A3849" s="4" t="s">
        <v>13858</v>
      </c>
      <c r="B3849">
        <v>8003525</v>
      </c>
      <c r="D3849" s="4" t="s">
        <v>13859</v>
      </c>
      <c r="E3849" s="4" t="s">
        <v>13860</v>
      </c>
      <c r="F3849">
        <f>VALUE(SUBSTITUTE(Hafas[[#This Row],[Breitengrad Bahnhof]],".",","))</f>
        <v>48.493333</v>
      </c>
      <c r="G3849">
        <f>VALUE(SUBSTITUTE(Hafas[[#This Row],[Längengrad Bahnhof]],".",","))</f>
        <v>10.125988</v>
      </c>
    </row>
    <row r="3850" spans="1:7">
      <c r="A3850" s="4" t="s">
        <v>13861</v>
      </c>
      <c r="B3850">
        <v>8003528</v>
      </c>
      <c r="D3850" s="4" t="s">
        <v>13862</v>
      </c>
      <c r="E3850" s="4" t="s">
        <v>13863</v>
      </c>
      <c r="F3850">
        <f>VALUE(SUBSTITUTE(Hafas[[#This Row],[Breitengrad Bahnhof]],".",","))</f>
        <v>48.438096999999999</v>
      </c>
      <c r="G3850">
        <f>VALUE(SUBSTITUTE(Hafas[[#This Row],[Längengrad Bahnhof]],".",","))</f>
        <v>11.852854000000001</v>
      </c>
    </row>
    <row r="3851" spans="1:7">
      <c r="A3851" s="4" t="s">
        <v>13864</v>
      </c>
      <c r="B3851">
        <v>8003532</v>
      </c>
      <c r="D3851" s="4" t="s">
        <v>13865</v>
      </c>
      <c r="E3851" s="4" t="s">
        <v>13866</v>
      </c>
      <c r="F3851">
        <f>VALUE(SUBSTITUTE(Hafas[[#This Row],[Breitengrad Bahnhof]],".",","))</f>
        <v>48.702272000000001</v>
      </c>
      <c r="G3851">
        <f>VALUE(SUBSTITUTE(Hafas[[#This Row],[Längengrad Bahnhof]],".",","))</f>
        <v>8.3554729999999999</v>
      </c>
    </row>
    <row r="3852" spans="1:7">
      <c r="A3852" s="4" t="s">
        <v>13867</v>
      </c>
      <c r="B3852">
        <v>8012155</v>
      </c>
      <c r="D3852" s="4" t="s">
        <v>13868</v>
      </c>
      <c r="E3852" s="4" t="s">
        <v>13869</v>
      </c>
      <c r="F3852">
        <f>VALUE(SUBSTITUTE(Hafas[[#This Row],[Breitengrad Bahnhof]],".",","))</f>
        <v>51.181451000000003</v>
      </c>
      <c r="G3852">
        <f>VALUE(SUBSTITUTE(Hafas[[#This Row],[Längengrad Bahnhof]],".",","))</f>
        <v>11.959322</v>
      </c>
    </row>
    <row r="3853" spans="1:7">
      <c r="A3853" s="4" t="s">
        <v>13870</v>
      </c>
      <c r="B3853">
        <v>8012156</v>
      </c>
      <c r="D3853" s="4" t="s">
        <v>13871</v>
      </c>
      <c r="E3853" s="4" t="s">
        <v>13872</v>
      </c>
      <c r="F3853">
        <f>VALUE(SUBSTITUTE(Hafas[[#This Row],[Breitengrad Bahnhof]],".",","))</f>
        <v>51.347149999999999</v>
      </c>
      <c r="G3853">
        <f>VALUE(SUBSTITUTE(Hafas[[#This Row],[Längengrad Bahnhof]],".",","))</f>
        <v>11.755908</v>
      </c>
    </row>
    <row r="3854" spans="1:7">
      <c r="A3854" s="4" t="s">
        <v>13873</v>
      </c>
      <c r="B3854">
        <v>8003540</v>
      </c>
      <c r="D3854" s="4" t="s">
        <v>13874</v>
      </c>
      <c r="E3854" s="4" t="s">
        <v>13875</v>
      </c>
      <c r="F3854">
        <f>VALUE(SUBSTITUTE(Hafas[[#This Row],[Breitengrad Bahnhof]],".",","))</f>
        <v>51.102677</v>
      </c>
      <c r="G3854">
        <f>VALUE(SUBSTITUTE(Hafas[[#This Row],[Längengrad Bahnhof]],".",","))</f>
        <v>6.9382780000000004</v>
      </c>
    </row>
    <row r="3855" spans="1:7">
      <c r="A3855" s="4" t="s">
        <v>13876</v>
      </c>
      <c r="B3855">
        <v>8003539</v>
      </c>
      <c r="D3855" s="4" t="s">
        <v>13877</v>
      </c>
      <c r="E3855" s="4" t="s">
        <v>13878</v>
      </c>
      <c r="F3855">
        <f>VALUE(SUBSTITUTE(Hafas[[#This Row],[Breitengrad Bahnhof]],".",","))</f>
        <v>51.117510000000003</v>
      </c>
      <c r="G3855">
        <f>VALUE(SUBSTITUTE(Hafas[[#This Row],[Längengrad Bahnhof]],".",","))</f>
        <v>6.9236839999999997</v>
      </c>
    </row>
    <row r="3856" spans="1:7">
      <c r="A3856" s="4" t="s">
        <v>234</v>
      </c>
      <c r="B3856">
        <v>8003526</v>
      </c>
      <c r="D3856" s="4" t="s">
        <v>13879</v>
      </c>
      <c r="E3856" s="4" t="s">
        <v>13880</v>
      </c>
      <c r="F3856">
        <f>VALUE(SUBSTITUTE(Hafas[[#This Row],[Breitengrad Bahnhof]],".",","))</f>
        <v>50.005707000000001</v>
      </c>
      <c r="G3856">
        <f>VALUE(SUBSTITUTE(Hafas[[#This Row],[Längengrad Bahnhof]],".",","))</f>
        <v>8.6585649999999994</v>
      </c>
    </row>
    <row r="3857" spans="1:7">
      <c r="A3857" s="4" t="s">
        <v>13881</v>
      </c>
      <c r="B3857">
        <v>8003545</v>
      </c>
      <c r="D3857" s="4" t="s">
        <v>13882</v>
      </c>
      <c r="E3857" s="4" t="s">
        <v>13883</v>
      </c>
      <c r="F3857">
        <f>VALUE(SUBSTITUTE(Hafas[[#This Row],[Breitengrad Bahnhof]],".",","))</f>
        <v>52.440278999999997</v>
      </c>
      <c r="G3857">
        <f>VALUE(SUBSTITUTE(Hafas[[#This Row],[Längengrad Bahnhof]],".",","))</f>
        <v>9.7254269999999998</v>
      </c>
    </row>
    <row r="3858" spans="1:7">
      <c r="A3858" s="4" t="s">
        <v>13884</v>
      </c>
      <c r="B3858">
        <v>8003542</v>
      </c>
      <c r="D3858" s="4" t="s">
        <v>13885</v>
      </c>
      <c r="E3858" s="4" t="s">
        <v>13886</v>
      </c>
      <c r="F3858">
        <f>VALUE(SUBSTITUTE(Hafas[[#This Row],[Breitengrad Bahnhof]],".",","))</f>
        <v>52.450992999999997</v>
      </c>
      <c r="G3858">
        <f>VALUE(SUBSTITUTE(Hafas[[#This Row],[Längengrad Bahnhof]],".",","))</f>
        <v>9.7358820000000001</v>
      </c>
    </row>
    <row r="3859" spans="1:7">
      <c r="A3859" s="4" t="s">
        <v>13887</v>
      </c>
      <c r="B3859">
        <v>8003165</v>
      </c>
      <c r="D3859" s="4" t="s">
        <v>13888</v>
      </c>
      <c r="E3859" s="4" t="s">
        <v>13889</v>
      </c>
      <c r="F3859">
        <f>VALUE(SUBSTITUTE(Hafas[[#This Row],[Breitengrad Bahnhof]],".",","))</f>
        <v>52.480085000000003</v>
      </c>
      <c r="G3859">
        <f>VALUE(SUBSTITUTE(Hafas[[#This Row],[Längengrad Bahnhof]],".",","))</f>
        <v>9.7363420000000005</v>
      </c>
    </row>
    <row r="3860" spans="1:7">
      <c r="A3860" s="4" t="s">
        <v>13890</v>
      </c>
      <c r="B3860">
        <v>8003543</v>
      </c>
      <c r="D3860" s="4" t="s">
        <v>13891</v>
      </c>
      <c r="E3860" s="4" t="s">
        <v>13892</v>
      </c>
      <c r="F3860">
        <f>VALUE(SUBSTITUTE(Hafas[[#This Row],[Breitengrad Bahnhof]],".",","))</f>
        <v>50.587535000000003</v>
      </c>
      <c r="G3860">
        <f>VALUE(SUBSTITUTE(Hafas[[#This Row],[Längengrad Bahnhof]],".",","))</f>
        <v>7.9146330000000003</v>
      </c>
    </row>
    <row r="3861" spans="1:7">
      <c r="A3861" s="4" t="s">
        <v>13893</v>
      </c>
      <c r="B3861">
        <v>8003544</v>
      </c>
      <c r="D3861" s="4" t="s">
        <v>13894</v>
      </c>
      <c r="E3861" s="4" t="s">
        <v>13895</v>
      </c>
      <c r="F3861">
        <f>VALUE(SUBSTITUTE(Hafas[[#This Row],[Breitengrad Bahnhof]],".",","))</f>
        <v>54.685934000000003</v>
      </c>
      <c r="G3861">
        <f>VALUE(SUBSTITUTE(Hafas[[#This Row],[Längengrad Bahnhof]],".",","))</f>
        <v>8.9464129999999997</v>
      </c>
    </row>
    <row r="3862" spans="1:7">
      <c r="A3862" s="4" t="s">
        <v>13896</v>
      </c>
      <c r="B3862">
        <v>8000585</v>
      </c>
      <c r="D3862" s="4" t="s">
        <v>13897</v>
      </c>
      <c r="E3862" s="4" t="s">
        <v>13898</v>
      </c>
      <c r="F3862">
        <f>VALUE(SUBSTITUTE(Hafas[[#This Row],[Breitengrad Bahnhof]],".",","))</f>
        <v>49.901372000000002</v>
      </c>
      <c r="G3862">
        <f>VALUE(SUBSTITUTE(Hafas[[#This Row],[Längengrad Bahnhof]],".",","))</f>
        <v>7.8998869999999997</v>
      </c>
    </row>
    <row r="3863" spans="1:7">
      <c r="A3863" s="4" t="s">
        <v>13899</v>
      </c>
      <c r="B3863">
        <v>8007065</v>
      </c>
      <c r="D3863" s="4" t="s">
        <v>13900</v>
      </c>
      <c r="E3863" s="4" t="s">
        <v>13901</v>
      </c>
      <c r="F3863">
        <f>VALUE(SUBSTITUTE(Hafas[[#This Row],[Breitengrad Bahnhof]],".",","))</f>
        <v>53.772441000000001</v>
      </c>
      <c r="G3863">
        <f>VALUE(SUBSTITUTE(Hafas[[#This Row],[Längengrad Bahnhof]],".",","))</f>
        <v>9.6637459999999997</v>
      </c>
    </row>
    <row r="3864" spans="1:7">
      <c r="A3864" s="4" t="s">
        <v>13902</v>
      </c>
      <c r="B3864">
        <v>8012159</v>
      </c>
      <c r="D3864" s="4" t="s">
        <v>13903</v>
      </c>
      <c r="E3864" s="4" t="s">
        <v>13904</v>
      </c>
      <c r="F3864">
        <f>VALUE(SUBSTITUTE(Hafas[[#This Row],[Breitengrad Bahnhof]],".",","))</f>
        <v>50.730738000000002</v>
      </c>
      <c r="G3864">
        <f>VALUE(SUBSTITUTE(Hafas[[#This Row],[Längengrad Bahnhof]],".",","))</f>
        <v>11.592446000000001</v>
      </c>
    </row>
    <row r="3865" spans="1:7">
      <c r="A3865" s="4" t="s">
        <v>13905</v>
      </c>
      <c r="B3865">
        <v>8012160</v>
      </c>
      <c r="D3865" s="4" t="s">
        <v>13906</v>
      </c>
      <c r="E3865" s="4" t="s">
        <v>13907</v>
      </c>
      <c r="F3865">
        <f>VALUE(SUBSTITUTE(Hafas[[#This Row],[Breitengrad Bahnhof]],".",","))</f>
        <v>50.741877000000002</v>
      </c>
      <c r="G3865">
        <f>VALUE(SUBSTITUTE(Hafas[[#This Row],[Längengrad Bahnhof]],".",","))</f>
        <v>11.579663</v>
      </c>
    </row>
    <row r="3866" spans="1:7">
      <c r="A3866" s="4" t="s">
        <v>13908</v>
      </c>
      <c r="B3866">
        <v>8003548</v>
      </c>
      <c r="D3866" s="4" t="s">
        <v>13909</v>
      </c>
      <c r="E3866" s="4" t="s">
        <v>13910</v>
      </c>
      <c r="F3866">
        <f>VALUE(SUBSTITUTE(Hafas[[#This Row],[Breitengrad Bahnhof]],".",","))</f>
        <v>50.061571999999998</v>
      </c>
      <c r="G3866">
        <f>VALUE(SUBSTITUTE(Hafas[[#This Row],[Längengrad Bahnhof]],".",","))</f>
        <v>9.661384</v>
      </c>
    </row>
    <row r="3867" spans="1:7">
      <c r="A3867" s="4" t="s">
        <v>13911</v>
      </c>
      <c r="B3867">
        <v>8003550</v>
      </c>
      <c r="D3867" s="4" t="s">
        <v>13912</v>
      </c>
      <c r="E3867" s="4" t="s">
        <v>13913</v>
      </c>
      <c r="F3867">
        <f>VALUE(SUBSTITUTE(Hafas[[#This Row],[Breitengrad Bahnhof]],".",","))</f>
        <v>50.162067999999998</v>
      </c>
      <c r="G3867">
        <f>VALUE(SUBSTITUTE(Hafas[[#This Row],[Längengrad Bahnhof]],".",","))</f>
        <v>9.0576819999999998</v>
      </c>
    </row>
    <row r="3868" spans="1:7">
      <c r="A3868" s="4" t="s">
        <v>13914</v>
      </c>
      <c r="B3868">
        <v>8012161</v>
      </c>
      <c r="D3868" s="4" t="s">
        <v>13915</v>
      </c>
      <c r="E3868" s="4" t="s">
        <v>13916</v>
      </c>
      <c r="F3868">
        <f>VALUE(SUBSTITUTE(Hafas[[#This Row],[Breitengrad Bahnhof]],".",","))</f>
        <v>51.860456999999997</v>
      </c>
      <c r="G3868">
        <f>VALUE(SUBSTITUTE(Hafas[[#This Row],[Längengrad Bahnhof]],".",","))</f>
        <v>10.979274999999999</v>
      </c>
    </row>
    <row r="3869" spans="1:7">
      <c r="A3869" s="4" t="s">
        <v>13917</v>
      </c>
      <c r="B3869">
        <v>8007013</v>
      </c>
      <c r="D3869" s="4" t="s">
        <v>13918</v>
      </c>
      <c r="E3869" s="4" t="s">
        <v>13919</v>
      </c>
      <c r="F3869">
        <f>VALUE(SUBSTITUTE(Hafas[[#This Row],[Breitengrad Bahnhof]],".",","))</f>
        <v>48.915255999999999</v>
      </c>
      <c r="G3869">
        <f>VALUE(SUBSTITUTE(Hafas[[#This Row],[Längengrad Bahnhof]],".",","))</f>
        <v>8.5031199999999991</v>
      </c>
    </row>
    <row r="3870" spans="1:7">
      <c r="A3870" s="4" t="s">
        <v>13920</v>
      </c>
      <c r="B3870">
        <v>8003551</v>
      </c>
      <c r="D3870" s="4" t="s">
        <v>13921</v>
      </c>
      <c r="E3870" s="4" t="s">
        <v>13922</v>
      </c>
      <c r="F3870">
        <f>VALUE(SUBSTITUTE(Hafas[[#This Row],[Breitengrad Bahnhof]],".",","))</f>
        <v>47.436588</v>
      </c>
      <c r="G3870">
        <f>VALUE(SUBSTITUTE(Hafas[[#This Row],[Längengrad Bahnhof]],".",","))</f>
        <v>10.276032000000001</v>
      </c>
    </row>
    <row r="3871" spans="1:7">
      <c r="A3871" s="4" t="s">
        <v>13923</v>
      </c>
      <c r="B3871">
        <v>8012162</v>
      </c>
      <c r="D3871" s="4" t="s">
        <v>13924</v>
      </c>
      <c r="E3871" s="4" t="s">
        <v>13925</v>
      </c>
      <c r="F3871">
        <f>VALUE(SUBSTITUTE(Hafas[[#This Row],[Breitengrad Bahnhof]],".",","))</f>
        <v>52.045554000000003</v>
      </c>
      <c r="G3871">
        <f>VALUE(SUBSTITUTE(Hafas[[#This Row],[Längengrad Bahnhof]],".",","))</f>
        <v>11.532404</v>
      </c>
    </row>
    <row r="3872" spans="1:7">
      <c r="A3872" s="4" t="s">
        <v>13926</v>
      </c>
      <c r="B3872">
        <v>8012163</v>
      </c>
      <c r="D3872" s="4" t="s">
        <v>13927</v>
      </c>
      <c r="E3872" s="4" t="s">
        <v>13928</v>
      </c>
      <c r="F3872">
        <f>VALUE(SUBSTITUTE(Hafas[[#This Row],[Breitengrad Bahnhof]],".",","))</f>
        <v>51.036251</v>
      </c>
      <c r="G3872">
        <f>VALUE(SUBSTITUTE(Hafas[[#This Row],[Längengrad Bahnhof]],".",","))</f>
        <v>14.153669000000001</v>
      </c>
    </row>
    <row r="3873" spans="1:7">
      <c r="A3873" s="4" t="s">
        <v>13929</v>
      </c>
      <c r="B3873">
        <v>8012164</v>
      </c>
      <c r="D3873" s="4" t="s">
        <v>13930</v>
      </c>
      <c r="E3873" s="4" t="s">
        <v>13931</v>
      </c>
      <c r="F3873">
        <f>VALUE(SUBSTITUTE(Hafas[[#This Row],[Breitengrad Bahnhof]],".",","))</f>
        <v>51.038604999999997</v>
      </c>
      <c r="G3873">
        <f>VALUE(SUBSTITUTE(Hafas[[#This Row],[Längengrad Bahnhof]],".",","))</f>
        <v>14.127331</v>
      </c>
    </row>
    <row r="3874" spans="1:7">
      <c r="A3874" s="4" t="s">
        <v>13932</v>
      </c>
      <c r="B3874">
        <v>8003552</v>
      </c>
      <c r="D3874" s="4" t="s">
        <v>13933</v>
      </c>
      <c r="E3874" s="4" t="s">
        <v>13934</v>
      </c>
      <c r="F3874">
        <f>VALUE(SUBSTITUTE(Hafas[[#This Row],[Breitengrad Bahnhof]],".",","))</f>
        <v>49.496943000000002</v>
      </c>
      <c r="G3874">
        <f>VALUE(SUBSTITUTE(Hafas[[#This Row],[Längengrad Bahnhof]],".",","))</f>
        <v>10.801856000000001</v>
      </c>
    </row>
    <row r="3875" spans="1:7">
      <c r="A3875" s="4" t="s">
        <v>13935</v>
      </c>
      <c r="B3875">
        <v>8007765</v>
      </c>
      <c r="D3875" s="4" t="s">
        <v>13936</v>
      </c>
      <c r="E3875" s="4" t="s">
        <v>13937</v>
      </c>
      <c r="F3875">
        <f>VALUE(SUBSTITUTE(Hafas[[#This Row],[Breitengrad Bahnhof]],".",","))</f>
        <v>53.724176999999997</v>
      </c>
      <c r="G3875">
        <f>VALUE(SUBSTITUTE(Hafas[[#This Row],[Längengrad Bahnhof]],".",","))</f>
        <v>7.4944569999999997</v>
      </c>
    </row>
    <row r="3876" spans="1:7">
      <c r="A3876" s="4" t="s">
        <v>13938</v>
      </c>
      <c r="B3876">
        <v>8003553</v>
      </c>
      <c r="D3876" s="4" t="s">
        <v>13939</v>
      </c>
      <c r="E3876" s="4" t="s">
        <v>13940</v>
      </c>
      <c r="F3876">
        <f>VALUE(SUBSTITUTE(Hafas[[#This Row],[Breitengrad Bahnhof]],".",","))</f>
        <v>50.817909</v>
      </c>
      <c r="G3876">
        <f>VALUE(SUBSTITUTE(Hafas[[#This Row],[Längengrad Bahnhof]],".",","))</f>
        <v>6.3534670000000002</v>
      </c>
    </row>
    <row r="3877" spans="1:7">
      <c r="A3877" s="4" t="s">
        <v>13941</v>
      </c>
      <c r="B3877">
        <v>8010201</v>
      </c>
      <c r="D3877" s="4" t="s">
        <v>13942</v>
      </c>
      <c r="E3877" s="4" t="s">
        <v>13943</v>
      </c>
      <c r="F3877">
        <f>VALUE(SUBSTITUTE(Hafas[[#This Row],[Breitengrad Bahnhof]],".",","))</f>
        <v>53.680936000000003</v>
      </c>
      <c r="G3877">
        <f>VALUE(SUBSTITUTE(Hafas[[#This Row],[Längengrad Bahnhof]],".",","))</f>
        <v>12.425217</v>
      </c>
    </row>
    <row r="3878" spans="1:7">
      <c r="A3878" s="4" t="s">
        <v>13944</v>
      </c>
      <c r="B3878">
        <v>8003554</v>
      </c>
      <c r="D3878" s="4" t="s">
        <v>13945</v>
      </c>
      <c r="E3878" s="4" t="s">
        <v>13946</v>
      </c>
      <c r="F3878">
        <f>VALUE(SUBSTITUTE(Hafas[[#This Row],[Breitengrad Bahnhof]],".",","))</f>
        <v>49.118743000000002</v>
      </c>
      <c r="G3878">
        <f>VALUE(SUBSTITUTE(Hafas[[#This Row],[Längengrad Bahnhof]],".",","))</f>
        <v>10.859351999999999</v>
      </c>
    </row>
    <row r="3879" spans="1:7">
      <c r="A3879" s="4" t="s">
        <v>13947</v>
      </c>
      <c r="B3879">
        <v>8003558</v>
      </c>
      <c r="D3879" s="4" t="s">
        <v>13948</v>
      </c>
      <c r="E3879" s="4" t="s">
        <v>13949</v>
      </c>
      <c r="F3879">
        <f>VALUE(SUBSTITUTE(Hafas[[#This Row],[Breitengrad Bahnhof]],".",","))</f>
        <v>50.494954</v>
      </c>
      <c r="G3879">
        <f>VALUE(SUBSTITUTE(Hafas[[#This Row],[Längengrad Bahnhof]],".",","))</f>
        <v>8.8569899999999997</v>
      </c>
    </row>
    <row r="3880" spans="1:7">
      <c r="A3880" s="4" t="s">
        <v>13950</v>
      </c>
      <c r="B3880">
        <v>8000586</v>
      </c>
      <c r="D3880" s="4" t="s">
        <v>13951</v>
      </c>
      <c r="E3880" s="4" t="s">
        <v>13952</v>
      </c>
      <c r="F3880">
        <f>VALUE(SUBSTITUTE(Hafas[[#This Row],[Breitengrad Bahnhof]],".",","))</f>
        <v>52.977880999999996</v>
      </c>
      <c r="G3880">
        <f>VALUE(SUBSTITUTE(Hafas[[#This Row],[Längengrad Bahnhof]],".",","))</f>
        <v>9.1949810000000003</v>
      </c>
    </row>
    <row r="3881" spans="1:7">
      <c r="A3881" s="4" t="s">
        <v>13953</v>
      </c>
      <c r="B3881">
        <v>8003560</v>
      </c>
      <c r="D3881" s="4" t="s">
        <v>13954</v>
      </c>
      <c r="E3881" s="4" t="s">
        <v>13955</v>
      </c>
      <c r="F3881">
        <f>VALUE(SUBSTITUTE(Hafas[[#This Row],[Breitengrad Bahnhof]],".",","))</f>
        <v>48.490447000000003</v>
      </c>
      <c r="G3881">
        <f>VALUE(SUBSTITUTE(Hafas[[#This Row],[Längengrad Bahnhof]],".",","))</f>
        <v>10.847966</v>
      </c>
    </row>
    <row r="3882" spans="1:7">
      <c r="A3882" s="4" t="s">
        <v>13956</v>
      </c>
      <c r="B3882">
        <v>8003563</v>
      </c>
      <c r="D3882" s="4" t="s">
        <v>13957</v>
      </c>
      <c r="E3882" s="4" t="s">
        <v>13958</v>
      </c>
      <c r="F3882">
        <f>VALUE(SUBSTITUTE(Hafas[[#This Row],[Breitengrad Bahnhof]],".",","))</f>
        <v>52.860748999999998</v>
      </c>
      <c r="G3882">
        <f>VALUE(SUBSTITUTE(Hafas[[#This Row],[Längengrad Bahnhof]],".",","))</f>
        <v>7.3225740000000004</v>
      </c>
    </row>
    <row r="3883" spans="1:7">
      <c r="A3883" s="4" t="s">
        <v>13959</v>
      </c>
      <c r="B3883">
        <v>8003567</v>
      </c>
      <c r="D3883" s="4" t="s">
        <v>13960</v>
      </c>
      <c r="E3883" s="4" t="s">
        <v>13961</v>
      </c>
      <c r="F3883">
        <f>VALUE(SUBSTITUTE(Hafas[[#This Row],[Breitengrad Bahnhof]],".",","))</f>
        <v>49.494365000000002</v>
      </c>
      <c r="G3883">
        <f>VALUE(SUBSTITUTE(Hafas[[#This Row],[Längengrad Bahnhof]],".",","))</f>
        <v>10.752696</v>
      </c>
    </row>
    <row r="3884" spans="1:7">
      <c r="A3884" s="4" t="s">
        <v>13962</v>
      </c>
      <c r="B3884">
        <v>8003568</v>
      </c>
      <c r="D3884" s="4" t="s">
        <v>13963</v>
      </c>
      <c r="E3884" s="4" t="s">
        <v>13964</v>
      </c>
      <c r="F3884">
        <f>VALUE(SUBSTITUTE(Hafas[[#This Row],[Breitengrad Bahnhof]],".",","))</f>
        <v>49.918799</v>
      </c>
      <c r="G3884">
        <f>VALUE(SUBSTITUTE(Hafas[[#This Row],[Längengrad Bahnhof]],".",","))</f>
        <v>7.8972150000000001</v>
      </c>
    </row>
    <row r="3885" spans="1:7">
      <c r="A3885" s="4" t="s">
        <v>13965</v>
      </c>
      <c r="B3885">
        <v>8012167</v>
      </c>
      <c r="D3885" s="4" t="s">
        <v>13966</v>
      </c>
      <c r="E3885" s="4" t="s">
        <v>13967</v>
      </c>
      <c r="F3885">
        <f>VALUE(SUBSTITUTE(Hafas[[#This Row],[Breitengrad Bahnhof]],".",","))</f>
        <v>51.222057999999997</v>
      </c>
      <c r="G3885">
        <f>VALUE(SUBSTITUTE(Hafas[[#This Row],[Längengrad Bahnhof]],".",","))</f>
        <v>11.678442</v>
      </c>
    </row>
    <row r="3886" spans="1:7">
      <c r="A3886" s="4" t="s">
        <v>13968</v>
      </c>
      <c r="B3886">
        <v>8012169</v>
      </c>
      <c r="D3886" s="4" t="s">
        <v>13969</v>
      </c>
      <c r="E3886" s="4" t="s">
        <v>13970</v>
      </c>
      <c r="F3886">
        <f>VALUE(SUBSTITUTE(Hafas[[#This Row],[Breitengrad Bahnhof]],".",","))</f>
        <v>51.474569000000002</v>
      </c>
      <c r="G3886">
        <f>VALUE(SUBSTITUTE(Hafas[[#This Row],[Längengrad Bahnhof]],".",","))</f>
        <v>13.743242</v>
      </c>
    </row>
    <row r="3887" spans="1:7">
      <c r="A3887" s="4" t="s">
        <v>13971</v>
      </c>
      <c r="B3887">
        <v>8003569</v>
      </c>
      <c r="D3887" s="4" t="s">
        <v>13972</v>
      </c>
      <c r="E3887" s="4" t="s">
        <v>13973</v>
      </c>
      <c r="F3887">
        <f>VALUE(SUBSTITUTE(Hafas[[#This Row],[Breitengrad Bahnhof]],".",","))</f>
        <v>48.868884999999999</v>
      </c>
      <c r="G3887">
        <f>VALUE(SUBSTITUTE(Hafas[[#This Row],[Längengrad Bahnhof]],".",","))</f>
        <v>10.236563</v>
      </c>
    </row>
    <row r="3888" spans="1:7">
      <c r="A3888" s="4" t="s">
        <v>13974</v>
      </c>
      <c r="B3888">
        <v>8004552</v>
      </c>
      <c r="D3888" s="4" t="s">
        <v>13975</v>
      </c>
      <c r="E3888" s="4" t="s">
        <v>13976</v>
      </c>
      <c r="F3888">
        <f>VALUE(SUBSTITUTE(Hafas[[#This Row],[Breitengrad Bahnhof]],".",","))</f>
        <v>47.629088000000003</v>
      </c>
      <c r="G3888">
        <f>VALUE(SUBSTITUTE(Hafas[[#This Row],[Längengrad Bahnhof]],".",","))</f>
        <v>8.3221930000000004</v>
      </c>
    </row>
    <row r="3889" spans="1:7">
      <c r="A3889" s="4" t="s">
        <v>13977</v>
      </c>
      <c r="B3889">
        <v>8003562</v>
      </c>
      <c r="D3889" s="4" t="s">
        <v>13978</v>
      </c>
      <c r="E3889" s="4" t="s">
        <v>13979</v>
      </c>
      <c r="F3889">
        <f>VALUE(SUBSTITUTE(Hafas[[#This Row],[Breitengrad Bahnhof]],".",","))</f>
        <v>47.632775000000002</v>
      </c>
      <c r="G3889">
        <f>VALUE(SUBSTITUTE(Hafas[[#This Row],[Längengrad Bahnhof]],".",","))</f>
        <v>8.3081019999999999</v>
      </c>
    </row>
    <row r="3890" spans="1:7">
      <c r="A3890" s="4" t="s">
        <v>13980</v>
      </c>
      <c r="B3890">
        <v>8000221</v>
      </c>
      <c r="D3890" s="4" t="s">
        <v>13981</v>
      </c>
      <c r="E3890" s="4" t="s">
        <v>13982</v>
      </c>
      <c r="F3890">
        <f>VALUE(SUBSTITUTE(Hafas[[#This Row],[Breitengrad Bahnhof]],".",","))</f>
        <v>49.565384999999999</v>
      </c>
      <c r="G3890">
        <f>VALUE(SUBSTITUTE(Hafas[[#This Row],[Längengrad Bahnhof]],".",","))</f>
        <v>9.7095120000000001</v>
      </c>
    </row>
    <row r="3891" spans="1:7">
      <c r="A3891" s="4" t="s">
        <v>13983</v>
      </c>
      <c r="B3891">
        <v>8003573</v>
      </c>
      <c r="D3891" s="4" t="s">
        <v>13984</v>
      </c>
      <c r="E3891" s="4" t="s">
        <v>13985</v>
      </c>
      <c r="F3891">
        <f>VALUE(SUBSTITUTE(Hafas[[#This Row],[Breitengrad Bahnhof]],".",","))</f>
        <v>49.742528</v>
      </c>
      <c r="G3891">
        <f>VALUE(SUBSTITUTE(Hafas[[#This Row],[Längengrad Bahnhof]],".",","))</f>
        <v>9.1791260000000001</v>
      </c>
    </row>
    <row r="3892" spans="1:7">
      <c r="A3892" s="4" t="s">
        <v>13986</v>
      </c>
      <c r="B3892">
        <v>8003571</v>
      </c>
      <c r="D3892" s="4" t="s">
        <v>13987</v>
      </c>
      <c r="E3892" s="4" t="s">
        <v>13988</v>
      </c>
      <c r="F3892">
        <f>VALUE(SUBSTITUTE(Hafas[[#This Row],[Breitengrad Bahnhof]],".",","))</f>
        <v>49.612076000000002</v>
      </c>
      <c r="G3892">
        <f>VALUE(SUBSTITUTE(Hafas[[#This Row],[Längengrad Bahnhof]],".",","))</f>
        <v>8.644539</v>
      </c>
    </row>
    <row r="3893" spans="1:7">
      <c r="A3893" s="4" t="s">
        <v>13989</v>
      </c>
      <c r="B3893">
        <v>8003572</v>
      </c>
      <c r="D3893" s="4" t="s">
        <v>13990</v>
      </c>
      <c r="E3893" s="4" t="s">
        <v>13991</v>
      </c>
      <c r="F3893">
        <f>VALUE(SUBSTITUTE(Hafas[[#This Row],[Breitengrad Bahnhof]],".",","))</f>
        <v>49.455421000000001</v>
      </c>
      <c r="G3893">
        <f>VALUE(SUBSTITUTE(Hafas[[#This Row],[Längengrad Bahnhof]],".",","))</f>
        <v>9.9230999999999998</v>
      </c>
    </row>
    <row r="3894" spans="1:7">
      <c r="A3894" s="4" t="s">
        <v>13992</v>
      </c>
      <c r="B3894">
        <v>8003576</v>
      </c>
      <c r="D3894" s="4" t="s">
        <v>13993</v>
      </c>
      <c r="E3894" s="4" t="s">
        <v>13994</v>
      </c>
      <c r="F3894">
        <f>VALUE(SUBSTITUTE(Hafas[[#This Row],[Breitengrad Bahnhof]],".",","))</f>
        <v>53.197029999999998</v>
      </c>
      <c r="G3894">
        <f>VALUE(SUBSTITUTE(Hafas[[#This Row],[Längengrad Bahnhof]],".",","))</f>
        <v>9.5637100000000004</v>
      </c>
    </row>
    <row r="3895" spans="1:7">
      <c r="A3895" s="4" t="s">
        <v>13995</v>
      </c>
      <c r="B3895">
        <v>8003577</v>
      </c>
      <c r="D3895" s="4" t="s">
        <v>13996</v>
      </c>
      <c r="E3895" s="4" t="s">
        <v>13997</v>
      </c>
      <c r="F3895">
        <f>VALUE(SUBSTITUTE(Hafas[[#This Row],[Breitengrad Bahnhof]],".",","))</f>
        <v>53.369629000000003</v>
      </c>
      <c r="G3895">
        <f>VALUE(SUBSTITUTE(Hafas[[#This Row],[Längengrad Bahnhof]],".",","))</f>
        <v>10.567973</v>
      </c>
    </row>
    <row r="3896" spans="1:7">
      <c r="A3896" s="4" t="s">
        <v>13998</v>
      </c>
      <c r="B3896">
        <v>8003578</v>
      </c>
      <c r="D3896" s="4" t="s">
        <v>13999</v>
      </c>
      <c r="E3896" s="4" t="s">
        <v>14000</v>
      </c>
      <c r="F3896">
        <f>VALUE(SUBSTITUTE(Hafas[[#This Row],[Breitengrad Bahnhof]],".",","))</f>
        <v>51.658470000000001</v>
      </c>
      <c r="G3896">
        <f>VALUE(SUBSTITUTE(Hafas[[#This Row],[Längengrad Bahnhof]],".",","))</f>
        <v>9.3926669999999994</v>
      </c>
    </row>
    <row r="3897" spans="1:7">
      <c r="A3897" s="4" t="s">
        <v>14001</v>
      </c>
      <c r="B3897">
        <v>8012170</v>
      </c>
      <c r="D3897" s="4" t="s">
        <v>14002</v>
      </c>
      <c r="E3897" s="4" t="s">
        <v>14003</v>
      </c>
      <c r="F3897">
        <f>VALUE(SUBSTITUTE(Hafas[[#This Row],[Breitengrad Bahnhof]],".",","))</f>
        <v>50.786565000000003</v>
      </c>
      <c r="G3897">
        <f>VALUE(SUBSTITUTE(Hafas[[#This Row],[Längengrad Bahnhof]],".",","))</f>
        <v>13.814398000000001</v>
      </c>
    </row>
    <row r="3898" spans="1:7">
      <c r="A3898" s="4" t="s">
        <v>14004</v>
      </c>
      <c r="B3898">
        <v>8003587</v>
      </c>
      <c r="D3898" s="4" t="s">
        <v>14005</v>
      </c>
      <c r="E3898" s="4" t="s">
        <v>14006</v>
      </c>
      <c r="F3898">
        <f>VALUE(SUBSTITUTE(Hafas[[#This Row],[Breitengrad Bahnhof]],".",","))</f>
        <v>49.501128999999999</v>
      </c>
      <c r="G3898">
        <f>VALUE(SUBSTITUTE(Hafas[[#This Row],[Längengrad Bahnhof]],".",","))</f>
        <v>11.278</v>
      </c>
    </row>
    <row r="3899" spans="1:7">
      <c r="A3899" s="4" t="s">
        <v>14007</v>
      </c>
      <c r="B3899">
        <v>8003580</v>
      </c>
      <c r="D3899" s="4" t="s">
        <v>14008</v>
      </c>
      <c r="E3899" s="4" t="s">
        <v>14009</v>
      </c>
      <c r="F3899">
        <f>VALUE(SUBSTITUTE(Hafas[[#This Row],[Breitengrad Bahnhof]],".",","))</f>
        <v>49.507097000000002</v>
      </c>
      <c r="G3899">
        <f>VALUE(SUBSTITUTE(Hafas[[#This Row],[Längengrad Bahnhof]],".",","))</f>
        <v>11.285976</v>
      </c>
    </row>
    <row r="3900" spans="1:7">
      <c r="A3900" s="4" t="s">
        <v>14010</v>
      </c>
      <c r="B3900">
        <v>8003581</v>
      </c>
      <c r="D3900" s="4" t="s">
        <v>14011</v>
      </c>
      <c r="E3900" s="4" t="s">
        <v>14012</v>
      </c>
      <c r="F3900">
        <f>VALUE(SUBSTITUTE(Hafas[[#This Row],[Breitengrad Bahnhof]],".",","))</f>
        <v>49.512332999999998</v>
      </c>
      <c r="G3900">
        <f>VALUE(SUBSTITUTE(Hafas[[#This Row],[Längengrad Bahnhof]],".",","))</f>
        <v>11.277359000000001</v>
      </c>
    </row>
    <row r="3901" spans="1:7">
      <c r="A3901" s="4" t="s">
        <v>14013</v>
      </c>
      <c r="B3901">
        <v>8003582</v>
      </c>
      <c r="D3901" s="4" t="s">
        <v>14014</v>
      </c>
      <c r="E3901" s="4" t="s">
        <v>14015</v>
      </c>
      <c r="F3901">
        <f>VALUE(SUBSTITUTE(Hafas[[#This Row],[Breitengrad Bahnhof]],".",","))</f>
        <v>50.010669999999998</v>
      </c>
      <c r="G3901">
        <f>VALUE(SUBSTITUTE(Hafas[[#This Row],[Längengrad Bahnhof]],".",","))</f>
        <v>9.277692</v>
      </c>
    </row>
    <row r="3902" spans="1:7">
      <c r="A3902" s="4" t="s">
        <v>14016</v>
      </c>
      <c r="B3902">
        <v>8003584</v>
      </c>
      <c r="D3902" s="4" t="s">
        <v>14017</v>
      </c>
      <c r="E3902" s="4" t="s">
        <v>14018</v>
      </c>
      <c r="F3902">
        <f>VALUE(SUBSTITUTE(Hafas[[#This Row],[Breitengrad Bahnhof]],".",","))</f>
        <v>47.933653</v>
      </c>
      <c r="G3902">
        <f>VALUE(SUBSTITUTE(Hafas[[#This Row],[Längengrad Bahnhof]],".",","))</f>
        <v>12.922363000000001</v>
      </c>
    </row>
    <row r="3903" spans="1:7">
      <c r="A3903" s="4" t="s">
        <v>14019</v>
      </c>
      <c r="B3903">
        <v>8081932</v>
      </c>
      <c r="D3903" s="4" t="s">
        <v>14020</v>
      </c>
      <c r="E3903" s="4" t="s">
        <v>14021</v>
      </c>
      <c r="F3903">
        <f>VALUE(SUBSTITUTE(Hafas[[#This Row],[Breitengrad Bahnhof]],".",","))</f>
        <v>47.934327000000003</v>
      </c>
      <c r="G3903">
        <f>VALUE(SUBSTITUTE(Hafas[[#This Row],[Längengrad Bahnhof]],".",","))</f>
        <v>12.932489</v>
      </c>
    </row>
    <row r="3904" spans="1:7">
      <c r="A3904" s="4" t="s">
        <v>14022</v>
      </c>
      <c r="B3904">
        <v>8081934</v>
      </c>
      <c r="D3904" s="4" t="s">
        <v>14023</v>
      </c>
      <c r="E3904" s="4" t="s">
        <v>14024</v>
      </c>
      <c r="F3904">
        <f>VALUE(SUBSTITUTE(Hafas[[#This Row],[Breitengrad Bahnhof]],".",","))</f>
        <v>47.934579999999997</v>
      </c>
      <c r="G3904">
        <f>VALUE(SUBSTITUTE(Hafas[[#This Row],[Längengrad Bahnhof]],".",","))</f>
        <v>12.928691000000001</v>
      </c>
    </row>
    <row r="3905" spans="1:7">
      <c r="A3905" s="4" t="s">
        <v>14025</v>
      </c>
      <c r="B3905">
        <v>8003585</v>
      </c>
      <c r="D3905" s="4" t="s">
        <v>14026</v>
      </c>
      <c r="E3905" s="4" t="s">
        <v>14027</v>
      </c>
      <c r="F3905">
        <f>VALUE(SUBSTITUTE(Hafas[[#This Row],[Breitengrad Bahnhof]],".",","))</f>
        <v>47.563408000000003</v>
      </c>
      <c r="G3905">
        <f>VALUE(SUBSTITUTE(Hafas[[#This Row],[Längengrad Bahnhof]],".",","))</f>
        <v>8.0583120000000008</v>
      </c>
    </row>
    <row r="3906" spans="1:7">
      <c r="A3906" s="4" t="s">
        <v>14028</v>
      </c>
      <c r="B3906">
        <v>8003586</v>
      </c>
      <c r="D3906" s="4" t="s">
        <v>14029</v>
      </c>
      <c r="E3906" s="4" t="s">
        <v>14030</v>
      </c>
      <c r="F3906">
        <f>VALUE(SUBSTITUTE(Hafas[[#This Row],[Breitengrad Bahnhof]],".",","))</f>
        <v>47.566163000000003</v>
      </c>
      <c r="G3906">
        <f>VALUE(SUBSTITUTE(Hafas[[#This Row],[Längengrad Bahnhof]],".",","))</f>
        <v>8.0736910000000002</v>
      </c>
    </row>
    <row r="3907" spans="1:7">
      <c r="A3907" s="4" t="s">
        <v>14031</v>
      </c>
      <c r="B3907">
        <v>8003588</v>
      </c>
      <c r="D3907" s="4" t="s">
        <v>14032</v>
      </c>
      <c r="E3907" s="4" t="s">
        <v>14033</v>
      </c>
      <c r="F3907">
        <f>VALUE(SUBSTITUTE(Hafas[[#This Row],[Breitengrad Bahnhof]],".",","))</f>
        <v>49.076514000000003</v>
      </c>
      <c r="G3907">
        <f>VALUE(SUBSTITUTE(Hafas[[#This Row],[Längengrad Bahnhof]],".",","))</f>
        <v>9.1461360000000003</v>
      </c>
    </row>
    <row r="3908" spans="1:7">
      <c r="A3908" s="4" t="s">
        <v>14034</v>
      </c>
      <c r="B3908">
        <v>8003589</v>
      </c>
      <c r="D3908" s="4" t="s">
        <v>14035</v>
      </c>
      <c r="E3908" s="4" t="s">
        <v>14036</v>
      </c>
      <c r="F3908">
        <f>VALUE(SUBSTITUTE(Hafas[[#This Row],[Breitengrad Bahnhof]],".",","))</f>
        <v>48.574565999999997</v>
      </c>
      <c r="G3908">
        <f>VALUE(SUBSTITUTE(Hafas[[#This Row],[Längengrad Bahnhof]],".",","))</f>
        <v>10.424966</v>
      </c>
    </row>
    <row r="3909" spans="1:7">
      <c r="A3909" s="4" t="s">
        <v>14037</v>
      </c>
      <c r="B3909">
        <v>8003591</v>
      </c>
      <c r="D3909" s="4" t="s">
        <v>14038</v>
      </c>
      <c r="E3909" s="4" t="s">
        <v>14039</v>
      </c>
      <c r="F3909">
        <f>VALUE(SUBSTITUTE(Hafas[[#This Row],[Breitengrad Bahnhof]],".",","))</f>
        <v>48.233303999999997</v>
      </c>
      <c r="G3909">
        <f>VALUE(SUBSTITUTE(Hafas[[#This Row],[Längengrad Bahnhof]],".",","))</f>
        <v>9.8783940000000001</v>
      </c>
    </row>
    <row r="3910" spans="1:7">
      <c r="A3910" s="4" t="s">
        <v>14040</v>
      </c>
      <c r="B3910">
        <v>8003592</v>
      </c>
      <c r="D3910" s="4" t="s">
        <v>14041</v>
      </c>
      <c r="E3910" s="4" t="s">
        <v>14042</v>
      </c>
      <c r="F3910">
        <f>VALUE(SUBSTITUTE(Hafas[[#This Row],[Breitengrad Bahnhof]],".",","))</f>
        <v>48.231112000000003</v>
      </c>
      <c r="G3910">
        <f>VALUE(SUBSTITUTE(Hafas[[#This Row],[Längengrad Bahnhof]],".",","))</f>
        <v>9.8482509999999994</v>
      </c>
    </row>
    <row r="3911" spans="1:7">
      <c r="A3911" s="4" t="s">
        <v>14043</v>
      </c>
      <c r="B3911">
        <v>8003593</v>
      </c>
      <c r="D3911" s="4" t="s">
        <v>14044</v>
      </c>
      <c r="E3911" s="4" t="s">
        <v>14045</v>
      </c>
      <c r="F3911">
        <f>VALUE(SUBSTITUTE(Hafas[[#This Row],[Breitengrad Bahnhof]],".",","))</f>
        <v>50.329552</v>
      </c>
      <c r="G3911">
        <f>VALUE(SUBSTITUTE(Hafas[[#This Row],[Längengrad Bahnhof]],".",","))</f>
        <v>7.9057659999999998</v>
      </c>
    </row>
    <row r="3912" spans="1:7">
      <c r="A3912" s="4" t="s">
        <v>14046</v>
      </c>
      <c r="B3912">
        <v>8012171</v>
      </c>
      <c r="D3912" s="4" t="s">
        <v>14047</v>
      </c>
      <c r="E3912" s="4" t="s">
        <v>14048</v>
      </c>
      <c r="F3912">
        <f>VALUE(SUBSTITUTE(Hafas[[#This Row],[Breitengrad Bahnhof]],".",","))</f>
        <v>50.473314000000002</v>
      </c>
      <c r="G3912">
        <f>VALUE(SUBSTITUTE(Hafas[[#This Row],[Längengrad Bahnhof]],".",","))</f>
        <v>11.160302</v>
      </c>
    </row>
    <row r="3913" spans="1:7">
      <c r="A3913" s="4" t="s">
        <v>14049</v>
      </c>
      <c r="B3913">
        <v>8070467</v>
      </c>
      <c r="D3913" s="4" t="s">
        <v>14050</v>
      </c>
      <c r="E3913" s="4" t="s">
        <v>14051</v>
      </c>
      <c r="F3913">
        <f>VALUE(SUBSTITUTE(Hafas[[#This Row],[Breitengrad Bahnhof]],".",","))</f>
        <v>47.792619000000002</v>
      </c>
      <c r="G3913">
        <f>VALUE(SUBSTITUTE(Hafas[[#This Row],[Längengrad Bahnhof]],".",","))</f>
        <v>8.4928050000000006</v>
      </c>
    </row>
    <row r="3914" spans="1:7">
      <c r="A3914" s="4" t="s">
        <v>14052</v>
      </c>
      <c r="B3914">
        <v>8012174</v>
      </c>
      <c r="D3914" s="4" t="s">
        <v>14053</v>
      </c>
      <c r="E3914" s="4" t="s">
        <v>14054</v>
      </c>
      <c r="F3914">
        <f>VALUE(SUBSTITUTE(Hafas[[#This Row],[Breitengrad Bahnhof]],".",","))</f>
        <v>51.248249999999999</v>
      </c>
      <c r="G3914">
        <f>VALUE(SUBSTITUTE(Hafas[[#This Row],[Längengrad Bahnhof]],".",","))</f>
        <v>13.879652999999999</v>
      </c>
    </row>
    <row r="3915" spans="1:7">
      <c r="A3915" s="4" t="s">
        <v>14055</v>
      </c>
      <c r="B3915">
        <v>8012175</v>
      </c>
      <c r="D3915" s="4" t="s">
        <v>14056</v>
      </c>
      <c r="E3915" s="4" t="s">
        <v>14057</v>
      </c>
      <c r="F3915">
        <f>VALUE(SUBSTITUTE(Hafas[[#This Row],[Breitengrad Bahnhof]],".",","))</f>
        <v>51.447232999999997</v>
      </c>
      <c r="G3915">
        <f>VALUE(SUBSTITUTE(Hafas[[#This Row],[Längengrad Bahnhof]],".",","))</f>
        <v>14.093147</v>
      </c>
    </row>
    <row r="3916" spans="1:7">
      <c r="A3916" s="4" t="s">
        <v>14058</v>
      </c>
      <c r="B3916">
        <v>8003594</v>
      </c>
      <c r="D3916" s="4" t="s">
        <v>14059</v>
      </c>
      <c r="E3916" s="4" t="s">
        <v>14060</v>
      </c>
      <c r="F3916">
        <f>VALUE(SUBSTITUTE(Hafas[[#This Row],[Breitengrad Bahnhof]],".",","))</f>
        <v>48.519483000000001</v>
      </c>
      <c r="G3916">
        <f>VALUE(SUBSTITUTE(Hafas[[#This Row],[Längengrad Bahnhof]],".",","))</f>
        <v>8.1160669999999993</v>
      </c>
    </row>
    <row r="3917" spans="1:7">
      <c r="A3917" s="4" t="s">
        <v>14061</v>
      </c>
      <c r="B3917">
        <v>8012176</v>
      </c>
      <c r="D3917" s="4" t="s">
        <v>14062</v>
      </c>
      <c r="E3917" s="4" t="s">
        <v>14063</v>
      </c>
      <c r="F3917">
        <f>VALUE(SUBSTITUTE(Hafas[[#This Row],[Breitengrad Bahnhof]],".",","))</f>
        <v>50.568050999999997</v>
      </c>
      <c r="G3917">
        <f>VALUE(SUBSTITUTE(Hafas[[#This Row],[Längengrad Bahnhof]],".",","))</f>
        <v>12.749027999999999</v>
      </c>
    </row>
    <row r="3918" spans="1:7">
      <c r="A3918" s="4" t="s">
        <v>14064</v>
      </c>
      <c r="B3918">
        <v>8012177</v>
      </c>
      <c r="D3918" s="4" t="s">
        <v>14065</v>
      </c>
      <c r="E3918" s="4" t="s">
        <v>14066</v>
      </c>
      <c r="F3918">
        <f>VALUE(SUBSTITUTE(Hafas[[#This Row],[Breitengrad Bahnhof]],".",","))</f>
        <v>54.342219</v>
      </c>
      <c r="G3918">
        <f>VALUE(SUBSTITUTE(Hafas[[#This Row],[Längengrad Bahnhof]],".",","))</f>
        <v>13.503118000000001</v>
      </c>
    </row>
    <row r="3919" spans="1:7">
      <c r="A3919" s="4" t="s">
        <v>14067</v>
      </c>
      <c r="B3919">
        <v>8000222</v>
      </c>
      <c r="D3919" s="4" t="s">
        <v>14068</v>
      </c>
      <c r="E3919" s="4" t="s">
        <v>14069</v>
      </c>
      <c r="F3919">
        <f>VALUE(SUBSTITUTE(Hafas[[#This Row],[Breitengrad Bahnhof]],".",","))</f>
        <v>50.643690999999997</v>
      </c>
      <c r="G3919">
        <f>VALUE(SUBSTITUTE(Hafas[[#This Row],[Längengrad Bahnhof]],".",","))</f>
        <v>9.4074910000000003</v>
      </c>
    </row>
    <row r="3920" spans="1:7">
      <c r="A3920" s="4" t="s">
        <v>14070</v>
      </c>
      <c r="B3920">
        <v>8017345</v>
      </c>
      <c r="D3920" s="4" t="s">
        <v>14071</v>
      </c>
      <c r="E3920" s="4" t="s">
        <v>14072</v>
      </c>
      <c r="F3920">
        <f>VALUE(SUBSTITUTE(Hafas[[#This Row],[Breitengrad Bahnhof]],".",","))</f>
        <v>54.345215000000003</v>
      </c>
      <c r="G3920">
        <f>VALUE(SUBSTITUTE(Hafas[[#This Row],[Längengrad Bahnhof]],".",","))</f>
        <v>13.500754000000001</v>
      </c>
    </row>
    <row r="3921" spans="1:7">
      <c r="A3921" s="4" t="s">
        <v>14073</v>
      </c>
      <c r="B3921">
        <v>8012178</v>
      </c>
      <c r="D3921" s="4" t="s">
        <v>14074</v>
      </c>
      <c r="E3921" s="4" t="s">
        <v>14075</v>
      </c>
      <c r="F3921">
        <f>VALUE(SUBSTITUTE(Hafas[[#This Row],[Breitengrad Bahnhof]],".",","))</f>
        <v>51.175035999999999</v>
      </c>
      <c r="G3921">
        <f>VALUE(SUBSTITUTE(Hafas[[#This Row],[Längengrad Bahnhof]],".",","))</f>
        <v>12.619387</v>
      </c>
    </row>
    <row r="3922" spans="1:7">
      <c r="A3922" s="4" t="s">
        <v>14076</v>
      </c>
      <c r="B3922">
        <v>8003597</v>
      </c>
      <c r="D3922" s="4" t="s">
        <v>14077</v>
      </c>
      <c r="E3922" s="4" t="s">
        <v>14078</v>
      </c>
      <c r="F3922">
        <f>VALUE(SUBSTITUTE(Hafas[[#This Row],[Breitengrad Bahnhof]],".",","))</f>
        <v>48.975292000000003</v>
      </c>
      <c r="G3922">
        <f>VALUE(SUBSTITUTE(Hafas[[#This Row],[Längengrad Bahnhof]],".",","))</f>
        <v>8.1955380000000009</v>
      </c>
    </row>
    <row r="3923" spans="1:7">
      <c r="A3923" s="4" t="s">
        <v>431</v>
      </c>
      <c r="B3923">
        <v>8000547</v>
      </c>
      <c r="D3923" s="4" t="s">
        <v>14079</v>
      </c>
      <c r="E3923" s="4" t="s">
        <v>14080</v>
      </c>
      <c r="F3923">
        <f>VALUE(SUBSTITUTE(Hafas[[#This Row],[Breitengrad Bahnhof]],".",","))</f>
        <v>49.653708999999999</v>
      </c>
      <c r="G3923">
        <f>VALUE(SUBSTITUTE(Hafas[[#This Row],[Längengrad Bahnhof]],".",","))</f>
        <v>7.5907099999999996</v>
      </c>
    </row>
    <row r="3924" spans="1:7">
      <c r="A3924" s="4" t="s">
        <v>14081</v>
      </c>
      <c r="B3924">
        <v>8000563</v>
      </c>
      <c r="D3924" s="4" t="s">
        <v>14082</v>
      </c>
      <c r="E3924" s="4" t="s">
        <v>14083</v>
      </c>
      <c r="F3924">
        <f>VALUE(SUBSTITUTE(Hafas[[#This Row],[Breitengrad Bahnhof]],".",","))</f>
        <v>49.408332000000001</v>
      </c>
      <c r="G3924">
        <f>VALUE(SUBSTITUTE(Hafas[[#This Row],[Längengrad Bahnhof]],".",","))</f>
        <v>6.9072310000000003</v>
      </c>
    </row>
    <row r="3925" spans="1:7">
      <c r="A3925" s="4" t="s">
        <v>14084</v>
      </c>
      <c r="B3925">
        <v>8007868</v>
      </c>
      <c r="D3925" s="4" t="s">
        <v>14085</v>
      </c>
      <c r="E3925" s="4" t="s">
        <v>14086</v>
      </c>
      <c r="F3925">
        <f>VALUE(SUBSTITUTE(Hafas[[#This Row],[Breitengrad Bahnhof]],".",","))</f>
        <v>49.407259000000003</v>
      </c>
      <c r="G3925">
        <f>VALUE(SUBSTITUTE(Hafas[[#This Row],[Längengrad Bahnhof]],".",","))</f>
        <v>6.8918229999999996</v>
      </c>
    </row>
    <row r="3926" spans="1:7">
      <c r="A3926" s="4" t="s">
        <v>124</v>
      </c>
      <c r="B3926">
        <v>8000225</v>
      </c>
      <c r="D3926" s="4" t="s">
        <v>125</v>
      </c>
      <c r="E3926" s="4" t="s">
        <v>126</v>
      </c>
      <c r="F3926">
        <f>VALUE(SUBSTITUTE(Hafas[[#This Row],[Breitengrad Bahnhof]],".",","))</f>
        <v>53.231650000000002</v>
      </c>
      <c r="G3926">
        <f>VALUE(SUBSTITUTE(Hafas[[#This Row],[Längengrad Bahnhof]],".",","))</f>
        <v>7.4652830000000003</v>
      </c>
    </row>
    <row r="3927" spans="1:7">
      <c r="A3927" s="4" t="s">
        <v>14087</v>
      </c>
      <c r="B3927">
        <v>8000335</v>
      </c>
      <c r="D3927" s="4" t="s">
        <v>14088</v>
      </c>
      <c r="E3927" s="4" t="s">
        <v>14089</v>
      </c>
      <c r="F3927">
        <f>VALUE(SUBSTITUTE(Hafas[[#This Row],[Breitengrad Bahnhof]],".",","))</f>
        <v>52.509469000000003</v>
      </c>
      <c r="G3927">
        <f>VALUE(SUBSTITUTE(Hafas[[#This Row],[Längengrad Bahnhof]],".",","))</f>
        <v>9.1101270000000003</v>
      </c>
    </row>
    <row r="3928" spans="1:7">
      <c r="A3928" s="4" t="s">
        <v>14090</v>
      </c>
      <c r="B3928">
        <v>8003608</v>
      </c>
      <c r="D3928" s="4" t="s">
        <v>14091</v>
      </c>
      <c r="E3928" s="4" t="s">
        <v>14092</v>
      </c>
      <c r="F3928">
        <f>VALUE(SUBSTITUTE(Hafas[[#This Row],[Breitengrad Bahnhof]],".",","))</f>
        <v>52.034933000000002</v>
      </c>
      <c r="G3928">
        <f>VALUE(SUBSTITUTE(Hafas[[#This Row],[Längengrad Bahnhof]],".",","))</f>
        <v>7.0885049999999996</v>
      </c>
    </row>
    <row r="3929" spans="1:7">
      <c r="A3929" s="4" t="s">
        <v>14093</v>
      </c>
      <c r="B3929">
        <v>8012180</v>
      </c>
      <c r="D3929" s="4" t="s">
        <v>14094</v>
      </c>
      <c r="E3929" s="4" t="s">
        <v>14095</v>
      </c>
      <c r="F3929">
        <f>VALUE(SUBSTITUTE(Hafas[[#This Row],[Breitengrad Bahnhof]],".",","))</f>
        <v>50.926907999999997</v>
      </c>
      <c r="G3929">
        <f>VALUE(SUBSTITUTE(Hafas[[#This Row],[Längengrad Bahnhof]],".",","))</f>
        <v>11.288262</v>
      </c>
    </row>
    <row r="3930" spans="1:7">
      <c r="A3930" s="4" t="s">
        <v>14096</v>
      </c>
      <c r="B3930">
        <v>8003609</v>
      </c>
      <c r="D3930" s="4" t="s">
        <v>14097</v>
      </c>
      <c r="E3930" s="4" t="s">
        <v>14098</v>
      </c>
      <c r="F3930">
        <f>VALUE(SUBSTITUTE(Hafas[[#This Row],[Breitengrad Bahnhof]],".",","))</f>
        <v>48.558549999999997</v>
      </c>
      <c r="G3930">
        <f>VALUE(SUBSTITUTE(Hafas[[#This Row],[Längengrad Bahnhof]],".",","))</f>
        <v>7.9135489999999997</v>
      </c>
    </row>
    <row r="3931" spans="1:7">
      <c r="A3931" s="4" t="s">
        <v>14099</v>
      </c>
      <c r="B3931">
        <v>8003611</v>
      </c>
      <c r="D3931" s="4" t="s">
        <v>14100</v>
      </c>
      <c r="E3931" s="4" t="s">
        <v>14101</v>
      </c>
      <c r="F3931">
        <f>VALUE(SUBSTITUTE(Hafas[[#This Row],[Breitengrad Bahnhof]],".",","))</f>
        <v>50.284745999999998</v>
      </c>
      <c r="G3931">
        <f>VALUE(SUBSTITUTE(Hafas[[#This Row],[Längengrad Bahnhof]],".",","))</f>
        <v>7.4552300000000002</v>
      </c>
    </row>
    <row r="3932" spans="1:7">
      <c r="A3932" s="4" t="s">
        <v>14102</v>
      </c>
      <c r="B3932">
        <v>8010202</v>
      </c>
      <c r="D3932" s="4" t="s">
        <v>14103</v>
      </c>
      <c r="E3932" s="4" t="s">
        <v>14104</v>
      </c>
      <c r="F3932">
        <f>VALUE(SUBSTITUTE(Hafas[[#This Row],[Breitengrad Bahnhof]],".",","))</f>
        <v>50.937826999999999</v>
      </c>
      <c r="G3932">
        <f>VALUE(SUBSTITUTE(Hafas[[#This Row],[Längengrad Bahnhof]],".",","))</f>
        <v>12.425806</v>
      </c>
    </row>
    <row r="3933" spans="1:7">
      <c r="A3933" s="4" t="s">
        <v>14105</v>
      </c>
      <c r="B3933">
        <v>8003612</v>
      </c>
      <c r="D3933" s="4" t="s">
        <v>14106</v>
      </c>
      <c r="E3933" s="4" t="s">
        <v>14107</v>
      </c>
      <c r="F3933">
        <f>VALUE(SUBSTITUTE(Hafas[[#This Row],[Breitengrad Bahnhof]],".",","))</f>
        <v>50.60671</v>
      </c>
      <c r="G3933">
        <f>VALUE(SUBSTITUTE(Hafas[[#This Row],[Längengrad Bahnhof]],".",","))</f>
        <v>8.9920760000000008</v>
      </c>
    </row>
    <row r="3934" spans="1:7">
      <c r="A3934" s="4" t="s">
        <v>14108</v>
      </c>
      <c r="B3934">
        <v>8081722</v>
      </c>
      <c r="D3934" s="4" t="s">
        <v>14109</v>
      </c>
      <c r="E3934" s="4" t="s">
        <v>14110</v>
      </c>
      <c r="F3934">
        <f>VALUE(SUBSTITUTE(Hafas[[#This Row],[Breitengrad Bahnhof]],".",","))</f>
        <v>52.741701999999997</v>
      </c>
      <c r="G3934">
        <f>VALUE(SUBSTITUTE(Hafas[[#This Row],[Längengrad Bahnhof]],".",","))</f>
        <v>13.263223999999999</v>
      </c>
    </row>
    <row r="3935" spans="1:7">
      <c r="A3935" s="4" t="s">
        <v>14111</v>
      </c>
      <c r="B3935">
        <v>8000226</v>
      </c>
      <c r="D3935" s="4" t="s">
        <v>14112</v>
      </c>
      <c r="E3935" s="4" t="s">
        <v>14113</v>
      </c>
      <c r="F3935">
        <f>VALUE(SUBSTITUTE(Hafas[[#This Row],[Breitengrad Bahnhof]],".",","))</f>
        <v>52.376722000000001</v>
      </c>
      <c r="G3935">
        <f>VALUE(SUBSTITUTE(Hafas[[#This Row],[Längengrad Bahnhof]],".",","))</f>
        <v>9.9745989999999995</v>
      </c>
    </row>
    <row r="3936" spans="1:7">
      <c r="A3936" s="4" t="s">
        <v>14114</v>
      </c>
      <c r="B3936">
        <v>8070912</v>
      </c>
      <c r="D3936" s="4" t="s">
        <v>14115</v>
      </c>
      <c r="E3936" s="4" t="s">
        <v>14116</v>
      </c>
      <c r="F3936">
        <f>VALUE(SUBSTITUTE(Hafas[[#This Row],[Breitengrad Bahnhof]],".",","))</f>
        <v>52.376944000000002</v>
      </c>
      <c r="G3936">
        <f>VALUE(SUBSTITUTE(Hafas[[#This Row],[Längengrad Bahnhof]],".",","))</f>
        <v>9.9761609999999994</v>
      </c>
    </row>
    <row r="3937" spans="1:7">
      <c r="A3937" s="4" t="s">
        <v>14117</v>
      </c>
      <c r="B3937">
        <v>8003616</v>
      </c>
      <c r="D3937" s="4" t="s">
        <v>14118</v>
      </c>
      <c r="E3937" s="4" t="s">
        <v>14119</v>
      </c>
      <c r="F3937">
        <f>VALUE(SUBSTITUTE(Hafas[[#This Row],[Breitengrad Bahnhof]],".",","))</f>
        <v>51.107520999999998</v>
      </c>
      <c r="G3937">
        <f>VALUE(SUBSTITUTE(Hafas[[#This Row],[Längengrad Bahnhof]],".",","))</f>
        <v>7.0052510000000003</v>
      </c>
    </row>
    <row r="3938" spans="1:7">
      <c r="A3938" s="4" t="s">
        <v>14120</v>
      </c>
      <c r="B3938">
        <v>8003617</v>
      </c>
      <c r="D3938" s="4" t="s">
        <v>14121</v>
      </c>
      <c r="E3938" s="4" t="s">
        <v>14122</v>
      </c>
      <c r="F3938">
        <f>VALUE(SUBSTITUTE(Hafas[[#This Row],[Breitengrad Bahnhof]],".",","))</f>
        <v>52.456453000000003</v>
      </c>
      <c r="G3938">
        <f>VALUE(SUBSTITUTE(Hafas[[#This Row],[Längengrad Bahnhof]],".",","))</f>
        <v>10.427937</v>
      </c>
    </row>
    <row r="3939" spans="1:7">
      <c r="A3939" s="4" t="s">
        <v>14123</v>
      </c>
      <c r="B3939">
        <v>8003621</v>
      </c>
      <c r="D3939" s="4" t="s">
        <v>14124</v>
      </c>
      <c r="E3939" s="4" t="s">
        <v>14125</v>
      </c>
      <c r="F3939">
        <f>VALUE(SUBSTITUTE(Hafas[[#This Row],[Breitengrad Bahnhof]],".",","))</f>
        <v>50.990658000000003</v>
      </c>
      <c r="G3939">
        <f>VALUE(SUBSTITUTE(Hafas[[#This Row],[Längengrad Bahnhof]],".",","))</f>
        <v>8.3127890000000004</v>
      </c>
    </row>
    <row r="3940" spans="1:7">
      <c r="A3940" s="4" t="s">
        <v>14126</v>
      </c>
      <c r="B3940">
        <v>8010203</v>
      </c>
      <c r="D3940" s="4" t="s">
        <v>14127</v>
      </c>
      <c r="E3940" s="4" t="s">
        <v>14128</v>
      </c>
      <c r="F3940">
        <f>VALUE(SUBSTITUTE(Hafas[[#This Row],[Breitengrad Bahnhof]],".",","))</f>
        <v>51.388835999999998</v>
      </c>
      <c r="G3940">
        <f>VALUE(SUBSTITUTE(Hafas[[#This Row],[Längengrad Bahnhof]],".",","))</f>
        <v>10.328758000000001</v>
      </c>
    </row>
    <row r="3941" spans="1:7">
      <c r="A3941" s="4" t="s">
        <v>14129</v>
      </c>
      <c r="B3941">
        <v>8003622</v>
      </c>
      <c r="D3941" s="4" t="s">
        <v>14130</v>
      </c>
      <c r="E3941" s="4" t="s">
        <v>14131</v>
      </c>
      <c r="F3941">
        <f>VALUE(SUBSTITUTE(Hafas[[#This Row],[Breitengrad Bahnhof]],".",","))</f>
        <v>48.696505999999999</v>
      </c>
      <c r="G3941">
        <f>VALUE(SUBSTITUTE(Hafas[[#This Row],[Längengrad Bahnhof]],".",","))</f>
        <v>9.1428659999999997</v>
      </c>
    </row>
    <row r="3942" spans="1:7">
      <c r="A3942" s="4" t="s">
        <v>14132</v>
      </c>
      <c r="B3942">
        <v>8003623</v>
      </c>
      <c r="D3942" s="4" t="s">
        <v>14133</v>
      </c>
      <c r="E3942" s="4" t="s">
        <v>14134</v>
      </c>
      <c r="F3942">
        <f>VALUE(SUBSTITUTE(Hafas[[#This Row],[Breitengrad Bahnhof]],".",","))</f>
        <v>49.145063999999998</v>
      </c>
      <c r="G3942">
        <f>VALUE(SUBSTITUTE(Hafas[[#This Row],[Längengrad Bahnhof]],".",","))</f>
        <v>9.1216109999999997</v>
      </c>
    </row>
    <row r="3943" spans="1:7">
      <c r="A3943" s="4" t="s">
        <v>14135</v>
      </c>
      <c r="B3943">
        <v>8071003</v>
      </c>
      <c r="D3943" s="4" t="s">
        <v>14136</v>
      </c>
      <c r="E3943" s="4" t="s">
        <v>14137</v>
      </c>
      <c r="F3943">
        <f>VALUE(SUBSTITUTE(Hafas[[#This Row],[Breitengrad Bahnhof]],".",","))</f>
        <v>49.145631000000002</v>
      </c>
      <c r="G3943">
        <f>VALUE(SUBSTITUTE(Hafas[[#This Row],[Längengrad Bahnhof]],".",","))</f>
        <v>9.1128020000000003</v>
      </c>
    </row>
    <row r="3944" spans="1:7">
      <c r="A3944" s="4" t="s">
        <v>14138</v>
      </c>
      <c r="B3944">
        <v>8070157</v>
      </c>
      <c r="D3944" s="4" t="s">
        <v>14139</v>
      </c>
      <c r="E3944" s="4" t="s">
        <v>14140</v>
      </c>
      <c r="F3944">
        <f>VALUE(SUBSTITUTE(Hafas[[#This Row],[Breitengrad Bahnhof]],".",","))</f>
        <v>49.144173000000002</v>
      </c>
      <c r="G3944">
        <f>VALUE(SUBSTITUTE(Hafas[[#This Row],[Längengrad Bahnhof]],".",","))</f>
        <v>9.1309579999999997</v>
      </c>
    </row>
    <row r="3945" spans="1:7">
      <c r="A3945" s="4" t="s">
        <v>14141</v>
      </c>
      <c r="B3945">
        <v>8003624</v>
      </c>
      <c r="D3945" s="4" t="s">
        <v>14142</v>
      </c>
      <c r="E3945" s="4" t="s">
        <v>14143</v>
      </c>
      <c r="F3945">
        <f>VALUE(SUBSTITUTE(Hafas[[#This Row],[Breitengrad Bahnhof]],".",","))</f>
        <v>49.145977000000002</v>
      </c>
      <c r="G3945">
        <f>VALUE(SUBSTITUTE(Hafas[[#This Row],[Längengrad Bahnhof]],".",","))</f>
        <v>9.1057989999999993</v>
      </c>
    </row>
    <row r="3946" spans="1:7">
      <c r="A3946" s="4" t="s">
        <v>14144</v>
      </c>
      <c r="B3946">
        <v>8003627</v>
      </c>
      <c r="D3946" s="4" t="s">
        <v>14145</v>
      </c>
      <c r="E3946" s="4" t="s">
        <v>14146</v>
      </c>
      <c r="F3946">
        <f>VALUE(SUBSTITUTE(Hafas[[#This Row],[Breitengrad Bahnhof]],".",","))</f>
        <v>48.450170999999997</v>
      </c>
      <c r="G3946">
        <f>VALUE(SUBSTITUTE(Hafas[[#This Row],[Längengrad Bahnhof]],".",","))</f>
        <v>10.215369000000001</v>
      </c>
    </row>
    <row r="3947" spans="1:7">
      <c r="A3947" s="4" t="s">
        <v>14147</v>
      </c>
      <c r="B3947">
        <v>8013070</v>
      </c>
      <c r="D3947" s="4" t="s">
        <v>14148</v>
      </c>
      <c r="E3947" s="4" t="s">
        <v>14149</v>
      </c>
      <c r="F3947">
        <f>VALUE(SUBSTITUTE(Hafas[[#This Row],[Breitengrad Bahnhof]],".",","))</f>
        <v>51.319158000000002</v>
      </c>
      <c r="G3947">
        <f>VALUE(SUBSTITUTE(Hafas[[#This Row],[Längengrad Bahnhof]],".",","))</f>
        <v>12.291748</v>
      </c>
    </row>
    <row r="3948" spans="1:7">
      <c r="A3948" s="4" t="s">
        <v>14150</v>
      </c>
      <c r="B3948">
        <v>8010008</v>
      </c>
      <c r="D3948" s="4" t="s">
        <v>14151</v>
      </c>
      <c r="E3948" s="4" t="s">
        <v>14152</v>
      </c>
      <c r="F3948">
        <f>VALUE(SUBSTITUTE(Hafas[[#This Row],[Breitengrad Bahnhof]],".",","))</f>
        <v>51.332434999999997</v>
      </c>
      <c r="G3948">
        <f>VALUE(SUBSTITUTE(Hafas[[#This Row],[Längengrad Bahnhof]],".",","))</f>
        <v>12.420510999999999</v>
      </c>
    </row>
    <row r="3949" spans="1:7">
      <c r="A3949" s="4" t="s">
        <v>14153</v>
      </c>
      <c r="B3949">
        <v>8071464</v>
      </c>
      <c r="D3949" s="4" t="s">
        <v>2585</v>
      </c>
      <c r="E3949" s="4" t="s">
        <v>2585</v>
      </c>
      <c r="F3949">
        <f>VALUE(SUBSTITUTE(Hafas[[#This Row],[Breitengrad Bahnhof]],".",","))</f>
        <v>999999</v>
      </c>
      <c r="G3949">
        <f>VALUE(SUBSTITUTE(Hafas[[#This Row],[Längengrad Bahnhof]],".",","))</f>
        <v>999999</v>
      </c>
    </row>
    <row r="3950" spans="1:7">
      <c r="A3950" s="4" t="s">
        <v>14154</v>
      </c>
      <c r="B3950">
        <v>8071459</v>
      </c>
      <c r="D3950" s="4" t="s">
        <v>14155</v>
      </c>
      <c r="E3950" s="4" t="s">
        <v>14156</v>
      </c>
      <c r="F3950">
        <f>VALUE(SUBSTITUTE(Hafas[[#This Row],[Breitengrad Bahnhof]],".",","))</f>
        <v>51.338878000000001</v>
      </c>
      <c r="G3950">
        <f>VALUE(SUBSTITUTE(Hafas[[#This Row],[Längengrad Bahnhof]],".",","))</f>
        <v>12.381468999999999</v>
      </c>
    </row>
    <row r="3951" spans="1:7">
      <c r="A3951" s="4" t="s">
        <v>14157</v>
      </c>
      <c r="B3951">
        <v>8012184</v>
      </c>
      <c r="D3951" s="4" t="s">
        <v>14158</v>
      </c>
      <c r="E3951" s="4" t="s">
        <v>14159</v>
      </c>
      <c r="F3951">
        <f>VALUE(SUBSTITUTE(Hafas[[#This Row],[Breitengrad Bahnhof]],".",","))</f>
        <v>51.329267000000002</v>
      </c>
      <c r="G3951">
        <f>VALUE(SUBSTITUTE(Hafas[[#This Row],[Längengrad Bahnhof]],".",","))</f>
        <v>12.381658</v>
      </c>
    </row>
    <row r="3952" spans="1:7">
      <c r="A3952" s="4" t="s">
        <v>14160</v>
      </c>
      <c r="B3952">
        <v>8080840</v>
      </c>
      <c r="D3952" s="4" t="s">
        <v>14161</v>
      </c>
      <c r="E3952" s="4" t="s">
        <v>14162</v>
      </c>
      <c r="F3952">
        <f>VALUE(SUBSTITUTE(Hafas[[#This Row],[Breitengrad Bahnhof]],".",","))</f>
        <v>51.367074000000002</v>
      </c>
      <c r="G3952">
        <f>VALUE(SUBSTITUTE(Hafas[[#This Row],[Längengrad Bahnhof]],".",","))</f>
        <v>12.366023999999999</v>
      </c>
    </row>
    <row r="3953" spans="1:7">
      <c r="A3953" s="4" t="s">
        <v>14163</v>
      </c>
      <c r="B3953">
        <v>8071461</v>
      </c>
      <c r="D3953" s="4" t="s">
        <v>14164</v>
      </c>
      <c r="E3953" s="4" t="s">
        <v>14165</v>
      </c>
      <c r="F3953">
        <f>VALUE(SUBSTITUTE(Hafas[[#This Row],[Breitengrad Bahnhof]],".",","))</f>
        <v>51.32347</v>
      </c>
      <c r="G3953">
        <f>VALUE(SUBSTITUTE(Hafas[[#This Row],[Längengrad Bahnhof]],".",","))</f>
        <v>12.395115000000001</v>
      </c>
    </row>
    <row r="3954" spans="1:7">
      <c r="A3954" s="4" t="s">
        <v>14166</v>
      </c>
      <c r="B3954">
        <v>8012200</v>
      </c>
      <c r="D3954" s="4" t="s">
        <v>14167</v>
      </c>
      <c r="E3954" s="4" t="s">
        <v>14168</v>
      </c>
      <c r="F3954">
        <f>VALUE(SUBSTITUTE(Hafas[[#This Row],[Breitengrad Bahnhof]],".",","))</f>
        <v>51.376358000000003</v>
      </c>
      <c r="G3954">
        <f>VALUE(SUBSTITUTE(Hafas[[#This Row],[Längengrad Bahnhof]],".",","))</f>
        <v>12.396988</v>
      </c>
    </row>
    <row r="3955" spans="1:7">
      <c r="A3955" s="4" t="s">
        <v>14169</v>
      </c>
      <c r="B3955">
        <v>8011771</v>
      </c>
      <c r="D3955" s="4" t="s">
        <v>14170</v>
      </c>
      <c r="E3955" s="4" t="s">
        <v>14171</v>
      </c>
      <c r="F3955">
        <f>VALUE(SUBSTITUTE(Hafas[[#This Row],[Breitengrad Bahnhof]],".",","))</f>
        <v>51.320905000000003</v>
      </c>
      <c r="G3955">
        <f>VALUE(SUBSTITUTE(Hafas[[#This Row],[Längengrad Bahnhof]],".",","))</f>
        <v>12.303006</v>
      </c>
    </row>
    <row r="3956" spans="1:7">
      <c r="A3956" s="4" t="s">
        <v>14172</v>
      </c>
      <c r="B3956">
        <v>8010205</v>
      </c>
      <c r="D3956" s="4" t="s">
        <v>14173</v>
      </c>
      <c r="E3956" s="4" t="s">
        <v>14174</v>
      </c>
      <c r="F3956">
        <f>VALUE(SUBSTITUTE(Hafas[[#This Row],[Breitengrad Bahnhof]],".",","))</f>
        <v>51.345471000000003</v>
      </c>
      <c r="G3956">
        <f>VALUE(SUBSTITUTE(Hafas[[#This Row],[Längengrad Bahnhof]],".",","))</f>
        <v>12.382064</v>
      </c>
    </row>
    <row r="3957" spans="1:7">
      <c r="A3957" s="4" t="s">
        <v>14175</v>
      </c>
      <c r="B3957">
        <v>8071472</v>
      </c>
      <c r="D3957" s="4" t="s">
        <v>14176</v>
      </c>
      <c r="E3957" s="4" t="s">
        <v>14177</v>
      </c>
      <c r="F3957">
        <f>VALUE(SUBSTITUTE(Hafas[[#This Row],[Breitengrad Bahnhof]],".",","))</f>
        <v>51.343642000000003</v>
      </c>
      <c r="G3957">
        <f>VALUE(SUBSTITUTE(Hafas[[#This Row],[Längengrad Bahnhof]],".",","))</f>
        <v>12.382334</v>
      </c>
    </row>
    <row r="3958" spans="1:7">
      <c r="A3958" s="4" t="s">
        <v>14178</v>
      </c>
      <c r="B3958">
        <v>8010186</v>
      </c>
      <c r="D3958" s="4" t="s">
        <v>14179</v>
      </c>
      <c r="E3958" s="4" t="s">
        <v>14180</v>
      </c>
      <c r="F3958">
        <f>VALUE(SUBSTITUTE(Hafas[[#This Row],[Breitengrad Bahnhof]],".",","))</f>
        <v>51.317236000000001</v>
      </c>
      <c r="G3958">
        <f>VALUE(SUBSTITUTE(Hafas[[#This Row],[Längengrad Bahnhof]],".",","))</f>
        <v>12.279271</v>
      </c>
    </row>
    <row r="3959" spans="1:7">
      <c r="A3959" s="4" t="s">
        <v>14181</v>
      </c>
      <c r="B3959">
        <v>8012186</v>
      </c>
      <c r="D3959" s="4" t="s">
        <v>14182</v>
      </c>
      <c r="E3959" s="4" t="s">
        <v>14183</v>
      </c>
      <c r="F3959">
        <f>VALUE(SUBSTITUTE(Hafas[[#This Row],[Breitengrad Bahnhof]],".",","))</f>
        <v>51.34064</v>
      </c>
      <c r="G3959">
        <f>VALUE(SUBSTITUTE(Hafas[[#This Row],[Längengrad Bahnhof]],".",","))</f>
        <v>12.374612000000001</v>
      </c>
    </row>
    <row r="3960" spans="1:7">
      <c r="A3960" s="4" t="s">
        <v>14184</v>
      </c>
      <c r="B3960">
        <v>8012187</v>
      </c>
      <c r="D3960" s="4" t="s">
        <v>14185</v>
      </c>
      <c r="E3960" s="4" t="s">
        <v>14186</v>
      </c>
      <c r="F3960">
        <f>VALUE(SUBSTITUTE(Hafas[[#This Row],[Breitengrad Bahnhof]],".",","))</f>
        <v>51.320067000000002</v>
      </c>
      <c r="G3960">
        <f>VALUE(SUBSTITUTE(Hafas[[#This Row],[Längengrad Bahnhof]],".",","))</f>
        <v>12.386317999999999</v>
      </c>
    </row>
    <row r="3961" spans="1:7">
      <c r="A3961" s="4" t="s">
        <v>14187</v>
      </c>
      <c r="B3961">
        <v>8012478</v>
      </c>
      <c r="D3961" s="4" t="s">
        <v>14188</v>
      </c>
      <c r="E3961" s="4" t="s">
        <v>14189</v>
      </c>
      <c r="F3961">
        <f>VALUE(SUBSTITUTE(Hafas[[#This Row],[Breitengrad Bahnhof]],".",","))</f>
        <v>51.396144999999997</v>
      </c>
      <c r="G3961">
        <f>VALUE(SUBSTITUTE(Hafas[[#This Row],[Längengrad Bahnhof]],".",","))</f>
        <v>12.389277999999999</v>
      </c>
    </row>
    <row r="3962" spans="1:7">
      <c r="A3962" s="4" t="s">
        <v>14190</v>
      </c>
      <c r="B3962">
        <v>8071074</v>
      </c>
      <c r="D3962" s="4" t="s">
        <v>2585</v>
      </c>
      <c r="E3962" s="4" t="s">
        <v>2585</v>
      </c>
      <c r="F3962">
        <f>VALUE(SUBSTITUTE(Hafas[[#This Row],[Breitengrad Bahnhof]],".",","))</f>
        <v>999999</v>
      </c>
      <c r="G3962">
        <f>VALUE(SUBSTITUTE(Hafas[[#This Row],[Längengrad Bahnhof]],".",","))</f>
        <v>999999</v>
      </c>
    </row>
    <row r="3963" spans="1:7">
      <c r="A3963" s="4" t="s">
        <v>14191</v>
      </c>
      <c r="B3963">
        <v>8012344</v>
      </c>
      <c r="D3963" s="4" t="s">
        <v>14192</v>
      </c>
      <c r="E3963" s="4" t="s">
        <v>14193</v>
      </c>
      <c r="F3963">
        <f>VALUE(SUBSTITUTE(Hafas[[#This Row],[Breitengrad Bahnhof]],".",","))</f>
        <v>51.315353000000002</v>
      </c>
      <c r="G3963">
        <f>VALUE(SUBSTITUTE(Hafas[[#This Row],[Längengrad Bahnhof]],".",","))</f>
        <v>12.267345000000001</v>
      </c>
    </row>
    <row r="3964" spans="1:7">
      <c r="A3964" s="4" t="s">
        <v>14194</v>
      </c>
      <c r="B3964">
        <v>8071786</v>
      </c>
      <c r="D3964" s="4" t="s">
        <v>14195</v>
      </c>
      <c r="E3964" s="4" t="s">
        <v>14196</v>
      </c>
      <c r="F3964">
        <f>VALUE(SUBSTITUTE(Hafas[[#This Row],[Breitengrad Bahnhof]],".",","))</f>
        <v>51.375197</v>
      </c>
      <c r="G3964">
        <f>VALUE(SUBSTITUTE(Hafas[[#This Row],[Längengrad Bahnhof]],".",","))</f>
        <v>12.412717000000001</v>
      </c>
    </row>
    <row r="3965" spans="1:7">
      <c r="A3965" s="4" t="s">
        <v>14197</v>
      </c>
      <c r="B3965">
        <v>8012273</v>
      </c>
      <c r="D3965" s="4" t="s">
        <v>14198</v>
      </c>
      <c r="E3965" s="4" t="s">
        <v>14199</v>
      </c>
      <c r="F3965">
        <f>VALUE(SUBSTITUTE(Hafas[[#This Row],[Breitengrad Bahnhof]],".",","))</f>
        <v>51.373800000000003</v>
      </c>
      <c r="G3965">
        <f>VALUE(SUBSTITUTE(Hafas[[#This Row],[Längengrad Bahnhof]],".",","))</f>
        <v>12.412100000000001</v>
      </c>
    </row>
    <row r="3966" spans="1:7">
      <c r="A3966" s="4" t="s">
        <v>14200</v>
      </c>
      <c r="B3966">
        <v>8071468</v>
      </c>
      <c r="D3966" s="4" t="s">
        <v>14201</v>
      </c>
      <c r="E3966" s="4" t="s">
        <v>14202</v>
      </c>
      <c r="F3966">
        <f>VALUE(SUBSTITUTE(Hafas[[#This Row],[Breitengrad Bahnhof]],".",","))</f>
        <v>51.369447999999998</v>
      </c>
      <c r="G3966">
        <f>VALUE(SUBSTITUTE(Hafas[[#This Row],[Längengrad Bahnhof]],".",","))</f>
        <v>12.338468000000001</v>
      </c>
    </row>
    <row r="3967" spans="1:7">
      <c r="A3967" s="4" t="s">
        <v>14203</v>
      </c>
      <c r="B3967">
        <v>8012196</v>
      </c>
      <c r="D3967" s="4" t="s">
        <v>14204</v>
      </c>
      <c r="E3967" s="4" t="s">
        <v>14205</v>
      </c>
      <c r="F3967">
        <f>VALUE(SUBSTITUTE(Hafas[[#This Row],[Breitengrad Bahnhof]],".",","))</f>
        <v>51.364162</v>
      </c>
      <c r="G3967">
        <f>VALUE(SUBSTITUTE(Hafas[[#This Row],[Längengrad Bahnhof]],".",","))</f>
        <v>12.401059999999999</v>
      </c>
    </row>
    <row r="3968" spans="1:7">
      <c r="A3968" s="4" t="s">
        <v>14206</v>
      </c>
      <c r="B3968">
        <v>8012181</v>
      </c>
      <c r="D3968" s="4" t="s">
        <v>14207</v>
      </c>
      <c r="E3968" s="4" t="s">
        <v>14208</v>
      </c>
      <c r="F3968">
        <f>VALUE(SUBSTITUTE(Hafas[[#This Row],[Breitengrad Bahnhof]],".",","))</f>
        <v>51.369886999999999</v>
      </c>
      <c r="G3968">
        <f>VALUE(SUBSTITUTE(Hafas[[#This Row],[Längengrad Bahnhof]],".",","))</f>
        <v>12.3535</v>
      </c>
    </row>
    <row r="3969" spans="1:7">
      <c r="A3969" s="4" t="s">
        <v>14209</v>
      </c>
      <c r="B3969">
        <v>8071460</v>
      </c>
      <c r="D3969" s="4" t="s">
        <v>14210</v>
      </c>
      <c r="E3969" s="4" t="s">
        <v>14211</v>
      </c>
      <c r="F3969">
        <f>VALUE(SUBSTITUTE(Hafas[[#This Row],[Breitengrad Bahnhof]],".",","))</f>
        <v>51.335388000000002</v>
      </c>
      <c r="G3969">
        <f>VALUE(SUBSTITUTE(Hafas[[#This Row],[Längengrad Bahnhof]],".",","))</f>
        <v>12.378512000000001</v>
      </c>
    </row>
    <row r="3970" spans="1:7">
      <c r="A3970" s="4" t="s">
        <v>14212</v>
      </c>
      <c r="B3970">
        <v>8071462</v>
      </c>
      <c r="D3970" s="4" t="s">
        <v>14213</v>
      </c>
      <c r="E3970" s="4" t="s">
        <v>14214</v>
      </c>
      <c r="F3970">
        <f>VALUE(SUBSTITUTE(Hafas[[#This Row],[Breitengrad Bahnhof]],".",","))</f>
        <v>51.365585000000003</v>
      </c>
      <c r="G3970">
        <f>VALUE(SUBSTITUTE(Hafas[[#This Row],[Längengrad Bahnhof]],".",","))</f>
        <v>12.351884</v>
      </c>
    </row>
    <row r="3971" spans="1:7">
      <c r="A3971" s="4" t="s">
        <v>14215</v>
      </c>
      <c r="B3971">
        <v>8012204</v>
      </c>
      <c r="D3971" s="4" t="s">
        <v>14216</v>
      </c>
      <c r="E3971" s="4" t="s">
        <v>14217</v>
      </c>
      <c r="F3971">
        <f>VALUE(SUBSTITUTE(Hafas[[#This Row],[Breitengrad Bahnhof]],".",","))</f>
        <v>51.372943999999997</v>
      </c>
      <c r="G3971">
        <f>VALUE(SUBSTITUTE(Hafas[[#This Row],[Längengrad Bahnhof]],".",","))</f>
        <v>12.344416000000001</v>
      </c>
    </row>
    <row r="3972" spans="1:7">
      <c r="A3972" s="4" t="s">
        <v>14218</v>
      </c>
      <c r="B3972">
        <v>8071179</v>
      </c>
      <c r="D3972" s="4" t="s">
        <v>14219</v>
      </c>
      <c r="E3972" s="4" t="s">
        <v>14220</v>
      </c>
      <c r="F3972">
        <f>VALUE(SUBSTITUTE(Hafas[[#This Row],[Breitengrad Bahnhof]],".",","))</f>
        <v>51.345066000000003</v>
      </c>
      <c r="G3972">
        <f>VALUE(SUBSTITUTE(Hafas[[#This Row],[Längengrad Bahnhof]],".",","))</f>
        <v>12.414337</v>
      </c>
    </row>
    <row r="3973" spans="1:7">
      <c r="A3973" s="4" t="s">
        <v>14221</v>
      </c>
      <c r="B3973">
        <v>8012343</v>
      </c>
      <c r="D3973" s="4" t="s">
        <v>14222</v>
      </c>
      <c r="E3973" s="4" t="s">
        <v>14223</v>
      </c>
      <c r="F3973">
        <f>VALUE(SUBSTITUTE(Hafas[[#This Row],[Breitengrad Bahnhof]],".",","))</f>
        <v>51.318741000000003</v>
      </c>
      <c r="G3973">
        <f>VALUE(SUBSTITUTE(Hafas[[#This Row],[Längengrad Bahnhof]],".",","))</f>
        <v>12.406283999999999</v>
      </c>
    </row>
    <row r="3974" spans="1:7">
      <c r="A3974" s="4" t="s">
        <v>14224</v>
      </c>
      <c r="B3974">
        <v>8011495</v>
      </c>
      <c r="D3974" s="4" t="s">
        <v>14225</v>
      </c>
      <c r="E3974" s="4" t="s">
        <v>14226</v>
      </c>
      <c r="F3974">
        <f>VALUE(SUBSTITUTE(Hafas[[#This Row],[Breitengrad Bahnhof]],".",","))</f>
        <v>51.340598999999997</v>
      </c>
      <c r="G3974">
        <f>VALUE(SUBSTITUTE(Hafas[[#This Row],[Längengrad Bahnhof]],".",","))</f>
        <v>12.456179000000001</v>
      </c>
    </row>
    <row r="3975" spans="1:7">
      <c r="A3975" s="4" t="s">
        <v>14227</v>
      </c>
      <c r="B3975">
        <v>8012202</v>
      </c>
      <c r="D3975" s="4" t="s">
        <v>14228</v>
      </c>
      <c r="E3975" s="4" t="s">
        <v>14229</v>
      </c>
      <c r="F3975">
        <f>VALUE(SUBSTITUTE(Hafas[[#This Row],[Breitengrad Bahnhof]],".",","))</f>
        <v>51.335396000000003</v>
      </c>
      <c r="G3975">
        <f>VALUE(SUBSTITUTE(Hafas[[#This Row],[Längengrad Bahnhof]],".",","))</f>
        <v>12.375394</v>
      </c>
    </row>
    <row r="3976" spans="1:7">
      <c r="A3976" s="4" t="s">
        <v>14230</v>
      </c>
      <c r="B3976">
        <v>8012183</v>
      </c>
      <c r="D3976" s="4" t="s">
        <v>14231</v>
      </c>
      <c r="E3976" s="4" t="s">
        <v>14232</v>
      </c>
      <c r="F3976">
        <f>VALUE(SUBSTITUTE(Hafas[[#This Row],[Breitengrad Bahnhof]],".",","))</f>
        <v>51.423338000000001</v>
      </c>
      <c r="G3976">
        <f>VALUE(SUBSTITUTE(Hafas[[#This Row],[Längengrad Bahnhof]],".",","))</f>
        <v>12.223426</v>
      </c>
    </row>
    <row r="3977" spans="1:7">
      <c r="A3977" s="4" t="s">
        <v>14233</v>
      </c>
      <c r="B3977">
        <v>8010206</v>
      </c>
      <c r="D3977" s="4" t="s">
        <v>14234</v>
      </c>
      <c r="E3977" s="4" t="s">
        <v>14235</v>
      </c>
      <c r="F3977">
        <f>VALUE(SUBSTITUTE(Hafas[[#This Row],[Breitengrad Bahnhof]],".",","))</f>
        <v>51.300716999999999</v>
      </c>
      <c r="G3977">
        <f>VALUE(SUBSTITUTE(Hafas[[#This Row],[Längengrad Bahnhof]],".",","))</f>
        <v>12.386312999999999</v>
      </c>
    </row>
    <row r="3978" spans="1:7">
      <c r="A3978" s="4" t="s">
        <v>14236</v>
      </c>
      <c r="B3978">
        <v>8011491</v>
      </c>
      <c r="D3978" s="4" t="s">
        <v>14237</v>
      </c>
      <c r="E3978" s="4" t="s">
        <v>14238</v>
      </c>
      <c r="F3978">
        <f>VALUE(SUBSTITUTE(Hafas[[#This Row],[Breitengrad Bahnhof]],".",","))</f>
        <v>51.343946000000003</v>
      </c>
      <c r="G3978">
        <f>VALUE(SUBSTITUTE(Hafas[[#This Row],[Längengrad Bahnhof]],".",","))</f>
        <v>12.477634</v>
      </c>
    </row>
    <row r="3979" spans="1:7">
      <c r="A3979" s="4" t="s">
        <v>14239</v>
      </c>
      <c r="B3979">
        <v>8012188</v>
      </c>
      <c r="D3979" s="4" t="s">
        <v>14240</v>
      </c>
      <c r="E3979" s="4" t="s">
        <v>14241</v>
      </c>
      <c r="F3979">
        <f>VALUE(SUBSTITUTE(Hafas[[#This Row],[Breitengrad Bahnhof]],".",","))</f>
        <v>51.362861000000002</v>
      </c>
      <c r="G3979">
        <f>VALUE(SUBSTITUTE(Hafas[[#This Row],[Längengrad Bahnhof]],".",","))</f>
        <v>12.374533</v>
      </c>
    </row>
    <row r="3980" spans="1:7">
      <c r="A3980" s="4" t="s">
        <v>14242</v>
      </c>
      <c r="B3980">
        <v>8012190</v>
      </c>
      <c r="D3980" s="4" t="s">
        <v>14243</v>
      </c>
      <c r="E3980" s="4" t="s">
        <v>14244</v>
      </c>
      <c r="F3980">
        <f>VALUE(SUBSTITUTE(Hafas[[#This Row],[Breitengrad Bahnhof]],".",","))</f>
        <v>51.369338999999997</v>
      </c>
      <c r="G3980">
        <f>VALUE(SUBSTITUTE(Hafas[[#This Row],[Längengrad Bahnhof]],".",","))</f>
        <v>12.459979000000001</v>
      </c>
    </row>
    <row r="3981" spans="1:7">
      <c r="A3981" s="4" t="s">
        <v>14245</v>
      </c>
      <c r="B3981">
        <v>8071785</v>
      </c>
      <c r="D3981" s="4" t="s">
        <v>14246</v>
      </c>
      <c r="E3981" s="4" t="s">
        <v>14247</v>
      </c>
      <c r="F3981">
        <f>VALUE(SUBSTITUTE(Hafas[[#This Row],[Breitengrad Bahnhof]],".",","))</f>
        <v>51.367466</v>
      </c>
      <c r="G3981">
        <f>VALUE(SUBSTITUTE(Hafas[[#This Row],[Längengrad Bahnhof]],".",","))</f>
        <v>12.460763</v>
      </c>
    </row>
    <row r="3982" spans="1:7">
      <c r="A3982" s="4" t="s">
        <v>14248</v>
      </c>
      <c r="B3982">
        <v>8011913</v>
      </c>
      <c r="D3982" s="4" t="s">
        <v>14249</v>
      </c>
      <c r="E3982" s="4" t="s">
        <v>14250</v>
      </c>
      <c r="F3982">
        <f>VALUE(SUBSTITUTE(Hafas[[#This Row],[Breitengrad Bahnhof]],".",","))</f>
        <v>51.306041</v>
      </c>
      <c r="G3982">
        <f>VALUE(SUBSTITUTE(Hafas[[#This Row],[Längengrad Bahnhof]],".",","))</f>
        <v>12.461448000000001</v>
      </c>
    </row>
    <row r="3983" spans="1:7">
      <c r="A3983" s="4" t="s">
        <v>14251</v>
      </c>
      <c r="B3983">
        <v>8012192</v>
      </c>
      <c r="D3983" s="4" t="s">
        <v>14252</v>
      </c>
      <c r="E3983" s="4" t="s">
        <v>14253</v>
      </c>
      <c r="F3983">
        <f>VALUE(SUBSTITUTE(Hafas[[#This Row],[Breitengrad Bahnhof]],".",","))</f>
        <v>51.278180999999996</v>
      </c>
      <c r="G3983">
        <f>VALUE(SUBSTITUTE(Hafas[[#This Row],[Längengrad Bahnhof]],".",","))</f>
        <v>12.309094999999999</v>
      </c>
    </row>
    <row r="3984" spans="1:7">
      <c r="A3984" s="4" t="s">
        <v>14254</v>
      </c>
      <c r="B3984">
        <v>8010207</v>
      </c>
      <c r="D3984" s="4" t="s">
        <v>14255</v>
      </c>
      <c r="E3984" s="4" t="s">
        <v>14256</v>
      </c>
      <c r="F3984">
        <f>VALUE(SUBSTITUTE(Hafas[[#This Row],[Breitengrad Bahnhof]],".",","))</f>
        <v>51.354000999999997</v>
      </c>
      <c r="G3984">
        <f>VALUE(SUBSTITUTE(Hafas[[#This Row],[Längengrad Bahnhof]],".",","))</f>
        <v>12.303737999999999</v>
      </c>
    </row>
    <row r="3985" spans="1:7">
      <c r="A3985" s="4" t="s">
        <v>14257</v>
      </c>
      <c r="B3985">
        <v>8012228</v>
      </c>
      <c r="D3985" s="4" t="s">
        <v>14258</v>
      </c>
      <c r="E3985" s="4" t="s">
        <v>14259</v>
      </c>
      <c r="F3985">
        <f>VALUE(SUBSTITUTE(Hafas[[#This Row],[Breitengrad Bahnhof]],".",","))</f>
        <v>51.283969999999997</v>
      </c>
      <c r="G3985">
        <f>VALUE(SUBSTITUTE(Hafas[[#This Row],[Längengrad Bahnhof]],".",","))</f>
        <v>12.469248</v>
      </c>
    </row>
    <row r="3986" spans="1:7">
      <c r="A3986" s="4" t="s">
        <v>14260</v>
      </c>
      <c r="B3986">
        <v>8012236</v>
      </c>
      <c r="D3986" s="4" t="s">
        <v>14261</v>
      </c>
      <c r="E3986" s="4" t="s">
        <v>14262</v>
      </c>
      <c r="F3986">
        <f>VALUE(SUBSTITUTE(Hafas[[#This Row],[Breitengrad Bahnhof]],".",","))</f>
        <v>51.333756000000001</v>
      </c>
      <c r="G3986">
        <f>VALUE(SUBSTITUTE(Hafas[[#This Row],[Längengrad Bahnhof]],".",","))</f>
        <v>12.321483000000001</v>
      </c>
    </row>
    <row r="3987" spans="1:7">
      <c r="A3987" s="4" t="s">
        <v>14263</v>
      </c>
      <c r="B3987">
        <v>8012285</v>
      </c>
      <c r="D3987" s="4" t="s">
        <v>14264</v>
      </c>
      <c r="E3987" s="4" t="s">
        <v>14265</v>
      </c>
      <c r="F3987">
        <f>VALUE(SUBSTITUTE(Hafas[[#This Row],[Breitengrad Bahnhof]],".",","))</f>
        <v>51.390056999999999</v>
      </c>
      <c r="G3987">
        <f>VALUE(SUBSTITUTE(Hafas[[#This Row],[Längengrad Bahnhof]],".",","))</f>
        <v>12.293091</v>
      </c>
    </row>
    <row r="3988" spans="1:7">
      <c r="A3988" s="4" t="s">
        <v>14266</v>
      </c>
      <c r="B3988">
        <v>8012355</v>
      </c>
      <c r="D3988" s="4" t="s">
        <v>14267</v>
      </c>
      <c r="E3988" s="4" t="s">
        <v>14268</v>
      </c>
      <c r="F3988">
        <f>VALUE(SUBSTITUTE(Hafas[[#This Row],[Breitengrad Bahnhof]],".",","))</f>
        <v>51.325316000000001</v>
      </c>
      <c r="G3988">
        <f>VALUE(SUBSTITUTE(Hafas[[#This Row],[Längengrad Bahnhof]],".",","))</f>
        <v>12.25503</v>
      </c>
    </row>
    <row r="3989" spans="1:7">
      <c r="A3989" s="4" t="s">
        <v>14269</v>
      </c>
      <c r="B3989">
        <v>8012193</v>
      </c>
      <c r="D3989" s="4" t="s">
        <v>14270</v>
      </c>
      <c r="E3989" s="4" t="s">
        <v>14271</v>
      </c>
      <c r="F3989">
        <f>VALUE(SUBSTITUTE(Hafas[[#This Row],[Breitengrad Bahnhof]],".",","))</f>
        <v>51.364431000000003</v>
      </c>
      <c r="G3989">
        <f>VALUE(SUBSTITUTE(Hafas[[#This Row],[Längengrad Bahnhof]],".",","))</f>
        <v>12.352271</v>
      </c>
    </row>
    <row r="3990" spans="1:7">
      <c r="A3990" s="4" t="s">
        <v>14272</v>
      </c>
      <c r="B3990">
        <v>8012375</v>
      </c>
      <c r="D3990" s="4" t="s">
        <v>14273</v>
      </c>
      <c r="E3990" s="4" t="s">
        <v>14274</v>
      </c>
      <c r="F3990">
        <f>VALUE(SUBSTITUTE(Hafas[[#This Row],[Breitengrad Bahnhof]],".",","))</f>
        <v>51.325237999999999</v>
      </c>
      <c r="G3990">
        <f>VALUE(SUBSTITUTE(Hafas[[#This Row],[Längengrad Bahnhof]],".",","))</f>
        <v>12.459820000000001</v>
      </c>
    </row>
    <row r="3991" spans="1:7">
      <c r="A3991" s="4" t="s">
        <v>14275</v>
      </c>
      <c r="B3991">
        <v>8010208</v>
      </c>
      <c r="D3991" s="4" t="s">
        <v>14276</v>
      </c>
      <c r="E3991" s="4" t="s">
        <v>14277</v>
      </c>
      <c r="F3991">
        <f>VALUE(SUBSTITUTE(Hafas[[#This Row],[Breitengrad Bahnhof]],".",","))</f>
        <v>51.344299999999997</v>
      </c>
      <c r="G3991">
        <f>VALUE(SUBSTITUTE(Hafas[[#This Row],[Längengrad Bahnhof]],".",","))</f>
        <v>12.444338</v>
      </c>
    </row>
    <row r="3992" spans="1:7">
      <c r="A3992" s="4" t="s">
        <v>14278</v>
      </c>
      <c r="B3992">
        <v>8010209</v>
      </c>
      <c r="D3992" s="4" t="s">
        <v>14279</v>
      </c>
      <c r="E3992" s="4" t="s">
        <v>14280</v>
      </c>
      <c r="F3992">
        <f>VALUE(SUBSTITUTE(Hafas[[#This Row],[Breitengrad Bahnhof]],".",","))</f>
        <v>51.328040000000001</v>
      </c>
      <c r="G3992">
        <f>VALUE(SUBSTITUTE(Hafas[[#This Row],[Längengrad Bahnhof]],".",","))</f>
        <v>12.32208</v>
      </c>
    </row>
    <row r="3993" spans="1:7">
      <c r="A3993" s="4" t="s">
        <v>14281</v>
      </c>
      <c r="B3993">
        <v>8012817</v>
      </c>
      <c r="D3993" s="4" t="s">
        <v>14282</v>
      </c>
      <c r="E3993" s="4" t="s">
        <v>14283</v>
      </c>
      <c r="F3993">
        <f>VALUE(SUBSTITUTE(Hafas[[#This Row],[Breitengrad Bahnhof]],".",","))</f>
        <v>51.341870999999998</v>
      </c>
      <c r="G3993">
        <f>VALUE(SUBSTITUTE(Hafas[[#This Row],[Längengrad Bahnhof]],".",","))</f>
        <v>12.282667999999999</v>
      </c>
    </row>
    <row r="3994" spans="1:7">
      <c r="A3994" s="4" t="s">
        <v>14284</v>
      </c>
      <c r="B3994">
        <v>8080930</v>
      </c>
      <c r="D3994" s="4" t="s">
        <v>14285</v>
      </c>
      <c r="E3994" s="4" t="s">
        <v>14286</v>
      </c>
      <c r="F3994">
        <f>VALUE(SUBSTITUTE(Hafas[[#This Row],[Breitengrad Bahnhof]],".",","))</f>
        <v>51.345177999999997</v>
      </c>
      <c r="G3994">
        <f>VALUE(SUBSTITUTE(Hafas[[#This Row],[Längengrad Bahnhof]],".",","))</f>
        <v>12.424666</v>
      </c>
    </row>
    <row r="3995" spans="1:7">
      <c r="A3995" s="4" t="s">
        <v>14287</v>
      </c>
      <c r="B3995">
        <v>8012194</v>
      </c>
      <c r="D3995" s="4" t="s">
        <v>14288</v>
      </c>
      <c r="E3995" s="4" t="s">
        <v>14289</v>
      </c>
      <c r="F3995">
        <f>VALUE(SUBSTITUTE(Hafas[[#This Row],[Breitengrad Bahnhof]],".",","))</f>
        <v>51.324511999999999</v>
      </c>
      <c r="G3995">
        <f>VALUE(SUBSTITUTE(Hafas[[#This Row],[Längengrad Bahnhof]],".",","))</f>
        <v>12.411428000000001</v>
      </c>
    </row>
    <row r="3996" spans="1:7">
      <c r="A3996" s="4" t="s">
        <v>14290</v>
      </c>
      <c r="B3996">
        <v>8012195</v>
      </c>
      <c r="D3996" s="4" t="s">
        <v>14291</v>
      </c>
      <c r="E3996" s="4" t="s">
        <v>14292</v>
      </c>
      <c r="F3996">
        <f>VALUE(SUBSTITUTE(Hafas[[#This Row],[Breitengrad Bahnhof]],".",","))</f>
        <v>51.371625999999999</v>
      </c>
      <c r="G3996">
        <f>VALUE(SUBSTITUTE(Hafas[[#This Row],[Längengrad Bahnhof]],".",","))</f>
        <v>12.430751000000001</v>
      </c>
    </row>
    <row r="3997" spans="1:7">
      <c r="A3997" s="4" t="s">
        <v>14293</v>
      </c>
      <c r="B3997">
        <v>8012197</v>
      </c>
      <c r="D3997" s="4" t="s">
        <v>14294</v>
      </c>
      <c r="E3997" s="4" t="s">
        <v>14295</v>
      </c>
      <c r="F3997">
        <f>VALUE(SUBSTITUTE(Hafas[[#This Row],[Breitengrad Bahnhof]],".",","))</f>
        <v>51.380687000000002</v>
      </c>
      <c r="G3997">
        <f>VALUE(SUBSTITUTE(Hafas[[#This Row],[Längengrad Bahnhof]],".",","))</f>
        <v>12.321484</v>
      </c>
    </row>
    <row r="3998" spans="1:7">
      <c r="A3998" s="4" t="s">
        <v>14296</v>
      </c>
      <c r="B3998">
        <v>8012198</v>
      </c>
      <c r="D3998" s="4" t="s">
        <v>14297</v>
      </c>
      <c r="E3998" s="4" t="s">
        <v>14298</v>
      </c>
      <c r="F3998">
        <f>VALUE(SUBSTITUTE(Hafas[[#This Row],[Breitengrad Bahnhof]],".",","))</f>
        <v>51.160325</v>
      </c>
      <c r="G3998">
        <f>VALUE(SUBSTITUTE(Hafas[[#This Row],[Längengrad Bahnhof]],".",","))</f>
        <v>12.938389000000001</v>
      </c>
    </row>
    <row r="3999" spans="1:7">
      <c r="A3999" s="4" t="s">
        <v>14299</v>
      </c>
      <c r="B3999">
        <v>8012199</v>
      </c>
      <c r="D3999" s="4" t="s">
        <v>14300</v>
      </c>
      <c r="E3999" s="4" t="s">
        <v>14301</v>
      </c>
      <c r="F3999">
        <f>VALUE(SUBSTITUTE(Hafas[[#This Row],[Breitengrad Bahnhof]],".",","))</f>
        <v>51.185484000000002</v>
      </c>
      <c r="G3999">
        <f>VALUE(SUBSTITUTE(Hafas[[#This Row],[Längengrad Bahnhof]],".",","))</f>
        <v>11.909824</v>
      </c>
    </row>
    <row r="4000" spans="1:7">
      <c r="A4000" s="4" t="s">
        <v>14302</v>
      </c>
      <c r="B4000">
        <v>8003628</v>
      </c>
      <c r="D4000" s="4" t="s">
        <v>14303</v>
      </c>
      <c r="E4000" s="4" t="s">
        <v>14304</v>
      </c>
      <c r="F4000">
        <f>VALUE(SUBSTITUTE(Hafas[[#This Row],[Breitengrad Bahnhof]],".",","))</f>
        <v>53.169142999999998</v>
      </c>
      <c r="G4000">
        <f>VALUE(SUBSTITUTE(Hafas[[#This Row],[Längengrad Bahnhof]],".",","))</f>
        <v>10.912782999999999</v>
      </c>
    </row>
    <row r="4001" spans="1:7">
      <c r="A4001" s="4" t="s">
        <v>14305</v>
      </c>
      <c r="B4001">
        <v>8003630</v>
      </c>
      <c r="D4001" s="4" t="s">
        <v>14306</v>
      </c>
      <c r="E4001" s="4" t="s">
        <v>14307</v>
      </c>
      <c r="F4001">
        <f>VALUE(SUBSTITUTE(Hafas[[#This Row],[Breitengrad Bahnhof]],".",","))</f>
        <v>51.751244</v>
      </c>
      <c r="G4001">
        <f>VALUE(SUBSTITUTE(Hafas[[#This Row],[Längengrad Bahnhof]],".",","))</f>
        <v>7.0254799999999999</v>
      </c>
    </row>
    <row r="4002" spans="1:7">
      <c r="A4002" s="4" t="s">
        <v>14308</v>
      </c>
      <c r="B4002">
        <v>8003632</v>
      </c>
      <c r="D4002" s="4" t="s">
        <v>14309</v>
      </c>
      <c r="E4002" s="4" t="s">
        <v>14310</v>
      </c>
      <c r="F4002">
        <f>VALUE(SUBSTITUTE(Hafas[[#This Row],[Breitengrad Bahnhof]],".",","))</f>
        <v>52.460163000000001</v>
      </c>
      <c r="G4002">
        <f>VALUE(SUBSTITUTE(Hafas[[#This Row],[Längengrad Bahnhof]],".",","))</f>
        <v>8.3616100000000007</v>
      </c>
    </row>
    <row r="4003" spans="1:7">
      <c r="A4003" s="4" t="s">
        <v>14311</v>
      </c>
      <c r="B4003">
        <v>8003633</v>
      </c>
      <c r="D4003" s="4" t="s">
        <v>14312</v>
      </c>
      <c r="E4003" s="4" t="s">
        <v>14313</v>
      </c>
      <c r="F4003">
        <f>VALUE(SUBSTITUTE(Hafas[[#This Row],[Breitengrad Bahnhof]],".",","))</f>
        <v>52.022399999999998</v>
      </c>
      <c r="G4003">
        <f>VALUE(SUBSTITUTE(Hafas[[#This Row],[Längengrad Bahnhof]],".",","))</f>
        <v>8.8946959999999997</v>
      </c>
    </row>
    <row r="4004" spans="1:7">
      <c r="A4004" s="4" t="s">
        <v>14314</v>
      </c>
      <c r="B4004">
        <v>8003634</v>
      </c>
      <c r="D4004" s="4" t="s">
        <v>14315</v>
      </c>
      <c r="E4004" s="4" t="s">
        <v>14316</v>
      </c>
      <c r="F4004">
        <f>VALUE(SUBSTITUTE(Hafas[[#This Row],[Breitengrad Bahnhof]],".",","))</f>
        <v>52.020964999999997</v>
      </c>
      <c r="G4004">
        <f>VALUE(SUBSTITUTE(Hafas[[#This Row],[Längengrad Bahnhof]],".",","))</f>
        <v>8.9107000000000003</v>
      </c>
    </row>
    <row r="4005" spans="1:7">
      <c r="A4005" s="4" t="s">
        <v>14317</v>
      </c>
      <c r="B4005">
        <v>8003635</v>
      </c>
      <c r="D4005" s="4" t="s">
        <v>14318</v>
      </c>
      <c r="E4005" s="4" t="s">
        <v>14319</v>
      </c>
      <c r="F4005">
        <f>VALUE(SUBSTITUTE(Hafas[[#This Row],[Breitengrad Bahnhof]],".",","))</f>
        <v>52.285103999999997</v>
      </c>
      <c r="G4005">
        <f>VALUE(SUBSTITUTE(Hafas[[#This Row],[Längengrad Bahnhof]],".",","))</f>
        <v>9.6085720000000006</v>
      </c>
    </row>
    <row r="4006" spans="1:7">
      <c r="A4006" s="4" t="s">
        <v>14320</v>
      </c>
      <c r="B4006">
        <v>8003638</v>
      </c>
      <c r="D4006" s="4" t="s">
        <v>14321</v>
      </c>
      <c r="E4006" s="4" t="s">
        <v>14322</v>
      </c>
      <c r="F4006">
        <f>VALUE(SUBSTITUTE(Hafas[[#This Row],[Breitengrad Bahnhof]],".",","))</f>
        <v>51.410398000000001</v>
      </c>
      <c r="G4006">
        <f>VALUE(SUBSTITUTE(Hafas[[#This Row],[Längengrad Bahnhof]],".",","))</f>
        <v>7.8266169999999997</v>
      </c>
    </row>
    <row r="4007" spans="1:7">
      <c r="A4007" s="4" t="s">
        <v>14323</v>
      </c>
      <c r="B4007">
        <v>8001188</v>
      </c>
      <c r="D4007" s="4" t="s">
        <v>14324</v>
      </c>
      <c r="E4007" s="4" t="s">
        <v>14325</v>
      </c>
      <c r="F4007">
        <f>VALUE(SUBSTITUTE(Hafas[[#This Row],[Breitengrad Bahnhof]],".",","))</f>
        <v>52.197021999999997</v>
      </c>
      <c r="G4007">
        <f>VALUE(SUBSTITUTE(Hafas[[#This Row],[Längengrad Bahnhof]],".",","))</f>
        <v>10.320695000000001</v>
      </c>
    </row>
    <row r="4008" spans="1:7">
      <c r="A4008" s="4" t="s">
        <v>14326</v>
      </c>
      <c r="B4008">
        <v>8071094</v>
      </c>
      <c r="D4008" s="4" t="s">
        <v>14327</v>
      </c>
      <c r="E4008" s="4" t="s">
        <v>14328</v>
      </c>
      <c r="F4008">
        <f>VALUE(SUBSTITUTE(Hafas[[#This Row],[Breitengrad Bahnhof]],".",","))</f>
        <v>50.718969000000001</v>
      </c>
      <c r="G4008">
        <f>VALUE(SUBSTITUTE(Hafas[[#This Row],[Längengrad Bahnhof]],".",","))</f>
        <v>13.192468999999999</v>
      </c>
    </row>
    <row r="4009" spans="1:7">
      <c r="A4009" s="4" t="s">
        <v>14329</v>
      </c>
      <c r="B4009">
        <v>8012201</v>
      </c>
      <c r="D4009" s="4" t="s">
        <v>14330</v>
      </c>
      <c r="E4009" s="4" t="s">
        <v>14331</v>
      </c>
      <c r="F4009">
        <f>VALUE(SUBSTITUTE(Hafas[[#This Row],[Breitengrad Bahnhof]],".",","))</f>
        <v>50.730583000000003</v>
      </c>
      <c r="G4009">
        <f>VALUE(SUBSTITUTE(Hafas[[#This Row],[Längengrad Bahnhof]],".",","))</f>
        <v>13.202676</v>
      </c>
    </row>
    <row r="4010" spans="1:7">
      <c r="A4010" s="4" t="s">
        <v>14332</v>
      </c>
      <c r="B4010">
        <v>8012203</v>
      </c>
      <c r="D4010" s="4" t="s">
        <v>14333</v>
      </c>
      <c r="E4010" s="4" t="s">
        <v>14334</v>
      </c>
      <c r="F4010">
        <f>VALUE(SUBSTITUTE(Hafas[[#This Row],[Breitengrad Bahnhof]],".",","))</f>
        <v>50.573121</v>
      </c>
      <c r="G4010">
        <f>VALUE(SUBSTITUTE(Hafas[[#This Row],[Längengrad Bahnhof]],".",","))</f>
        <v>12.373258999999999</v>
      </c>
    </row>
    <row r="4011" spans="1:7">
      <c r="A4011" s="4" t="s">
        <v>14335</v>
      </c>
      <c r="B4011">
        <v>8003639</v>
      </c>
      <c r="D4011" s="4" t="s">
        <v>14336</v>
      </c>
      <c r="E4011" s="4" t="s">
        <v>14337</v>
      </c>
      <c r="F4011">
        <f>VALUE(SUBSTITUTE(Hafas[[#This Row],[Breitengrad Bahnhof]],".",","))</f>
        <v>47.697398999999997</v>
      </c>
      <c r="G4011">
        <f>VALUE(SUBSTITUTE(Hafas[[#This Row],[Längengrad Bahnhof]],".",","))</f>
        <v>10.601214000000001</v>
      </c>
    </row>
    <row r="4012" spans="1:7">
      <c r="A4012" s="4" t="s">
        <v>14338</v>
      </c>
      <c r="B4012">
        <v>8003640</v>
      </c>
      <c r="D4012" s="4" t="s">
        <v>14339</v>
      </c>
      <c r="E4012" s="4" t="s">
        <v>14340</v>
      </c>
      <c r="F4012">
        <f>VALUE(SUBSTITUTE(Hafas[[#This Row],[Breitengrad Bahnhof]],".",","))</f>
        <v>52.175784999999998</v>
      </c>
      <c r="G4012">
        <f>VALUE(SUBSTITUTE(Hafas[[#This Row],[Längengrad Bahnhof]],".",","))</f>
        <v>7.8784590000000003</v>
      </c>
    </row>
    <row r="4013" spans="1:7">
      <c r="A4013" s="4" t="s">
        <v>14341</v>
      </c>
      <c r="B4013">
        <v>8003643</v>
      </c>
      <c r="D4013" s="4" t="s">
        <v>14342</v>
      </c>
      <c r="E4013" s="4" t="s">
        <v>14343</v>
      </c>
      <c r="F4013">
        <f>VALUE(SUBSTITUTE(Hafas[[#This Row],[Breitengrad Bahnhof]],".",","))</f>
        <v>47.680394999999997</v>
      </c>
      <c r="G4013">
        <f>VALUE(SUBSTITUTE(Hafas[[#This Row],[Längengrad Bahnhof]],".",","))</f>
        <v>11.573539</v>
      </c>
    </row>
    <row r="4014" spans="1:7">
      <c r="A4014" s="4" t="s">
        <v>14344</v>
      </c>
      <c r="B4014">
        <v>8003644</v>
      </c>
      <c r="D4014" s="4" t="s">
        <v>14345</v>
      </c>
      <c r="E4014" s="4" t="s">
        <v>14346</v>
      </c>
      <c r="F4014">
        <f>VALUE(SUBSTITUTE(Hafas[[#This Row],[Breitengrad Bahnhof]],".",","))</f>
        <v>51.588428</v>
      </c>
      <c r="G4014">
        <f>VALUE(SUBSTITUTE(Hafas[[#This Row],[Längengrad Bahnhof]],".",","))</f>
        <v>9.8711950000000002</v>
      </c>
    </row>
    <row r="4015" spans="1:7">
      <c r="A4015" s="4" t="s">
        <v>243</v>
      </c>
      <c r="B4015">
        <v>8000532</v>
      </c>
      <c r="D4015" s="4" t="s">
        <v>14347</v>
      </c>
      <c r="E4015" s="4" t="s">
        <v>14348</v>
      </c>
      <c r="F4015">
        <f>VALUE(SUBSTITUTE(Hafas[[#This Row],[Breitengrad Bahnhof]],".",","))</f>
        <v>51.104118</v>
      </c>
      <c r="G4015">
        <f>VALUE(SUBSTITUTE(Hafas[[#This Row],[Längengrad Bahnhof]],".",","))</f>
        <v>8.0714749999999995</v>
      </c>
    </row>
    <row r="4016" spans="1:7">
      <c r="A4016" s="4" t="s">
        <v>14349</v>
      </c>
      <c r="B4016">
        <v>8002370</v>
      </c>
      <c r="D4016" s="4" t="s">
        <v>14350</v>
      </c>
      <c r="E4016" s="4" t="s">
        <v>14351</v>
      </c>
      <c r="F4016">
        <f>VALUE(SUBSTITUTE(Hafas[[#This Row],[Breitengrad Bahnhof]],".",","))</f>
        <v>51.141781000000002</v>
      </c>
      <c r="G4016">
        <f>VALUE(SUBSTITUTE(Hafas[[#This Row],[Längengrad Bahnhof]],".",","))</f>
        <v>8.0179770000000001</v>
      </c>
    </row>
    <row r="4017" spans="1:7">
      <c r="A4017" s="4" t="s">
        <v>14352</v>
      </c>
      <c r="B4017">
        <v>8003939</v>
      </c>
      <c r="D4017" s="4" t="s">
        <v>14353</v>
      </c>
      <c r="E4017" s="4" t="s">
        <v>14354</v>
      </c>
      <c r="F4017">
        <f>VALUE(SUBSTITUTE(Hafas[[#This Row],[Breitengrad Bahnhof]],".",","))</f>
        <v>51.122453</v>
      </c>
      <c r="G4017">
        <f>VALUE(SUBSTITUTE(Hafas[[#This Row],[Längengrad Bahnhof]],".",","))</f>
        <v>8.0657779999999999</v>
      </c>
    </row>
    <row r="4018" spans="1:7">
      <c r="A4018" s="4" t="s">
        <v>14355</v>
      </c>
      <c r="B4018">
        <v>8003649</v>
      </c>
      <c r="D4018" s="4" t="s">
        <v>14356</v>
      </c>
      <c r="E4018" s="4" t="s">
        <v>14357</v>
      </c>
      <c r="F4018">
        <f>VALUE(SUBSTITUTE(Hafas[[#This Row],[Breitengrad Bahnhof]],".",","))</f>
        <v>54.21931</v>
      </c>
      <c r="G4018">
        <f>VALUE(SUBSTITUTE(Hafas[[#This Row],[Längengrad Bahnhof]],".",","))</f>
        <v>10.890451000000001</v>
      </c>
    </row>
    <row r="4019" spans="1:7">
      <c r="A4019" s="4" t="s">
        <v>14358</v>
      </c>
      <c r="B4019">
        <v>8007056</v>
      </c>
      <c r="D4019" s="4" t="s">
        <v>14359</v>
      </c>
      <c r="E4019" s="4" t="s">
        <v>14360</v>
      </c>
      <c r="F4019">
        <f>VALUE(SUBSTITUTE(Hafas[[#This Row],[Breitengrad Bahnhof]],".",","))</f>
        <v>53.876908999999998</v>
      </c>
      <c r="G4019">
        <f>VALUE(SUBSTITUTE(Hafas[[#This Row],[Längengrad Bahnhof]],".",","))</f>
        <v>9.8898349999999997</v>
      </c>
    </row>
    <row r="4020" spans="1:7">
      <c r="A4020" s="4" t="s">
        <v>14361</v>
      </c>
      <c r="B4020">
        <v>8003652</v>
      </c>
      <c r="D4020" s="4" t="s">
        <v>14362</v>
      </c>
      <c r="E4020" s="4" t="s">
        <v>14363</v>
      </c>
      <c r="F4020">
        <f>VALUE(SUBSTITUTE(Hafas[[#This Row],[Breitengrad Bahnhof]],".",","))</f>
        <v>48.799646000000003</v>
      </c>
      <c r="G4020">
        <f>VALUE(SUBSTITUTE(Hafas[[#This Row],[Längengrad Bahnhof]],".",","))</f>
        <v>9.0038529999999994</v>
      </c>
    </row>
    <row r="4021" spans="1:7">
      <c r="A4021" s="4" t="s">
        <v>14364</v>
      </c>
      <c r="B4021">
        <v>8007174</v>
      </c>
      <c r="D4021" s="4" t="s">
        <v>14365</v>
      </c>
      <c r="E4021" s="4" t="s">
        <v>14366</v>
      </c>
      <c r="F4021">
        <f>VALUE(SUBSTITUTE(Hafas[[#This Row],[Breitengrad Bahnhof]],".",","))</f>
        <v>49.097192999999997</v>
      </c>
      <c r="G4021">
        <f>VALUE(SUBSTITUTE(Hafas[[#This Row],[Längengrad Bahnhof]],".",","))</f>
        <v>8.4010990000000003</v>
      </c>
    </row>
    <row r="4022" spans="1:7">
      <c r="A4022" s="4" t="s">
        <v>14367</v>
      </c>
      <c r="B4022">
        <v>8003655</v>
      </c>
      <c r="D4022" s="4" t="s">
        <v>14368</v>
      </c>
      <c r="E4022" s="4" t="s">
        <v>14369</v>
      </c>
      <c r="F4022">
        <f>VALUE(SUBSTITUTE(Hafas[[#This Row],[Breitengrad Bahnhof]],".",","))</f>
        <v>51.844496999999997</v>
      </c>
      <c r="G4022">
        <f>VALUE(SUBSTITUTE(Hafas[[#This Row],[Längengrad Bahnhof]],".",","))</f>
        <v>8.9711820000000007</v>
      </c>
    </row>
    <row r="4023" spans="1:7">
      <c r="A4023" s="4" t="s">
        <v>14370</v>
      </c>
      <c r="B4023">
        <v>8003656</v>
      </c>
      <c r="D4023" s="4" t="s">
        <v>14371</v>
      </c>
      <c r="E4023" s="4" t="s">
        <v>14372</v>
      </c>
      <c r="F4023">
        <f>VALUE(SUBSTITUTE(Hafas[[#This Row],[Breitengrad Bahnhof]],".",","))</f>
        <v>52.397644</v>
      </c>
      <c r="G4023">
        <f>VALUE(SUBSTITUTE(Hafas[[#This Row],[Längengrad Bahnhof]],".",","))</f>
        <v>7.3059609999999999</v>
      </c>
    </row>
    <row r="4024" spans="1:7">
      <c r="A4024" s="4" t="s">
        <v>14373</v>
      </c>
      <c r="B4024">
        <v>8000227</v>
      </c>
      <c r="D4024" s="4" t="s">
        <v>14374</v>
      </c>
      <c r="E4024" s="4" t="s">
        <v>14375</v>
      </c>
      <c r="F4024">
        <f>VALUE(SUBSTITUTE(Hafas[[#This Row],[Breitengrad Bahnhof]],".",","))</f>
        <v>51.362838000000004</v>
      </c>
      <c r="G4024">
        <f>VALUE(SUBSTITUTE(Hafas[[#This Row],[Längengrad Bahnhof]],".",","))</f>
        <v>7.6183969999999999</v>
      </c>
    </row>
    <row r="4025" spans="1:7">
      <c r="A4025" s="4" t="s">
        <v>14376</v>
      </c>
      <c r="B4025">
        <v>8003657</v>
      </c>
      <c r="D4025" s="4" t="s">
        <v>14377</v>
      </c>
      <c r="E4025" s="4" t="s">
        <v>14378</v>
      </c>
      <c r="F4025">
        <f>VALUE(SUBSTITUTE(Hafas[[#This Row],[Breitengrad Bahnhof]],".",","))</f>
        <v>51.365465</v>
      </c>
      <c r="G4025">
        <f>VALUE(SUBSTITUTE(Hafas[[#This Row],[Längengrad Bahnhof]],".",","))</f>
        <v>7.6441540000000003</v>
      </c>
    </row>
    <row r="4026" spans="1:7">
      <c r="A4026" s="4" t="s">
        <v>14379</v>
      </c>
      <c r="B4026">
        <v>8012205</v>
      </c>
      <c r="D4026" s="4" t="s">
        <v>14380</v>
      </c>
      <c r="E4026" s="4" t="s">
        <v>14381</v>
      </c>
      <c r="F4026">
        <f>VALUE(SUBSTITUTE(Hafas[[#This Row],[Breitengrad Bahnhof]],".",","))</f>
        <v>52.632725000000001</v>
      </c>
      <c r="G4026">
        <f>VALUE(SUBSTITUTE(Hafas[[#This Row],[Längengrad Bahnhof]],".",","))</f>
        <v>14.347447000000001</v>
      </c>
    </row>
    <row r="4027" spans="1:7">
      <c r="A4027" s="4" t="s">
        <v>14382</v>
      </c>
      <c r="B4027">
        <v>8003658</v>
      </c>
      <c r="D4027" s="4" t="s">
        <v>14383</v>
      </c>
      <c r="E4027" s="4" t="s">
        <v>14384</v>
      </c>
      <c r="F4027">
        <f>VALUE(SUBSTITUTE(Hafas[[#This Row],[Breitengrad Bahnhof]],".",","))</f>
        <v>51.892494999999997</v>
      </c>
      <c r="G4027">
        <f>VALUE(SUBSTITUTE(Hafas[[#This Row],[Längengrad Bahnhof]],".",","))</f>
        <v>7.186998</v>
      </c>
    </row>
    <row r="4028" spans="1:7">
      <c r="A4028" s="4" t="s">
        <v>14385</v>
      </c>
      <c r="B4028">
        <v>8003659</v>
      </c>
      <c r="D4028" s="4" t="s">
        <v>14386</v>
      </c>
      <c r="E4028" s="4" t="s">
        <v>14387</v>
      </c>
      <c r="F4028">
        <f>VALUE(SUBSTITUTE(Hafas[[#This Row],[Breitengrad Bahnhof]],".",","))</f>
        <v>52.393898</v>
      </c>
      <c r="G4028">
        <f>VALUE(SUBSTITUTE(Hafas[[#This Row],[Längengrad Bahnhof]],".",","))</f>
        <v>9.6394800000000007</v>
      </c>
    </row>
    <row r="4029" spans="1:7">
      <c r="A4029" s="4" t="s">
        <v>14388</v>
      </c>
      <c r="B4029">
        <v>8012207</v>
      </c>
      <c r="D4029" s="4" t="s">
        <v>14389</v>
      </c>
      <c r="E4029" s="4" t="s">
        <v>14390</v>
      </c>
      <c r="F4029">
        <f>VALUE(SUBSTITUTE(Hafas[[#This Row],[Breitengrad Bahnhof]],".",","))</f>
        <v>51.205098999999997</v>
      </c>
      <c r="G4029">
        <f>VALUE(SUBSTITUTE(Hafas[[#This Row],[Längengrad Bahnhof]],".",","))</f>
        <v>11.153320000000001</v>
      </c>
    </row>
    <row r="4030" spans="1:7">
      <c r="A4030" s="4" t="s">
        <v>14391</v>
      </c>
      <c r="B4030">
        <v>8003660</v>
      </c>
      <c r="D4030" s="4" t="s">
        <v>14392</v>
      </c>
      <c r="E4030" s="4" t="s">
        <v>14393</v>
      </c>
      <c r="F4030">
        <f>VALUE(SUBSTITUTE(Hafas[[#This Row],[Breitengrad Bahnhof]],".",","))</f>
        <v>50.547038999999998</v>
      </c>
      <c r="G4030">
        <f>VALUE(SUBSTITUTE(Hafas[[#This Row],[Längengrad Bahnhof]],".",","))</f>
        <v>7.2863499999999997</v>
      </c>
    </row>
    <row r="4031" spans="1:7">
      <c r="A4031" s="4" t="s">
        <v>14394</v>
      </c>
      <c r="B4031">
        <v>8012208</v>
      </c>
      <c r="D4031" s="4" t="s">
        <v>14395</v>
      </c>
      <c r="E4031" s="4" t="s">
        <v>14396</v>
      </c>
      <c r="F4031">
        <f>VALUE(SUBSTITUTE(Hafas[[#This Row],[Breitengrad Bahnhof]],".",","))</f>
        <v>50.801850000000002</v>
      </c>
      <c r="G4031">
        <f>VALUE(SUBSTITUTE(Hafas[[#This Row],[Längengrad Bahnhof]],".",","))</f>
        <v>13.141310000000001</v>
      </c>
    </row>
    <row r="4032" spans="1:7">
      <c r="A4032" s="4" t="s">
        <v>14397</v>
      </c>
      <c r="B4032">
        <v>8001132</v>
      </c>
      <c r="D4032" s="4" t="s">
        <v>14398</v>
      </c>
      <c r="E4032" s="4" t="s">
        <v>14399</v>
      </c>
      <c r="F4032">
        <f>VALUE(SUBSTITUTE(Hafas[[#This Row],[Breitengrad Bahnhof]],".",","))</f>
        <v>50.539915000000001</v>
      </c>
      <c r="G4032">
        <f>VALUE(SUBSTITUTE(Hafas[[#This Row],[Längengrad Bahnhof]],".",","))</f>
        <v>8.3669019999999996</v>
      </c>
    </row>
    <row r="4033" spans="1:7">
      <c r="A4033" s="4" t="s">
        <v>14400</v>
      </c>
      <c r="B4033">
        <v>8012211</v>
      </c>
      <c r="D4033" s="4" t="s">
        <v>14401</v>
      </c>
      <c r="E4033" s="4" t="s">
        <v>14402</v>
      </c>
      <c r="F4033">
        <f>VALUE(SUBSTITUTE(Hafas[[#This Row],[Breitengrad Bahnhof]],".",","))</f>
        <v>51.320666000000003</v>
      </c>
      <c r="G4033">
        <f>VALUE(SUBSTITUTE(Hafas[[#This Row],[Längengrad Bahnhof]],".",","))</f>
        <v>12.000927000000001</v>
      </c>
    </row>
    <row r="4034" spans="1:7">
      <c r="A4034" s="4" t="s">
        <v>14403</v>
      </c>
      <c r="B4034">
        <v>8012212</v>
      </c>
      <c r="D4034" s="4" t="s">
        <v>14404</v>
      </c>
      <c r="E4034" s="4" t="s">
        <v>14405</v>
      </c>
      <c r="F4034">
        <f>VALUE(SUBSTITUTE(Hafas[[#This Row],[Breitengrad Bahnhof]],".",","))</f>
        <v>51.306598999999999</v>
      </c>
      <c r="G4034">
        <f>VALUE(SUBSTITUTE(Hafas[[#This Row],[Längengrad Bahnhof]],".",","))</f>
        <v>12.006637</v>
      </c>
    </row>
    <row r="4035" spans="1:7">
      <c r="A4035" s="4" t="s">
        <v>14406</v>
      </c>
      <c r="B4035">
        <v>8012213</v>
      </c>
      <c r="D4035" s="4" t="s">
        <v>14407</v>
      </c>
      <c r="E4035" s="4" t="s">
        <v>14408</v>
      </c>
      <c r="F4035">
        <f>VALUE(SUBSTITUTE(Hafas[[#This Row],[Breitengrad Bahnhof]],".",","))</f>
        <v>50.564819</v>
      </c>
      <c r="G4035">
        <f>VALUE(SUBSTITUTE(Hafas[[#This Row],[Längengrad Bahnhof]],".",","))</f>
        <v>11.447858</v>
      </c>
    </row>
    <row r="4036" spans="1:7">
      <c r="A4036" s="4" t="s">
        <v>14409</v>
      </c>
      <c r="B4036">
        <v>8003663</v>
      </c>
      <c r="D4036" s="4" t="s">
        <v>14410</v>
      </c>
      <c r="E4036" s="4" t="s">
        <v>14411</v>
      </c>
      <c r="F4036">
        <f>VALUE(SUBSTITUTE(Hafas[[#This Row],[Breitengrad Bahnhof]],".",","))</f>
        <v>47.745640999999999</v>
      </c>
      <c r="G4036">
        <f>VALUE(SUBSTITUTE(Hafas[[#This Row],[Längengrad Bahnhof]],".",","))</f>
        <v>10.581220999999999</v>
      </c>
    </row>
    <row r="4037" spans="1:7">
      <c r="A4037" s="4" t="s">
        <v>14412</v>
      </c>
      <c r="B4037">
        <v>8003664</v>
      </c>
      <c r="D4037" s="4" t="s">
        <v>14413</v>
      </c>
      <c r="E4037" s="4" t="s">
        <v>14414</v>
      </c>
      <c r="F4037">
        <f>VALUE(SUBSTITUTE(Hafas[[#This Row],[Breitengrad Bahnhof]],".",","))</f>
        <v>49.294899999999998</v>
      </c>
      <c r="G4037">
        <f>VALUE(SUBSTITUTE(Hafas[[#This Row],[Längengrad Bahnhof]],".",","))</f>
        <v>10.440099999999999</v>
      </c>
    </row>
    <row r="4038" spans="1:7">
      <c r="A4038" s="4" t="s">
        <v>14415</v>
      </c>
      <c r="B4038">
        <v>8003665</v>
      </c>
      <c r="D4038" s="4" t="s">
        <v>14416</v>
      </c>
      <c r="E4038" s="4" t="s">
        <v>14417</v>
      </c>
      <c r="F4038">
        <f>VALUE(SUBSTITUTE(Hafas[[#This Row],[Breitengrad Bahnhof]],".",","))</f>
        <v>50.447682</v>
      </c>
      <c r="G4038">
        <f>VALUE(SUBSTITUTE(Hafas[[#This Row],[Längengrad Bahnhof]],".",","))</f>
        <v>7.3920669999999999</v>
      </c>
    </row>
    <row r="4039" spans="1:7">
      <c r="A4039" s="4" t="s">
        <v>14418</v>
      </c>
      <c r="B4039">
        <v>8012215</v>
      </c>
      <c r="D4039" s="4" t="s">
        <v>14419</v>
      </c>
      <c r="E4039" s="4" t="s">
        <v>14420</v>
      </c>
      <c r="F4039">
        <f>VALUE(SUBSTITUTE(Hafas[[#This Row],[Breitengrad Bahnhof]],".",","))</f>
        <v>51.695079</v>
      </c>
      <c r="G4039">
        <f>VALUE(SUBSTITUTE(Hafas[[#This Row],[Längengrad Bahnhof]],".",","))</f>
        <v>14.256107999999999</v>
      </c>
    </row>
    <row r="4040" spans="1:7">
      <c r="A4040" s="4" t="s">
        <v>14421</v>
      </c>
      <c r="B4040">
        <v>8000336</v>
      </c>
      <c r="D4040" s="4" t="s">
        <v>14422</v>
      </c>
      <c r="E4040" s="4" t="s">
        <v>14423</v>
      </c>
      <c r="F4040">
        <f>VALUE(SUBSTITUTE(Hafas[[#This Row],[Breitengrad Bahnhof]],".",","))</f>
        <v>47.826166999999998</v>
      </c>
      <c r="G4040">
        <f>VALUE(SUBSTITUTE(Hafas[[#This Row],[Längengrad Bahnhof]],".",","))</f>
        <v>10.015836</v>
      </c>
    </row>
    <row r="4041" spans="1:7">
      <c r="A4041" s="4" t="s">
        <v>14424</v>
      </c>
      <c r="B4041">
        <v>8000832</v>
      </c>
      <c r="D4041" s="4" t="s">
        <v>14425</v>
      </c>
      <c r="E4041" s="4" t="s">
        <v>14426</v>
      </c>
      <c r="F4041">
        <f>VALUE(SUBSTITUTE(Hafas[[#This Row],[Breitengrad Bahnhof]],".",","))</f>
        <v>51.011409</v>
      </c>
      <c r="G4041">
        <f>VALUE(SUBSTITUTE(Hafas[[#This Row],[Längengrad Bahnhof]],".",","))</f>
        <v>6.9966749999999998</v>
      </c>
    </row>
    <row r="4042" spans="1:7">
      <c r="A4042" s="4" t="s">
        <v>249</v>
      </c>
      <c r="B4042">
        <v>8006713</v>
      </c>
      <c r="D4042" s="4" t="s">
        <v>14427</v>
      </c>
      <c r="E4042" s="4" t="s">
        <v>14428</v>
      </c>
      <c r="F4042">
        <f>VALUE(SUBSTITUTE(Hafas[[#This Row],[Breitengrad Bahnhof]],".",","))</f>
        <v>51.031514000000001</v>
      </c>
      <c r="G4042">
        <f>VALUE(SUBSTITUTE(Hafas[[#This Row],[Längengrad Bahnhof]],".",","))</f>
        <v>6.9916609999999997</v>
      </c>
    </row>
    <row r="4043" spans="1:7">
      <c r="A4043" s="4" t="s">
        <v>14429</v>
      </c>
      <c r="B4043">
        <v>8003668</v>
      </c>
      <c r="D4043" s="4" t="s">
        <v>14430</v>
      </c>
      <c r="E4043" s="4" t="s">
        <v>14431</v>
      </c>
      <c r="F4043">
        <f>VALUE(SUBSTITUTE(Hafas[[#This Row],[Breitengrad Bahnhof]],".",","))</f>
        <v>51.045822000000001</v>
      </c>
      <c r="G4043">
        <f>VALUE(SUBSTITUTE(Hafas[[#This Row],[Längengrad Bahnhof]],".",","))</f>
        <v>6.9881190000000002</v>
      </c>
    </row>
    <row r="4044" spans="1:7">
      <c r="A4044" s="4" t="s">
        <v>14432</v>
      </c>
      <c r="B4044">
        <v>8003669</v>
      </c>
      <c r="D4044" s="4" t="s">
        <v>14433</v>
      </c>
      <c r="E4044" s="4" t="s">
        <v>14434</v>
      </c>
      <c r="F4044">
        <f>VALUE(SUBSTITUTE(Hafas[[#This Row],[Breitengrad Bahnhof]],".",","))</f>
        <v>51.031058000000002</v>
      </c>
      <c r="G4044">
        <f>VALUE(SUBSTITUTE(Hafas[[#This Row],[Längengrad Bahnhof]],".",","))</f>
        <v>7.0151779999999997</v>
      </c>
    </row>
    <row r="4045" spans="1:7">
      <c r="A4045" s="4" t="s">
        <v>14435</v>
      </c>
      <c r="B4045">
        <v>8003672</v>
      </c>
      <c r="D4045" s="4" t="s">
        <v>14436</v>
      </c>
      <c r="E4045" s="4" t="s">
        <v>14437</v>
      </c>
      <c r="F4045">
        <f>VALUE(SUBSTITUTE(Hafas[[#This Row],[Breitengrad Bahnhof]],".",","))</f>
        <v>51.064264999999999</v>
      </c>
      <c r="G4045">
        <f>VALUE(SUBSTITUTE(Hafas[[#This Row],[Längengrad Bahnhof]],".",","))</f>
        <v>6.9634640000000001</v>
      </c>
    </row>
    <row r="4046" spans="1:7">
      <c r="A4046" s="4" t="s">
        <v>14438</v>
      </c>
      <c r="B4046">
        <v>8003673</v>
      </c>
      <c r="D4046" s="4" t="s">
        <v>14439</v>
      </c>
      <c r="E4046" s="4" t="s">
        <v>14440</v>
      </c>
      <c r="F4046">
        <f>VALUE(SUBSTITUTE(Hafas[[#This Row],[Breitengrad Bahnhof]],".",","))</f>
        <v>50.514578</v>
      </c>
      <c r="G4046">
        <f>VALUE(SUBSTITUTE(Hafas[[#This Row],[Längengrad Bahnhof]],".",","))</f>
        <v>8.8219589999999997</v>
      </c>
    </row>
    <row r="4047" spans="1:7">
      <c r="A4047" s="4" t="s">
        <v>14441</v>
      </c>
      <c r="B4047">
        <v>8012220</v>
      </c>
      <c r="D4047" s="4" t="s">
        <v>14442</v>
      </c>
      <c r="E4047" s="4" t="s">
        <v>14443</v>
      </c>
      <c r="F4047">
        <f>VALUE(SUBSTITUTE(Hafas[[#This Row],[Breitengrad Bahnhof]],".",","))</f>
        <v>50.840178999999999</v>
      </c>
      <c r="G4047">
        <f>VALUE(SUBSTITUTE(Hafas[[#This Row],[Längengrad Bahnhof]],".",","))</f>
        <v>13.403753999999999</v>
      </c>
    </row>
    <row r="4048" spans="1:7">
      <c r="A4048" s="4" t="s">
        <v>14444</v>
      </c>
      <c r="B4048">
        <v>8000228</v>
      </c>
      <c r="D4048" s="4" t="s">
        <v>14445</v>
      </c>
      <c r="E4048" s="4" t="s">
        <v>14446</v>
      </c>
      <c r="F4048">
        <f>VALUE(SUBSTITUTE(Hafas[[#This Row],[Breitengrad Bahnhof]],".",","))</f>
        <v>50.146451999999996</v>
      </c>
      <c r="G4048">
        <f>VALUE(SUBSTITUTE(Hafas[[#This Row],[Längengrad Bahnhof]],".",","))</f>
        <v>11.059472</v>
      </c>
    </row>
    <row r="4049" spans="1:7">
      <c r="A4049" s="4" t="s">
        <v>14447</v>
      </c>
      <c r="B4049">
        <v>8012222</v>
      </c>
      <c r="D4049" s="4" t="s">
        <v>14448</v>
      </c>
      <c r="E4049" s="4" t="s">
        <v>14449</v>
      </c>
      <c r="F4049">
        <f>VALUE(SUBSTITUTE(Hafas[[#This Row],[Breitengrad Bahnhof]],".",","))</f>
        <v>50.592084</v>
      </c>
      <c r="G4049">
        <f>VALUE(SUBSTITUTE(Hafas[[#This Row],[Längengrad Bahnhof]],".",","))</f>
        <v>11.132370999999999</v>
      </c>
    </row>
    <row r="4050" spans="1:7">
      <c r="A4050" s="4" t="s">
        <v>14450</v>
      </c>
      <c r="B4050">
        <v>8017404</v>
      </c>
      <c r="D4050" s="4" t="s">
        <v>14451</v>
      </c>
      <c r="E4050" s="4" t="s">
        <v>14452</v>
      </c>
      <c r="F4050">
        <f>VALUE(SUBSTITUTE(Hafas[[#This Row],[Breitengrad Bahnhof]],".",","))</f>
        <v>50.764465999999999</v>
      </c>
      <c r="G4050">
        <f>VALUE(SUBSTITUTE(Hafas[[#This Row],[Längengrad Bahnhof]],".",","))</f>
        <v>12.625857999999999</v>
      </c>
    </row>
    <row r="4051" spans="1:7">
      <c r="A4051" s="4" t="s">
        <v>14453</v>
      </c>
      <c r="B4051">
        <v>8017405</v>
      </c>
      <c r="D4051" s="4" t="s">
        <v>14454</v>
      </c>
      <c r="E4051" s="4" t="s">
        <v>14455</v>
      </c>
      <c r="F4051">
        <f>VALUE(SUBSTITUTE(Hafas[[#This Row],[Breitengrad Bahnhof]],".",","))</f>
        <v>50.775284999999997</v>
      </c>
      <c r="G4051">
        <f>VALUE(SUBSTITUTE(Hafas[[#This Row],[Längengrad Bahnhof]],".",","))</f>
        <v>12.632104999999999</v>
      </c>
    </row>
    <row r="4052" spans="1:7">
      <c r="A4052" s="4" t="s">
        <v>14456</v>
      </c>
      <c r="B4052">
        <v>8017406</v>
      </c>
      <c r="D4052" s="4" t="s">
        <v>14457</v>
      </c>
      <c r="E4052" s="4" t="s">
        <v>14458</v>
      </c>
      <c r="F4052">
        <f>VALUE(SUBSTITUTE(Hafas[[#This Row],[Breitengrad Bahnhof]],".",","))</f>
        <v>50.746070000000003</v>
      </c>
      <c r="G4052">
        <f>VALUE(SUBSTITUTE(Hafas[[#This Row],[Längengrad Bahnhof]],".",","))</f>
        <v>12.636189999999999</v>
      </c>
    </row>
    <row r="4053" spans="1:7">
      <c r="A4053" s="4" t="s">
        <v>14459</v>
      </c>
      <c r="B4053">
        <v>8012223</v>
      </c>
      <c r="D4053" s="4" t="s">
        <v>14460</v>
      </c>
      <c r="E4053" s="4" t="s">
        <v>14461</v>
      </c>
      <c r="F4053">
        <f>VALUE(SUBSTITUTE(Hafas[[#This Row],[Breitengrad Bahnhof]],".",","))</f>
        <v>50.757677000000001</v>
      </c>
      <c r="G4053">
        <f>VALUE(SUBSTITUTE(Hafas[[#This Row],[Längengrad Bahnhof]],".",","))</f>
        <v>12.626412</v>
      </c>
    </row>
    <row r="4054" spans="1:7">
      <c r="A4054" s="4" t="s">
        <v>14462</v>
      </c>
      <c r="B4054">
        <v>8012224</v>
      </c>
      <c r="D4054" s="4" t="s">
        <v>14463</v>
      </c>
      <c r="E4054" s="4" t="s">
        <v>14464</v>
      </c>
      <c r="F4054">
        <f>VALUE(SUBSTITUTE(Hafas[[#This Row],[Breitengrad Bahnhof]],".",","))</f>
        <v>50.699350000000003</v>
      </c>
      <c r="G4054">
        <f>VALUE(SUBSTITUTE(Hafas[[#This Row],[Längengrad Bahnhof]],".",","))</f>
        <v>12.419663999999999</v>
      </c>
    </row>
    <row r="4055" spans="1:7">
      <c r="A4055" s="4" t="s">
        <v>14465</v>
      </c>
      <c r="B4055">
        <v>8012225</v>
      </c>
      <c r="D4055" s="4" t="s">
        <v>14466</v>
      </c>
      <c r="E4055" s="4" t="s">
        <v>14467</v>
      </c>
      <c r="F4055">
        <f>VALUE(SUBSTITUTE(Hafas[[#This Row],[Breitengrad Bahnhof]],".",","))</f>
        <v>50.524377000000001</v>
      </c>
      <c r="G4055">
        <f>VALUE(SUBSTITUTE(Hafas[[#This Row],[Längengrad Bahnhof]],".",","))</f>
        <v>11.481605999999999</v>
      </c>
    </row>
    <row r="4056" spans="1:7">
      <c r="A4056" s="4" t="s">
        <v>14468</v>
      </c>
      <c r="B4056">
        <v>8003676</v>
      </c>
      <c r="D4056" s="4" t="s">
        <v>14469</v>
      </c>
      <c r="E4056" s="4" t="s">
        <v>14470</v>
      </c>
      <c r="F4056">
        <f>VALUE(SUBSTITUTE(Hafas[[#This Row],[Breitengrad Bahnhof]],".",","))</f>
        <v>49.008761999999997</v>
      </c>
      <c r="G4056">
        <f>VALUE(SUBSTITUTE(Hafas[[#This Row],[Längengrad Bahnhof]],".",","))</f>
        <v>13.246466</v>
      </c>
    </row>
    <row r="4057" spans="1:7">
      <c r="A4057" s="4" t="s">
        <v>14471</v>
      </c>
      <c r="B4057">
        <v>8003677</v>
      </c>
      <c r="D4057" s="4" t="s">
        <v>14472</v>
      </c>
      <c r="E4057" s="4" t="s">
        <v>14473</v>
      </c>
      <c r="F4057">
        <f>VALUE(SUBSTITUTE(Hafas[[#This Row],[Breitengrad Bahnhof]],".",","))</f>
        <v>51.491841000000001</v>
      </c>
      <c r="G4057">
        <f>VALUE(SUBSTITUTE(Hafas[[#This Row],[Längengrad Bahnhof]],".",","))</f>
        <v>9.2739580000000004</v>
      </c>
    </row>
    <row r="4058" spans="1:7">
      <c r="A4058" s="4" t="s">
        <v>14474</v>
      </c>
      <c r="B4058">
        <v>8012226</v>
      </c>
      <c r="D4058" s="4" t="s">
        <v>14475</v>
      </c>
      <c r="E4058" s="4" t="s">
        <v>14476</v>
      </c>
      <c r="F4058">
        <f>VALUE(SUBSTITUTE(Hafas[[#This Row],[Breitengrad Bahnhof]],".",","))</f>
        <v>53.151206999999999</v>
      </c>
      <c r="G4058">
        <f>VALUE(SUBSTITUTE(Hafas[[#This Row],[Längengrad Bahnhof]],".",","))</f>
        <v>12.393287000000001</v>
      </c>
    </row>
    <row r="4059" spans="1:7">
      <c r="A4059" s="4" t="s">
        <v>14477</v>
      </c>
      <c r="B4059">
        <v>8003681</v>
      </c>
      <c r="D4059" s="4" t="s">
        <v>14478</v>
      </c>
      <c r="E4059" s="4" t="s">
        <v>14479</v>
      </c>
      <c r="F4059">
        <f>VALUE(SUBSTITUTE(Hafas[[#This Row],[Breitengrad Bahnhof]],".",","))</f>
        <v>50.206783999999999</v>
      </c>
      <c r="G4059">
        <f>VALUE(SUBSTITUTE(Hafas[[#This Row],[Längengrad Bahnhof]],".",","))</f>
        <v>9.1459679999999999</v>
      </c>
    </row>
    <row r="4060" spans="1:7">
      <c r="A4060" s="4" t="s">
        <v>14480</v>
      </c>
      <c r="B4060">
        <v>8007159</v>
      </c>
      <c r="D4060" s="4" t="s">
        <v>14481</v>
      </c>
      <c r="E4060" s="4" t="s">
        <v>14482</v>
      </c>
      <c r="F4060">
        <f>VALUE(SUBSTITUTE(Hafas[[#This Row],[Breitengrad Bahnhof]],".",","))</f>
        <v>50.118634</v>
      </c>
      <c r="G4060">
        <f>VALUE(SUBSTITUTE(Hafas[[#This Row],[Längengrad Bahnhof]],".",","))</f>
        <v>8.4863630000000008</v>
      </c>
    </row>
    <row r="4061" spans="1:7">
      <c r="A4061" s="4" t="s">
        <v>14483</v>
      </c>
      <c r="B4061">
        <v>8070041</v>
      </c>
      <c r="D4061" s="4" t="s">
        <v>14484</v>
      </c>
      <c r="E4061" s="4" t="s">
        <v>14485</v>
      </c>
      <c r="F4061">
        <f>VALUE(SUBSTITUTE(Hafas[[#This Row],[Breitengrad Bahnhof]],".",","))</f>
        <v>50.115419000000003</v>
      </c>
      <c r="G4061">
        <f>VALUE(SUBSTITUTE(Hafas[[#This Row],[Längengrad Bahnhof]],".",","))</f>
        <v>8.5016780000000001</v>
      </c>
    </row>
    <row r="4062" spans="1:7">
      <c r="A4062" s="4" t="s">
        <v>14486</v>
      </c>
      <c r="B4062">
        <v>8079273</v>
      </c>
      <c r="D4062" s="4" t="s">
        <v>14487</v>
      </c>
      <c r="E4062" s="4" t="s">
        <v>14488</v>
      </c>
      <c r="F4062">
        <f>VALUE(SUBSTITUTE(Hafas[[#This Row],[Breitengrad Bahnhof]],".",","))</f>
        <v>47.573048999999997</v>
      </c>
      <c r="G4062">
        <f>VALUE(SUBSTITUTE(Hafas[[#This Row],[Längengrad Bahnhof]],".",","))</f>
        <v>8.3760980000000007</v>
      </c>
    </row>
    <row r="4063" spans="1:7">
      <c r="A4063" s="4" t="s">
        <v>14489</v>
      </c>
      <c r="B4063">
        <v>8071255</v>
      </c>
      <c r="D4063" s="4" t="s">
        <v>14490</v>
      </c>
      <c r="E4063" s="4" t="s">
        <v>14491</v>
      </c>
      <c r="F4063">
        <f>VALUE(SUBSTITUTE(Hafas[[#This Row],[Breitengrad Bahnhof]],".",","))</f>
        <v>53.890199000000003</v>
      </c>
      <c r="G4063">
        <f>VALUE(SUBSTITUTE(Hafas[[#This Row],[Längengrad Bahnhof]],".",","))</f>
        <v>12.343677</v>
      </c>
    </row>
    <row r="4064" spans="1:7">
      <c r="A4064" s="4" t="s">
        <v>14492</v>
      </c>
      <c r="B4064">
        <v>8079744</v>
      </c>
      <c r="D4064" s="4" t="s">
        <v>14493</v>
      </c>
      <c r="E4064" s="4" t="s">
        <v>14494</v>
      </c>
      <c r="F4064">
        <f>VALUE(SUBSTITUTE(Hafas[[#This Row],[Breitengrad Bahnhof]],".",","))</f>
        <v>54.480791000000004</v>
      </c>
      <c r="G4064">
        <f>VALUE(SUBSTITUTE(Hafas[[#This Row],[Längengrad Bahnhof]],".",","))</f>
        <v>13.506093</v>
      </c>
    </row>
    <row r="4065" spans="1:7">
      <c r="A4065" s="4" t="s">
        <v>14495</v>
      </c>
      <c r="B4065">
        <v>8081053</v>
      </c>
      <c r="D4065" s="4" t="s">
        <v>14496</v>
      </c>
      <c r="E4065" s="4" t="s">
        <v>14497</v>
      </c>
      <c r="F4065">
        <f>VALUE(SUBSTITUTE(Hafas[[#This Row],[Breitengrad Bahnhof]],".",","))</f>
        <v>52.614890000000003</v>
      </c>
      <c r="G4065">
        <f>VALUE(SUBSTITUTE(Hafas[[#This Row],[Längengrad Bahnhof]],".",","))</f>
        <v>12.830026</v>
      </c>
    </row>
    <row r="4066" spans="1:7">
      <c r="A4066" s="4" t="s">
        <v>14498</v>
      </c>
      <c r="B4066">
        <v>8010210</v>
      </c>
      <c r="D4066" s="4" t="s">
        <v>14499</v>
      </c>
      <c r="E4066" s="4" t="s">
        <v>14500</v>
      </c>
      <c r="F4066">
        <f>VALUE(SUBSTITUTE(Hafas[[#This Row],[Breitengrad Bahnhof]],".",","))</f>
        <v>54.480964999999998</v>
      </c>
      <c r="G4066">
        <f>VALUE(SUBSTITUTE(Hafas[[#This Row],[Längengrad Bahnhof]],".",","))</f>
        <v>13.510002</v>
      </c>
    </row>
    <row r="4067" spans="1:7">
      <c r="A4067" s="4" t="s">
        <v>14501</v>
      </c>
      <c r="B4067">
        <v>8003684</v>
      </c>
      <c r="D4067" s="4" t="s">
        <v>14502</v>
      </c>
      <c r="E4067" s="4" t="s">
        <v>14503</v>
      </c>
      <c r="F4067">
        <f>VALUE(SUBSTITUTE(Hafas[[#This Row],[Breitengrad Bahnhof]],".",","))</f>
        <v>49.312148000000001</v>
      </c>
      <c r="G4067">
        <f>VALUE(SUBSTITUTE(Hafas[[#This Row],[Längengrad Bahnhof]],".",","))</f>
        <v>7.2791269999999999</v>
      </c>
    </row>
    <row r="4068" spans="1:7">
      <c r="A4068" s="4" t="s">
        <v>14504</v>
      </c>
      <c r="B4068">
        <v>8012231</v>
      </c>
      <c r="D4068" s="4" t="s">
        <v>14505</v>
      </c>
      <c r="E4068" s="4" t="s">
        <v>14506</v>
      </c>
      <c r="F4068">
        <f>VALUE(SUBSTITUTE(Hafas[[#This Row],[Breitengrad Bahnhof]],".",","))</f>
        <v>50.587071000000002</v>
      </c>
      <c r="G4068">
        <f>VALUE(SUBSTITUTE(Hafas[[#This Row],[Längengrad Bahnhof]],".",","))</f>
        <v>12.25315</v>
      </c>
    </row>
    <row r="4069" spans="1:7">
      <c r="A4069" s="4" t="s">
        <v>14507</v>
      </c>
      <c r="B4069">
        <v>8070845</v>
      </c>
      <c r="D4069" s="4" t="s">
        <v>14508</v>
      </c>
      <c r="E4069" s="4" t="s">
        <v>14509</v>
      </c>
      <c r="F4069">
        <f>VALUE(SUBSTITUTE(Hafas[[#This Row],[Breitengrad Bahnhof]],".",","))</f>
        <v>50.587110000000003</v>
      </c>
      <c r="G4069">
        <f>VALUE(SUBSTITUTE(Hafas[[#This Row],[Längengrad Bahnhof]],".",","))</f>
        <v>12.253299999999999</v>
      </c>
    </row>
    <row r="4070" spans="1:7">
      <c r="A4070" s="4" t="s">
        <v>14510</v>
      </c>
      <c r="B4070">
        <v>8003680</v>
      </c>
      <c r="D4070" s="4" t="s">
        <v>14511</v>
      </c>
      <c r="E4070" s="4" t="s">
        <v>14512</v>
      </c>
      <c r="F4070">
        <f>VALUE(SUBSTITUTE(Hafas[[#This Row],[Breitengrad Bahnhof]],".",","))</f>
        <v>50.382497999999998</v>
      </c>
      <c r="G4070">
        <f>VALUE(SUBSTITUTE(Hafas[[#This Row],[Längengrad Bahnhof]],".",","))</f>
        <v>8.0961119999999998</v>
      </c>
    </row>
    <row r="4071" spans="1:7">
      <c r="A4071" s="4" t="s">
        <v>14513</v>
      </c>
      <c r="B4071">
        <v>8000229</v>
      </c>
      <c r="D4071" s="4" t="s">
        <v>14514</v>
      </c>
      <c r="E4071" s="4" t="s">
        <v>14515</v>
      </c>
      <c r="F4071">
        <f>VALUE(SUBSTITUTE(Hafas[[#This Row],[Breitengrad Bahnhof]],".",","))</f>
        <v>50.384118999999998</v>
      </c>
      <c r="G4071">
        <f>VALUE(SUBSTITUTE(Hafas[[#This Row],[Längengrad Bahnhof]],".",","))</f>
        <v>8.0623419999999992</v>
      </c>
    </row>
    <row r="4072" spans="1:7">
      <c r="A4072" s="4" t="s">
        <v>14516</v>
      </c>
      <c r="B4072">
        <v>8070272</v>
      </c>
      <c r="D4072" s="4" t="s">
        <v>2585</v>
      </c>
      <c r="E4072" s="4" t="s">
        <v>2585</v>
      </c>
      <c r="F4072">
        <f>VALUE(SUBSTITUTE(Hafas[[#This Row],[Breitengrad Bahnhof]],".",","))</f>
        <v>999999</v>
      </c>
      <c r="G4072">
        <f>VALUE(SUBSTITUTE(Hafas[[#This Row],[Längengrad Bahnhof]],".",","))</f>
        <v>999999</v>
      </c>
    </row>
    <row r="4073" spans="1:7">
      <c r="A4073" s="4" t="s">
        <v>14517</v>
      </c>
      <c r="B4073">
        <v>8003687</v>
      </c>
      <c r="D4073" s="4" t="s">
        <v>14518</v>
      </c>
      <c r="E4073" s="4" t="s">
        <v>14519</v>
      </c>
      <c r="F4073">
        <f>VALUE(SUBSTITUTE(Hafas[[#This Row],[Breitengrad Bahnhof]],".",","))</f>
        <v>49.424272999999999</v>
      </c>
      <c r="G4073">
        <f>VALUE(SUBSTITUTE(Hafas[[#This Row],[Längengrad Bahnhof]],".",","))</f>
        <v>8.3907469999999993</v>
      </c>
    </row>
    <row r="4074" spans="1:7">
      <c r="A4074" s="4" t="s">
        <v>14520</v>
      </c>
      <c r="B4074">
        <v>8012232</v>
      </c>
      <c r="D4074" s="4" t="s">
        <v>14521</v>
      </c>
      <c r="E4074" s="4" t="s">
        <v>14522</v>
      </c>
      <c r="F4074">
        <f>VALUE(SUBSTITUTE(Hafas[[#This Row],[Breitengrad Bahnhof]],".",","))</f>
        <v>51.117809000000001</v>
      </c>
      <c r="G4074">
        <f>VALUE(SUBSTITUTE(Hafas[[#This Row],[Längengrad Bahnhof]],".",","))</f>
        <v>13.049655</v>
      </c>
    </row>
    <row r="4075" spans="1:7">
      <c r="A4075" s="4" t="s">
        <v>14523</v>
      </c>
      <c r="B4075">
        <v>8012233</v>
      </c>
      <c r="D4075" s="4" t="s">
        <v>14524</v>
      </c>
      <c r="E4075" s="4" t="s">
        <v>14525</v>
      </c>
      <c r="F4075">
        <f>VALUE(SUBSTITUTE(Hafas[[#This Row],[Breitengrad Bahnhof]],".",","))</f>
        <v>51.853056000000002</v>
      </c>
      <c r="G4075">
        <f>VALUE(SUBSTITUTE(Hafas[[#This Row],[Längengrad Bahnhof]],".",","))</f>
        <v>13.085176000000001</v>
      </c>
    </row>
    <row r="4076" spans="1:7">
      <c r="A4076" s="4" t="s">
        <v>14526</v>
      </c>
      <c r="B4076">
        <v>8071787</v>
      </c>
      <c r="D4076" s="4" t="s">
        <v>14527</v>
      </c>
      <c r="E4076" s="4" t="s">
        <v>14528</v>
      </c>
      <c r="F4076">
        <f>VALUE(SUBSTITUTE(Hafas[[#This Row],[Breitengrad Bahnhof]],".",","))</f>
        <v>51.854132</v>
      </c>
      <c r="G4076">
        <f>VALUE(SUBSTITUTE(Hafas[[#This Row],[Längengrad Bahnhof]],".",","))</f>
        <v>13.102363</v>
      </c>
    </row>
    <row r="4077" spans="1:7">
      <c r="A4077" s="4" t="s">
        <v>14529</v>
      </c>
      <c r="B4077">
        <v>8003690</v>
      </c>
      <c r="D4077" s="4" t="s">
        <v>14530</v>
      </c>
      <c r="E4077" s="4" t="s">
        <v>14531</v>
      </c>
      <c r="F4077">
        <f>VALUE(SUBSTITUTE(Hafas[[#This Row],[Breitengrad Bahnhof]],".",","))</f>
        <v>49.416918000000003</v>
      </c>
      <c r="G4077">
        <f>VALUE(SUBSTITUTE(Hafas[[#This Row],[Längengrad Bahnhof]],".",","))</f>
        <v>9.0064600000000006</v>
      </c>
    </row>
    <row r="4078" spans="1:7">
      <c r="A4078" s="4" t="s">
        <v>14532</v>
      </c>
      <c r="B4078">
        <v>8070230</v>
      </c>
      <c r="D4078" s="4" t="s">
        <v>2585</v>
      </c>
      <c r="E4078" s="4" t="s">
        <v>2585</v>
      </c>
      <c r="F4078">
        <f>VALUE(SUBSTITUTE(Hafas[[#This Row],[Breitengrad Bahnhof]],".",","))</f>
        <v>999999</v>
      </c>
      <c r="G4078">
        <f>VALUE(SUBSTITUTE(Hafas[[#This Row],[Längengrad Bahnhof]],".",","))</f>
        <v>999999</v>
      </c>
    </row>
    <row r="4079" spans="1:7">
      <c r="A4079" s="4" t="s">
        <v>14533</v>
      </c>
      <c r="B4079">
        <v>8081962</v>
      </c>
      <c r="D4079" s="4" t="s">
        <v>2585</v>
      </c>
      <c r="E4079" s="4" t="s">
        <v>2585</v>
      </c>
      <c r="F4079">
        <f>VALUE(SUBSTITUTE(Hafas[[#This Row],[Breitengrad Bahnhof]],".",","))</f>
        <v>999999</v>
      </c>
      <c r="G4079">
        <f>VALUE(SUBSTITUTE(Hafas[[#This Row],[Längengrad Bahnhof]],".",","))</f>
        <v>999999</v>
      </c>
    </row>
    <row r="4080" spans="1:7">
      <c r="A4080" s="4" t="s">
        <v>14534</v>
      </c>
      <c r="B4080">
        <v>8003692</v>
      </c>
      <c r="D4080" s="4" t="s">
        <v>14535</v>
      </c>
      <c r="E4080" s="4" t="s">
        <v>14536</v>
      </c>
      <c r="F4080">
        <f>VALUE(SUBSTITUTE(Hafas[[#This Row],[Breitengrad Bahnhof]],".",","))</f>
        <v>47.559620000000002</v>
      </c>
      <c r="G4080">
        <f>VALUE(SUBSTITUTE(Hafas[[#This Row],[Längengrad Bahnhof]],".",","))</f>
        <v>9.6846599999999992</v>
      </c>
    </row>
    <row r="4081" spans="1:7">
      <c r="A4081" s="4" t="s">
        <v>14537</v>
      </c>
      <c r="B4081">
        <v>8000230</v>
      </c>
      <c r="D4081" s="4" t="s">
        <v>14538</v>
      </c>
      <c r="E4081" s="4" t="s">
        <v>14539</v>
      </c>
      <c r="F4081">
        <f>VALUE(SUBSTITUTE(Hafas[[#This Row],[Breitengrad Bahnhof]],".",","))</f>
        <v>47.544341000000003</v>
      </c>
      <c r="G4081">
        <f>VALUE(SUBSTITUTE(Hafas[[#This Row],[Längengrad Bahnhof]],".",","))</f>
        <v>9.6804690000000004</v>
      </c>
    </row>
    <row r="4082" spans="1:7">
      <c r="A4082" s="4" t="s">
        <v>14540</v>
      </c>
      <c r="B4082">
        <v>8003693</v>
      </c>
      <c r="D4082" s="4" t="s">
        <v>14541</v>
      </c>
      <c r="E4082" s="4" t="s">
        <v>14542</v>
      </c>
      <c r="F4082">
        <f>VALUE(SUBSTITUTE(Hafas[[#This Row],[Breitengrad Bahnhof]],".",","))</f>
        <v>47.552384000000004</v>
      </c>
      <c r="G4082">
        <f>VALUE(SUBSTITUTE(Hafas[[#This Row],[Längengrad Bahnhof]],".",","))</f>
        <v>9.7032919999999994</v>
      </c>
    </row>
    <row r="4083" spans="1:7">
      <c r="A4083" s="4" t="s">
        <v>14543</v>
      </c>
      <c r="B4083">
        <v>8081061</v>
      </c>
      <c r="D4083" s="4" t="s">
        <v>2585</v>
      </c>
      <c r="E4083" s="4" t="s">
        <v>2585</v>
      </c>
      <c r="F4083">
        <f>VALUE(SUBSTITUTE(Hafas[[#This Row],[Breitengrad Bahnhof]],".",","))</f>
        <v>999999</v>
      </c>
      <c r="G4083">
        <f>VALUE(SUBSTITUTE(Hafas[[#This Row],[Längengrad Bahnhof]],".",","))</f>
        <v>999999</v>
      </c>
    </row>
    <row r="4084" spans="1:7">
      <c r="A4084" s="4" t="s">
        <v>14544</v>
      </c>
      <c r="B4084">
        <v>8012237</v>
      </c>
      <c r="D4084" s="4" t="s">
        <v>14545</v>
      </c>
      <c r="E4084" s="4" t="s">
        <v>14546</v>
      </c>
      <c r="F4084">
        <f>VALUE(SUBSTITUTE(Hafas[[#This Row],[Breitengrad Bahnhof]],".",","))</f>
        <v>52.203625000000002</v>
      </c>
      <c r="G4084">
        <f>VALUE(SUBSTITUTE(Hafas[[#This Row],[Längengrad Bahnhof]],".",","))</f>
        <v>14.111705000000001</v>
      </c>
    </row>
    <row r="4085" spans="1:7">
      <c r="A4085" s="4" t="s">
        <v>14547</v>
      </c>
      <c r="B4085">
        <v>8003696</v>
      </c>
      <c r="D4085" s="4" t="s">
        <v>14548</v>
      </c>
      <c r="E4085" s="4" t="s">
        <v>14549</v>
      </c>
      <c r="F4085">
        <f>VALUE(SUBSTITUTE(Hafas[[#This Row],[Breitengrad Bahnhof]],".",","))</f>
        <v>50.377564999999997</v>
      </c>
      <c r="G4085">
        <f>VALUE(SUBSTITUTE(Hafas[[#This Row],[Längengrad Bahnhof]],".",","))</f>
        <v>8.1333719999999996</v>
      </c>
    </row>
    <row r="4086" spans="1:7">
      <c r="A4086" s="4" t="s">
        <v>14550</v>
      </c>
      <c r="B4086">
        <v>8003697</v>
      </c>
      <c r="D4086" s="4" t="s">
        <v>14551</v>
      </c>
      <c r="E4086" s="4" t="s">
        <v>14552</v>
      </c>
      <c r="F4086">
        <f>VALUE(SUBSTITUTE(Hafas[[#This Row],[Breitengrad Bahnhof]],".",","))</f>
        <v>50.996842000000001</v>
      </c>
      <c r="G4086">
        <f>VALUE(SUBSTITUTE(Hafas[[#This Row],[Längengrad Bahnhof]],".",","))</f>
        <v>6.2074670000000003</v>
      </c>
    </row>
    <row r="4087" spans="1:7">
      <c r="A4087" s="4" t="s">
        <v>14553</v>
      </c>
      <c r="B4087">
        <v>8003699</v>
      </c>
      <c r="D4087" s="4" t="s">
        <v>14554</v>
      </c>
      <c r="E4087" s="4" t="s">
        <v>14555</v>
      </c>
      <c r="F4087">
        <f>VALUE(SUBSTITUTE(Hafas[[#This Row],[Breitengrad Bahnhof]],".",","))</f>
        <v>52.354320000000001</v>
      </c>
      <c r="G4087">
        <f>VALUE(SUBSTITUTE(Hafas[[#This Row],[Längengrad Bahnhof]],".",","))</f>
        <v>9.2888669999999998</v>
      </c>
    </row>
    <row r="4088" spans="1:7">
      <c r="A4088" s="4" t="s">
        <v>14556</v>
      </c>
      <c r="B4088">
        <v>8012239</v>
      </c>
      <c r="D4088" s="4" t="s">
        <v>14557</v>
      </c>
      <c r="E4088" s="4" t="s">
        <v>14558</v>
      </c>
      <c r="F4088">
        <f>VALUE(SUBSTITUTE(Hafas[[#This Row],[Breitengrad Bahnhof]],".",","))</f>
        <v>52.961585999999997</v>
      </c>
      <c r="G4088">
        <f>VALUE(SUBSTITUTE(Hafas[[#This Row],[Längengrad Bahnhof]],".",","))</f>
        <v>12.981417</v>
      </c>
    </row>
    <row r="4089" spans="1:7">
      <c r="A4089" s="4" t="s">
        <v>14559</v>
      </c>
      <c r="B4089">
        <v>8003700</v>
      </c>
      <c r="D4089" s="4" t="s">
        <v>14560</v>
      </c>
      <c r="E4089" s="4" t="s">
        <v>14561</v>
      </c>
      <c r="F4089">
        <f>VALUE(SUBSTITUTE(Hafas[[#This Row],[Breitengrad Bahnhof]],".",","))</f>
        <v>52.610942999999999</v>
      </c>
      <c r="G4089">
        <f>VALUE(SUBSTITUTE(Hafas[[#This Row],[Längengrad Bahnhof]],".",","))</f>
        <v>9.6890219999999996</v>
      </c>
    </row>
    <row r="4090" spans="1:7">
      <c r="A4090" s="4" t="s">
        <v>14562</v>
      </c>
      <c r="B4090">
        <v>8003701</v>
      </c>
      <c r="D4090" s="4" t="s">
        <v>14563</v>
      </c>
      <c r="E4090" s="4" t="s">
        <v>14564</v>
      </c>
      <c r="F4090">
        <f>VALUE(SUBSTITUTE(Hafas[[#This Row],[Breitengrad Bahnhof]],".",","))</f>
        <v>52.519866999999998</v>
      </c>
      <c r="G4090">
        <f>VALUE(SUBSTITUTE(Hafas[[#This Row],[Längengrad Bahnhof]],".",","))</f>
        <v>7.3217309999999998</v>
      </c>
    </row>
    <row r="4091" spans="1:7">
      <c r="A4091" s="4" t="s">
        <v>14565</v>
      </c>
      <c r="B4091">
        <v>8003702</v>
      </c>
      <c r="D4091" s="4" t="s">
        <v>14566</v>
      </c>
      <c r="E4091" s="4" t="s">
        <v>14567</v>
      </c>
      <c r="F4091">
        <f>VALUE(SUBSTITUTE(Hafas[[#This Row],[Breitengrad Bahnhof]],".",","))</f>
        <v>49.252583999999999</v>
      </c>
      <c r="G4091">
        <f>VALUE(SUBSTITUTE(Hafas[[#This Row],[Längengrad Bahnhof]],".",","))</f>
        <v>8.3495229999999996</v>
      </c>
    </row>
    <row r="4092" spans="1:7">
      <c r="A4092" s="4" t="s">
        <v>14568</v>
      </c>
      <c r="B4092">
        <v>8079018</v>
      </c>
      <c r="D4092" s="4" t="s">
        <v>14569</v>
      </c>
      <c r="E4092" s="4" t="s">
        <v>14570</v>
      </c>
      <c r="F4092">
        <f>VALUE(SUBSTITUTE(Hafas[[#This Row],[Breitengrad Bahnhof]],".",","))</f>
        <v>49.123187999999999</v>
      </c>
      <c r="G4092">
        <f>VALUE(SUBSTITUTE(Hafas[[#This Row],[Längengrad Bahnhof]],".",","))</f>
        <v>8.4082480000000004</v>
      </c>
    </row>
    <row r="4093" spans="1:7">
      <c r="A4093" s="4" t="s">
        <v>14571</v>
      </c>
      <c r="B4093">
        <v>8007803</v>
      </c>
      <c r="D4093" s="4" t="s">
        <v>14572</v>
      </c>
      <c r="E4093" s="4" t="s">
        <v>14573</v>
      </c>
      <c r="F4093">
        <f>VALUE(SUBSTITUTE(Hafas[[#This Row],[Breitengrad Bahnhof]],".",","))</f>
        <v>50.982357</v>
      </c>
      <c r="G4093">
        <f>VALUE(SUBSTITUTE(Hafas[[#This Row],[Längengrad Bahnhof]],".",","))</f>
        <v>6.2762270000000004</v>
      </c>
    </row>
    <row r="4094" spans="1:7">
      <c r="A4094" s="4" t="s">
        <v>14574</v>
      </c>
      <c r="B4094">
        <v>8007806</v>
      </c>
      <c r="D4094" s="4" t="s">
        <v>14575</v>
      </c>
      <c r="E4094" s="4" t="s">
        <v>14576</v>
      </c>
      <c r="F4094">
        <f>VALUE(SUBSTITUTE(Hafas[[#This Row],[Breitengrad Bahnhof]],".",","))</f>
        <v>50.964215000000003</v>
      </c>
      <c r="G4094">
        <f>VALUE(SUBSTITUTE(Hafas[[#This Row],[Längengrad Bahnhof]],".",","))</f>
        <v>6.3228819999999999</v>
      </c>
    </row>
    <row r="4095" spans="1:7">
      <c r="A4095" s="4" t="s">
        <v>14577</v>
      </c>
      <c r="B4095">
        <v>8003705</v>
      </c>
      <c r="D4095" s="4" t="s">
        <v>14578</v>
      </c>
      <c r="E4095" s="4" t="s">
        <v>14579</v>
      </c>
      <c r="F4095">
        <f>VALUE(SUBSTITUTE(Hafas[[#This Row],[Breitengrad Bahnhof]],".",","))</f>
        <v>52.600966</v>
      </c>
      <c r="G4095">
        <f>VALUE(SUBSTITUTE(Hafas[[#This Row],[Längengrad Bahnhof]],".",","))</f>
        <v>9.3256379999999996</v>
      </c>
    </row>
    <row r="4096" spans="1:7">
      <c r="A4096" s="4" t="s">
        <v>14580</v>
      </c>
      <c r="B4096">
        <v>8007447</v>
      </c>
      <c r="D4096" s="4" t="s">
        <v>14581</v>
      </c>
      <c r="E4096" s="4" t="s">
        <v>14582</v>
      </c>
      <c r="F4096">
        <f>VALUE(SUBSTITUTE(Hafas[[#This Row],[Breitengrad Bahnhof]],".",","))</f>
        <v>48.579867</v>
      </c>
      <c r="G4096">
        <f>VALUE(SUBSTITUTE(Hafas[[#This Row],[Längengrad Bahnhof]],".",","))</f>
        <v>9.3715309999999992</v>
      </c>
    </row>
    <row r="4097" spans="1:7">
      <c r="A4097" s="4" t="s">
        <v>14583</v>
      </c>
      <c r="B4097">
        <v>8003708</v>
      </c>
      <c r="D4097" s="4" t="s">
        <v>14584</v>
      </c>
      <c r="E4097" s="4" t="s">
        <v>14585</v>
      </c>
      <c r="F4097">
        <f>VALUE(SUBSTITUTE(Hafas[[#This Row],[Breitengrad Bahnhof]],".",","))</f>
        <v>50.569335000000002</v>
      </c>
      <c r="G4097">
        <f>VALUE(SUBSTITUTE(Hafas[[#This Row],[Längengrad Bahnhof]],".",","))</f>
        <v>7.2760319999999998</v>
      </c>
    </row>
    <row r="4098" spans="1:7">
      <c r="A4098" s="4" t="s">
        <v>14586</v>
      </c>
      <c r="B4098">
        <v>8075947</v>
      </c>
      <c r="D4098" s="4" t="s">
        <v>2585</v>
      </c>
      <c r="E4098" s="4" t="s">
        <v>2585</v>
      </c>
      <c r="F4098">
        <f>VALUE(SUBSTITUTE(Hafas[[#This Row],[Breitengrad Bahnhof]],".",","))</f>
        <v>999999</v>
      </c>
      <c r="G4098">
        <f>VALUE(SUBSTITUTE(Hafas[[#This Row],[Längengrad Bahnhof]],".",","))</f>
        <v>999999</v>
      </c>
    </row>
    <row r="4099" spans="1:7">
      <c r="A4099" s="4" t="s">
        <v>14587</v>
      </c>
      <c r="B4099">
        <v>8070473</v>
      </c>
      <c r="D4099" s="4" t="s">
        <v>14588</v>
      </c>
      <c r="E4099" s="4" t="s">
        <v>14589</v>
      </c>
      <c r="F4099">
        <f>VALUE(SUBSTITUTE(Hafas[[#This Row],[Breitengrad Bahnhof]],".",","))</f>
        <v>51.658402000000002</v>
      </c>
      <c r="G4099">
        <f>VALUE(SUBSTITUTE(Hafas[[#This Row],[Längengrad Bahnhof]],".",","))</f>
        <v>8.0321149999999992</v>
      </c>
    </row>
    <row r="4100" spans="1:7">
      <c r="A4100" s="4" t="s">
        <v>14590</v>
      </c>
      <c r="B4100">
        <v>8071420</v>
      </c>
      <c r="D4100" s="4" t="s">
        <v>14591</v>
      </c>
      <c r="E4100" s="4" t="s">
        <v>14592</v>
      </c>
      <c r="F4100">
        <f>VALUE(SUBSTITUTE(Hafas[[#This Row],[Breitengrad Bahnhof]],".",","))</f>
        <v>51.179817</v>
      </c>
      <c r="G4100">
        <f>VALUE(SUBSTITUTE(Hafas[[#This Row],[Längengrad Bahnhof]],".",","))</f>
        <v>12.371373</v>
      </c>
    </row>
    <row r="4101" spans="1:7">
      <c r="A4101" s="4" t="s">
        <v>14593</v>
      </c>
      <c r="B4101">
        <v>8000571</v>
      </c>
      <c r="D4101" s="4" t="s">
        <v>14594</v>
      </c>
      <c r="E4101" s="4" t="s">
        <v>14595</v>
      </c>
      <c r="F4101">
        <f>VALUE(SUBSTITUTE(Hafas[[#This Row],[Breitengrad Bahnhof]],".",","))</f>
        <v>51.670687000000001</v>
      </c>
      <c r="G4101">
        <f>VALUE(SUBSTITUTE(Hafas[[#This Row],[Längengrad Bahnhof]],".",","))</f>
        <v>8.3487849999999995</v>
      </c>
    </row>
    <row r="4102" spans="1:7">
      <c r="A4102" s="4" t="s">
        <v>14596</v>
      </c>
      <c r="B4102">
        <v>8003711</v>
      </c>
      <c r="D4102" s="4" t="s">
        <v>14597</v>
      </c>
      <c r="E4102" s="4" t="s">
        <v>14598</v>
      </c>
      <c r="F4102">
        <f>VALUE(SUBSTITUTE(Hafas[[#This Row],[Breitengrad Bahnhof]],".",","))</f>
        <v>50.990246999999997</v>
      </c>
      <c r="G4102">
        <f>VALUE(SUBSTITUTE(Hafas[[#This Row],[Längengrad Bahnhof]],".",","))</f>
        <v>9.7667870000000008</v>
      </c>
    </row>
    <row r="4103" spans="1:7">
      <c r="A4103" s="4" t="s">
        <v>14599</v>
      </c>
      <c r="B4103">
        <v>8071218</v>
      </c>
      <c r="D4103" s="4" t="s">
        <v>14600</v>
      </c>
      <c r="E4103" s="4" t="s">
        <v>14601</v>
      </c>
      <c r="F4103">
        <f>VALUE(SUBSTITUTE(Hafas[[#This Row],[Breitengrad Bahnhof]],".",","))</f>
        <v>50.993715000000002</v>
      </c>
      <c r="G4103">
        <f>VALUE(SUBSTITUTE(Hafas[[#This Row],[Längengrad Bahnhof]],".",","))</f>
        <v>9.7667719999999996</v>
      </c>
    </row>
    <row r="4104" spans="1:7">
      <c r="A4104" s="4" t="s">
        <v>14602</v>
      </c>
      <c r="B4104">
        <v>8003713</v>
      </c>
      <c r="D4104" s="4" t="s">
        <v>14603</v>
      </c>
      <c r="E4104" s="4" t="s">
        <v>14604</v>
      </c>
      <c r="F4104">
        <f>VALUE(SUBSTITUTE(Hafas[[#This Row],[Breitengrad Bahnhof]],".",","))</f>
        <v>50.318489</v>
      </c>
      <c r="G4104">
        <f>VALUE(SUBSTITUTE(Hafas[[#This Row],[Längengrad Bahnhof]],".",","))</f>
        <v>6.6151580000000001</v>
      </c>
    </row>
    <row r="4105" spans="1:7">
      <c r="A4105" s="4" t="s">
        <v>14605</v>
      </c>
      <c r="B4105">
        <v>8003715</v>
      </c>
      <c r="D4105" s="4" t="s">
        <v>14606</v>
      </c>
      <c r="E4105" s="4" t="s">
        <v>14607</v>
      </c>
      <c r="F4105">
        <f>VALUE(SUBSTITUTE(Hafas[[#This Row],[Breitengrad Bahnhof]],".",","))</f>
        <v>51.108142999999998</v>
      </c>
      <c r="G4105">
        <f>VALUE(SUBSTITUTE(Hafas[[#This Row],[Längengrad Bahnhof]],".",","))</f>
        <v>7.8494950000000001</v>
      </c>
    </row>
    <row r="4106" spans="1:7">
      <c r="A4106" s="4" t="s">
        <v>14608</v>
      </c>
      <c r="B4106">
        <v>8010212</v>
      </c>
      <c r="D4106" s="4" t="s">
        <v>14609</v>
      </c>
      <c r="E4106" s="4" t="s">
        <v>14610</v>
      </c>
      <c r="F4106">
        <f>VALUE(SUBSTITUTE(Hafas[[#This Row],[Breitengrad Bahnhof]],".",","))</f>
        <v>51.099446999999998</v>
      </c>
      <c r="G4106">
        <f>VALUE(SUBSTITUTE(Hafas[[#This Row],[Längengrad Bahnhof]],".",","))</f>
        <v>14.671941</v>
      </c>
    </row>
    <row r="4107" spans="1:7">
      <c r="A4107" s="4" t="s">
        <v>14611</v>
      </c>
      <c r="B4107">
        <v>8012241</v>
      </c>
      <c r="D4107" s="4" t="s">
        <v>14612</v>
      </c>
      <c r="E4107" s="4" t="s">
        <v>14613</v>
      </c>
      <c r="F4107">
        <f>VALUE(SUBSTITUTE(Hafas[[#This Row],[Breitengrad Bahnhof]],".",","))</f>
        <v>51.135997000000003</v>
      </c>
      <c r="G4107">
        <f>VALUE(SUBSTITUTE(Hafas[[#This Row],[Längengrad Bahnhof]],".",","))</f>
        <v>12.448732</v>
      </c>
    </row>
    <row r="4108" spans="1:7">
      <c r="A4108" s="4" t="s">
        <v>14614</v>
      </c>
      <c r="B4108">
        <v>8012242</v>
      </c>
      <c r="D4108" s="4" t="s">
        <v>14615</v>
      </c>
      <c r="E4108" s="4" t="s">
        <v>14616</v>
      </c>
      <c r="F4108">
        <f>VALUE(SUBSTITUTE(Hafas[[#This Row],[Breitengrad Bahnhof]],".",","))</f>
        <v>52.115797999999998</v>
      </c>
      <c r="G4108">
        <f>VALUE(SUBSTITUTE(Hafas[[#This Row],[Längengrad Bahnhof]],".",","))</f>
        <v>12.087432</v>
      </c>
    </row>
    <row r="4109" spans="1:7">
      <c r="A4109" s="4" t="s">
        <v>14617</v>
      </c>
      <c r="B4109">
        <v>8003721</v>
      </c>
      <c r="D4109" s="4" t="s">
        <v>14618</v>
      </c>
      <c r="E4109" s="4" t="s">
        <v>14619</v>
      </c>
      <c r="F4109">
        <f>VALUE(SUBSTITUTE(Hafas[[#This Row],[Breitengrad Bahnhof]],".",","))</f>
        <v>48.434666999999997</v>
      </c>
      <c r="G4109">
        <f>VALUE(SUBSTITUTE(Hafas[[#This Row],[Längengrad Bahnhof]],".",","))</f>
        <v>8.1722479999999997</v>
      </c>
    </row>
    <row r="4110" spans="1:7">
      <c r="A4110" s="4" t="s">
        <v>14620</v>
      </c>
      <c r="B4110">
        <v>8003720</v>
      </c>
      <c r="D4110" s="4" t="s">
        <v>14621</v>
      </c>
      <c r="E4110" s="4" t="s">
        <v>14622</v>
      </c>
      <c r="F4110">
        <f>VALUE(SUBSTITUTE(Hafas[[#This Row],[Breitengrad Bahnhof]],".",","))</f>
        <v>48.128247000000002</v>
      </c>
      <c r="G4110">
        <f>VALUE(SUBSTITUTE(Hafas[[#This Row],[Längengrad Bahnhof]],".",","))</f>
        <v>11.43089</v>
      </c>
    </row>
    <row r="4111" spans="1:7">
      <c r="A4111" s="4" t="s">
        <v>14623</v>
      </c>
      <c r="B4111">
        <v>8010213</v>
      </c>
      <c r="D4111" s="4" t="s">
        <v>14624</v>
      </c>
      <c r="E4111" s="4" t="s">
        <v>14625</v>
      </c>
      <c r="F4111">
        <f>VALUE(SUBSTITUTE(Hafas[[#This Row],[Breitengrad Bahnhof]],".",","))</f>
        <v>53.456099999999999</v>
      </c>
      <c r="G4111">
        <f>VALUE(SUBSTITUTE(Hafas[[#This Row],[Längengrad Bahnhof]],".",","))</f>
        <v>14.215417</v>
      </c>
    </row>
    <row r="4112" spans="1:7">
      <c r="A4112" s="4" t="s">
        <v>14626</v>
      </c>
      <c r="B4112">
        <v>8003722</v>
      </c>
      <c r="D4112" s="4" t="s">
        <v>14627</v>
      </c>
      <c r="E4112" s="4" t="s">
        <v>14628</v>
      </c>
      <c r="F4112">
        <f>VALUE(SUBSTITUTE(Hafas[[#This Row],[Breitengrad Bahnhof]],".",","))</f>
        <v>51.589196000000001</v>
      </c>
      <c r="G4112">
        <f>VALUE(SUBSTITUTE(Hafas[[#This Row],[Längengrad Bahnhof]],".",","))</f>
        <v>9.7910269999999997</v>
      </c>
    </row>
    <row r="4113" spans="1:7">
      <c r="A4113" s="4" t="s">
        <v>14629</v>
      </c>
      <c r="B4113">
        <v>8071872</v>
      </c>
      <c r="D4113" s="4" t="s">
        <v>14630</v>
      </c>
      <c r="E4113" s="4" t="s">
        <v>14631</v>
      </c>
      <c r="F4113">
        <f>VALUE(SUBSTITUTE(Hafas[[#This Row],[Breitengrad Bahnhof]],".",","))</f>
        <v>51.594562000000003</v>
      </c>
      <c r="G4113">
        <f>VALUE(SUBSTITUTE(Hafas[[#This Row],[Längengrad Bahnhof]],".",","))</f>
        <v>9.7823619999999991</v>
      </c>
    </row>
    <row r="4114" spans="1:7">
      <c r="A4114" s="4" t="s">
        <v>14632</v>
      </c>
      <c r="B4114">
        <v>8003723</v>
      </c>
      <c r="D4114" s="4" t="s">
        <v>14633</v>
      </c>
      <c r="E4114" s="4" t="s">
        <v>14634</v>
      </c>
      <c r="F4114">
        <f>VALUE(SUBSTITUTE(Hafas[[#This Row],[Breitengrad Bahnhof]],".",","))</f>
        <v>50.230569000000003</v>
      </c>
      <c r="G4114">
        <f>VALUE(SUBSTITUTE(Hafas[[#This Row],[Längengrad Bahnhof]],".",","))</f>
        <v>7.4435120000000001</v>
      </c>
    </row>
    <row r="4115" spans="1:7">
      <c r="A4115" s="4" t="s">
        <v>14635</v>
      </c>
      <c r="B4115">
        <v>8003724</v>
      </c>
      <c r="D4115" s="4" t="s">
        <v>14636</v>
      </c>
      <c r="E4115" s="4" t="s">
        <v>14637</v>
      </c>
      <c r="F4115">
        <f>VALUE(SUBSTITUTE(Hafas[[#This Row],[Breitengrad Bahnhof]],".",","))</f>
        <v>47.883332000000003</v>
      </c>
      <c r="G4115">
        <f>VALUE(SUBSTITUTE(Hafas[[#This Row],[Längengrad Bahnhof]],".",","))</f>
        <v>8.3420699999999997</v>
      </c>
    </row>
    <row r="4116" spans="1:7">
      <c r="A4116" s="4" t="s">
        <v>14638</v>
      </c>
      <c r="B4116">
        <v>8003734</v>
      </c>
      <c r="D4116" s="4" t="s">
        <v>14639</v>
      </c>
      <c r="E4116" s="4" t="s">
        <v>14640</v>
      </c>
      <c r="F4116">
        <f>VALUE(SUBSTITUTE(Hafas[[#This Row],[Breitengrad Bahnhof]],".",","))</f>
        <v>49.243566999999999</v>
      </c>
      <c r="G4116">
        <f>VALUE(SUBSTITUTE(Hafas[[#This Row],[Längengrad Bahnhof]],".",","))</f>
        <v>11.09595</v>
      </c>
    </row>
    <row r="4117" spans="1:7">
      <c r="A4117" s="4" t="s">
        <v>14641</v>
      </c>
      <c r="B4117">
        <v>8003735</v>
      </c>
      <c r="D4117" s="4" t="s">
        <v>14642</v>
      </c>
      <c r="E4117" s="4" t="s">
        <v>14643</v>
      </c>
      <c r="F4117">
        <f>VALUE(SUBSTITUTE(Hafas[[#This Row],[Breitengrad Bahnhof]],".",","))</f>
        <v>48.287936999999999</v>
      </c>
      <c r="G4117">
        <f>VALUE(SUBSTITUTE(Hafas[[#This Row],[Längengrad Bahnhof]],".",","))</f>
        <v>11.580812999999999</v>
      </c>
    </row>
    <row r="4118" spans="1:7">
      <c r="A4118" s="4" t="s">
        <v>14644</v>
      </c>
      <c r="B4118">
        <v>8012249</v>
      </c>
      <c r="D4118" s="4" t="s">
        <v>14645</v>
      </c>
      <c r="E4118" s="4" t="s">
        <v>14646</v>
      </c>
      <c r="F4118">
        <f>VALUE(SUBSTITUTE(Hafas[[#This Row],[Breitengrad Bahnhof]],".",","))</f>
        <v>50.989060000000002</v>
      </c>
      <c r="G4118">
        <f>VALUE(SUBSTITUTE(Hafas[[#This Row],[Längengrad Bahnhof]],".",","))</f>
        <v>13.987904</v>
      </c>
    </row>
    <row r="4119" spans="1:7">
      <c r="A4119" s="4" t="s">
        <v>14647</v>
      </c>
      <c r="B4119">
        <v>8003726</v>
      </c>
      <c r="D4119" s="4" t="s">
        <v>14648</v>
      </c>
      <c r="E4119" s="4" t="s">
        <v>14649</v>
      </c>
      <c r="F4119">
        <f>VALUE(SUBSTITUTE(Hafas[[#This Row],[Breitengrad Bahnhof]],".",","))</f>
        <v>50.509653999999998</v>
      </c>
      <c r="G4119">
        <f>VALUE(SUBSTITUTE(Hafas[[#This Row],[Längengrad Bahnhof]],".",","))</f>
        <v>8.2746359999999992</v>
      </c>
    </row>
    <row r="4120" spans="1:7">
      <c r="A4120" s="4" t="s">
        <v>14650</v>
      </c>
      <c r="B4120">
        <v>8003738</v>
      </c>
      <c r="D4120" s="4" t="s">
        <v>14651</v>
      </c>
      <c r="E4120" s="4" t="s">
        <v>14652</v>
      </c>
      <c r="F4120">
        <f>VALUE(SUBSTITUTE(Hafas[[#This Row],[Breitengrad Bahnhof]],".",","))</f>
        <v>52.665326</v>
      </c>
      <c r="G4120">
        <f>VALUE(SUBSTITUTE(Hafas[[#This Row],[Längengrad Bahnhof]],".",","))</f>
        <v>8.2292919999999992</v>
      </c>
    </row>
    <row r="4121" spans="1:7">
      <c r="A4121" s="4" t="s">
        <v>14653</v>
      </c>
      <c r="B4121">
        <v>8000233</v>
      </c>
      <c r="D4121" s="4" t="s">
        <v>14654</v>
      </c>
      <c r="E4121" s="4" t="s">
        <v>14655</v>
      </c>
      <c r="F4121">
        <f>VALUE(SUBSTITUTE(Hafas[[#This Row],[Breitengrad Bahnhof]],".",","))</f>
        <v>52.196652999999998</v>
      </c>
      <c r="G4121">
        <f>VALUE(SUBSTITUTE(Hafas[[#This Row],[Längengrad Bahnhof]],".",","))</f>
        <v>8.7134999999999998</v>
      </c>
    </row>
    <row r="4122" spans="1:7">
      <c r="A4122" s="4" t="s">
        <v>14656</v>
      </c>
      <c r="B4122">
        <v>8003739</v>
      </c>
      <c r="D4122" s="4" t="s">
        <v>14657</v>
      </c>
      <c r="E4122" s="4" t="s">
        <v>14658</v>
      </c>
      <c r="F4122">
        <f>VALUE(SUBSTITUTE(Hafas[[#This Row],[Breitengrad Bahnhof]],".",","))</f>
        <v>49.635682000000003</v>
      </c>
      <c r="G4122">
        <f>VALUE(SUBSTITUTE(Hafas[[#This Row],[Längengrad Bahnhof]],".",","))</f>
        <v>7.5997120000000002</v>
      </c>
    </row>
    <row r="4123" spans="1:7">
      <c r="A4123" s="4" t="s">
        <v>14659</v>
      </c>
      <c r="B4123">
        <v>8003740</v>
      </c>
      <c r="D4123" s="4" t="s">
        <v>14660</v>
      </c>
      <c r="E4123" s="4" t="s">
        <v>14661</v>
      </c>
      <c r="F4123">
        <f>VALUE(SUBSTITUTE(Hafas[[#This Row],[Breitengrad Bahnhof]],".",","))</f>
        <v>50.004409000000003</v>
      </c>
      <c r="G4123">
        <f>VALUE(SUBSTITUTE(Hafas[[#This Row],[Längengrad Bahnhof]],".",","))</f>
        <v>9.5807149999999996</v>
      </c>
    </row>
    <row r="4124" spans="1:7">
      <c r="A4124" s="4" t="s">
        <v>14662</v>
      </c>
      <c r="B4124">
        <v>8012250</v>
      </c>
      <c r="D4124" s="4" t="s">
        <v>14663</v>
      </c>
      <c r="E4124" s="4" t="s">
        <v>14664</v>
      </c>
      <c r="F4124">
        <f>VALUE(SUBSTITUTE(Hafas[[#This Row],[Breitengrad Bahnhof]],".",","))</f>
        <v>51.374167999999997</v>
      </c>
      <c r="G4124">
        <f>VALUE(SUBSTITUTE(Hafas[[#This Row],[Längengrad Bahnhof]],".",","))</f>
        <v>14.404144000000001</v>
      </c>
    </row>
    <row r="4125" spans="1:7">
      <c r="A4125" s="4" t="s">
        <v>14665</v>
      </c>
      <c r="B4125">
        <v>8070835</v>
      </c>
      <c r="D4125" s="4" t="s">
        <v>14666</v>
      </c>
      <c r="E4125" s="4" t="s">
        <v>14667</v>
      </c>
      <c r="F4125">
        <f>VALUE(SUBSTITUTE(Hafas[[#This Row],[Breitengrad Bahnhof]],".",","))</f>
        <v>51.385160999999997</v>
      </c>
      <c r="G4125">
        <f>VALUE(SUBSTITUTE(Hafas[[#This Row],[Längengrad Bahnhof]],".",","))</f>
        <v>14.406601</v>
      </c>
    </row>
    <row r="4126" spans="1:7">
      <c r="A4126" s="4" t="s">
        <v>14668</v>
      </c>
      <c r="B4126">
        <v>8012252</v>
      </c>
      <c r="D4126" s="4" t="s">
        <v>14669</v>
      </c>
      <c r="E4126" s="4" t="s">
        <v>14670</v>
      </c>
      <c r="F4126">
        <f>VALUE(SUBSTITUTE(Hafas[[#This Row],[Breitengrad Bahnhof]],".",","))</f>
        <v>50.734031000000002</v>
      </c>
      <c r="G4126">
        <f>VALUE(SUBSTITUTE(Hafas[[#This Row],[Längengrad Bahnhof]],".",","))</f>
        <v>12.048284000000001</v>
      </c>
    </row>
    <row r="4127" spans="1:7">
      <c r="A4127" s="4" t="s">
        <v>14671</v>
      </c>
      <c r="B4127">
        <v>8000234</v>
      </c>
      <c r="D4127" s="4" t="s">
        <v>14672</v>
      </c>
      <c r="E4127" s="4" t="s">
        <v>14673</v>
      </c>
      <c r="F4127">
        <f>VALUE(SUBSTITUTE(Hafas[[#This Row],[Breitengrad Bahnhof]],".",","))</f>
        <v>50.647869</v>
      </c>
      <c r="G4127">
        <f>VALUE(SUBSTITUTE(Hafas[[#This Row],[Längengrad Bahnhof]],".",","))</f>
        <v>8.7015530000000005</v>
      </c>
    </row>
    <row r="4128" spans="1:7">
      <c r="A4128" s="4" t="s">
        <v>14674</v>
      </c>
      <c r="B4128">
        <v>8070474</v>
      </c>
      <c r="D4128" s="4" t="s">
        <v>14675</v>
      </c>
      <c r="E4128" s="4" t="s">
        <v>14676</v>
      </c>
      <c r="F4128">
        <f>VALUE(SUBSTITUTE(Hafas[[#This Row],[Breitengrad Bahnhof]],".",","))</f>
        <v>52.736443999999999</v>
      </c>
      <c r="G4128">
        <f>VALUE(SUBSTITUTE(Hafas[[#This Row],[Längengrad Bahnhof]],".",","))</f>
        <v>7.7588980000000003</v>
      </c>
    </row>
    <row r="4129" spans="1:7">
      <c r="A4129" s="4" t="s">
        <v>14677</v>
      </c>
      <c r="B4129">
        <v>8003748</v>
      </c>
      <c r="D4129" s="4" t="s">
        <v>14678</v>
      </c>
      <c r="E4129" s="4" t="s">
        <v>14679</v>
      </c>
      <c r="F4129">
        <f>VALUE(SUBSTITUTE(Hafas[[#This Row],[Breitengrad Bahnhof]],".",","))</f>
        <v>48.544967</v>
      </c>
      <c r="G4129">
        <f>VALUE(SUBSTITUTE(Hafas[[#This Row],[Längengrad Bahnhof]],".",","))</f>
        <v>9.9173770000000001</v>
      </c>
    </row>
    <row r="4130" spans="1:7">
      <c r="A4130" s="4" t="s">
        <v>14680</v>
      </c>
      <c r="B4130">
        <v>8003749</v>
      </c>
      <c r="D4130" s="4" t="s">
        <v>14681</v>
      </c>
      <c r="E4130" s="4" t="s">
        <v>14682</v>
      </c>
      <c r="F4130">
        <f>VALUE(SUBSTITUTE(Hafas[[#This Row],[Breitengrad Bahnhof]],".",","))</f>
        <v>48.162511000000002</v>
      </c>
      <c r="G4130">
        <f>VALUE(SUBSTITUTE(Hafas[[#This Row],[Längengrad Bahnhof]],".",","))</f>
        <v>10.390907</v>
      </c>
    </row>
    <row r="4131" spans="1:7">
      <c r="A4131" s="4" t="s">
        <v>14683</v>
      </c>
      <c r="B4131">
        <v>8003751</v>
      </c>
      <c r="D4131" s="4" t="s">
        <v>14684</v>
      </c>
      <c r="E4131" s="4" t="s">
        <v>14685</v>
      </c>
      <c r="F4131">
        <f>VALUE(SUBSTITUTE(Hafas[[#This Row],[Breitengrad Bahnhof]],".",","))</f>
        <v>50.040300000000002</v>
      </c>
      <c r="G4131">
        <f>VALUE(SUBSTITUTE(Hafas[[#This Row],[Längengrad Bahnhof]],".",","))</f>
        <v>7.812843</v>
      </c>
    </row>
    <row r="4132" spans="1:7">
      <c r="A4132" s="4" t="s">
        <v>14686</v>
      </c>
      <c r="B4132">
        <v>8075965</v>
      </c>
      <c r="D4132" s="4" t="s">
        <v>2585</v>
      </c>
      <c r="E4132" s="4" t="s">
        <v>2585</v>
      </c>
      <c r="F4132">
        <f>VALUE(SUBSTITUTE(Hafas[[#This Row],[Breitengrad Bahnhof]],".",","))</f>
        <v>999999</v>
      </c>
      <c r="G4132">
        <f>VALUE(SUBSTITUTE(Hafas[[#This Row],[Längengrad Bahnhof]],".",","))</f>
        <v>999999</v>
      </c>
    </row>
    <row r="4133" spans="1:7">
      <c r="A4133" s="4" t="s">
        <v>14687</v>
      </c>
      <c r="B4133">
        <v>8003752</v>
      </c>
      <c r="D4133" s="4" t="s">
        <v>14688</v>
      </c>
      <c r="E4133" s="4" t="s">
        <v>14689</v>
      </c>
      <c r="F4133">
        <f>VALUE(SUBSTITUTE(Hafas[[#This Row],[Breitengrad Bahnhof]],".",","))</f>
        <v>48.797905999999998</v>
      </c>
      <c r="G4133">
        <f>VALUE(SUBSTITUTE(Hafas[[#This Row],[Längengrad Bahnhof]],".",","))</f>
        <v>9.6957609999999992</v>
      </c>
    </row>
    <row r="4134" spans="1:7">
      <c r="A4134" s="4" t="s">
        <v>14690</v>
      </c>
      <c r="B4134">
        <v>8003753</v>
      </c>
      <c r="D4134" s="4" t="s">
        <v>14691</v>
      </c>
      <c r="E4134" s="4" t="s">
        <v>14692</v>
      </c>
      <c r="F4134">
        <f>VALUE(SUBSTITUTE(Hafas[[#This Row],[Breitengrad Bahnhof]],".",","))</f>
        <v>50.054693</v>
      </c>
      <c r="G4134">
        <f>VALUE(SUBSTITUTE(Hafas[[#This Row],[Längengrad Bahnhof]],".",","))</f>
        <v>7.7804549999999999</v>
      </c>
    </row>
    <row r="4135" spans="1:7">
      <c r="A4135" s="4" t="s">
        <v>14693</v>
      </c>
      <c r="B4135">
        <v>8003736</v>
      </c>
      <c r="D4135" s="4" t="s">
        <v>14694</v>
      </c>
      <c r="E4135" s="4" t="s">
        <v>14695</v>
      </c>
      <c r="F4135">
        <f>VALUE(SUBSTITUTE(Hafas[[#This Row],[Breitengrad Bahnhof]],".",","))</f>
        <v>47.597712999999999</v>
      </c>
      <c r="G4135">
        <f>VALUE(SUBSTITUTE(Hafas[[#This Row],[Längengrad Bahnhof]],".",","))</f>
        <v>7.6552239999999996</v>
      </c>
    </row>
    <row r="4136" spans="1:7">
      <c r="A4136" s="4" t="s">
        <v>14696</v>
      </c>
      <c r="B4136">
        <v>8003729</v>
      </c>
      <c r="D4136" s="4" t="s">
        <v>14697</v>
      </c>
      <c r="E4136" s="4" t="s">
        <v>14698</v>
      </c>
      <c r="F4136">
        <f>VALUE(SUBSTITUTE(Hafas[[#This Row],[Breitengrad Bahnhof]],".",","))</f>
        <v>47.613801000000002</v>
      </c>
      <c r="G4136">
        <f>VALUE(SUBSTITUTE(Hafas[[#This Row],[Längengrad Bahnhof]],".",","))</f>
        <v>7.6653029999999998</v>
      </c>
    </row>
    <row r="4137" spans="1:7">
      <c r="A4137" s="4" t="s">
        <v>14699</v>
      </c>
      <c r="B4137">
        <v>8003737</v>
      </c>
      <c r="D4137" s="4" t="s">
        <v>14700</v>
      </c>
      <c r="E4137" s="4" t="s">
        <v>14701</v>
      </c>
      <c r="F4137">
        <f>VALUE(SUBSTITUTE(Hafas[[#This Row],[Breitengrad Bahnhof]],".",","))</f>
        <v>47.607745000000001</v>
      </c>
      <c r="G4137">
        <f>VALUE(SUBSTITUTE(Hafas[[#This Row],[Längengrad Bahnhof]],".",","))</f>
        <v>7.6611750000000001</v>
      </c>
    </row>
    <row r="4138" spans="1:7">
      <c r="A4138" s="4" t="s">
        <v>14702</v>
      </c>
      <c r="B4138">
        <v>8003743</v>
      </c>
      <c r="D4138" s="4" t="s">
        <v>14703</v>
      </c>
      <c r="E4138" s="4" t="s">
        <v>14704</v>
      </c>
      <c r="F4138">
        <f>VALUE(SUBSTITUTE(Hafas[[#This Row],[Breitengrad Bahnhof]],".",","))</f>
        <v>47.624425000000002</v>
      </c>
      <c r="G4138">
        <f>VALUE(SUBSTITUTE(Hafas[[#This Row],[Längengrad Bahnhof]],".",","))</f>
        <v>7.6724860000000001</v>
      </c>
    </row>
    <row r="4139" spans="1:7">
      <c r="A4139" s="4" t="s">
        <v>14705</v>
      </c>
      <c r="B4139">
        <v>8001191</v>
      </c>
      <c r="D4139" s="4" t="s">
        <v>14706</v>
      </c>
      <c r="E4139" s="4" t="s">
        <v>14707</v>
      </c>
      <c r="F4139">
        <f>VALUE(SUBSTITUTE(Hafas[[#This Row],[Breitengrad Bahnhof]],".",","))</f>
        <v>47.637611</v>
      </c>
      <c r="G4139">
        <f>VALUE(SUBSTITUTE(Hafas[[#This Row],[Längengrad Bahnhof]],".",","))</f>
        <v>7.6952069999999999</v>
      </c>
    </row>
    <row r="4140" spans="1:7">
      <c r="A4140" s="4" t="s">
        <v>14708</v>
      </c>
      <c r="B4140">
        <v>8002489</v>
      </c>
      <c r="D4140" s="4" t="s">
        <v>14709</v>
      </c>
      <c r="E4140" s="4" t="s">
        <v>14710</v>
      </c>
      <c r="F4140">
        <f>VALUE(SUBSTITUTE(Hafas[[#This Row],[Breitengrad Bahnhof]],".",","))</f>
        <v>47.633232999999997</v>
      </c>
      <c r="G4140">
        <f>VALUE(SUBSTITUTE(Hafas[[#This Row],[Längengrad Bahnhof]],".",","))</f>
        <v>7.6808930000000002</v>
      </c>
    </row>
    <row r="4141" spans="1:7">
      <c r="A4141" s="4" t="s">
        <v>14711</v>
      </c>
      <c r="B4141">
        <v>8003730</v>
      </c>
      <c r="D4141" s="4" t="s">
        <v>14712</v>
      </c>
      <c r="E4141" s="4" t="s">
        <v>14713</v>
      </c>
      <c r="F4141">
        <f>VALUE(SUBSTITUTE(Hafas[[#This Row],[Breitengrad Bahnhof]],".",","))</f>
        <v>47.601418000000002</v>
      </c>
      <c r="G4141">
        <f>VALUE(SUBSTITUTE(Hafas[[#This Row],[Längengrad Bahnhof]],".",","))</f>
        <v>7.6590319999999998</v>
      </c>
    </row>
    <row r="4142" spans="1:7">
      <c r="A4142" s="4" t="s">
        <v>14714</v>
      </c>
      <c r="B4142">
        <v>8003754</v>
      </c>
      <c r="D4142" s="4" t="s">
        <v>14715</v>
      </c>
      <c r="E4142" s="4" t="s">
        <v>14716</v>
      </c>
      <c r="F4142">
        <f>VALUE(SUBSTITUTE(Hafas[[#This Row],[Breitengrad Bahnhof]],".",","))</f>
        <v>50.114890000000003</v>
      </c>
      <c r="G4142">
        <f>VALUE(SUBSTITUTE(Hafas[[#This Row],[Längengrad Bahnhof]],".",","))</f>
        <v>8.4228529999999999</v>
      </c>
    </row>
    <row r="4143" spans="1:7">
      <c r="A4143" s="4" t="s">
        <v>14717</v>
      </c>
      <c r="B4143">
        <v>8003755</v>
      </c>
      <c r="D4143" s="4" t="s">
        <v>14718</v>
      </c>
      <c r="E4143" s="4" t="s">
        <v>14719</v>
      </c>
      <c r="F4143">
        <f>VALUE(SUBSTITUTE(Hafas[[#This Row],[Breitengrad Bahnhof]],".",","))</f>
        <v>49.659092999999999</v>
      </c>
      <c r="G4143">
        <f>VALUE(SUBSTITUTE(Hafas[[#This Row],[Längengrad Bahnhof]],".",","))</f>
        <v>8.566262</v>
      </c>
    </row>
    <row r="4144" spans="1:7">
      <c r="A4144" s="4" t="s">
        <v>14720</v>
      </c>
      <c r="B4144">
        <v>8003731</v>
      </c>
      <c r="D4144" s="4" t="s">
        <v>14721</v>
      </c>
      <c r="E4144" s="4" t="s">
        <v>14722</v>
      </c>
      <c r="F4144">
        <f>VALUE(SUBSTITUTE(Hafas[[#This Row],[Breitengrad Bahnhof]],".",","))</f>
        <v>49.638851000000003</v>
      </c>
      <c r="G4144">
        <f>VALUE(SUBSTITUTE(Hafas[[#This Row],[Längengrad Bahnhof]],".",","))</f>
        <v>8.7646280000000001</v>
      </c>
    </row>
    <row r="4145" spans="1:7">
      <c r="A4145" s="4" t="s">
        <v>14723</v>
      </c>
      <c r="B4145">
        <v>8000232</v>
      </c>
      <c r="D4145" s="4" t="s">
        <v>14724</v>
      </c>
      <c r="E4145" s="4" t="s">
        <v>14725</v>
      </c>
      <c r="F4145">
        <f>VALUE(SUBSTITUTE(Hafas[[#This Row],[Breitengrad Bahnhof]],".",","))</f>
        <v>49.506298999999999</v>
      </c>
      <c r="G4145">
        <f>VALUE(SUBSTITUTE(Hafas[[#This Row],[Längengrad Bahnhof]],".",","))</f>
        <v>6.7453799999999999</v>
      </c>
    </row>
    <row r="4146" spans="1:7">
      <c r="A4146" s="4" t="s">
        <v>14726</v>
      </c>
      <c r="B4146">
        <v>8003758</v>
      </c>
      <c r="D4146" s="4" t="s">
        <v>14727</v>
      </c>
      <c r="E4146" s="4" t="s">
        <v>14728</v>
      </c>
      <c r="F4146">
        <f>VALUE(SUBSTITUTE(Hafas[[#This Row],[Breitengrad Bahnhof]],".",","))</f>
        <v>48.418025999999998</v>
      </c>
      <c r="G4146">
        <f>VALUE(SUBSTITUTE(Hafas[[#This Row],[Längengrad Bahnhof]],".",","))</f>
        <v>8.4530940000000001</v>
      </c>
    </row>
    <row r="4147" spans="1:7">
      <c r="A4147" s="4" t="s">
        <v>14729</v>
      </c>
      <c r="B4147">
        <v>8071245</v>
      </c>
      <c r="D4147" s="4" t="s">
        <v>14730</v>
      </c>
      <c r="E4147" s="4" t="s">
        <v>14731</v>
      </c>
      <c r="F4147">
        <f>VALUE(SUBSTITUTE(Hafas[[#This Row],[Breitengrad Bahnhof]],".",","))</f>
        <v>50.620507000000003</v>
      </c>
      <c r="G4147">
        <f>VALUE(SUBSTITUTE(Hafas[[#This Row],[Längengrad Bahnhof]],".",","))</f>
        <v>12.734137</v>
      </c>
    </row>
    <row r="4148" spans="1:7">
      <c r="A4148" s="4" t="s">
        <v>14732</v>
      </c>
      <c r="B4148">
        <v>8012245</v>
      </c>
      <c r="D4148" s="4" t="s">
        <v>14733</v>
      </c>
      <c r="E4148" s="4" t="s">
        <v>14734</v>
      </c>
      <c r="F4148">
        <f>VALUE(SUBSTITUTE(Hafas[[#This Row],[Breitengrad Bahnhof]],".",","))</f>
        <v>50.624873000000001</v>
      </c>
      <c r="G4148">
        <f>VALUE(SUBSTITUTE(Hafas[[#This Row],[Längengrad Bahnhof]],".",","))</f>
        <v>12.748768999999999</v>
      </c>
    </row>
    <row r="4149" spans="1:7">
      <c r="A4149" s="4" t="s">
        <v>14735</v>
      </c>
      <c r="B4149">
        <v>8012246</v>
      </c>
      <c r="D4149" s="4" t="s">
        <v>14736</v>
      </c>
      <c r="E4149" s="4" t="s">
        <v>14737</v>
      </c>
      <c r="F4149">
        <f>VALUE(SUBSTITUTE(Hafas[[#This Row],[Breitengrad Bahnhof]],".",","))</f>
        <v>50.611108000000002</v>
      </c>
      <c r="G4149">
        <f>VALUE(SUBSTITUTE(Hafas[[#This Row],[Längengrad Bahnhof]],".",","))</f>
        <v>12.724460000000001</v>
      </c>
    </row>
    <row r="4150" spans="1:7">
      <c r="A4150" s="4" t="s">
        <v>14738</v>
      </c>
      <c r="B4150">
        <v>8012247</v>
      </c>
      <c r="D4150" s="4" t="s">
        <v>14739</v>
      </c>
      <c r="E4150" s="4" t="s">
        <v>14740</v>
      </c>
      <c r="F4150">
        <f>VALUE(SUBSTITUTE(Hafas[[#This Row],[Breitengrad Bahnhof]],".",","))</f>
        <v>51.121276999999999</v>
      </c>
      <c r="G4150">
        <f>VALUE(SUBSTITUTE(Hafas[[#This Row],[Längengrad Bahnhof]],".",","))</f>
        <v>13.653907999999999</v>
      </c>
    </row>
    <row r="4151" spans="1:7">
      <c r="A4151" s="4" t="s">
        <v>14741</v>
      </c>
      <c r="B4151">
        <v>8012255</v>
      </c>
      <c r="D4151" s="4" t="s">
        <v>14742</v>
      </c>
      <c r="E4151" s="4" t="s">
        <v>14743</v>
      </c>
      <c r="F4151">
        <f>VALUE(SUBSTITUTE(Hafas[[#This Row],[Breitengrad Bahnhof]],".",","))</f>
        <v>52.815398000000002</v>
      </c>
      <c r="G4151">
        <f>VALUE(SUBSTITUTE(Hafas[[#This Row],[Längengrad Bahnhof]],".",","))</f>
        <v>13.498500999999999</v>
      </c>
    </row>
    <row r="4152" spans="1:7">
      <c r="A4152" s="4" t="s">
        <v>14744</v>
      </c>
      <c r="B4152">
        <v>8003732</v>
      </c>
      <c r="D4152" s="4" t="s">
        <v>14745</v>
      </c>
      <c r="E4152" s="4" t="s">
        <v>14746</v>
      </c>
      <c r="F4152">
        <f>VALUE(SUBSTITUTE(Hafas[[#This Row],[Breitengrad Bahnhof]],".",","))</f>
        <v>50.942931999999999</v>
      </c>
      <c r="G4152">
        <f>VALUE(SUBSTITUTE(Hafas[[#This Row],[Längengrad Bahnhof]],".",","))</f>
        <v>6.8344399999999998</v>
      </c>
    </row>
    <row r="4153" spans="1:7">
      <c r="A4153" s="4" t="s">
        <v>14747</v>
      </c>
      <c r="B4153">
        <v>8079670</v>
      </c>
      <c r="D4153" s="4" t="s">
        <v>14748</v>
      </c>
      <c r="E4153" s="4" t="s">
        <v>14749</v>
      </c>
      <c r="F4153">
        <f>VALUE(SUBSTITUTE(Hafas[[#This Row],[Breitengrad Bahnhof]],".",","))</f>
        <v>52.899368000000003</v>
      </c>
      <c r="G4153">
        <f>VALUE(SUBSTITUTE(Hafas[[#This Row],[Längengrad Bahnhof]],".",","))</f>
        <v>13.159668999999999</v>
      </c>
    </row>
    <row r="4154" spans="1:7">
      <c r="A4154" s="4" t="s">
        <v>14750</v>
      </c>
      <c r="B4154">
        <v>8079637</v>
      </c>
      <c r="D4154" s="4" t="s">
        <v>14751</v>
      </c>
      <c r="E4154" s="4" t="s">
        <v>14752</v>
      </c>
      <c r="F4154">
        <f>VALUE(SUBSTITUTE(Hafas[[#This Row],[Breitengrad Bahnhof]],".",","))</f>
        <v>52.898802000000003</v>
      </c>
      <c r="G4154">
        <f>VALUE(SUBSTITUTE(Hafas[[#This Row],[Längengrad Bahnhof]],".",","))</f>
        <v>13.152445</v>
      </c>
    </row>
    <row r="4155" spans="1:7">
      <c r="A4155" s="4" t="s">
        <v>14753</v>
      </c>
      <c r="B4155">
        <v>8010214</v>
      </c>
      <c r="D4155" s="4" t="s">
        <v>14754</v>
      </c>
      <c r="E4155" s="4" t="s">
        <v>14755</v>
      </c>
      <c r="F4155">
        <f>VALUE(SUBSTITUTE(Hafas[[#This Row],[Breitengrad Bahnhof]],".",","))</f>
        <v>52.896801000000004</v>
      </c>
      <c r="G4155">
        <f>VALUE(SUBSTITUTE(Hafas[[#This Row],[Längengrad Bahnhof]],".",","))</f>
        <v>13.190054999999999</v>
      </c>
    </row>
    <row r="4156" spans="1:7">
      <c r="A4156" s="4" t="s">
        <v>14756</v>
      </c>
      <c r="B4156">
        <v>8003733</v>
      </c>
      <c r="D4156" s="4" t="s">
        <v>14757</v>
      </c>
      <c r="E4156" s="4" t="s">
        <v>14758</v>
      </c>
      <c r="F4156">
        <f>VALUE(SUBSTITUTE(Hafas[[#This Row],[Breitengrad Bahnhof]],".",","))</f>
        <v>47.661430000000003</v>
      </c>
      <c r="G4156">
        <f>VALUE(SUBSTITUTE(Hafas[[#This Row],[Längengrad Bahnhof]],".",","))</f>
        <v>9.4993870000000005</v>
      </c>
    </row>
    <row r="4157" spans="1:7">
      <c r="A4157" s="4" t="s">
        <v>14759</v>
      </c>
      <c r="B4157">
        <v>8003760</v>
      </c>
      <c r="D4157" s="4" t="s">
        <v>14760</v>
      </c>
      <c r="E4157" s="4" t="s">
        <v>14761</v>
      </c>
      <c r="F4157">
        <f>VALUE(SUBSTITUTE(Hafas[[#This Row],[Breitengrad Bahnhof]],".",","))</f>
        <v>53.474653000000004</v>
      </c>
      <c r="G4157">
        <f>VALUE(SUBSTITUTE(Hafas[[#This Row],[Längengrad Bahnhof]],".",","))</f>
        <v>8.6543010000000002</v>
      </c>
    </row>
    <row r="4158" spans="1:7">
      <c r="A4158" s="4" t="s">
        <v>14762</v>
      </c>
      <c r="B4158">
        <v>8003772</v>
      </c>
      <c r="D4158" s="4" t="s">
        <v>14763</v>
      </c>
      <c r="E4158" s="4" t="s">
        <v>14764</v>
      </c>
      <c r="F4158">
        <f>VALUE(SUBSTITUTE(Hafas[[#This Row],[Breitengrad Bahnhof]],".",","))</f>
        <v>52.306341000000003</v>
      </c>
      <c r="G4158">
        <f>VALUE(SUBSTITUTE(Hafas[[#This Row],[Längengrad Bahnhof]],".",","))</f>
        <v>8.6057319999999997</v>
      </c>
    </row>
    <row r="4159" spans="1:7">
      <c r="A4159" s="4" t="s">
        <v>1979</v>
      </c>
      <c r="B4159">
        <v>8010217</v>
      </c>
      <c r="D4159" s="4" t="s">
        <v>14765</v>
      </c>
      <c r="E4159" s="4" t="s">
        <v>14766</v>
      </c>
      <c r="F4159">
        <f>VALUE(SUBSTITUTE(Hafas[[#This Row],[Breitengrad Bahnhof]],".",","))</f>
        <v>51.939737000000001</v>
      </c>
      <c r="G4159">
        <f>VALUE(SUBSTITUTE(Hafas[[#This Row],[Längengrad Bahnhof]],".",","))</f>
        <v>13.877181999999999</v>
      </c>
    </row>
    <row r="4160" spans="1:7">
      <c r="A4160" s="4" t="s">
        <v>14767</v>
      </c>
      <c r="B4160">
        <v>8010220</v>
      </c>
      <c r="D4160" s="4" t="s">
        <v>14768</v>
      </c>
      <c r="E4160" s="4" t="s">
        <v>14769</v>
      </c>
      <c r="F4160">
        <f>VALUE(SUBSTITUTE(Hafas[[#This Row],[Breitengrad Bahnhof]],".",","))</f>
        <v>51.862169000000002</v>
      </c>
      <c r="G4160">
        <f>VALUE(SUBSTITUTE(Hafas[[#This Row],[Längengrad Bahnhof]],".",","))</f>
        <v>13.960900000000001</v>
      </c>
    </row>
    <row r="4161" spans="1:7">
      <c r="A4161" s="4" t="s">
        <v>14770</v>
      </c>
      <c r="B4161">
        <v>8003773</v>
      </c>
      <c r="D4161" s="4" t="s">
        <v>14771</v>
      </c>
      <c r="E4161" s="4" t="s">
        <v>14772</v>
      </c>
      <c r="F4161">
        <f>VALUE(SUBSTITUTE(Hafas[[#This Row],[Breitengrad Bahnhof]],".",","))</f>
        <v>53.343358000000002</v>
      </c>
      <c r="G4161">
        <f>VALUE(SUBSTITUTE(Hafas[[#This Row],[Längengrad Bahnhof]],".",","))</f>
        <v>8.7851040000000005</v>
      </c>
    </row>
    <row r="4162" spans="1:7">
      <c r="A4162" s="4" t="s">
        <v>14773</v>
      </c>
      <c r="B4162">
        <v>8003781</v>
      </c>
      <c r="D4162" s="4" t="s">
        <v>14774</v>
      </c>
      <c r="E4162" s="4" t="s">
        <v>14775</v>
      </c>
      <c r="F4162">
        <f>VALUE(SUBSTITUTE(Hafas[[#This Row],[Breitengrad Bahnhof]],".",","))</f>
        <v>53.804465</v>
      </c>
      <c r="G4162">
        <f>VALUE(SUBSTITUTE(Hafas[[#This Row],[Längengrad Bahnhof]],".",","))</f>
        <v>10.697352</v>
      </c>
    </row>
    <row r="4163" spans="1:7">
      <c r="A4163" s="4" t="s">
        <v>812</v>
      </c>
      <c r="B4163">
        <v>8000237</v>
      </c>
      <c r="D4163" s="4" t="s">
        <v>14776</v>
      </c>
      <c r="E4163" s="4" t="s">
        <v>14777</v>
      </c>
      <c r="F4163">
        <f>VALUE(SUBSTITUTE(Hafas[[#This Row],[Breitengrad Bahnhof]],".",","))</f>
        <v>53.867547000000002</v>
      </c>
      <c r="G4163">
        <f>VALUE(SUBSTITUTE(Hafas[[#This Row],[Längengrad Bahnhof]],".",","))</f>
        <v>10.669821000000001</v>
      </c>
    </row>
    <row r="4164" spans="1:7">
      <c r="A4164" s="4" t="s">
        <v>14778</v>
      </c>
      <c r="B4164">
        <v>8003785</v>
      </c>
      <c r="D4164" s="4" t="s">
        <v>14779</v>
      </c>
      <c r="E4164" s="4" t="s">
        <v>14780</v>
      </c>
      <c r="F4164">
        <f>VALUE(SUBSTITUTE(Hafas[[#This Row],[Breitengrad Bahnhof]],".",","))</f>
        <v>53.830770000000001</v>
      </c>
      <c r="G4164">
        <f>VALUE(SUBSTITUTE(Hafas[[#This Row],[Längengrad Bahnhof]],".",","))</f>
        <v>10.688946</v>
      </c>
    </row>
    <row r="4165" spans="1:7">
      <c r="A4165" s="4" t="s">
        <v>14781</v>
      </c>
      <c r="B4165">
        <v>8003774</v>
      </c>
      <c r="D4165" s="4" t="s">
        <v>14782</v>
      </c>
      <c r="E4165" s="4" t="s">
        <v>14783</v>
      </c>
      <c r="F4165">
        <f>VALUE(SUBSTITUTE(Hafas[[#This Row],[Breitengrad Bahnhof]],".",","))</f>
        <v>53.842320999999998</v>
      </c>
      <c r="G4165">
        <f>VALUE(SUBSTITUTE(Hafas[[#This Row],[Längengrad Bahnhof]],".",","))</f>
        <v>10.702942</v>
      </c>
    </row>
    <row r="4166" spans="1:7">
      <c r="A4166" s="4" t="s">
        <v>14784</v>
      </c>
      <c r="B4166">
        <v>8070940</v>
      </c>
      <c r="D4166" s="4" t="s">
        <v>14785</v>
      </c>
      <c r="E4166" s="4" t="s">
        <v>14786</v>
      </c>
      <c r="F4166">
        <f>VALUE(SUBSTITUTE(Hafas[[#This Row],[Breitengrad Bahnhof]],".",","))</f>
        <v>53.913069999999998</v>
      </c>
      <c r="G4166">
        <f>VALUE(SUBSTITUTE(Hafas[[#This Row],[Längengrad Bahnhof]],".",","))</f>
        <v>10.740765</v>
      </c>
    </row>
    <row r="4167" spans="1:7">
      <c r="A4167" s="4" t="s">
        <v>14787</v>
      </c>
      <c r="B4167">
        <v>8003786</v>
      </c>
      <c r="D4167" s="4" t="s">
        <v>14788</v>
      </c>
      <c r="E4167" s="4" t="s">
        <v>14789</v>
      </c>
      <c r="F4167">
        <f>VALUE(SUBSTITUTE(Hafas[[#This Row],[Breitengrad Bahnhof]],".",","))</f>
        <v>53.911202000000003</v>
      </c>
      <c r="G4167">
        <f>VALUE(SUBSTITUTE(Hafas[[#This Row],[Längengrad Bahnhof]],".",","))</f>
        <v>10.735581</v>
      </c>
    </row>
    <row r="4168" spans="1:7">
      <c r="A4168" s="4" t="s">
        <v>14790</v>
      </c>
      <c r="B4168">
        <v>8003776</v>
      </c>
      <c r="D4168" s="4" t="s">
        <v>14791</v>
      </c>
      <c r="E4168" s="4" t="s">
        <v>14792</v>
      </c>
      <c r="F4168">
        <f>VALUE(SUBSTITUTE(Hafas[[#This Row],[Breitengrad Bahnhof]],".",","))</f>
        <v>53.924951999999998</v>
      </c>
      <c r="G4168">
        <f>VALUE(SUBSTITUTE(Hafas[[#This Row],[Längengrad Bahnhof]],".",","))</f>
        <v>10.81889</v>
      </c>
    </row>
    <row r="4169" spans="1:7">
      <c r="A4169" s="4" t="s">
        <v>14793</v>
      </c>
      <c r="B4169">
        <v>8003775</v>
      </c>
      <c r="D4169" s="4" t="s">
        <v>14794</v>
      </c>
      <c r="E4169" s="4" t="s">
        <v>14795</v>
      </c>
      <c r="F4169">
        <f>VALUE(SUBSTITUTE(Hafas[[#This Row],[Breitengrad Bahnhof]],".",","))</f>
        <v>53.836799999999997</v>
      </c>
      <c r="G4169">
        <f>VALUE(SUBSTITUTE(Hafas[[#This Row],[Längengrad Bahnhof]],".",","))</f>
        <v>10.6295</v>
      </c>
    </row>
    <row r="4170" spans="1:7">
      <c r="A4170" s="4" t="s">
        <v>14796</v>
      </c>
      <c r="B4170">
        <v>8006704</v>
      </c>
      <c r="D4170" s="4" t="s">
        <v>14797</v>
      </c>
      <c r="E4170" s="4" t="s">
        <v>14798</v>
      </c>
      <c r="F4170">
        <f>VALUE(SUBSTITUTE(Hafas[[#This Row],[Breitengrad Bahnhof]],".",","))</f>
        <v>53.950786999999998</v>
      </c>
      <c r="G4170">
        <f>VALUE(SUBSTITUTE(Hafas[[#This Row],[Längengrad Bahnhof]],".",","))</f>
        <v>10.854029000000001</v>
      </c>
    </row>
    <row r="4171" spans="1:7">
      <c r="A4171" s="4" t="s">
        <v>14799</v>
      </c>
      <c r="B4171">
        <v>8003777</v>
      </c>
      <c r="D4171" s="4" t="s">
        <v>14800</v>
      </c>
      <c r="E4171" s="4" t="s">
        <v>14801</v>
      </c>
      <c r="F4171">
        <f>VALUE(SUBSTITUTE(Hafas[[#This Row],[Breitengrad Bahnhof]],".",","))</f>
        <v>53.958759000000001</v>
      </c>
      <c r="G4171">
        <f>VALUE(SUBSTITUTE(Hafas[[#This Row],[Längengrad Bahnhof]],".",","))</f>
        <v>10.865587</v>
      </c>
    </row>
    <row r="4172" spans="1:7">
      <c r="A4172" s="4" t="s">
        <v>14802</v>
      </c>
      <c r="B4172">
        <v>8003778</v>
      </c>
      <c r="D4172" s="4" t="s">
        <v>14803</v>
      </c>
      <c r="E4172" s="4" t="s">
        <v>14804</v>
      </c>
      <c r="F4172">
        <f>VALUE(SUBSTITUTE(Hafas[[#This Row],[Breitengrad Bahnhof]],".",","))</f>
        <v>53.964795000000002</v>
      </c>
      <c r="G4172">
        <f>VALUE(SUBSTITUTE(Hafas[[#This Row],[Längengrad Bahnhof]],".",","))</f>
        <v>10.875603999999999</v>
      </c>
    </row>
    <row r="4173" spans="1:7">
      <c r="A4173" s="4" t="s">
        <v>14805</v>
      </c>
      <c r="B4173">
        <v>8012262</v>
      </c>
      <c r="D4173" s="4" t="s">
        <v>14806</v>
      </c>
      <c r="E4173" s="4" t="s">
        <v>14807</v>
      </c>
      <c r="F4173">
        <f>VALUE(SUBSTITUTE(Hafas[[#This Row],[Breitengrad Bahnhof]],".",","))</f>
        <v>53.418636999999997</v>
      </c>
      <c r="G4173">
        <f>VALUE(SUBSTITUTE(Hafas[[#This Row],[Längengrad Bahnhof]],".",","))</f>
        <v>11.460084</v>
      </c>
    </row>
    <row r="4174" spans="1:7">
      <c r="A4174" s="4" t="s">
        <v>14808</v>
      </c>
      <c r="B4174">
        <v>8012257</v>
      </c>
      <c r="D4174" s="4" t="s">
        <v>14809</v>
      </c>
      <c r="E4174" s="4" t="s">
        <v>14810</v>
      </c>
      <c r="F4174">
        <f>VALUE(SUBSTITUTE(Hafas[[#This Row],[Breitengrad Bahnhof]],".",","))</f>
        <v>51.962415999999997</v>
      </c>
      <c r="G4174">
        <f>VALUE(SUBSTITUTE(Hafas[[#This Row],[Längengrad Bahnhof]],".",","))</f>
        <v>13.821351</v>
      </c>
    </row>
    <row r="4175" spans="1:7">
      <c r="A4175" s="4" t="s">
        <v>14811</v>
      </c>
      <c r="B4175">
        <v>8012263</v>
      </c>
      <c r="D4175" s="4" t="s">
        <v>14812</v>
      </c>
      <c r="E4175" s="4" t="s">
        <v>14813</v>
      </c>
      <c r="F4175">
        <f>VALUE(SUBSTITUTE(Hafas[[#This Row],[Breitengrad Bahnhof]],".",","))</f>
        <v>52.020211000000003</v>
      </c>
      <c r="G4175">
        <f>VALUE(SUBSTITUTE(Hafas[[#This Row],[Längengrad Bahnhof]],".",","))</f>
        <v>11.935169999999999</v>
      </c>
    </row>
    <row r="4176" spans="1:7">
      <c r="A4176" s="4" t="s">
        <v>14814</v>
      </c>
      <c r="B4176">
        <v>8012264</v>
      </c>
      <c r="D4176" s="4" t="s">
        <v>14815</v>
      </c>
      <c r="E4176" s="4" t="s">
        <v>14816</v>
      </c>
      <c r="F4176">
        <f>VALUE(SUBSTITUTE(Hafas[[#This Row],[Breitengrad Bahnhof]],".",","))</f>
        <v>53.728881000000001</v>
      </c>
      <c r="G4176">
        <f>VALUE(SUBSTITUTE(Hafas[[#This Row],[Längengrad Bahnhof]],".",","))</f>
        <v>11.411315999999999</v>
      </c>
    </row>
    <row r="4177" spans="1:7">
      <c r="A4177" s="4" t="s">
        <v>14817</v>
      </c>
      <c r="B4177">
        <v>8071524</v>
      </c>
      <c r="D4177" s="4" t="s">
        <v>14818</v>
      </c>
      <c r="E4177" s="4" t="s">
        <v>14819</v>
      </c>
      <c r="F4177">
        <f>VALUE(SUBSTITUTE(Hafas[[#This Row],[Breitengrad Bahnhof]],".",","))</f>
        <v>53.729360999999997</v>
      </c>
      <c r="G4177">
        <f>VALUE(SUBSTITUTE(Hafas[[#This Row],[Längengrad Bahnhof]],".",","))</f>
        <v>11.407113000000001</v>
      </c>
    </row>
    <row r="4178" spans="1:7">
      <c r="A4178" s="4" t="s">
        <v>14820</v>
      </c>
      <c r="B4178">
        <v>8012265</v>
      </c>
      <c r="D4178" s="4" t="s">
        <v>14821</v>
      </c>
      <c r="E4178" s="4" t="s">
        <v>14822</v>
      </c>
      <c r="F4178">
        <f>VALUE(SUBSTITUTE(Hafas[[#This Row],[Breitengrad Bahnhof]],".",","))</f>
        <v>53.466802000000001</v>
      </c>
      <c r="G4178">
        <f>VALUE(SUBSTITUTE(Hafas[[#This Row],[Längengrad Bahnhof]],".",","))</f>
        <v>12.025536000000001</v>
      </c>
    </row>
    <row r="4179" spans="1:7">
      <c r="A4179" s="4" t="s">
        <v>14823</v>
      </c>
      <c r="B4179">
        <v>8012897</v>
      </c>
      <c r="D4179" s="4" t="s">
        <v>14824</v>
      </c>
      <c r="E4179" s="4" t="s">
        <v>14825</v>
      </c>
      <c r="F4179">
        <f>VALUE(SUBSTITUTE(Hafas[[#This Row],[Breitengrad Bahnhof]],".",","))</f>
        <v>51.685046999999997</v>
      </c>
      <c r="G4179">
        <f>VALUE(SUBSTITUTE(Hafas[[#This Row],[Längengrad Bahnhof]],".",","))</f>
        <v>14.001704</v>
      </c>
    </row>
    <row r="4180" spans="1:7">
      <c r="A4180" s="4" t="s">
        <v>14826</v>
      </c>
      <c r="B4180">
        <v>8079746</v>
      </c>
      <c r="D4180" s="4" t="s">
        <v>14827</v>
      </c>
      <c r="E4180" s="4" t="s">
        <v>14828</v>
      </c>
      <c r="F4180">
        <f>VALUE(SUBSTITUTE(Hafas[[#This Row],[Breitengrad Bahnhof]],".",","))</f>
        <v>51.691918999999999</v>
      </c>
      <c r="G4180">
        <f>VALUE(SUBSTITUTE(Hafas[[#This Row],[Längengrad Bahnhof]],".",","))</f>
        <v>14.006515</v>
      </c>
    </row>
    <row r="4181" spans="1:7">
      <c r="A4181" s="4" t="s">
        <v>14829</v>
      </c>
      <c r="B4181">
        <v>8079747</v>
      </c>
      <c r="D4181" s="4" t="s">
        <v>14830</v>
      </c>
      <c r="E4181" s="4" t="s">
        <v>14831</v>
      </c>
      <c r="F4181">
        <f>VALUE(SUBSTITUTE(Hafas[[#This Row],[Breitengrad Bahnhof]],".",","))</f>
        <v>51.684631000000003</v>
      </c>
      <c r="G4181">
        <f>VALUE(SUBSTITUTE(Hafas[[#This Row],[Längengrad Bahnhof]],".",","))</f>
        <v>14.025364</v>
      </c>
    </row>
    <row r="4182" spans="1:7">
      <c r="A4182" s="4" t="s">
        <v>14832</v>
      </c>
      <c r="B4182">
        <v>8071047</v>
      </c>
      <c r="D4182" s="4" t="s">
        <v>14833</v>
      </c>
      <c r="E4182" s="4" t="s">
        <v>14834</v>
      </c>
      <c r="F4182">
        <f>VALUE(SUBSTITUTE(Hafas[[#This Row],[Breitengrad Bahnhof]],".",","))</f>
        <v>51.854827</v>
      </c>
      <c r="G4182">
        <f>VALUE(SUBSTITUTE(Hafas[[#This Row],[Längengrad Bahnhof]],".",","))</f>
        <v>13.70435</v>
      </c>
    </row>
    <row r="4183" spans="1:7">
      <c r="A4183" s="4" t="s">
        <v>14835</v>
      </c>
      <c r="B4183">
        <v>8010353</v>
      </c>
      <c r="D4183" s="4" t="s">
        <v>14836</v>
      </c>
      <c r="E4183" s="4" t="s">
        <v>14837</v>
      </c>
      <c r="F4183">
        <f>VALUE(SUBSTITUTE(Hafas[[#This Row],[Breitengrad Bahnhof]],".",","))</f>
        <v>51.852120999999997</v>
      </c>
      <c r="G4183">
        <f>VALUE(SUBSTITUTE(Hafas[[#This Row],[Längengrad Bahnhof]],".",","))</f>
        <v>13.607839999999999</v>
      </c>
    </row>
    <row r="4184" spans="1:7">
      <c r="A4184" s="4" t="s">
        <v>14838</v>
      </c>
      <c r="B4184">
        <v>8012259</v>
      </c>
      <c r="D4184" s="4" t="s">
        <v>14839</v>
      </c>
      <c r="E4184" s="4" t="s">
        <v>14840</v>
      </c>
      <c r="F4184">
        <f>VALUE(SUBSTITUTE(Hafas[[#This Row],[Breitengrad Bahnhof]],".",","))</f>
        <v>51.093992999999998</v>
      </c>
      <c r="G4184">
        <f>VALUE(SUBSTITUTE(Hafas[[#This Row],[Längengrad Bahnhof]],".",","))</f>
        <v>12.077902</v>
      </c>
    </row>
    <row r="4185" spans="1:7">
      <c r="A4185" s="4" t="s">
        <v>14841</v>
      </c>
      <c r="B4185">
        <v>8012260</v>
      </c>
      <c r="D4185" s="4" t="s">
        <v>14842</v>
      </c>
      <c r="E4185" s="4" t="s">
        <v>14843</v>
      </c>
      <c r="F4185">
        <f>VALUE(SUBSTITUTE(Hafas[[#This Row],[Breitengrad Bahnhof]],".",","))</f>
        <v>52.090589999999999</v>
      </c>
      <c r="G4185">
        <f>VALUE(SUBSTITUTE(Hafas[[#This Row],[Längengrad Bahnhof]],".",","))</f>
        <v>13.160409</v>
      </c>
    </row>
    <row r="4186" spans="1:7">
      <c r="A4186" s="4" t="s">
        <v>14844</v>
      </c>
      <c r="B4186">
        <v>8071197</v>
      </c>
      <c r="D4186" s="4" t="s">
        <v>14845</v>
      </c>
      <c r="E4186" s="4" t="s">
        <v>14846</v>
      </c>
      <c r="F4186">
        <f>VALUE(SUBSTITUTE(Hafas[[#This Row],[Breitengrad Bahnhof]],".",","))</f>
        <v>52.090510000000002</v>
      </c>
      <c r="G4186">
        <f>VALUE(SUBSTITUTE(Hafas[[#This Row],[Längengrad Bahnhof]],".",","))</f>
        <v>13.1594</v>
      </c>
    </row>
    <row r="4187" spans="1:7">
      <c r="A4187" s="4" t="s">
        <v>14847</v>
      </c>
      <c r="B4187">
        <v>8003782</v>
      </c>
      <c r="D4187" s="4" t="s">
        <v>14848</v>
      </c>
      <c r="E4187" s="4" t="s">
        <v>14849</v>
      </c>
      <c r="F4187">
        <f>VALUE(SUBSTITUTE(Hafas[[#This Row],[Breitengrad Bahnhof]],".",","))</f>
        <v>51.220351999999998</v>
      </c>
      <c r="G4187">
        <f>VALUE(SUBSTITUTE(Hafas[[#This Row],[Längengrad Bahnhof]],".",","))</f>
        <v>7.628717</v>
      </c>
    </row>
    <row r="4188" spans="1:7">
      <c r="A4188" s="4" t="s">
        <v>14850</v>
      </c>
      <c r="B4188">
        <v>8001213</v>
      </c>
      <c r="D4188" s="4" t="s">
        <v>14851</v>
      </c>
      <c r="E4188" s="4" t="s">
        <v>14852</v>
      </c>
      <c r="F4188">
        <f>VALUE(SUBSTITUTE(Hafas[[#This Row],[Breitengrad Bahnhof]],".",","))</f>
        <v>51.207920000000001</v>
      </c>
      <c r="G4188">
        <f>VALUE(SUBSTITUTE(Hafas[[#This Row],[Längengrad Bahnhof]],".",","))</f>
        <v>7.5710860000000002</v>
      </c>
    </row>
    <row r="4189" spans="1:7">
      <c r="A4189" s="4" t="s">
        <v>14853</v>
      </c>
      <c r="B4189">
        <v>8012268</v>
      </c>
      <c r="D4189" s="4" t="s">
        <v>14854</v>
      </c>
      <c r="E4189" s="4" t="s">
        <v>14855</v>
      </c>
      <c r="F4189">
        <f>VALUE(SUBSTITUTE(Hafas[[#This Row],[Breitengrad Bahnhof]],".",","))</f>
        <v>53.832923999999998</v>
      </c>
      <c r="G4189">
        <f>VALUE(SUBSTITUTE(Hafas[[#This Row],[Längengrad Bahnhof]],".",","))</f>
        <v>10.815143000000001</v>
      </c>
    </row>
    <row r="4190" spans="1:7">
      <c r="A4190" s="4" t="s">
        <v>14856</v>
      </c>
      <c r="B4190">
        <v>8003762</v>
      </c>
      <c r="D4190" s="4" t="s">
        <v>14857</v>
      </c>
      <c r="E4190" s="4" t="s">
        <v>14858</v>
      </c>
      <c r="F4190">
        <f>VALUE(SUBSTITUTE(Hafas[[#This Row],[Breitengrad Bahnhof]],".",","))</f>
        <v>49.392166000000003</v>
      </c>
      <c r="G4190">
        <f>VALUE(SUBSTITUTE(Hafas[[#This Row],[Längengrad Bahnhof]],".",","))</f>
        <v>11.323855999999999</v>
      </c>
    </row>
    <row r="4191" spans="1:7">
      <c r="A4191" s="4" t="s">
        <v>14859</v>
      </c>
      <c r="B4191">
        <v>8003783</v>
      </c>
      <c r="D4191" s="4" t="s">
        <v>14860</v>
      </c>
      <c r="E4191" s="4" t="s">
        <v>14861</v>
      </c>
      <c r="F4191">
        <f>VALUE(SUBSTITUTE(Hafas[[#This Row],[Breitengrad Bahnhof]],".",","))</f>
        <v>51.762385999999999</v>
      </c>
      <c r="G4191">
        <f>VALUE(SUBSTITUTE(Hafas[[#This Row],[Längengrad Bahnhof]],".",","))</f>
        <v>7.4313120000000001</v>
      </c>
    </row>
    <row r="4192" spans="1:7">
      <c r="A4192" s="4" t="s">
        <v>14862</v>
      </c>
      <c r="B4192">
        <v>8002103</v>
      </c>
      <c r="D4192" s="4" t="s">
        <v>14863</v>
      </c>
      <c r="E4192" s="4" t="s">
        <v>14864</v>
      </c>
      <c r="F4192">
        <f>VALUE(SUBSTITUTE(Hafas[[#This Row],[Breitengrad Bahnhof]],".",","))</f>
        <v>50.896878999999998</v>
      </c>
      <c r="G4192">
        <f>VALUE(SUBSTITUTE(Hafas[[#This Row],[Längengrad Bahnhof]],".",","))</f>
        <v>9.7433250000000005</v>
      </c>
    </row>
    <row r="4193" spans="1:7">
      <c r="A4193" s="4" t="s">
        <v>14865</v>
      </c>
      <c r="B4193">
        <v>8071209</v>
      </c>
      <c r="D4193" s="4" t="s">
        <v>14866</v>
      </c>
      <c r="E4193" s="4" t="s">
        <v>14867</v>
      </c>
      <c r="F4193">
        <f>VALUE(SUBSTITUTE(Hafas[[#This Row],[Breitengrad Bahnhof]],".",","))</f>
        <v>50.899059999999999</v>
      </c>
      <c r="G4193">
        <f>VALUE(SUBSTITUTE(Hafas[[#This Row],[Längengrad Bahnhof]],".",","))</f>
        <v>9.7456899999999997</v>
      </c>
    </row>
    <row r="4194" spans="1:7">
      <c r="A4194" s="4" t="s">
        <v>14868</v>
      </c>
      <c r="B4194">
        <v>8000235</v>
      </c>
      <c r="D4194" s="4" t="s">
        <v>14869</v>
      </c>
      <c r="E4194" s="4" t="s">
        <v>14870</v>
      </c>
      <c r="F4194">
        <f>VALUE(SUBSTITUTE(Hafas[[#This Row],[Breitengrad Bahnhof]],".",","))</f>
        <v>48.891862000000003</v>
      </c>
      <c r="G4194">
        <f>VALUE(SUBSTITUTE(Hafas[[#This Row],[Längengrad Bahnhof]],".",","))</f>
        <v>9.1854200000000006</v>
      </c>
    </row>
    <row r="4195" spans="1:7">
      <c r="A4195" s="4" t="s">
        <v>14871</v>
      </c>
      <c r="B4195">
        <v>8003763</v>
      </c>
      <c r="D4195" s="4" t="s">
        <v>14872</v>
      </c>
      <c r="E4195" s="4" t="s">
        <v>14873</v>
      </c>
      <c r="F4195">
        <f>VALUE(SUBSTITUTE(Hafas[[#This Row],[Breitengrad Bahnhof]],".",","))</f>
        <v>50.121623999999997</v>
      </c>
      <c r="G4195">
        <f>VALUE(SUBSTITUTE(Hafas[[#This Row],[Längengrad Bahnhof]],".",","))</f>
        <v>11.557252</v>
      </c>
    </row>
    <row r="4196" spans="1:7">
      <c r="A4196" s="4" t="s">
        <v>14874</v>
      </c>
      <c r="B4196">
        <v>8010215</v>
      </c>
      <c r="D4196" s="4" t="s">
        <v>14875</v>
      </c>
      <c r="E4196" s="4" t="s">
        <v>14876</v>
      </c>
      <c r="F4196">
        <f>VALUE(SUBSTITUTE(Hafas[[#This Row],[Breitengrad Bahnhof]],".",","))</f>
        <v>52.298098000000003</v>
      </c>
      <c r="G4196">
        <f>VALUE(SUBSTITUTE(Hafas[[#This Row],[Längengrad Bahnhof]],".",","))</f>
        <v>13.267319000000001</v>
      </c>
    </row>
    <row r="4197" spans="1:7">
      <c r="A4197" s="4" t="s">
        <v>14877</v>
      </c>
      <c r="B4197">
        <v>8012253</v>
      </c>
      <c r="D4197" s="4" t="s">
        <v>14878</v>
      </c>
      <c r="E4197" s="4" t="s">
        <v>14879</v>
      </c>
      <c r="F4197">
        <f>VALUE(SUBSTITUTE(Hafas[[#This Row],[Breitengrad Bahnhof]],".",","))</f>
        <v>52.317180999999998</v>
      </c>
      <c r="G4197">
        <f>VALUE(SUBSTITUTE(Hafas[[#This Row],[Längengrad Bahnhof]],".",","))</f>
        <v>13.232151999999999</v>
      </c>
    </row>
    <row r="4198" spans="1:7">
      <c r="A4198" s="4" t="s">
        <v>14880</v>
      </c>
      <c r="B4198">
        <v>8071795</v>
      </c>
      <c r="D4198" s="4" t="s">
        <v>14881</v>
      </c>
      <c r="E4198" s="4" t="s">
        <v>14882</v>
      </c>
      <c r="F4198">
        <f>VALUE(SUBSTITUTE(Hafas[[#This Row],[Breitengrad Bahnhof]],".",","))</f>
        <v>49.493139999999997</v>
      </c>
      <c r="G4198">
        <f>VALUE(SUBSTITUTE(Hafas[[#This Row],[Längengrad Bahnhof]],".",","))</f>
        <v>8.4359929999999999</v>
      </c>
    </row>
    <row r="4199" spans="1:7">
      <c r="A4199" s="4" t="s">
        <v>14883</v>
      </c>
      <c r="B4199">
        <v>8077576</v>
      </c>
      <c r="D4199" s="4" t="s">
        <v>14884</v>
      </c>
      <c r="E4199" s="4" t="s">
        <v>14885</v>
      </c>
      <c r="F4199">
        <f>VALUE(SUBSTITUTE(Hafas[[#This Row],[Breitengrad Bahnhof]],".",","))</f>
        <v>49.484783999999998</v>
      </c>
      <c r="G4199">
        <f>VALUE(SUBSTITUTE(Hafas[[#This Row],[Längengrad Bahnhof]],".",","))</f>
        <v>8.4436920000000004</v>
      </c>
    </row>
    <row r="4200" spans="1:7">
      <c r="A4200" s="4" t="s">
        <v>14886</v>
      </c>
      <c r="B4200">
        <v>8003764</v>
      </c>
      <c r="D4200" s="4" t="s">
        <v>14887</v>
      </c>
      <c r="E4200" s="4" t="s">
        <v>14888</v>
      </c>
      <c r="F4200">
        <f>VALUE(SUBSTITUTE(Hafas[[#This Row],[Breitengrad Bahnhof]],".",","))</f>
        <v>47.815613999999997</v>
      </c>
      <c r="G4200">
        <f>VALUE(SUBSTITUTE(Hafas[[#This Row],[Längengrad Bahnhof]],".",","))</f>
        <v>9.0530500000000007</v>
      </c>
    </row>
    <row r="4201" spans="1:7">
      <c r="A4201" s="4" t="s">
        <v>14889</v>
      </c>
      <c r="B4201">
        <v>8000236</v>
      </c>
      <c r="D4201" s="4" t="s">
        <v>14890</v>
      </c>
      <c r="E4201" s="4" t="s">
        <v>14891</v>
      </c>
      <c r="F4201">
        <f>VALUE(SUBSTITUTE(Hafas[[#This Row],[Breitengrad Bahnhof]],".",","))</f>
        <v>49.476528999999999</v>
      </c>
      <c r="G4201">
        <f>VALUE(SUBSTITUTE(Hafas[[#This Row],[Längengrad Bahnhof]],".",","))</f>
        <v>8.4330420000000004</v>
      </c>
    </row>
    <row r="4202" spans="1:7">
      <c r="A4202" s="4" t="s">
        <v>14892</v>
      </c>
      <c r="B4202">
        <v>8000308</v>
      </c>
      <c r="D4202" s="4" t="s">
        <v>14893</v>
      </c>
      <c r="E4202" s="4" t="s">
        <v>14894</v>
      </c>
      <c r="F4202">
        <f>VALUE(SUBSTITUTE(Hafas[[#This Row],[Breitengrad Bahnhof]],".",","))</f>
        <v>49.510012000000003</v>
      </c>
      <c r="G4202">
        <f>VALUE(SUBSTITUTE(Hafas[[#This Row],[Längengrad Bahnhof]],".",","))</f>
        <v>8.4320520000000005</v>
      </c>
    </row>
    <row r="4203" spans="1:7">
      <c r="A4203" s="4" t="s">
        <v>14895</v>
      </c>
      <c r="B4203">
        <v>8087060</v>
      </c>
      <c r="D4203" s="4" t="s">
        <v>14896</v>
      </c>
      <c r="E4203" s="4" t="s">
        <v>14897</v>
      </c>
      <c r="F4203">
        <f>VALUE(SUBSTITUTE(Hafas[[#This Row],[Breitengrad Bahnhof]],".",","))</f>
        <v>49.519953999999998</v>
      </c>
      <c r="G4203">
        <f>VALUE(SUBSTITUTE(Hafas[[#This Row],[Längengrad Bahnhof]],".",","))</f>
        <v>8.4278779999999998</v>
      </c>
    </row>
    <row r="4204" spans="1:7">
      <c r="A4204" s="4" t="s">
        <v>14898</v>
      </c>
      <c r="B4204">
        <v>8002056</v>
      </c>
      <c r="D4204" s="4" t="s">
        <v>14899</v>
      </c>
      <c r="E4204" s="4" t="s">
        <v>14900</v>
      </c>
      <c r="F4204">
        <f>VALUE(SUBSTITUTE(Hafas[[#This Row],[Breitengrad Bahnhof]],".",","))</f>
        <v>49.494005999999999</v>
      </c>
      <c r="G4204">
        <f>VALUE(SUBSTITUTE(Hafas[[#This Row],[Längengrad Bahnhof]],".",","))</f>
        <v>8.4388850000000009</v>
      </c>
    </row>
    <row r="4205" spans="1:7">
      <c r="A4205" s="4" t="s">
        <v>701</v>
      </c>
      <c r="B4205">
        <v>8003759</v>
      </c>
      <c r="D4205" s="4" t="s">
        <v>14901</v>
      </c>
      <c r="E4205" s="4" t="s">
        <v>14902</v>
      </c>
      <c r="F4205">
        <f>VALUE(SUBSTITUTE(Hafas[[#This Row],[Breitengrad Bahnhof]],".",","))</f>
        <v>49.479005000000001</v>
      </c>
      <c r="G4205">
        <f>VALUE(SUBSTITUTE(Hafas[[#This Row],[Längengrad Bahnhof]],".",","))</f>
        <v>8.4521519999999999</v>
      </c>
    </row>
    <row r="4206" spans="1:7">
      <c r="A4206" s="4" t="s">
        <v>14903</v>
      </c>
      <c r="B4206">
        <v>8070167</v>
      </c>
      <c r="D4206" s="4" t="s">
        <v>14904</v>
      </c>
      <c r="E4206" s="4" t="s">
        <v>14905</v>
      </c>
      <c r="F4206">
        <f>VALUE(SUBSTITUTE(Hafas[[#This Row],[Breitengrad Bahnhof]],".",","))</f>
        <v>49.519378000000003</v>
      </c>
      <c r="G4206">
        <f>VALUE(SUBSTITUTE(Hafas[[#This Row],[Längengrad Bahnhof]],".",","))</f>
        <v>8.4096910000000005</v>
      </c>
    </row>
    <row r="4207" spans="1:7">
      <c r="A4207" s="4" t="s">
        <v>14906</v>
      </c>
      <c r="B4207">
        <v>8003765</v>
      </c>
      <c r="D4207" s="4" t="s">
        <v>14907</v>
      </c>
      <c r="E4207" s="4" t="s">
        <v>14908</v>
      </c>
      <c r="F4207">
        <f>VALUE(SUBSTITUTE(Hafas[[#This Row],[Breitengrad Bahnhof]],".",","))</f>
        <v>49.461571999999997</v>
      </c>
      <c r="G4207">
        <f>VALUE(SUBSTITUTE(Hafas[[#This Row],[Längengrad Bahnhof]],".",","))</f>
        <v>8.4210919999999998</v>
      </c>
    </row>
    <row r="4208" spans="1:7">
      <c r="A4208" s="4" t="s">
        <v>14909</v>
      </c>
      <c r="B4208">
        <v>8003766</v>
      </c>
      <c r="D4208" s="4" t="s">
        <v>14910</v>
      </c>
      <c r="E4208" s="4" t="s">
        <v>14911</v>
      </c>
      <c r="F4208">
        <f>VALUE(SUBSTITUTE(Hafas[[#This Row],[Breitengrad Bahnhof]],".",","))</f>
        <v>49.493188000000004</v>
      </c>
      <c r="G4208">
        <f>VALUE(SUBSTITUTE(Hafas[[#This Row],[Längengrad Bahnhof]],".",","))</f>
        <v>8.3815229999999996</v>
      </c>
    </row>
    <row r="4209" spans="1:7">
      <c r="A4209" s="4" t="s">
        <v>14912</v>
      </c>
      <c r="B4209">
        <v>8003767</v>
      </c>
      <c r="D4209" s="4" t="s">
        <v>14913</v>
      </c>
      <c r="E4209" s="4" t="s">
        <v>14914</v>
      </c>
      <c r="F4209">
        <f>VALUE(SUBSTITUTE(Hafas[[#This Row],[Breitengrad Bahnhof]],".",","))</f>
        <v>49.447471</v>
      </c>
      <c r="G4209">
        <f>VALUE(SUBSTITUTE(Hafas[[#This Row],[Längengrad Bahnhof]],".",","))</f>
        <v>8.4094929999999994</v>
      </c>
    </row>
    <row r="4210" spans="1:7">
      <c r="A4210" s="4" t="s">
        <v>14915</v>
      </c>
      <c r="B4210">
        <v>8003768</v>
      </c>
      <c r="D4210" s="4" t="s">
        <v>14916</v>
      </c>
      <c r="E4210" s="4" t="s">
        <v>14917</v>
      </c>
      <c r="F4210">
        <f>VALUE(SUBSTITUTE(Hafas[[#This Row],[Breitengrad Bahnhof]],".",","))</f>
        <v>49.499569000000001</v>
      </c>
      <c r="G4210">
        <f>VALUE(SUBSTITUTE(Hafas[[#This Row],[Längengrad Bahnhof]],".",","))</f>
        <v>11.248783</v>
      </c>
    </row>
    <row r="4211" spans="1:7">
      <c r="A4211" s="4" t="s">
        <v>14918</v>
      </c>
      <c r="B4211">
        <v>8010216</v>
      </c>
      <c r="D4211" s="4" t="s">
        <v>14919</v>
      </c>
      <c r="E4211" s="4" t="s">
        <v>14920</v>
      </c>
      <c r="F4211">
        <f>VALUE(SUBSTITUTE(Hafas[[#This Row],[Breitengrad Bahnhof]],".",","))</f>
        <v>53.334671</v>
      </c>
      <c r="G4211">
        <f>VALUE(SUBSTITUTE(Hafas[[#This Row],[Längengrad Bahnhof]],".",","))</f>
        <v>11.494491</v>
      </c>
    </row>
    <row r="4212" spans="1:7">
      <c r="A4212" s="4" t="s">
        <v>14921</v>
      </c>
      <c r="B4212">
        <v>8070095</v>
      </c>
      <c r="D4212" s="4" t="s">
        <v>14922</v>
      </c>
      <c r="E4212" s="4" t="s">
        <v>14923</v>
      </c>
      <c r="F4212">
        <f>VALUE(SUBSTITUTE(Hafas[[#This Row],[Breitengrad Bahnhof]],".",","))</f>
        <v>53.310324000000001</v>
      </c>
      <c r="G4212">
        <f>VALUE(SUBSTITUTE(Hafas[[#This Row],[Längengrad Bahnhof]],".",","))</f>
        <v>11.50976</v>
      </c>
    </row>
    <row r="4213" spans="1:7">
      <c r="A4213" s="4" t="s">
        <v>14924</v>
      </c>
      <c r="B4213">
        <v>8070108</v>
      </c>
      <c r="D4213" s="4" t="s">
        <v>2585</v>
      </c>
      <c r="E4213" s="4" t="s">
        <v>2585</v>
      </c>
      <c r="F4213">
        <f>VALUE(SUBSTITUTE(Hafas[[#This Row],[Breitengrad Bahnhof]],".",","))</f>
        <v>999999</v>
      </c>
      <c r="G4213">
        <f>VALUE(SUBSTITUTE(Hafas[[#This Row],[Längengrad Bahnhof]],".",","))</f>
        <v>999999</v>
      </c>
    </row>
    <row r="4214" spans="1:7">
      <c r="A4214" s="4" t="s">
        <v>14925</v>
      </c>
      <c r="B4214">
        <v>8003770</v>
      </c>
      <c r="D4214" s="4" t="s">
        <v>14926</v>
      </c>
      <c r="E4214" s="4" t="s">
        <v>14927</v>
      </c>
      <c r="F4214">
        <f>VALUE(SUBSTITUTE(Hafas[[#This Row],[Breitengrad Bahnhof]],".",","))</f>
        <v>50.486583000000003</v>
      </c>
      <c r="G4214">
        <f>VALUE(SUBSTITUTE(Hafas[[#This Row],[Längengrad Bahnhof]],".",","))</f>
        <v>11.382989</v>
      </c>
    </row>
    <row r="4215" spans="1:7">
      <c r="A4215" s="4" t="s">
        <v>14928</v>
      </c>
      <c r="B4215">
        <v>8003771</v>
      </c>
      <c r="D4215" s="4" t="s">
        <v>14929</v>
      </c>
      <c r="E4215" s="4" t="s">
        <v>14930</v>
      </c>
      <c r="F4215">
        <f>VALUE(SUBSTITUTE(Hafas[[#This Row],[Breitengrad Bahnhof]],".",","))</f>
        <v>49.059598999999999</v>
      </c>
      <c r="G4215">
        <f>VALUE(SUBSTITUTE(Hafas[[#This Row],[Längengrad Bahnhof]],".",","))</f>
        <v>13.237814999999999</v>
      </c>
    </row>
    <row r="4216" spans="1:7">
      <c r="A4216" s="4" t="s">
        <v>14931</v>
      </c>
      <c r="B4216">
        <v>8003784</v>
      </c>
      <c r="D4216" s="4" t="s">
        <v>14932</v>
      </c>
      <c r="E4216" s="4" t="s">
        <v>14933</v>
      </c>
      <c r="F4216">
        <f>VALUE(SUBSTITUTE(Hafas[[#This Row],[Breitengrad Bahnhof]],".",","))</f>
        <v>51.959294</v>
      </c>
      <c r="G4216">
        <f>VALUE(SUBSTITUTE(Hafas[[#This Row],[Längengrad Bahnhof]],".",","))</f>
        <v>9.2508300000000006</v>
      </c>
    </row>
    <row r="4217" spans="1:7">
      <c r="A4217" s="4" t="s">
        <v>14934</v>
      </c>
      <c r="B4217">
        <v>8003794</v>
      </c>
      <c r="D4217" s="4" t="s">
        <v>14935</v>
      </c>
      <c r="E4217" s="4" t="s">
        <v>14936</v>
      </c>
      <c r="F4217">
        <f>VALUE(SUBSTITUTE(Hafas[[#This Row],[Breitengrad Bahnhof]],".",","))</f>
        <v>49.579920000000001</v>
      </c>
      <c r="G4217">
        <f>VALUE(SUBSTITUTE(Hafas[[#This Row],[Längengrad Bahnhof]],".",","))</f>
        <v>12.139462999999999</v>
      </c>
    </row>
    <row r="4218" spans="1:7">
      <c r="A4218" s="4" t="s">
        <v>14937</v>
      </c>
      <c r="B4218">
        <v>8003795</v>
      </c>
      <c r="D4218" s="4" t="s">
        <v>14938</v>
      </c>
      <c r="E4218" s="4" t="s">
        <v>14939</v>
      </c>
      <c r="F4218">
        <f>VALUE(SUBSTITUTE(Hafas[[#This Row],[Breitengrad Bahnhof]],".",","))</f>
        <v>49.598731000000001</v>
      </c>
      <c r="G4218">
        <f>VALUE(SUBSTITUTE(Hafas[[#This Row],[Längengrad Bahnhof]],".",","))</f>
        <v>12.126908999999999</v>
      </c>
    </row>
    <row r="4219" spans="1:7">
      <c r="A4219" s="4" t="s">
        <v>14940</v>
      </c>
      <c r="B4219">
        <v>8003796</v>
      </c>
      <c r="D4219" s="4" t="s">
        <v>14941</v>
      </c>
      <c r="E4219" s="4" t="s">
        <v>14942</v>
      </c>
      <c r="F4219">
        <f>VALUE(SUBSTITUTE(Hafas[[#This Row],[Breitengrad Bahnhof]],".",","))</f>
        <v>49.249594999999999</v>
      </c>
      <c r="G4219">
        <f>VALUE(SUBSTITUTE(Hafas[[#This Row],[Längengrad Bahnhof]],".",","))</f>
        <v>6.9042139999999996</v>
      </c>
    </row>
    <row r="4220" spans="1:7">
      <c r="A4220" s="4" t="s">
        <v>14943</v>
      </c>
      <c r="B4220">
        <v>8003798</v>
      </c>
      <c r="D4220" s="4" t="s">
        <v>14944</v>
      </c>
      <c r="E4220" s="4" t="s">
        <v>14945</v>
      </c>
      <c r="F4220">
        <f>VALUE(SUBSTITUTE(Hafas[[#This Row],[Breitengrad Bahnhof]],".",","))</f>
        <v>54.331231000000002</v>
      </c>
      <c r="G4220">
        <f>VALUE(SUBSTITUTE(Hafas[[#This Row],[Längengrad Bahnhof]],".",","))</f>
        <v>9.0307460000000006</v>
      </c>
    </row>
    <row r="4221" spans="1:7">
      <c r="A4221" s="4" t="s">
        <v>399</v>
      </c>
      <c r="B4221">
        <v>8000238</v>
      </c>
      <c r="D4221" s="4" t="s">
        <v>14946</v>
      </c>
      <c r="E4221" s="4" t="s">
        <v>14947</v>
      </c>
      <c r="F4221">
        <f>VALUE(SUBSTITUTE(Hafas[[#This Row],[Breitengrad Bahnhof]],".",","))</f>
        <v>53.249656000000002</v>
      </c>
      <c r="G4221">
        <f>VALUE(SUBSTITUTE(Hafas[[#This Row],[Längengrad Bahnhof]],".",","))</f>
        <v>10.419890000000001</v>
      </c>
    </row>
    <row r="4222" spans="1:7">
      <c r="A4222" s="4" t="s">
        <v>84</v>
      </c>
      <c r="B4222">
        <v>8000239</v>
      </c>
      <c r="D4222" s="4" t="s">
        <v>14948</v>
      </c>
      <c r="E4222" s="4" t="s">
        <v>14949</v>
      </c>
      <c r="F4222">
        <f>VALUE(SUBSTITUTE(Hafas[[#This Row],[Breitengrad Bahnhof]],".",","))</f>
        <v>51.617128999999998</v>
      </c>
      <c r="G4222">
        <f>VALUE(SUBSTITUTE(Hafas[[#This Row],[Längengrad Bahnhof]],".",","))</f>
        <v>7.5294850000000002</v>
      </c>
    </row>
    <row r="4223" spans="1:7">
      <c r="A4223" s="4" t="s">
        <v>14950</v>
      </c>
      <c r="B4223">
        <v>8004883</v>
      </c>
      <c r="D4223" s="4" t="s">
        <v>14951</v>
      </c>
      <c r="E4223" s="4" t="s">
        <v>14952</v>
      </c>
      <c r="F4223">
        <f>VALUE(SUBSTITUTE(Hafas[[#This Row],[Breitengrad Bahnhof]],".",","))</f>
        <v>51.588149999999999</v>
      </c>
      <c r="G4223">
        <f>VALUE(SUBSTITUTE(Hafas[[#This Row],[Längengrad Bahnhof]],".",","))</f>
        <v>7.5396919999999996</v>
      </c>
    </row>
    <row r="4224" spans="1:7">
      <c r="A4224" s="4" t="s">
        <v>14953</v>
      </c>
      <c r="B4224">
        <v>8003788</v>
      </c>
      <c r="D4224" s="4" t="s">
        <v>14954</v>
      </c>
      <c r="E4224" s="4" t="s">
        <v>14955</v>
      </c>
      <c r="F4224">
        <f>VALUE(SUBSTITUTE(Hafas[[#This Row],[Breitengrad Bahnhof]],".",","))</f>
        <v>51.543370000000003</v>
      </c>
      <c r="G4224">
        <f>VALUE(SUBSTITUTE(Hafas[[#This Row],[Längengrad Bahnhof]],".",","))</f>
        <v>7.7607710000000001</v>
      </c>
    </row>
    <row r="4225" spans="1:7">
      <c r="A4225" s="4" t="s">
        <v>14956</v>
      </c>
      <c r="B4225">
        <v>8003799</v>
      </c>
      <c r="D4225" s="4" t="s">
        <v>14957</v>
      </c>
      <c r="E4225" s="4" t="s">
        <v>14958</v>
      </c>
      <c r="F4225">
        <f>VALUE(SUBSTITUTE(Hafas[[#This Row],[Breitengrad Bahnhof]],".",","))</f>
        <v>53.439084000000001</v>
      </c>
      <c r="G4225">
        <f>VALUE(SUBSTITUTE(Hafas[[#This Row],[Längengrad Bahnhof]],".",","))</f>
        <v>8.7350849999999998</v>
      </c>
    </row>
    <row r="4226" spans="1:7">
      <c r="A4226" s="4" t="s">
        <v>14959</v>
      </c>
      <c r="B4226">
        <v>8079748</v>
      </c>
      <c r="D4226" s="4" t="s">
        <v>14960</v>
      </c>
      <c r="E4226" s="4" t="s">
        <v>14961</v>
      </c>
      <c r="F4226">
        <f>VALUE(SUBSTITUTE(Hafas[[#This Row],[Breitengrad Bahnhof]],".",","))</f>
        <v>53.838926000000001</v>
      </c>
      <c r="G4226">
        <f>VALUE(SUBSTITUTE(Hafas[[#This Row],[Längengrad Bahnhof]],".",","))</f>
        <v>12.142110000000001</v>
      </c>
    </row>
    <row r="4227" spans="1:7">
      <c r="A4227" s="4" t="s">
        <v>14962</v>
      </c>
      <c r="B4227">
        <v>8012269</v>
      </c>
      <c r="D4227" s="4" t="s">
        <v>14963</v>
      </c>
      <c r="E4227" s="4" t="s">
        <v>14964</v>
      </c>
      <c r="F4227">
        <f>VALUE(SUBSTITUTE(Hafas[[#This Row],[Breitengrad Bahnhof]],".",","))</f>
        <v>53.843724000000002</v>
      </c>
      <c r="G4227">
        <f>VALUE(SUBSTITUTE(Hafas[[#This Row],[Längengrad Bahnhof]],".",","))</f>
        <v>12.13786</v>
      </c>
    </row>
    <row r="4228" spans="1:7">
      <c r="A4228" s="4" t="s">
        <v>776</v>
      </c>
      <c r="B4228">
        <v>8012279</v>
      </c>
      <c r="D4228" s="4" t="s">
        <v>14965</v>
      </c>
      <c r="E4228" s="4" t="s">
        <v>14966</v>
      </c>
      <c r="F4228">
        <f>VALUE(SUBSTITUTE(Hafas[[#This Row],[Breitengrad Bahnhof]],".",","))</f>
        <v>51.518313999999997</v>
      </c>
      <c r="G4228">
        <f>VALUE(SUBSTITUTE(Hafas[[#This Row],[Längengrad Bahnhof]],".",","))</f>
        <v>11.550879999999999</v>
      </c>
    </row>
    <row r="4229" spans="1:7">
      <c r="A4229" s="4" t="s">
        <v>14967</v>
      </c>
      <c r="B4229">
        <v>8012280</v>
      </c>
      <c r="D4229" s="4" t="s">
        <v>14968</v>
      </c>
      <c r="E4229" s="4" t="s">
        <v>14969</v>
      </c>
      <c r="F4229">
        <f>VALUE(SUBSTITUTE(Hafas[[#This Row],[Breitengrad Bahnhof]],".",","))</f>
        <v>51.863767000000003</v>
      </c>
      <c r="G4229">
        <f>VALUE(SUBSTITUTE(Hafas[[#This Row],[Längengrad Bahnhof]],".",","))</f>
        <v>12.641431000000001</v>
      </c>
    </row>
    <row r="4230" spans="1:7">
      <c r="A4230" s="4" t="s">
        <v>14970</v>
      </c>
      <c r="B4230">
        <v>8010222</v>
      </c>
      <c r="D4230" s="4" t="s">
        <v>14971</v>
      </c>
      <c r="E4230" s="4" t="s">
        <v>14972</v>
      </c>
      <c r="F4230">
        <f>VALUE(SUBSTITUTE(Hafas[[#This Row],[Breitengrad Bahnhof]],".",","))</f>
        <v>51.867811000000003</v>
      </c>
      <c r="G4230">
        <f>VALUE(SUBSTITUTE(Hafas[[#This Row],[Längengrad Bahnhof]],".",","))</f>
        <v>12.662285000000001</v>
      </c>
    </row>
    <row r="4231" spans="1:7">
      <c r="A4231" s="4" t="s">
        <v>14973</v>
      </c>
      <c r="B4231">
        <v>8013275</v>
      </c>
      <c r="D4231" s="4" t="s">
        <v>14974</v>
      </c>
      <c r="E4231" s="4" t="s">
        <v>14975</v>
      </c>
      <c r="F4231">
        <f>VALUE(SUBSTITUTE(Hafas[[#This Row],[Breitengrad Bahnhof]],".",","))</f>
        <v>51.871456000000002</v>
      </c>
      <c r="G4231">
        <f>VALUE(SUBSTITUTE(Hafas[[#This Row],[Längengrad Bahnhof]],".",","))</f>
        <v>12.694191999999999</v>
      </c>
    </row>
    <row r="4232" spans="1:7">
      <c r="A4232" s="4" t="s">
        <v>14976</v>
      </c>
      <c r="B4232">
        <v>8012282</v>
      </c>
      <c r="D4232" s="4" t="s">
        <v>14977</v>
      </c>
      <c r="E4232" s="4" t="s">
        <v>14978</v>
      </c>
      <c r="F4232">
        <f>VALUE(SUBSTITUTE(Hafas[[#This Row],[Breitengrad Bahnhof]],".",","))</f>
        <v>51.871862</v>
      </c>
      <c r="G4232">
        <f>VALUE(SUBSTITUTE(Hafas[[#This Row],[Längengrad Bahnhof]],".",","))</f>
        <v>12.596774999999999</v>
      </c>
    </row>
    <row r="4233" spans="1:7">
      <c r="A4233" s="4" t="s">
        <v>14979</v>
      </c>
      <c r="B4233">
        <v>8006929</v>
      </c>
      <c r="D4233" s="4" t="s">
        <v>14980</v>
      </c>
      <c r="E4233" s="4" t="s">
        <v>14981</v>
      </c>
      <c r="F4233">
        <f>VALUE(SUBSTITUTE(Hafas[[#This Row],[Breitengrad Bahnhof]],".",","))</f>
        <v>54.293025</v>
      </c>
      <c r="G4233">
        <f>VALUE(SUBSTITUTE(Hafas[[#This Row],[Längengrad Bahnhof]],".",","))</f>
        <v>10.60106</v>
      </c>
    </row>
    <row r="4234" spans="1:7">
      <c r="A4234" s="4" t="s">
        <v>14982</v>
      </c>
      <c r="B4234">
        <v>8003800</v>
      </c>
      <c r="D4234" s="4" t="s">
        <v>14983</v>
      </c>
      <c r="E4234" s="4" t="s">
        <v>14984</v>
      </c>
      <c r="F4234">
        <f>VALUE(SUBSTITUTE(Hafas[[#This Row],[Breitengrad Bahnhof]],".",","))</f>
        <v>52.768180999999998</v>
      </c>
      <c r="G4234">
        <f>VALUE(SUBSTITUTE(Hafas[[#This Row],[Längengrad Bahnhof]],".",","))</f>
        <v>8.3439770000000006</v>
      </c>
    </row>
    <row r="4235" spans="1:7">
      <c r="A4235" s="4" t="s">
        <v>14985</v>
      </c>
      <c r="B4235">
        <v>8003790</v>
      </c>
      <c r="D4235" s="4" t="s">
        <v>14986</v>
      </c>
      <c r="E4235" s="4" t="s">
        <v>14987</v>
      </c>
      <c r="F4235">
        <f>VALUE(SUBSTITUTE(Hafas[[#This Row],[Breitengrad Bahnhof]],".",","))</f>
        <v>50.480867000000003</v>
      </c>
      <c r="G4235">
        <f>VALUE(SUBSTITUTE(Hafas[[#This Row],[Längengrad Bahnhof]],".",","))</f>
        <v>9.7654859999999992</v>
      </c>
    </row>
    <row r="4236" spans="1:7">
      <c r="A4236" s="4" t="s">
        <v>14988</v>
      </c>
      <c r="B4236">
        <v>8003804</v>
      </c>
      <c r="D4236" s="4" t="s">
        <v>14989</v>
      </c>
      <c r="E4236" s="4" t="s">
        <v>14990</v>
      </c>
      <c r="F4236">
        <f>VALUE(SUBSTITUTE(Hafas[[#This Row],[Breitengrad Bahnhof]],".",","))</f>
        <v>51.982348999999999</v>
      </c>
      <c r="G4236">
        <f>VALUE(SUBSTITUTE(Hafas[[#This Row],[Längengrad Bahnhof]],".",","))</f>
        <v>7.2264400000000002</v>
      </c>
    </row>
    <row r="4237" spans="1:7">
      <c r="A4237" s="4" t="s">
        <v>14991</v>
      </c>
      <c r="B4237">
        <v>8003791</v>
      </c>
      <c r="D4237" s="4" t="s">
        <v>14992</v>
      </c>
      <c r="E4237" s="4" t="s">
        <v>14993</v>
      </c>
      <c r="F4237">
        <f>VALUE(SUBSTITUTE(Hafas[[#This Row],[Breitengrad Bahnhof]],".",","))</f>
        <v>50.967044999999999</v>
      </c>
      <c r="G4237">
        <f>VALUE(SUBSTITUTE(Hafas[[#This Row],[Längengrad Bahnhof]],".",","))</f>
        <v>8.1743640000000006</v>
      </c>
    </row>
    <row r="4238" spans="1:7">
      <c r="A4238" s="4" t="s">
        <v>14994</v>
      </c>
      <c r="B4238">
        <v>8012274</v>
      </c>
      <c r="D4238" s="4" t="s">
        <v>14995</v>
      </c>
      <c r="E4238" s="4" t="s">
        <v>14996</v>
      </c>
      <c r="F4238">
        <f>VALUE(SUBSTITUTE(Hafas[[#This Row],[Breitengrad Bahnhof]],".",","))</f>
        <v>53.655968000000001</v>
      </c>
      <c r="G4238">
        <f>VALUE(SUBSTITUTE(Hafas[[#This Row],[Längengrad Bahnhof]],".",","))</f>
        <v>11.180429999999999</v>
      </c>
    </row>
    <row r="4239" spans="1:7">
      <c r="A4239" s="4" t="s">
        <v>14997</v>
      </c>
      <c r="B4239">
        <v>8081009</v>
      </c>
      <c r="D4239" s="4" t="s">
        <v>14998</v>
      </c>
      <c r="E4239" s="4" t="s">
        <v>14999</v>
      </c>
      <c r="F4239">
        <f>VALUE(SUBSTITUTE(Hafas[[#This Row],[Breitengrad Bahnhof]],".",","))</f>
        <v>53.211682000000003</v>
      </c>
      <c r="G4239">
        <f>VALUE(SUBSTITUTE(Hafas[[#This Row],[Längengrad Bahnhof]],".",","))</f>
        <v>13.303766</v>
      </c>
    </row>
    <row r="4240" spans="1:7">
      <c r="A4240" s="4" t="s">
        <v>15000</v>
      </c>
      <c r="B4240">
        <v>8081022</v>
      </c>
      <c r="D4240" s="4" t="s">
        <v>15001</v>
      </c>
      <c r="E4240" s="4" t="s">
        <v>15002</v>
      </c>
      <c r="F4240">
        <f>VALUE(SUBSTITUTE(Hafas[[#This Row],[Breitengrad Bahnhof]],".",","))</f>
        <v>53.210422999999999</v>
      </c>
      <c r="G4240">
        <f>VALUE(SUBSTITUTE(Hafas[[#This Row],[Längengrad Bahnhof]],".",","))</f>
        <v>13.315588999999999</v>
      </c>
    </row>
    <row r="4241" spans="1:7">
      <c r="A4241" s="4" t="s">
        <v>15003</v>
      </c>
      <c r="B4241">
        <v>8081019</v>
      </c>
      <c r="D4241" s="4" t="s">
        <v>15004</v>
      </c>
      <c r="E4241" s="4" t="s">
        <v>15005</v>
      </c>
      <c r="F4241">
        <f>VALUE(SUBSTITUTE(Hafas[[#This Row],[Breitengrad Bahnhof]],".",","))</f>
        <v>53.213341</v>
      </c>
      <c r="G4241">
        <f>VALUE(SUBSTITUTE(Hafas[[#This Row],[Längengrad Bahnhof]],".",","))</f>
        <v>13.297737</v>
      </c>
    </row>
    <row r="4242" spans="1:7">
      <c r="A4242" s="4" t="s">
        <v>15006</v>
      </c>
      <c r="B4242">
        <v>8081018</v>
      </c>
      <c r="D4242" s="4" t="s">
        <v>15007</v>
      </c>
      <c r="E4242" s="4" t="s">
        <v>15008</v>
      </c>
      <c r="F4242">
        <f>VALUE(SUBSTITUTE(Hafas[[#This Row],[Breitengrad Bahnhof]],".",","))</f>
        <v>53.209705</v>
      </c>
      <c r="G4242">
        <f>VALUE(SUBSTITUTE(Hafas[[#This Row],[Längengrad Bahnhof]],".",","))</f>
        <v>13.275789</v>
      </c>
    </row>
    <row r="4243" spans="1:7">
      <c r="A4243" s="4" t="s">
        <v>15009</v>
      </c>
      <c r="B4243">
        <v>8079021</v>
      </c>
      <c r="D4243" s="4" t="s">
        <v>15010</v>
      </c>
      <c r="E4243" s="4" t="s">
        <v>15011</v>
      </c>
      <c r="F4243">
        <f>VALUE(SUBSTITUTE(Hafas[[#This Row],[Breitengrad Bahnhof]],".",","))</f>
        <v>54.754449999999999</v>
      </c>
      <c r="G4243">
        <f>VALUE(SUBSTITUTE(Hafas[[#This Row],[Längengrad Bahnhof]],".",","))</f>
        <v>8.8127420000000001</v>
      </c>
    </row>
    <row r="4244" spans="1:7">
      <c r="A4244" s="4" t="s">
        <v>15012</v>
      </c>
      <c r="B4244">
        <v>8012284</v>
      </c>
      <c r="D4244" s="4" t="s">
        <v>15013</v>
      </c>
      <c r="E4244" s="4" t="s">
        <v>15014</v>
      </c>
      <c r="F4244">
        <f>VALUE(SUBSTITUTE(Hafas[[#This Row],[Breitengrad Bahnhof]],".",","))</f>
        <v>51.357627999999998</v>
      </c>
      <c r="G4244">
        <f>VALUE(SUBSTITUTE(Hafas[[#This Row],[Längengrad Bahnhof]],".",","))</f>
        <v>12.627757000000001</v>
      </c>
    </row>
    <row r="4245" spans="1:7">
      <c r="A4245" s="4" t="s">
        <v>15015</v>
      </c>
      <c r="B4245">
        <v>8080660</v>
      </c>
      <c r="D4245" s="4" t="s">
        <v>2585</v>
      </c>
      <c r="E4245" s="4" t="s">
        <v>2585</v>
      </c>
      <c r="F4245">
        <f>VALUE(SUBSTITUTE(Hafas[[#This Row],[Breitengrad Bahnhof]],".",","))</f>
        <v>999999</v>
      </c>
      <c r="G4245">
        <f>VALUE(SUBSTITUTE(Hafas[[#This Row],[Längengrad Bahnhof]],".",","))</f>
        <v>999999</v>
      </c>
    </row>
    <row r="4246" spans="1:7">
      <c r="A4246" s="4" t="s">
        <v>384</v>
      </c>
      <c r="B4246">
        <v>8010224</v>
      </c>
      <c r="D4246" s="4" t="s">
        <v>15016</v>
      </c>
      <c r="E4246" s="4" t="s">
        <v>15017</v>
      </c>
      <c r="F4246">
        <f>VALUE(SUBSTITUTE(Hafas[[#This Row],[Breitengrad Bahnhof]],".",","))</f>
        <v>52.130510999999998</v>
      </c>
      <c r="G4246">
        <f>VALUE(SUBSTITUTE(Hafas[[#This Row],[Längengrad Bahnhof]],".",","))</f>
        <v>11.626963</v>
      </c>
    </row>
    <row r="4247" spans="1:7">
      <c r="A4247" s="4" t="s">
        <v>15018</v>
      </c>
      <c r="B4247">
        <v>8013455</v>
      </c>
      <c r="D4247" s="4" t="s">
        <v>15019</v>
      </c>
      <c r="E4247" s="4" t="s">
        <v>15020</v>
      </c>
      <c r="F4247">
        <f>VALUE(SUBSTITUTE(Hafas[[#This Row],[Breitengrad Bahnhof]],".",","))</f>
        <v>52.145449999999997</v>
      </c>
      <c r="G4247">
        <f>VALUE(SUBSTITUTE(Hafas[[#This Row],[Längengrad Bahnhof]],".",","))</f>
        <v>11.676379000000001</v>
      </c>
    </row>
    <row r="4248" spans="1:7">
      <c r="A4248" s="4" t="s">
        <v>15021</v>
      </c>
      <c r="B4248">
        <v>8013485</v>
      </c>
      <c r="D4248" s="4" t="s">
        <v>15022</v>
      </c>
      <c r="E4248" s="4" t="s">
        <v>15023</v>
      </c>
      <c r="F4248">
        <f>VALUE(SUBSTITUTE(Hafas[[#This Row],[Breitengrad Bahnhof]],".",","))</f>
        <v>52.097544999999997</v>
      </c>
      <c r="G4248">
        <f>VALUE(SUBSTITUTE(Hafas[[#This Row],[Längengrad Bahnhof]],".",","))</f>
        <v>11.638277</v>
      </c>
    </row>
    <row r="4249" spans="1:7">
      <c r="A4249" s="4" t="s">
        <v>15024</v>
      </c>
      <c r="B4249">
        <v>8012287</v>
      </c>
      <c r="D4249" s="4" t="s">
        <v>15025</v>
      </c>
      <c r="E4249" s="4" t="s">
        <v>15026</v>
      </c>
      <c r="F4249">
        <f>VALUE(SUBSTITUTE(Hafas[[#This Row],[Breitengrad Bahnhof]],".",","))</f>
        <v>52.070189999999997</v>
      </c>
      <c r="G4249">
        <f>VALUE(SUBSTITUTE(Hafas[[#This Row],[Längengrad Bahnhof]],".",","))</f>
        <v>11.669976999999999</v>
      </c>
    </row>
    <row r="4250" spans="1:7">
      <c r="A4250" s="4" t="s">
        <v>15027</v>
      </c>
      <c r="B4250">
        <v>8013456</v>
      </c>
      <c r="D4250" s="4" t="s">
        <v>15028</v>
      </c>
      <c r="E4250" s="4" t="s">
        <v>15029</v>
      </c>
      <c r="F4250">
        <f>VALUE(SUBSTITUTE(Hafas[[#This Row],[Breitengrad Bahnhof]],".",","))</f>
        <v>52.109203999999998</v>
      </c>
      <c r="G4250">
        <f>VALUE(SUBSTITUTE(Hafas[[#This Row],[Längengrad Bahnhof]],".",","))</f>
        <v>11.630039999999999</v>
      </c>
    </row>
    <row r="4251" spans="1:7">
      <c r="A4251" s="4" t="s">
        <v>15030</v>
      </c>
      <c r="B4251">
        <v>8012289</v>
      </c>
      <c r="D4251" s="4" t="s">
        <v>15031</v>
      </c>
      <c r="E4251" s="4" t="s">
        <v>15032</v>
      </c>
      <c r="F4251">
        <f>VALUE(SUBSTITUTE(Hafas[[#This Row],[Breitengrad Bahnhof]],".",","))</f>
        <v>52.166448000000003</v>
      </c>
      <c r="G4251">
        <f>VALUE(SUBSTITUTE(Hafas[[#This Row],[Längengrad Bahnhof]],".",","))</f>
        <v>11.657982000000001</v>
      </c>
    </row>
    <row r="4252" spans="1:7">
      <c r="A4252" s="4" t="s">
        <v>15033</v>
      </c>
      <c r="B4252">
        <v>8010226</v>
      </c>
      <c r="D4252" s="4" t="s">
        <v>15034</v>
      </c>
      <c r="E4252" s="4" t="s">
        <v>15035</v>
      </c>
      <c r="F4252">
        <f>VALUE(SUBSTITUTE(Hafas[[#This Row],[Breitengrad Bahnhof]],".",","))</f>
        <v>52.148842999999999</v>
      </c>
      <c r="G4252">
        <f>VALUE(SUBSTITUTE(Hafas[[#This Row],[Längengrad Bahnhof]],".",","))</f>
        <v>11.641703</v>
      </c>
    </row>
    <row r="4253" spans="1:7">
      <c r="A4253" s="4" t="s">
        <v>15036</v>
      </c>
      <c r="B4253">
        <v>8010086</v>
      </c>
      <c r="D4253" s="4" t="s">
        <v>15037</v>
      </c>
      <c r="E4253" s="4" t="s">
        <v>15038</v>
      </c>
      <c r="F4253">
        <f>VALUE(SUBSTITUTE(Hafas[[#This Row],[Breitengrad Bahnhof]],".",","))</f>
        <v>52.186756000000003</v>
      </c>
      <c r="G4253">
        <f>VALUE(SUBSTITUTE(Hafas[[#This Row],[Längengrad Bahnhof]],".",","))</f>
        <v>11.647914999999999</v>
      </c>
    </row>
    <row r="4254" spans="1:7">
      <c r="A4254" s="4" t="s">
        <v>15039</v>
      </c>
      <c r="B4254">
        <v>8012291</v>
      </c>
      <c r="D4254" s="4" t="s">
        <v>15040</v>
      </c>
      <c r="E4254" s="4" t="s">
        <v>15041</v>
      </c>
      <c r="F4254">
        <f>VALUE(SUBSTITUTE(Hafas[[#This Row],[Breitengrad Bahnhof]],".",","))</f>
        <v>52.080745</v>
      </c>
      <c r="G4254">
        <f>VALUE(SUBSTITUTE(Hafas[[#This Row],[Längengrad Bahnhof]],".",","))</f>
        <v>11.656447</v>
      </c>
    </row>
    <row r="4255" spans="1:7">
      <c r="A4255" s="4" t="s">
        <v>15042</v>
      </c>
      <c r="B4255">
        <v>8012292</v>
      </c>
      <c r="D4255" s="4" t="s">
        <v>15043</v>
      </c>
      <c r="E4255" s="4" t="s">
        <v>15044</v>
      </c>
      <c r="F4255">
        <f>VALUE(SUBSTITUTE(Hafas[[#This Row],[Breitengrad Bahnhof]],".",","))</f>
        <v>52.120426000000002</v>
      </c>
      <c r="G4255">
        <f>VALUE(SUBSTITUTE(Hafas[[#This Row],[Längengrad Bahnhof]],".",","))</f>
        <v>11.597136000000001</v>
      </c>
    </row>
    <row r="4256" spans="1:7">
      <c r="A4256" s="4" t="s">
        <v>15045</v>
      </c>
      <c r="B4256">
        <v>8017015</v>
      </c>
      <c r="D4256" s="4" t="s">
        <v>15046</v>
      </c>
      <c r="E4256" s="4" t="s">
        <v>15047</v>
      </c>
      <c r="F4256">
        <f>VALUE(SUBSTITUTE(Hafas[[#This Row],[Breitengrad Bahnhof]],".",","))</f>
        <v>51.670375</v>
      </c>
      <c r="G4256">
        <f>VALUE(SUBSTITUTE(Hafas[[#This Row],[Längengrad Bahnhof]],".",","))</f>
        <v>11.132652999999999</v>
      </c>
    </row>
    <row r="4257" spans="1:7">
      <c r="A4257" s="4" t="s">
        <v>15048</v>
      </c>
      <c r="B4257">
        <v>8070480</v>
      </c>
      <c r="D4257" s="4" t="s">
        <v>15049</v>
      </c>
      <c r="E4257" s="4" t="s">
        <v>15050</v>
      </c>
      <c r="F4257">
        <f>VALUE(SUBSTITUTE(Hafas[[#This Row],[Breitengrad Bahnhof]],".",","))</f>
        <v>48.287799999999997</v>
      </c>
      <c r="G4257">
        <f>VALUE(SUBSTITUTE(Hafas[[#This Row],[Längengrad Bahnhof]],".",","))</f>
        <v>9.2226040000000005</v>
      </c>
    </row>
    <row r="4258" spans="1:7">
      <c r="A4258" s="4" t="s">
        <v>15051</v>
      </c>
      <c r="B4258">
        <v>8003807</v>
      </c>
      <c r="D4258" s="4" t="s">
        <v>15052</v>
      </c>
      <c r="E4258" s="4" t="s">
        <v>15053</v>
      </c>
      <c r="F4258">
        <f>VALUE(SUBSTITUTE(Hafas[[#This Row],[Breitengrad Bahnhof]],".",","))</f>
        <v>48.736137999999997</v>
      </c>
      <c r="G4258">
        <f>VALUE(SUBSTITUTE(Hafas[[#This Row],[Längengrad Bahnhof]],".",","))</f>
        <v>8.9653080000000003</v>
      </c>
    </row>
    <row r="4259" spans="1:7">
      <c r="A4259" s="4" t="s">
        <v>15054</v>
      </c>
      <c r="B4259">
        <v>8080970</v>
      </c>
      <c r="D4259" s="4" t="s">
        <v>15055</v>
      </c>
      <c r="E4259" s="4" t="s">
        <v>15056</v>
      </c>
      <c r="F4259">
        <f>VALUE(SUBSTITUTE(Hafas[[#This Row],[Breitengrad Bahnhof]],".",","))</f>
        <v>52.36054</v>
      </c>
      <c r="G4259">
        <f>VALUE(SUBSTITUTE(Hafas[[#This Row],[Längengrad Bahnhof]],".",","))</f>
        <v>13.407932000000001</v>
      </c>
    </row>
    <row r="4260" spans="1:7">
      <c r="A4260" s="4" t="s">
        <v>15057</v>
      </c>
      <c r="B4260">
        <v>8012295</v>
      </c>
      <c r="D4260" s="4" t="s">
        <v>15058</v>
      </c>
      <c r="E4260" s="4" t="s">
        <v>15059</v>
      </c>
      <c r="F4260">
        <f>VALUE(SUBSTITUTE(Hafas[[#This Row],[Breitengrad Bahnhof]],".",","))</f>
        <v>52.393729999999998</v>
      </c>
      <c r="G4260">
        <f>VALUE(SUBSTITUTE(Hafas[[#This Row],[Längengrad Bahnhof]],".",","))</f>
        <v>11.788824</v>
      </c>
    </row>
    <row r="4261" spans="1:7">
      <c r="A4261" s="4" t="s">
        <v>15060</v>
      </c>
      <c r="B4261">
        <v>8003808</v>
      </c>
      <c r="D4261" s="4" t="s">
        <v>15061</v>
      </c>
      <c r="E4261" s="4" t="s">
        <v>15062</v>
      </c>
      <c r="F4261">
        <f>VALUE(SUBSTITUTE(Hafas[[#This Row],[Breitengrad Bahnhof]],".",","))</f>
        <v>48.72195</v>
      </c>
      <c r="G4261">
        <f>VALUE(SUBSTITUTE(Hafas[[#This Row],[Längengrad Bahnhof]],".",","))</f>
        <v>8.9697790000000008</v>
      </c>
    </row>
    <row r="4262" spans="1:7">
      <c r="A4262" s="4" t="s">
        <v>15063</v>
      </c>
      <c r="B4262">
        <v>8003834</v>
      </c>
      <c r="D4262" s="4" t="s">
        <v>15064</v>
      </c>
      <c r="E4262" s="4" t="s">
        <v>15065</v>
      </c>
      <c r="F4262">
        <f>VALUE(SUBSTITUTE(Hafas[[#This Row],[Breitengrad Bahnhof]],".",","))</f>
        <v>48.727378999999999</v>
      </c>
      <c r="G4262">
        <f>VALUE(SUBSTITUTE(Hafas[[#This Row],[Längengrad Bahnhof]],".",","))</f>
        <v>8.9794110000000007</v>
      </c>
    </row>
    <row r="4263" spans="1:7">
      <c r="A4263" s="4" t="s">
        <v>15066</v>
      </c>
      <c r="B4263">
        <v>8003809</v>
      </c>
      <c r="D4263" s="4" t="s">
        <v>15067</v>
      </c>
      <c r="E4263" s="4" t="s">
        <v>15068</v>
      </c>
      <c r="F4263">
        <f>VALUE(SUBSTITUTE(Hafas[[#This Row],[Breitengrad Bahnhof]],".",","))</f>
        <v>49.305579999999999</v>
      </c>
      <c r="G4263">
        <f>VALUE(SUBSTITUTE(Hafas[[#This Row],[Längengrad Bahnhof]],".",","))</f>
        <v>8.1471769999999992</v>
      </c>
    </row>
    <row r="4264" spans="1:7">
      <c r="A4264" s="4" t="s">
        <v>15069</v>
      </c>
      <c r="B4264">
        <v>8003810</v>
      </c>
      <c r="D4264" s="4" t="s">
        <v>15070</v>
      </c>
      <c r="E4264" s="4" t="s">
        <v>15071</v>
      </c>
      <c r="F4264">
        <f>VALUE(SUBSTITUTE(Hafas[[#This Row],[Breitengrad Bahnhof]],".",","))</f>
        <v>49.982405</v>
      </c>
      <c r="G4264">
        <f>VALUE(SUBSTITUTE(Hafas[[#This Row],[Längengrad Bahnhof]],".",","))</f>
        <v>9.0857390000000002</v>
      </c>
    </row>
    <row r="4265" spans="1:7">
      <c r="A4265" s="4" t="s">
        <v>15072</v>
      </c>
      <c r="B4265">
        <v>8079007</v>
      </c>
      <c r="D4265" s="4" t="s">
        <v>15073</v>
      </c>
      <c r="E4265" s="4" t="s">
        <v>15074</v>
      </c>
      <c r="F4265">
        <f>VALUE(SUBSTITUTE(Hafas[[#This Row],[Breitengrad Bahnhof]],".",","))</f>
        <v>47.705717</v>
      </c>
      <c r="G4265">
        <f>VALUE(SUBSTITUTE(Hafas[[#This Row],[Längengrad Bahnhof]],".",","))</f>
        <v>9.2015270000000005</v>
      </c>
    </row>
    <row r="4266" spans="1:7">
      <c r="A4266" s="4" t="s">
        <v>15075</v>
      </c>
      <c r="B4266">
        <v>8006646</v>
      </c>
      <c r="D4266" s="4" t="s">
        <v>15076</v>
      </c>
      <c r="E4266" s="4" t="s">
        <v>15077</v>
      </c>
      <c r="F4266">
        <f>VALUE(SUBSTITUTE(Hafas[[#This Row],[Breitengrad Bahnhof]],".",","))</f>
        <v>50.015701999999997</v>
      </c>
      <c r="G4266">
        <f>VALUE(SUBSTITUTE(Hafas[[#This Row],[Längengrad Bahnhof]],".",","))</f>
        <v>8.9699939999999998</v>
      </c>
    </row>
    <row r="4267" spans="1:7">
      <c r="A4267" s="4" t="s">
        <v>15078</v>
      </c>
      <c r="B4267">
        <v>8003813</v>
      </c>
      <c r="D4267" s="4" t="s">
        <v>15079</v>
      </c>
      <c r="E4267" s="4" t="s">
        <v>15080</v>
      </c>
      <c r="F4267">
        <f>VALUE(SUBSTITUTE(Hafas[[#This Row],[Breitengrad Bahnhof]],".",","))</f>
        <v>50.099812</v>
      </c>
      <c r="G4267">
        <f>VALUE(SUBSTITUTE(Hafas[[#This Row],[Längengrad Bahnhof]],".",","))</f>
        <v>11.379524999999999</v>
      </c>
    </row>
    <row r="4268" spans="1:7">
      <c r="A4268" s="4" t="s">
        <v>15081</v>
      </c>
      <c r="B4268">
        <v>8003814</v>
      </c>
      <c r="D4268" s="4" t="s">
        <v>15082</v>
      </c>
      <c r="E4268" s="4" t="s">
        <v>15083</v>
      </c>
      <c r="F4268">
        <f>VALUE(SUBSTITUTE(Hafas[[#This Row],[Breitengrad Bahnhof]],".",","))</f>
        <v>50.120660999999998</v>
      </c>
      <c r="G4268">
        <f>VALUE(SUBSTITUTE(Hafas[[#This Row],[Längengrad Bahnhof]],".",","))</f>
        <v>11.319285000000001</v>
      </c>
    </row>
    <row r="4269" spans="1:7">
      <c r="A4269" s="4" t="s">
        <v>15084</v>
      </c>
      <c r="B4269">
        <v>8002877</v>
      </c>
      <c r="D4269" s="4" t="s">
        <v>15085</v>
      </c>
      <c r="E4269" s="4" t="s">
        <v>15086</v>
      </c>
      <c r="F4269">
        <f>VALUE(SUBSTITUTE(Hafas[[#This Row],[Breitengrad Bahnhof]],".",","))</f>
        <v>50.142339999999997</v>
      </c>
      <c r="G4269">
        <f>VALUE(SUBSTITUTE(Hafas[[#This Row],[Längengrad Bahnhof]],".",","))</f>
        <v>8.8367140000000006</v>
      </c>
    </row>
    <row r="4270" spans="1:7">
      <c r="A4270" s="4" t="s">
        <v>15087</v>
      </c>
      <c r="B4270">
        <v>8000996</v>
      </c>
      <c r="D4270" s="4" t="s">
        <v>15088</v>
      </c>
      <c r="E4270" s="4" t="s">
        <v>15089</v>
      </c>
      <c r="F4270">
        <f>VALUE(SUBSTITUTE(Hafas[[#This Row],[Breitengrad Bahnhof]],".",","))</f>
        <v>50.140987000000003</v>
      </c>
      <c r="G4270">
        <f>VALUE(SUBSTITUTE(Hafas[[#This Row],[Längengrad Bahnhof]],".",","))</f>
        <v>8.8052960000000002</v>
      </c>
    </row>
    <row r="4271" spans="1:7">
      <c r="A4271" s="4" t="s">
        <v>303</v>
      </c>
      <c r="B4271">
        <v>8000240</v>
      </c>
      <c r="D4271" s="4" t="s">
        <v>15090</v>
      </c>
      <c r="E4271" s="4" t="s">
        <v>15091</v>
      </c>
      <c r="F4271">
        <f>VALUE(SUBSTITUTE(Hafas[[#This Row],[Breitengrad Bahnhof]],".",","))</f>
        <v>50.001117000000001</v>
      </c>
      <c r="G4271">
        <f>VALUE(SUBSTITUTE(Hafas[[#This Row],[Längengrad Bahnhof]],".",","))</f>
        <v>8.2587200000000003</v>
      </c>
    </row>
    <row r="4272" spans="1:7">
      <c r="A4272" s="4" t="s">
        <v>15092</v>
      </c>
      <c r="B4272">
        <v>8075972</v>
      </c>
      <c r="D4272" s="4" t="s">
        <v>2585</v>
      </c>
      <c r="E4272" s="4" t="s">
        <v>2585</v>
      </c>
      <c r="F4272">
        <f>VALUE(SUBSTITUTE(Hafas[[#This Row],[Breitengrad Bahnhof]],".",","))</f>
        <v>999999</v>
      </c>
      <c r="G4272">
        <f>VALUE(SUBSTITUTE(Hafas[[#This Row],[Längengrad Bahnhof]],".",","))</f>
        <v>999999</v>
      </c>
    </row>
    <row r="4273" spans="1:7">
      <c r="A4273" s="4" t="s">
        <v>15093</v>
      </c>
      <c r="B4273">
        <v>8003815</v>
      </c>
      <c r="D4273" s="4" t="s">
        <v>15094</v>
      </c>
      <c r="E4273" s="4" t="s">
        <v>15095</v>
      </c>
      <c r="F4273">
        <f>VALUE(SUBSTITUTE(Hafas[[#This Row],[Breitengrad Bahnhof]],".",","))</f>
        <v>50.020066</v>
      </c>
      <c r="G4273">
        <f>VALUE(SUBSTITUTE(Hafas[[#This Row],[Längengrad Bahnhof]],".",","))</f>
        <v>8.2468520000000005</v>
      </c>
    </row>
    <row r="4274" spans="1:7">
      <c r="A4274" s="4" t="s">
        <v>755</v>
      </c>
      <c r="B4274">
        <v>8003816</v>
      </c>
      <c r="D4274" s="4" t="s">
        <v>15096</v>
      </c>
      <c r="E4274" s="4" t="s">
        <v>15097</v>
      </c>
      <c r="F4274">
        <f>VALUE(SUBSTITUTE(Hafas[[#This Row],[Breitengrad Bahnhof]],".",","))</f>
        <v>49.993465</v>
      </c>
      <c r="G4274">
        <f>VALUE(SUBSTITUTE(Hafas[[#This Row],[Längengrad Bahnhof]],".",","))</f>
        <v>8.2775649999999992</v>
      </c>
    </row>
    <row r="4275" spans="1:7">
      <c r="A4275" s="4" t="s">
        <v>15098</v>
      </c>
      <c r="B4275">
        <v>8006136</v>
      </c>
      <c r="D4275" s="4" t="s">
        <v>15099</v>
      </c>
      <c r="E4275" s="4" t="s">
        <v>15100</v>
      </c>
      <c r="F4275">
        <f>VALUE(SUBSTITUTE(Hafas[[#This Row],[Breitengrad Bahnhof]],".",","))</f>
        <v>50.014915000000002</v>
      </c>
      <c r="G4275">
        <f>VALUE(SUBSTITUTE(Hafas[[#This Row],[Längengrad Bahnhof]],".",","))</f>
        <v>8.2351080000000003</v>
      </c>
    </row>
    <row r="4276" spans="1:7">
      <c r="A4276" s="4" t="s">
        <v>15101</v>
      </c>
      <c r="B4276">
        <v>8000241</v>
      </c>
      <c r="D4276" s="4" t="s">
        <v>15102</v>
      </c>
      <c r="E4276" s="4" t="s">
        <v>15103</v>
      </c>
      <c r="F4276">
        <f>VALUE(SUBSTITUTE(Hafas[[#This Row],[Breitengrad Bahnhof]],".",","))</f>
        <v>49.993226</v>
      </c>
      <c r="G4276">
        <f>VALUE(SUBSTITUTE(Hafas[[#This Row],[Längengrad Bahnhof]],".",","))</f>
        <v>8.3574999999999999</v>
      </c>
    </row>
    <row r="4277" spans="1:7">
      <c r="A4277" s="4" t="s">
        <v>15104</v>
      </c>
      <c r="B4277">
        <v>8003817</v>
      </c>
      <c r="D4277" s="4" t="s">
        <v>15105</v>
      </c>
      <c r="E4277" s="4" t="s">
        <v>15106</v>
      </c>
      <c r="F4277">
        <f>VALUE(SUBSTITUTE(Hafas[[#This Row],[Breitengrad Bahnhof]],".",","))</f>
        <v>49.997756000000003</v>
      </c>
      <c r="G4277">
        <f>VALUE(SUBSTITUTE(Hafas[[#This Row],[Längengrad Bahnhof]],".",","))</f>
        <v>8.2144779999999997</v>
      </c>
    </row>
    <row r="4278" spans="1:7">
      <c r="A4278" s="4" t="s">
        <v>15107</v>
      </c>
      <c r="B4278">
        <v>8003818</v>
      </c>
      <c r="D4278" s="4" t="s">
        <v>15108</v>
      </c>
      <c r="E4278" s="4" t="s">
        <v>15109</v>
      </c>
      <c r="F4278">
        <f>VALUE(SUBSTITUTE(Hafas[[#This Row],[Breitengrad Bahnhof]],".",","))</f>
        <v>49.994318999999997</v>
      </c>
      <c r="G4278">
        <f>VALUE(SUBSTITUTE(Hafas[[#This Row],[Längengrad Bahnhof]],".",","))</f>
        <v>8.3141970000000001</v>
      </c>
    </row>
    <row r="4279" spans="1:7">
      <c r="A4279" s="4" t="s">
        <v>15110</v>
      </c>
      <c r="B4279">
        <v>8000615</v>
      </c>
      <c r="D4279" s="4" t="s">
        <v>15111</v>
      </c>
      <c r="E4279" s="4" t="s">
        <v>15112</v>
      </c>
      <c r="F4279">
        <f>VALUE(SUBSTITUTE(Hafas[[#This Row],[Breitengrad Bahnhof]],".",","))</f>
        <v>50.00658</v>
      </c>
      <c r="G4279">
        <f>VALUE(SUBSTITUTE(Hafas[[#This Row],[Längengrad Bahnhof]],".",","))</f>
        <v>8.2831740000000007</v>
      </c>
    </row>
    <row r="4280" spans="1:7">
      <c r="A4280" s="4" t="s">
        <v>15113</v>
      </c>
      <c r="B4280">
        <v>8003819</v>
      </c>
      <c r="D4280" s="4" t="s">
        <v>15114</v>
      </c>
      <c r="E4280" s="4" t="s">
        <v>15115</v>
      </c>
      <c r="F4280">
        <f>VALUE(SUBSTITUTE(Hafas[[#This Row],[Breitengrad Bahnhof]],".",","))</f>
        <v>49.961233</v>
      </c>
      <c r="G4280">
        <f>VALUE(SUBSTITUTE(Hafas[[#This Row],[Längengrad Bahnhof]],".",","))</f>
        <v>8.3141829999999999</v>
      </c>
    </row>
    <row r="4281" spans="1:7">
      <c r="A4281" s="4" t="s">
        <v>15116</v>
      </c>
      <c r="B4281">
        <v>8003820</v>
      </c>
      <c r="D4281" s="4" t="s">
        <v>15117</v>
      </c>
      <c r="E4281" s="4" t="s">
        <v>15118</v>
      </c>
      <c r="F4281">
        <f>VALUE(SUBSTITUTE(Hafas[[#This Row],[Breitengrad Bahnhof]],".",","))</f>
        <v>49.960165000000003</v>
      </c>
      <c r="G4281">
        <f>VALUE(SUBSTITUTE(Hafas[[#This Row],[Längengrad Bahnhof]],".",","))</f>
        <v>8.2229019999999995</v>
      </c>
    </row>
    <row r="4282" spans="1:7">
      <c r="A4282" s="4" t="s">
        <v>15119</v>
      </c>
      <c r="B4282">
        <v>8003821</v>
      </c>
      <c r="D4282" s="4" t="s">
        <v>15120</v>
      </c>
      <c r="E4282" s="4" t="s">
        <v>15121</v>
      </c>
      <c r="F4282">
        <f>VALUE(SUBSTITUTE(Hafas[[#This Row],[Breitengrad Bahnhof]],".",","))</f>
        <v>50.022775000000003</v>
      </c>
      <c r="G4282">
        <f>VALUE(SUBSTITUTE(Hafas[[#This Row],[Längengrad Bahnhof]],".",","))</f>
        <v>8.2293699999999994</v>
      </c>
    </row>
    <row r="4283" spans="1:7">
      <c r="A4283" s="4" t="s">
        <v>15122</v>
      </c>
      <c r="B4283">
        <v>8003824</v>
      </c>
      <c r="D4283" s="4" t="s">
        <v>15123</v>
      </c>
      <c r="E4283" s="4" t="s">
        <v>15124</v>
      </c>
      <c r="F4283">
        <f>VALUE(SUBSTITUTE(Hafas[[#This Row],[Breitengrad Bahnhof]],".",","))</f>
        <v>48.214146999999997</v>
      </c>
      <c r="G4283">
        <f>VALUE(SUBSTITUTE(Hafas[[#This Row],[Längengrad Bahnhof]],".",","))</f>
        <v>11.256392999999999</v>
      </c>
    </row>
    <row r="4284" spans="1:7">
      <c r="A4284" s="4" t="s">
        <v>15125</v>
      </c>
      <c r="B4284">
        <v>8010227</v>
      </c>
      <c r="D4284" s="4" t="s">
        <v>15126</v>
      </c>
      <c r="E4284" s="4" t="s">
        <v>15127</v>
      </c>
      <c r="F4284">
        <f>VALUE(SUBSTITUTE(Hafas[[#This Row],[Breitengrad Bahnhof]],".",","))</f>
        <v>53.743417000000001</v>
      </c>
      <c r="G4284">
        <f>VALUE(SUBSTITUTE(Hafas[[#This Row],[Längengrad Bahnhof]],".",","))</f>
        <v>12.761041000000001</v>
      </c>
    </row>
    <row r="4285" spans="1:7">
      <c r="A4285" s="4" t="s">
        <v>15128</v>
      </c>
      <c r="B4285">
        <v>8003828</v>
      </c>
      <c r="D4285" s="4" t="s">
        <v>15129</v>
      </c>
      <c r="E4285" s="4" t="s">
        <v>15130</v>
      </c>
      <c r="F4285">
        <f>VALUE(SUBSTITUTE(Hafas[[#This Row],[Breitengrad Bahnhof]],".",","))</f>
        <v>48.215449999999997</v>
      </c>
      <c r="G4285">
        <f>VALUE(SUBSTITUTE(Hafas[[#This Row],[Längengrad Bahnhof]],".",","))</f>
        <v>11.219063999999999</v>
      </c>
    </row>
    <row r="4286" spans="1:7">
      <c r="A4286" s="4" t="s">
        <v>15131</v>
      </c>
      <c r="B4286">
        <v>8087006</v>
      </c>
      <c r="D4286" s="4" t="s">
        <v>15132</v>
      </c>
      <c r="E4286" s="4" t="s">
        <v>15133</v>
      </c>
      <c r="F4286">
        <f>VALUE(SUBSTITUTE(Hafas[[#This Row],[Breitengrad Bahnhof]],".",","))</f>
        <v>53.490842000000001</v>
      </c>
      <c r="G4286">
        <f>VALUE(SUBSTITUTE(Hafas[[#This Row],[Längengrad Bahnhof]],".",","))</f>
        <v>12.388926</v>
      </c>
    </row>
    <row r="4287" spans="1:7">
      <c r="A4287" s="4" t="s">
        <v>15134</v>
      </c>
      <c r="B4287">
        <v>8011650</v>
      </c>
      <c r="D4287" s="4" t="s">
        <v>15135</v>
      </c>
      <c r="E4287" s="4" t="s">
        <v>15136</v>
      </c>
      <c r="F4287">
        <f>VALUE(SUBSTITUTE(Hafas[[#This Row],[Breitengrad Bahnhof]],".",","))</f>
        <v>53.206910999999998</v>
      </c>
      <c r="G4287">
        <f>VALUE(SUBSTITUTE(Hafas[[#This Row],[Längengrad Bahnhof]],".",","))</f>
        <v>11.376504000000001</v>
      </c>
    </row>
    <row r="4288" spans="1:7">
      <c r="A4288" s="4" t="s">
        <v>15137</v>
      </c>
      <c r="B4288">
        <v>8003830</v>
      </c>
      <c r="D4288" s="4" t="s">
        <v>15138</v>
      </c>
      <c r="E4288" s="4" t="s">
        <v>15139</v>
      </c>
      <c r="F4288">
        <f>VALUE(SUBSTITUTE(Hafas[[#This Row],[Breitengrad Bahnhof]],".",","))</f>
        <v>48.768098000000002</v>
      </c>
      <c r="G4288">
        <f>VALUE(SUBSTITUTE(Hafas[[#This Row],[Längengrad Bahnhof]],".",","))</f>
        <v>12.256898</v>
      </c>
    </row>
    <row r="4289" spans="1:7">
      <c r="A4289" s="4" t="s">
        <v>15140</v>
      </c>
      <c r="B4289">
        <v>8012297</v>
      </c>
      <c r="D4289" s="4" t="s">
        <v>15141</v>
      </c>
      <c r="E4289" s="4" t="s">
        <v>15142</v>
      </c>
      <c r="F4289">
        <f>VALUE(SUBSTITUTE(Hafas[[#This Row],[Breitengrad Bahnhof]],".",","))</f>
        <v>53.212826</v>
      </c>
      <c r="G4289">
        <f>VALUE(SUBSTITUTE(Hafas[[#This Row],[Längengrad Bahnhof]],".",","))</f>
        <v>11.326860999999999</v>
      </c>
    </row>
    <row r="4290" spans="1:7">
      <c r="A4290" s="4" t="s">
        <v>15143</v>
      </c>
      <c r="B4290">
        <v>8003831</v>
      </c>
      <c r="D4290" s="4" t="s">
        <v>15144</v>
      </c>
      <c r="E4290" s="4" t="s">
        <v>15145</v>
      </c>
      <c r="F4290">
        <f>VALUE(SUBSTITUTE(Hafas[[#This Row],[Breitengrad Bahnhof]],".",","))</f>
        <v>48.771875000000001</v>
      </c>
      <c r="G4290">
        <f>VALUE(SUBSTITUTE(Hafas[[#This Row],[Längengrad Bahnhof]],".",","))</f>
        <v>8.9052240000000005</v>
      </c>
    </row>
    <row r="4291" spans="1:7">
      <c r="A4291" s="4" t="s">
        <v>15146</v>
      </c>
      <c r="B4291">
        <v>8003832</v>
      </c>
      <c r="D4291" s="4" t="s">
        <v>15147</v>
      </c>
      <c r="E4291" s="4" t="s">
        <v>15148</v>
      </c>
      <c r="F4291">
        <f>VALUE(SUBSTITUTE(Hafas[[#This Row],[Breitengrad Bahnhof]],".",","))</f>
        <v>48.889505999999997</v>
      </c>
      <c r="G4291">
        <f>VALUE(SUBSTITUTE(Hafas[[#This Row],[Längengrad Bahnhof]],".",","))</f>
        <v>8.3235849999999996</v>
      </c>
    </row>
    <row r="4292" spans="1:7">
      <c r="A4292" s="4" t="s">
        <v>15149</v>
      </c>
      <c r="B4292">
        <v>8003833</v>
      </c>
      <c r="D4292" s="4" t="s">
        <v>15150</v>
      </c>
      <c r="E4292" s="4" t="s">
        <v>15151</v>
      </c>
      <c r="F4292">
        <f>VALUE(SUBSTITUTE(Hafas[[#This Row],[Breitengrad Bahnhof]],".",","))</f>
        <v>48.887535</v>
      </c>
      <c r="G4292">
        <f>VALUE(SUBSTITUTE(Hafas[[#This Row],[Längengrad Bahnhof]],".",","))</f>
        <v>8.3158750000000001</v>
      </c>
    </row>
    <row r="4293" spans="1:7">
      <c r="A4293" s="4" t="s">
        <v>15152</v>
      </c>
      <c r="B4293">
        <v>8000243</v>
      </c>
      <c r="D4293" s="4" t="s">
        <v>15153</v>
      </c>
      <c r="E4293" s="4" t="s">
        <v>15154</v>
      </c>
      <c r="F4293">
        <f>VALUE(SUBSTITUTE(Hafas[[#This Row],[Breitengrad Bahnhof]],".",","))</f>
        <v>51.097605000000001</v>
      </c>
      <c r="G4293">
        <f>VALUE(SUBSTITUTE(Hafas[[#This Row],[Längengrad Bahnhof]],".",","))</f>
        <v>9.5348330000000008</v>
      </c>
    </row>
    <row r="4294" spans="1:7">
      <c r="A4294" s="4" t="s">
        <v>15155</v>
      </c>
      <c r="B4294">
        <v>8000859</v>
      </c>
      <c r="D4294" s="4" t="s">
        <v>15156</v>
      </c>
      <c r="E4294" s="4" t="s">
        <v>15157</v>
      </c>
      <c r="F4294">
        <f>VALUE(SUBSTITUTE(Hafas[[#This Row],[Breitengrad Bahnhof]],".",","))</f>
        <v>51.083075999999998</v>
      </c>
      <c r="G4294">
        <f>VALUE(SUBSTITUTE(Hafas[[#This Row],[Längengrad Bahnhof]],".",","))</f>
        <v>9.5531299999999995</v>
      </c>
    </row>
    <row r="4295" spans="1:7">
      <c r="A4295" s="4" t="s">
        <v>15158</v>
      </c>
      <c r="B4295">
        <v>8071983</v>
      </c>
      <c r="D4295" s="4" t="s">
        <v>15159</v>
      </c>
      <c r="E4295" s="4" t="s">
        <v>15160</v>
      </c>
      <c r="F4295">
        <f>VALUE(SUBSTITUTE(Hafas[[#This Row],[Breitengrad Bahnhof]],".",","))</f>
        <v>51.07976</v>
      </c>
      <c r="G4295">
        <f>VALUE(SUBSTITUTE(Hafas[[#This Row],[Längengrad Bahnhof]],".",","))</f>
        <v>9.5456599999999998</v>
      </c>
    </row>
    <row r="4296" spans="1:7">
      <c r="A4296" s="4" t="s">
        <v>15161</v>
      </c>
      <c r="B4296">
        <v>8012298</v>
      </c>
      <c r="D4296" s="4" t="s">
        <v>15162</v>
      </c>
      <c r="E4296" s="4" t="s">
        <v>15163</v>
      </c>
      <c r="F4296">
        <f>VALUE(SUBSTITUTE(Hafas[[#This Row],[Breitengrad Bahnhof]],".",","))</f>
        <v>50.923594999999999</v>
      </c>
      <c r="G4296">
        <f>VALUE(SUBSTITUTE(Hafas[[#This Row],[Längengrad Bahnhof]],".",","))</f>
        <v>13.654343000000001</v>
      </c>
    </row>
    <row r="4297" spans="1:7">
      <c r="A4297" s="4" t="s">
        <v>15164</v>
      </c>
      <c r="B4297">
        <v>8004204</v>
      </c>
      <c r="D4297" s="4" t="s">
        <v>15165</v>
      </c>
      <c r="E4297" s="4" t="s">
        <v>15166</v>
      </c>
      <c r="F4297">
        <f>VALUE(SUBSTITUTE(Hafas[[#This Row],[Breitengrad Bahnhof]],".",","))</f>
        <v>48.216825999999998</v>
      </c>
      <c r="G4297">
        <f>VALUE(SUBSTITUTE(Hafas[[#This Row],[Längengrad Bahnhof]],".",","))</f>
        <v>11.174618000000001</v>
      </c>
    </row>
    <row r="4298" spans="1:7">
      <c r="A4298" s="4" t="s">
        <v>15167</v>
      </c>
      <c r="B4298">
        <v>8003836</v>
      </c>
      <c r="D4298" s="4" t="s">
        <v>15168</v>
      </c>
      <c r="E4298" s="4" t="s">
        <v>15169</v>
      </c>
      <c r="F4298">
        <f>VALUE(SUBSTITUTE(Hafas[[#This Row],[Breitengrad Bahnhof]],".",","))</f>
        <v>51.125543</v>
      </c>
      <c r="G4298">
        <f>VALUE(SUBSTITUTE(Hafas[[#This Row],[Längengrad Bahnhof]],".",","))</f>
        <v>9.2061550000000008</v>
      </c>
    </row>
    <row r="4299" spans="1:7">
      <c r="A4299" s="4" t="s">
        <v>15170</v>
      </c>
      <c r="B4299">
        <v>8012299</v>
      </c>
      <c r="D4299" s="4" t="s">
        <v>15171</v>
      </c>
      <c r="E4299" s="4" t="s">
        <v>15172</v>
      </c>
      <c r="F4299">
        <f>VALUE(SUBSTITUTE(Hafas[[#This Row],[Breitengrad Bahnhof]],".",","))</f>
        <v>50.680290999999997</v>
      </c>
      <c r="G4299">
        <f>VALUE(SUBSTITUTE(Hafas[[#This Row],[Längengrad Bahnhof]],".",","))</f>
        <v>10.862501</v>
      </c>
    </row>
    <row r="4300" spans="1:7">
      <c r="A4300" s="4" t="s">
        <v>15173</v>
      </c>
      <c r="B4300">
        <v>8003839</v>
      </c>
      <c r="D4300" s="4" t="s">
        <v>15174</v>
      </c>
      <c r="E4300" s="4" t="s">
        <v>15175</v>
      </c>
      <c r="F4300">
        <f>VALUE(SUBSTITUTE(Hafas[[#This Row],[Breitengrad Bahnhof]],".",","))</f>
        <v>50.038395000000001</v>
      </c>
      <c r="G4300">
        <f>VALUE(SUBSTITUTE(Hafas[[#This Row],[Längengrad Bahnhof]],".",","))</f>
        <v>10.834224000000001</v>
      </c>
    </row>
    <row r="4301" spans="1:7">
      <c r="A4301" s="4" t="s">
        <v>15176</v>
      </c>
      <c r="B4301">
        <v>8003841</v>
      </c>
      <c r="D4301" s="4" t="s">
        <v>15177</v>
      </c>
      <c r="E4301" s="4" t="s">
        <v>15178</v>
      </c>
      <c r="F4301">
        <f>VALUE(SUBSTITUTE(Hafas[[#This Row],[Breitengrad Bahnhof]],".",","))</f>
        <v>49.459966000000001</v>
      </c>
      <c r="G4301">
        <f>VALUE(SUBSTITUTE(Hafas[[#This Row],[Längengrad Bahnhof]],".",","))</f>
        <v>8.5159280000000006</v>
      </c>
    </row>
    <row r="4302" spans="1:7">
      <c r="A4302" s="4" t="s">
        <v>15179</v>
      </c>
      <c r="B4302">
        <v>8006508</v>
      </c>
      <c r="D4302" s="4" t="s">
        <v>15180</v>
      </c>
      <c r="E4302" s="4" t="s">
        <v>15181</v>
      </c>
      <c r="F4302">
        <f>VALUE(SUBSTITUTE(Hafas[[#This Row],[Breitengrad Bahnhof]],".",","))</f>
        <v>49.492623000000002</v>
      </c>
      <c r="G4302">
        <f>VALUE(SUBSTITUTE(Hafas[[#This Row],[Längengrad Bahnhof]],".",","))</f>
        <v>8.4539170000000006</v>
      </c>
    </row>
    <row r="4303" spans="1:7">
      <c r="A4303" s="4" t="s">
        <v>216</v>
      </c>
      <c r="B4303">
        <v>8000244</v>
      </c>
      <c r="D4303" s="4" t="s">
        <v>599</v>
      </c>
      <c r="E4303" s="4" t="s">
        <v>600</v>
      </c>
      <c r="F4303">
        <f>VALUE(SUBSTITUTE(Hafas[[#This Row],[Breitengrad Bahnhof]],".",","))</f>
        <v>49.479354000000001</v>
      </c>
      <c r="G4303">
        <f>VALUE(SUBSTITUTE(Hafas[[#This Row],[Längengrad Bahnhof]],".",","))</f>
        <v>8.4689209999999999</v>
      </c>
    </row>
    <row r="4304" spans="1:7">
      <c r="A4304" s="4" t="s">
        <v>15182</v>
      </c>
      <c r="B4304">
        <v>8072978</v>
      </c>
      <c r="D4304" s="4" t="s">
        <v>2585</v>
      </c>
      <c r="E4304" s="4" t="s">
        <v>2585</v>
      </c>
      <c r="F4304">
        <f>VALUE(SUBSTITUTE(Hafas[[#This Row],[Breitengrad Bahnhof]],".",","))</f>
        <v>999999</v>
      </c>
      <c r="G4304">
        <f>VALUE(SUBSTITUTE(Hafas[[#This Row],[Längengrad Bahnhof]],".",","))</f>
        <v>999999</v>
      </c>
    </row>
    <row r="4305" spans="1:7">
      <c r="A4305" s="4" t="s">
        <v>15183</v>
      </c>
      <c r="B4305">
        <v>8003842</v>
      </c>
      <c r="D4305" s="4" t="s">
        <v>15184</v>
      </c>
      <c r="E4305" s="4" t="s">
        <v>15185</v>
      </c>
      <c r="F4305">
        <f>VALUE(SUBSTITUTE(Hafas[[#This Row],[Breitengrad Bahnhof]],".",","))</f>
        <v>49.438144000000001</v>
      </c>
      <c r="G4305">
        <f>VALUE(SUBSTITUTE(Hafas[[#This Row],[Längengrad Bahnhof]],".",","))</f>
        <v>8.5723819999999993</v>
      </c>
    </row>
    <row r="4306" spans="1:7">
      <c r="A4306" s="4" t="s">
        <v>15186</v>
      </c>
      <c r="B4306">
        <v>8003843</v>
      </c>
      <c r="D4306" s="4" t="s">
        <v>15187</v>
      </c>
      <c r="E4306" s="4" t="s">
        <v>15188</v>
      </c>
      <c r="F4306">
        <f>VALUE(SUBSTITUTE(Hafas[[#This Row],[Breitengrad Bahnhof]],".",","))</f>
        <v>49.501558000000003</v>
      </c>
      <c r="G4306">
        <f>VALUE(SUBSTITUTE(Hafas[[#This Row],[Längengrad Bahnhof]],".",","))</f>
        <v>8.5037719999999997</v>
      </c>
    </row>
    <row r="4307" spans="1:7">
      <c r="A4307" s="4" t="s">
        <v>15189</v>
      </c>
      <c r="B4307">
        <v>8006509</v>
      </c>
      <c r="D4307" s="4" t="s">
        <v>15190</v>
      </c>
      <c r="E4307" s="4" t="s">
        <v>15191</v>
      </c>
      <c r="F4307">
        <f>VALUE(SUBSTITUTE(Hafas[[#This Row],[Breitengrad Bahnhof]],".",","))</f>
        <v>49.517201</v>
      </c>
      <c r="G4307">
        <f>VALUE(SUBSTITUTE(Hafas[[#This Row],[Längengrad Bahnhof]],".",","))</f>
        <v>8.4777749999999994</v>
      </c>
    </row>
    <row r="4308" spans="1:7">
      <c r="A4308" s="4" t="s">
        <v>15192</v>
      </c>
      <c r="B4308">
        <v>8003844</v>
      </c>
      <c r="D4308" s="4" t="s">
        <v>15193</v>
      </c>
      <c r="E4308" s="4" t="s">
        <v>15194</v>
      </c>
      <c r="F4308">
        <f>VALUE(SUBSTITUTE(Hafas[[#This Row],[Breitengrad Bahnhof]],".",","))</f>
        <v>49.455545000000001</v>
      </c>
      <c r="G4308">
        <f>VALUE(SUBSTITUTE(Hafas[[#This Row],[Längengrad Bahnhof]],".",","))</f>
        <v>8.4947920000000003</v>
      </c>
    </row>
    <row r="4309" spans="1:7">
      <c r="A4309" s="4" t="s">
        <v>15195</v>
      </c>
      <c r="B4309">
        <v>8006511</v>
      </c>
      <c r="D4309" s="4" t="s">
        <v>15196</v>
      </c>
      <c r="E4309" s="4" t="s">
        <v>15197</v>
      </c>
      <c r="F4309">
        <f>VALUE(SUBSTITUTE(Hafas[[#This Row],[Breitengrad Bahnhof]],".",","))</f>
        <v>49.503633000000001</v>
      </c>
      <c r="G4309">
        <f>VALUE(SUBSTITUTE(Hafas[[#This Row],[Längengrad Bahnhof]],".",","))</f>
        <v>8.4595660000000006</v>
      </c>
    </row>
    <row r="4310" spans="1:7">
      <c r="A4310" s="4" t="s">
        <v>15198</v>
      </c>
      <c r="B4310">
        <v>8003845</v>
      </c>
      <c r="D4310" s="4" t="s">
        <v>15199</v>
      </c>
      <c r="E4310" s="4" t="s">
        <v>15200</v>
      </c>
      <c r="F4310">
        <f>VALUE(SUBSTITUTE(Hafas[[#This Row],[Breitengrad Bahnhof]],".",","))</f>
        <v>49.424090999999997</v>
      </c>
      <c r="G4310">
        <f>VALUE(SUBSTITUTE(Hafas[[#This Row],[Längengrad Bahnhof]],".",","))</f>
        <v>8.5349439999999994</v>
      </c>
    </row>
    <row r="4311" spans="1:7">
      <c r="A4311" s="4" t="s">
        <v>15201</v>
      </c>
      <c r="B4311">
        <v>8003847</v>
      </c>
      <c r="D4311" s="4" t="s">
        <v>15202</v>
      </c>
      <c r="E4311" s="4" t="s">
        <v>15203</v>
      </c>
      <c r="F4311">
        <f>VALUE(SUBSTITUTE(Hafas[[#This Row],[Breitengrad Bahnhof]],".",","))</f>
        <v>49.451265999999997</v>
      </c>
      <c r="G4311">
        <f>VALUE(SUBSTITUTE(Hafas[[#This Row],[Längengrad Bahnhof]],".",","))</f>
        <v>8.5384399999999996</v>
      </c>
    </row>
    <row r="4312" spans="1:7">
      <c r="A4312" s="4" t="s">
        <v>15204</v>
      </c>
      <c r="B4312">
        <v>8003848</v>
      </c>
      <c r="D4312" s="4" t="s">
        <v>15205</v>
      </c>
      <c r="E4312" s="4" t="s">
        <v>15206</v>
      </c>
      <c r="F4312">
        <f>VALUE(SUBSTITUTE(Hafas[[#This Row],[Breitengrad Bahnhof]],".",","))</f>
        <v>49.525660999999999</v>
      </c>
      <c r="G4312">
        <f>VALUE(SUBSTITUTE(Hafas[[#This Row],[Längengrad Bahnhof]],".",","))</f>
        <v>8.4826029999999992</v>
      </c>
    </row>
    <row r="4313" spans="1:7">
      <c r="A4313" s="4" t="s">
        <v>15207</v>
      </c>
      <c r="B4313">
        <v>8012300</v>
      </c>
      <c r="D4313" s="4" t="s">
        <v>15208</v>
      </c>
      <c r="E4313" s="4" t="s">
        <v>15209</v>
      </c>
      <c r="F4313">
        <f>VALUE(SUBSTITUTE(Hafas[[#This Row],[Breitengrad Bahnhof]],".",","))</f>
        <v>51.600324999999998</v>
      </c>
      <c r="G4313">
        <f>VALUE(SUBSTITUTE(Hafas[[#This Row],[Längengrad Bahnhof]],".",","))</f>
        <v>11.452086</v>
      </c>
    </row>
    <row r="4314" spans="1:7">
      <c r="A4314" s="4" t="s">
        <v>15210</v>
      </c>
      <c r="B4314">
        <v>8003857</v>
      </c>
      <c r="D4314" s="4" t="s">
        <v>15211</v>
      </c>
      <c r="E4314" s="4" t="s">
        <v>15212</v>
      </c>
      <c r="F4314">
        <f>VALUE(SUBSTITUTE(Hafas[[#This Row],[Breitengrad Bahnhof]],".",","))</f>
        <v>48.033721</v>
      </c>
      <c r="G4314">
        <f>VALUE(SUBSTITUTE(Hafas[[#This Row],[Längengrad Bahnhof]],".",","))</f>
        <v>8.4759899999999995</v>
      </c>
    </row>
    <row r="4315" spans="1:7">
      <c r="A4315" s="4" t="s">
        <v>15213</v>
      </c>
      <c r="B4315">
        <v>8003854</v>
      </c>
      <c r="D4315" s="4" t="s">
        <v>15214</v>
      </c>
      <c r="E4315" s="4" t="s">
        <v>15215</v>
      </c>
      <c r="F4315">
        <f>VALUE(SUBSTITUTE(Hafas[[#This Row],[Breitengrad Bahnhof]],".",","))</f>
        <v>48.031286000000001</v>
      </c>
      <c r="G4315">
        <f>VALUE(SUBSTITUTE(Hafas[[#This Row],[Längengrad Bahnhof]],".",","))</f>
        <v>8.4691539999999996</v>
      </c>
    </row>
    <row r="4316" spans="1:7">
      <c r="A4316" s="4" t="s">
        <v>15216</v>
      </c>
      <c r="B4316">
        <v>8070481</v>
      </c>
      <c r="D4316" s="4" t="s">
        <v>15217</v>
      </c>
      <c r="E4316" s="4" t="s">
        <v>15218</v>
      </c>
      <c r="F4316">
        <f>VALUE(SUBSTITUTE(Hafas[[#This Row],[Breitengrad Bahnhof]],".",","))</f>
        <v>48.383716</v>
      </c>
      <c r="G4316">
        <f>VALUE(SUBSTITUTE(Hafas[[#This Row],[Längengrad Bahnhof]],".",","))</f>
        <v>9.4223040000000005</v>
      </c>
    </row>
    <row r="4317" spans="1:7">
      <c r="A4317" s="4" t="s">
        <v>15219</v>
      </c>
      <c r="B4317">
        <v>8003853</v>
      </c>
      <c r="D4317" s="4" t="s">
        <v>15220</v>
      </c>
      <c r="E4317" s="4" t="s">
        <v>15221</v>
      </c>
      <c r="F4317">
        <f>VALUE(SUBSTITUTE(Hafas[[#This Row],[Breitengrad Bahnhof]],".",","))</f>
        <v>48.943708999999998</v>
      </c>
      <c r="G4317">
        <f>VALUE(SUBSTITUTE(Hafas[[#This Row],[Längengrad Bahnhof]],".",","))</f>
        <v>9.2646239999999995</v>
      </c>
    </row>
    <row r="4318" spans="1:7">
      <c r="A4318" s="4" t="s">
        <v>15222</v>
      </c>
      <c r="B4318">
        <v>8003851</v>
      </c>
      <c r="D4318" s="4" t="s">
        <v>15223</v>
      </c>
      <c r="E4318" s="4" t="s">
        <v>15224</v>
      </c>
      <c r="F4318">
        <f>VALUE(SUBSTITUTE(Hafas[[#This Row],[Breitengrad Bahnhof]],".",","))</f>
        <v>48.395856000000002</v>
      </c>
      <c r="G4318">
        <f>VALUE(SUBSTITUTE(Hafas[[#This Row],[Längengrad Bahnhof]],".",","))</f>
        <v>9.4311710000000009</v>
      </c>
    </row>
    <row r="4319" spans="1:7">
      <c r="A4319" s="4" t="s">
        <v>15225</v>
      </c>
      <c r="B4319">
        <v>8003855</v>
      </c>
      <c r="D4319" s="4" t="s">
        <v>15226</v>
      </c>
      <c r="E4319" s="4" t="s">
        <v>15227</v>
      </c>
      <c r="F4319">
        <f>VALUE(SUBSTITUTE(Hafas[[#This Row],[Breitengrad Bahnhof]],".",","))</f>
        <v>51.809404000000001</v>
      </c>
      <c r="G4319">
        <f>VALUE(SUBSTITUTE(Hafas[[#This Row],[Längengrad Bahnhof]],".",","))</f>
        <v>6.9060670000000002</v>
      </c>
    </row>
    <row r="4320" spans="1:7">
      <c r="A4320" s="4" t="s">
        <v>15228</v>
      </c>
      <c r="B4320">
        <v>8003856</v>
      </c>
      <c r="D4320" s="4" t="s">
        <v>15229</v>
      </c>
      <c r="E4320" s="4" t="s">
        <v>15230</v>
      </c>
      <c r="F4320">
        <f>VALUE(SUBSTITUTE(Hafas[[#This Row],[Breitengrad Bahnhof]],".",","))</f>
        <v>50.794466999999997</v>
      </c>
      <c r="G4320">
        <f>VALUE(SUBSTITUTE(Hafas[[#This Row],[Längengrad Bahnhof]],".",","))</f>
        <v>8.7624309999999994</v>
      </c>
    </row>
    <row r="4321" spans="1:7">
      <c r="A4321" s="4" t="s">
        <v>15231</v>
      </c>
      <c r="B4321">
        <v>8000337</v>
      </c>
      <c r="D4321" s="4" t="s">
        <v>15232</v>
      </c>
      <c r="E4321" s="4" t="s">
        <v>15233</v>
      </c>
      <c r="F4321">
        <f>VALUE(SUBSTITUTE(Hafas[[#This Row],[Breitengrad Bahnhof]],".",","))</f>
        <v>50.819271999999998</v>
      </c>
      <c r="G4321">
        <f>VALUE(SUBSTITUTE(Hafas[[#This Row],[Längengrad Bahnhof]],".",","))</f>
        <v>8.7750140000000005</v>
      </c>
    </row>
    <row r="4322" spans="1:7">
      <c r="A4322" s="4" t="s">
        <v>15234</v>
      </c>
      <c r="B4322">
        <v>8003858</v>
      </c>
      <c r="D4322" s="4" t="s">
        <v>15235</v>
      </c>
      <c r="E4322" s="4" t="s">
        <v>15236</v>
      </c>
      <c r="F4322">
        <f>VALUE(SUBSTITUTE(Hafas[[#This Row],[Breitengrad Bahnhof]],".",","))</f>
        <v>48.314633000000001</v>
      </c>
      <c r="G4322">
        <f>VALUE(SUBSTITUTE(Hafas[[#This Row],[Längengrad Bahnhof]],".",","))</f>
        <v>10.710732999999999</v>
      </c>
    </row>
    <row r="4323" spans="1:7">
      <c r="A4323" s="4" t="s">
        <v>15237</v>
      </c>
      <c r="B4323">
        <v>8003859</v>
      </c>
      <c r="D4323" s="4" t="s">
        <v>15238</v>
      </c>
      <c r="E4323" s="4" t="s">
        <v>15239</v>
      </c>
      <c r="F4323">
        <f>VALUE(SUBSTITUTE(Hafas[[#This Row],[Breitengrad Bahnhof]],".",","))</f>
        <v>47.632551999999997</v>
      </c>
      <c r="G4323">
        <f>VALUE(SUBSTITUTE(Hafas[[#This Row],[Längengrad Bahnhof]],".",","))</f>
        <v>10.480275000000001</v>
      </c>
    </row>
    <row r="4324" spans="1:7">
      <c r="A4324" s="4" t="s">
        <v>15240</v>
      </c>
      <c r="B4324">
        <v>8006104</v>
      </c>
      <c r="D4324" s="4" t="s">
        <v>15241</v>
      </c>
      <c r="E4324" s="4" t="s">
        <v>15242</v>
      </c>
      <c r="F4324">
        <f>VALUE(SUBSTITUTE(Hafas[[#This Row],[Breitengrad Bahnhof]],".",","))</f>
        <v>52.104950000000002</v>
      </c>
      <c r="G4324">
        <f>VALUE(SUBSTITUTE(Hafas[[#This Row],[Längengrad Bahnhof]],".",","))</f>
        <v>9.5725499999999997</v>
      </c>
    </row>
    <row r="4325" spans="1:7">
      <c r="A4325" s="4" t="s">
        <v>15243</v>
      </c>
      <c r="B4325">
        <v>8012302</v>
      </c>
      <c r="D4325" s="4" t="s">
        <v>15244</v>
      </c>
      <c r="E4325" s="4" t="s">
        <v>15245</v>
      </c>
      <c r="F4325">
        <f>VALUE(SUBSTITUTE(Hafas[[#This Row],[Breitengrad Bahnhof]],".",","))</f>
        <v>52.197904000000001</v>
      </c>
      <c r="G4325">
        <f>VALUE(SUBSTITUTE(Hafas[[#This Row],[Längengrad Bahnhof]],".",","))</f>
        <v>11.123269000000001</v>
      </c>
    </row>
    <row r="4326" spans="1:7">
      <c r="A4326" s="4" t="s">
        <v>15246</v>
      </c>
      <c r="B4326">
        <v>8007636</v>
      </c>
      <c r="D4326" s="4" t="s">
        <v>15247</v>
      </c>
      <c r="E4326" s="4" t="s">
        <v>15248</v>
      </c>
      <c r="F4326">
        <f>VALUE(SUBSTITUTE(Hafas[[#This Row],[Breitengrad Bahnhof]],".",","))</f>
        <v>51.950091</v>
      </c>
      <c r="G4326">
        <f>VALUE(SUBSTITUTE(Hafas[[#This Row],[Längengrad Bahnhof]],".",","))</f>
        <v>8.2788850000000007</v>
      </c>
    </row>
    <row r="4327" spans="1:7">
      <c r="A4327" s="4" t="s">
        <v>15249</v>
      </c>
      <c r="B4327">
        <v>8003866</v>
      </c>
      <c r="D4327" s="4" t="s">
        <v>15250</v>
      </c>
      <c r="E4327" s="4" t="s">
        <v>15251</v>
      </c>
      <c r="F4327">
        <f>VALUE(SUBSTITUTE(Hafas[[#This Row],[Breitengrad Bahnhof]],".",","))</f>
        <v>53.519235999999999</v>
      </c>
      <c r="G4327">
        <f>VALUE(SUBSTITUTE(Hafas[[#This Row],[Längengrad Bahnhof]],".",","))</f>
        <v>7.2743599999999997</v>
      </c>
    </row>
    <row r="4328" spans="1:7">
      <c r="A4328" s="4" t="s">
        <v>15252</v>
      </c>
      <c r="B4328">
        <v>8073866</v>
      </c>
      <c r="D4328" s="4" t="s">
        <v>15253</v>
      </c>
      <c r="E4328" s="4" t="s">
        <v>15254</v>
      </c>
      <c r="F4328">
        <f>VALUE(SUBSTITUTE(Hafas[[#This Row],[Breitengrad Bahnhof]],".",","))</f>
        <v>53.52046</v>
      </c>
      <c r="G4328">
        <f>VALUE(SUBSTITUTE(Hafas[[#This Row],[Längengrad Bahnhof]],".",","))</f>
        <v>7.2724130000000002</v>
      </c>
    </row>
    <row r="4329" spans="1:7">
      <c r="A4329" s="4" t="s">
        <v>15255</v>
      </c>
      <c r="B4329">
        <v>8070483</v>
      </c>
      <c r="D4329" s="4" t="s">
        <v>15256</v>
      </c>
      <c r="E4329" s="4" t="s">
        <v>15257</v>
      </c>
      <c r="F4329">
        <f>VALUE(SUBSTITUTE(Hafas[[#This Row],[Breitengrad Bahnhof]],".",","))</f>
        <v>51.081122999999998</v>
      </c>
      <c r="G4329">
        <f>VALUE(SUBSTITUTE(Hafas[[#This Row],[Längengrad Bahnhof]],".",","))</f>
        <v>7.5319820000000002</v>
      </c>
    </row>
    <row r="4330" spans="1:7">
      <c r="A4330" s="4" t="s">
        <v>15258</v>
      </c>
      <c r="B4330">
        <v>8003871</v>
      </c>
      <c r="D4330" s="4" t="s">
        <v>15259</v>
      </c>
      <c r="E4330" s="4" t="s">
        <v>15260</v>
      </c>
      <c r="F4330">
        <f>VALUE(SUBSTITUTE(Hafas[[#This Row],[Breitengrad Bahnhof]],".",","))</f>
        <v>47.716656999999998</v>
      </c>
      <c r="G4330">
        <f>VALUE(SUBSTITUTE(Hafas[[#This Row],[Längengrad Bahnhof]],".",","))</f>
        <v>9.3887699999999992</v>
      </c>
    </row>
    <row r="4331" spans="1:7">
      <c r="A4331" s="4" t="s">
        <v>15261</v>
      </c>
      <c r="B4331">
        <v>8012305</v>
      </c>
      <c r="D4331" s="4" t="s">
        <v>15262</v>
      </c>
      <c r="E4331" s="4" t="s">
        <v>15263</v>
      </c>
      <c r="F4331">
        <f>VALUE(SUBSTITUTE(Hafas[[#This Row],[Breitengrad Bahnhof]],".",","))</f>
        <v>51.740630000000003</v>
      </c>
      <c r="G4331">
        <f>VALUE(SUBSTITUTE(Hafas[[#This Row],[Längengrad Bahnhof]],".",","))</f>
        <v>12.257222000000001</v>
      </c>
    </row>
    <row r="4332" spans="1:7">
      <c r="A4332" s="4" t="s">
        <v>15264</v>
      </c>
      <c r="B4332">
        <v>8071178</v>
      </c>
      <c r="D4332" s="4" t="s">
        <v>15265</v>
      </c>
      <c r="E4332" s="4" t="s">
        <v>15266</v>
      </c>
      <c r="F4332">
        <f>VALUE(SUBSTITUTE(Hafas[[#This Row],[Breitengrad Bahnhof]],".",","))</f>
        <v>51.725960999999998</v>
      </c>
      <c r="G4332">
        <f>VALUE(SUBSTITUTE(Hafas[[#This Row],[Längengrad Bahnhof]],".",","))</f>
        <v>12.249143999999999</v>
      </c>
    </row>
    <row r="4333" spans="1:7">
      <c r="A4333" s="4" t="s">
        <v>15267</v>
      </c>
      <c r="B4333">
        <v>8003872</v>
      </c>
      <c r="D4333" s="4" t="s">
        <v>15268</v>
      </c>
      <c r="E4333" s="4" t="s">
        <v>15269</v>
      </c>
      <c r="F4333">
        <f>VALUE(SUBSTITUTE(Hafas[[#This Row],[Breitengrad Bahnhof]],".",","))</f>
        <v>47.739019999999996</v>
      </c>
      <c r="G4333">
        <f>VALUE(SUBSTITUTE(Hafas[[#This Row],[Längengrad Bahnhof]],".",","))</f>
        <v>9.0034089999999996</v>
      </c>
    </row>
    <row r="4334" spans="1:7">
      <c r="A4334" s="4" t="s">
        <v>15270</v>
      </c>
      <c r="B4334">
        <v>8003873</v>
      </c>
      <c r="D4334" s="4" t="s">
        <v>15271</v>
      </c>
      <c r="E4334" s="4" t="s">
        <v>15272</v>
      </c>
      <c r="F4334">
        <f>VALUE(SUBSTITUTE(Hafas[[#This Row],[Breitengrad Bahnhof]],".",","))</f>
        <v>49.478264000000003</v>
      </c>
      <c r="G4334">
        <f>VALUE(SUBSTITUTE(Hafas[[#This Row],[Längengrad Bahnhof]],".",","))</f>
        <v>9.8354180000000007</v>
      </c>
    </row>
    <row r="4335" spans="1:7">
      <c r="A4335" s="4" t="s">
        <v>15273</v>
      </c>
      <c r="B4335">
        <v>8012306</v>
      </c>
      <c r="D4335" s="4" t="s">
        <v>15274</v>
      </c>
      <c r="E4335" s="4" t="s">
        <v>15275</v>
      </c>
      <c r="F4335">
        <f>VALUE(SUBSTITUTE(Hafas[[#This Row],[Breitengrad Bahnhof]],".",","))</f>
        <v>50.534556000000002</v>
      </c>
      <c r="G4335">
        <f>VALUE(SUBSTITUTE(Hafas[[#This Row],[Längengrad Bahnhof]],".",","))</f>
        <v>12.860290000000001</v>
      </c>
    </row>
    <row r="4336" spans="1:7">
      <c r="A4336" s="4" t="s">
        <v>15276</v>
      </c>
      <c r="B4336">
        <v>8012308</v>
      </c>
      <c r="D4336" s="4" t="s">
        <v>15277</v>
      </c>
      <c r="E4336" s="4" t="s">
        <v>15278</v>
      </c>
      <c r="F4336">
        <f>VALUE(SUBSTITUTE(Hafas[[#This Row],[Breitengrad Bahnhof]],".",","))</f>
        <v>51.279029000000001</v>
      </c>
      <c r="G4336">
        <f>VALUE(SUBSTITUTE(Hafas[[#This Row],[Längengrad Bahnhof]],".",","))</f>
        <v>12.372615</v>
      </c>
    </row>
    <row r="4337" spans="1:7">
      <c r="A4337" s="4" t="s">
        <v>15279</v>
      </c>
      <c r="B4337">
        <v>8012309</v>
      </c>
      <c r="D4337" s="4" t="s">
        <v>15280</v>
      </c>
      <c r="E4337" s="4" t="s">
        <v>15281</v>
      </c>
      <c r="F4337">
        <f>VALUE(SUBSTITUTE(Hafas[[#This Row],[Breitengrad Bahnhof]],".",","))</f>
        <v>51.280182000000003</v>
      </c>
      <c r="G4337">
        <f>VALUE(SUBSTITUTE(Hafas[[#This Row],[Längengrad Bahnhof]],".",","))</f>
        <v>12.369742</v>
      </c>
    </row>
    <row r="4338" spans="1:7">
      <c r="A4338" s="4" t="s">
        <v>15282</v>
      </c>
      <c r="B4338">
        <v>8012304</v>
      </c>
      <c r="D4338" s="4" t="s">
        <v>15283</v>
      </c>
      <c r="E4338" s="4" t="s">
        <v>15284</v>
      </c>
      <c r="F4338">
        <f>VALUE(SUBSTITUTE(Hafas[[#This Row],[Breitengrad Bahnhof]],".",","))</f>
        <v>51.287998000000002</v>
      </c>
      <c r="G4338">
        <f>VALUE(SUBSTITUTE(Hafas[[#This Row],[Längengrad Bahnhof]],".",","))</f>
        <v>12.372204</v>
      </c>
    </row>
    <row r="4339" spans="1:7">
      <c r="A4339" s="4" t="s">
        <v>15285</v>
      </c>
      <c r="B4339">
        <v>8011598</v>
      </c>
      <c r="D4339" s="4" t="s">
        <v>15286</v>
      </c>
      <c r="E4339" s="4" t="s">
        <v>15287</v>
      </c>
      <c r="F4339">
        <f>VALUE(SUBSTITUTE(Hafas[[#This Row],[Breitengrad Bahnhof]],".",","))</f>
        <v>51.249898999999999</v>
      </c>
      <c r="G4339">
        <f>VALUE(SUBSTITUTE(Hafas[[#This Row],[Längengrad Bahnhof]],".",","))</f>
        <v>12.379146</v>
      </c>
    </row>
    <row r="4340" spans="1:7">
      <c r="A4340" s="4" t="s">
        <v>15288</v>
      </c>
      <c r="B4340">
        <v>8010228</v>
      </c>
      <c r="D4340" s="4" t="s">
        <v>15289</v>
      </c>
      <c r="E4340" s="4" t="s">
        <v>15290</v>
      </c>
      <c r="F4340">
        <f>VALUE(SUBSTITUTE(Hafas[[#This Row],[Breitengrad Bahnhof]],".",","))</f>
        <v>51.262469000000003</v>
      </c>
      <c r="G4340">
        <f>VALUE(SUBSTITUTE(Hafas[[#This Row],[Längengrad Bahnhof]],".",","))</f>
        <v>12.376329</v>
      </c>
    </row>
    <row r="4341" spans="1:7">
      <c r="A4341" s="4" t="s">
        <v>15291</v>
      </c>
      <c r="B4341">
        <v>8012311</v>
      </c>
      <c r="D4341" s="4" t="s">
        <v>15292</v>
      </c>
      <c r="E4341" s="4" t="s">
        <v>15293</v>
      </c>
      <c r="F4341">
        <f>VALUE(SUBSTITUTE(Hafas[[#This Row],[Breitengrad Bahnhof]],".",","))</f>
        <v>51.307180000000002</v>
      </c>
      <c r="G4341">
        <f>VALUE(SUBSTITUTE(Hafas[[#This Row],[Längengrad Bahnhof]],".",","))</f>
        <v>12.22476</v>
      </c>
    </row>
    <row r="4342" spans="1:7">
      <c r="A4342" s="4" t="s">
        <v>15294</v>
      </c>
      <c r="B4342">
        <v>8012312</v>
      </c>
      <c r="D4342" s="4" t="s">
        <v>15295</v>
      </c>
      <c r="E4342" s="4" t="s">
        <v>15296</v>
      </c>
      <c r="F4342">
        <f>VALUE(SUBSTITUTE(Hafas[[#This Row],[Breitengrad Bahnhof]],".",","))</f>
        <v>50.908349999999999</v>
      </c>
      <c r="G4342">
        <f>VALUE(SUBSTITUTE(Hafas[[#This Row],[Längengrad Bahnhof]],".",","))</f>
        <v>10.224589</v>
      </c>
    </row>
    <row r="4343" spans="1:7">
      <c r="A4343" s="4" t="s">
        <v>15297</v>
      </c>
      <c r="B4343">
        <v>8003876</v>
      </c>
      <c r="D4343" s="4" t="s">
        <v>15298</v>
      </c>
      <c r="E4343" s="4" t="s">
        <v>15299</v>
      </c>
      <c r="F4343">
        <f>VALUE(SUBSTITUTE(Hafas[[#This Row],[Breitengrad Bahnhof]],".",","))</f>
        <v>49.646089000000003</v>
      </c>
      <c r="G4343">
        <f>VALUE(SUBSTITUTE(Hafas[[#This Row],[Längengrad Bahnhof]],".",","))</f>
        <v>10.425466</v>
      </c>
    </row>
    <row r="4344" spans="1:7">
      <c r="A4344" s="4" t="s">
        <v>15300</v>
      </c>
      <c r="B4344">
        <v>8003878</v>
      </c>
      <c r="D4344" s="4" t="s">
        <v>15301</v>
      </c>
      <c r="E4344" s="4" t="s">
        <v>15302</v>
      </c>
      <c r="F4344">
        <f>VALUE(SUBSTITUTE(Hafas[[#This Row],[Breitengrad Bahnhof]],".",","))</f>
        <v>49.492674999999998</v>
      </c>
      <c r="G4344">
        <f>VALUE(SUBSTITUTE(Hafas[[#This Row],[Längengrad Bahnhof]],".",","))</f>
        <v>10.658448999999999</v>
      </c>
    </row>
    <row r="4345" spans="1:7">
      <c r="A4345" s="4" t="s">
        <v>15303</v>
      </c>
      <c r="B4345">
        <v>8003072</v>
      </c>
      <c r="D4345" s="4" t="s">
        <v>15304</v>
      </c>
      <c r="E4345" s="4" t="s">
        <v>15305</v>
      </c>
      <c r="F4345">
        <f>VALUE(SUBSTITUTE(Hafas[[#This Row],[Breitengrad Bahnhof]],".",","))</f>
        <v>48.352390999999997</v>
      </c>
      <c r="G4345">
        <f>VALUE(SUBSTITUTE(Hafas[[#This Row],[Längengrad Bahnhof]],".",","))</f>
        <v>11.378446</v>
      </c>
    </row>
    <row r="4346" spans="1:7">
      <c r="A4346" s="4" t="s">
        <v>15306</v>
      </c>
      <c r="B4346">
        <v>8003879</v>
      </c>
      <c r="D4346" s="4" t="s">
        <v>15307</v>
      </c>
      <c r="E4346" s="4" t="s">
        <v>15308</v>
      </c>
      <c r="F4346">
        <f>VALUE(SUBSTITUTE(Hafas[[#This Row],[Breitengrad Bahnhof]],".",","))</f>
        <v>48.193606000000003</v>
      </c>
      <c r="G4346">
        <f>VALUE(SUBSTITUTE(Hafas[[#This Row],[Längengrad Bahnhof]],".",","))</f>
        <v>11.862093</v>
      </c>
    </row>
    <row r="4347" spans="1:7">
      <c r="A4347" s="4" t="s">
        <v>15309</v>
      </c>
      <c r="B4347">
        <v>8003880</v>
      </c>
      <c r="D4347" s="4" t="s">
        <v>15310</v>
      </c>
      <c r="E4347" s="4" t="s">
        <v>15311</v>
      </c>
      <c r="F4347">
        <f>VALUE(SUBSTITUTE(Hafas[[#This Row],[Breitengrad Bahnhof]],".",","))</f>
        <v>48.146732999999998</v>
      </c>
      <c r="G4347">
        <f>VALUE(SUBSTITUTE(Hafas[[#This Row],[Längengrad Bahnhof]],".",","))</f>
        <v>10.593985</v>
      </c>
    </row>
    <row r="4348" spans="1:7">
      <c r="A4348" s="4" t="s">
        <v>15312</v>
      </c>
      <c r="B4348">
        <v>8003881</v>
      </c>
      <c r="D4348" s="4" t="s">
        <v>15313</v>
      </c>
      <c r="E4348" s="4" t="s">
        <v>15314</v>
      </c>
      <c r="F4348">
        <f>VALUE(SUBSTITUTE(Hafas[[#This Row],[Breitengrad Bahnhof]],".",","))</f>
        <v>49.663803999999999</v>
      </c>
      <c r="G4348">
        <f>VALUE(SUBSTITUTE(Hafas[[#This Row],[Längengrad Bahnhof]],".",","))</f>
        <v>10.146091999999999</v>
      </c>
    </row>
    <row r="4349" spans="1:7">
      <c r="A4349" s="4" t="s">
        <v>15315</v>
      </c>
      <c r="B4349">
        <v>8003883</v>
      </c>
      <c r="D4349" s="4" t="s">
        <v>15316</v>
      </c>
      <c r="E4349" s="4" t="s">
        <v>15317</v>
      </c>
      <c r="F4349">
        <f>VALUE(SUBSTITUTE(Hafas[[#This Row],[Breitengrad Bahnhof]],".",","))</f>
        <v>48.256695000000001</v>
      </c>
      <c r="G4349">
        <f>VALUE(SUBSTITUTE(Hafas[[#This Row],[Längengrad Bahnhof]],".",","))</f>
        <v>12.852478</v>
      </c>
    </row>
    <row r="4350" spans="1:7">
      <c r="A4350" s="4" t="s">
        <v>15318</v>
      </c>
      <c r="B4350">
        <v>8003884</v>
      </c>
      <c r="D4350" s="4" t="s">
        <v>15319</v>
      </c>
      <c r="E4350" s="4" t="s">
        <v>15320</v>
      </c>
      <c r="F4350">
        <f>VALUE(SUBSTITUTE(Hafas[[#This Row],[Breitengrad Bahnhof]],".",","))</f>
        <v>50.130803</v>
      </c>
      <c r="G4350">
        <f>VALUE(SUBSTITUTE(Hafas[[#This Row],[Längengrad Bahnhof]],".",","))</f>
        <v>12.013170000000001</v>
      </c>
    </row>
    <row r="4351" spans="1:7">
      <c r="A4351" s="4" t="s">
        <v>15321</v>
      </c>
      <c r="B4351">
        <v>8003885</v>
      </c>
      <c r="D4351" s="4" t="s">
        <v>15322</v>
      </c>
      <c r="E4351" s="4" t="s">
        <v>15323</v>
      </c>
      <c r="F4351">
        <f>VALUE(SUBSTITUTE(Hafas[[#This Row],[Breitengrad Bahnhof]],".",","))</f>
        <v>47.779215000000001</v>
      </c>
      <c r="G4351">
        <f>VALUE(SUBSTITUTE(Hafas[[#This Row],[Längengrad Bahnhof]],".",","))</f>
        <v>10.614229999999999</v>
      </c>
    </row>
    <row r="4352" spans="1:7">
      <c r="A4352" s="4" t="s">
        <v>15324</v>
      </c>
      <c r="B4352">
        <v>8003889</v>
      </c>
      <c r="D4352" s="4" t="s">
        <v>15325</v>
      </c>
      <c r="E4352" s="4" t="s">
        <v>15326</v>
      </c>
      <c r="F4352">
        <f>VALUE(SUBSTITUTE(Hafas[[#This Row],[Breitengrad Bahnhof]],".",","))</f>
        <v>47.789651999999997</v>
      </c>
      <c r="G4352">
        <f>VALUE(SUBSTITUTE(Hafas[[#This Row],[Längengrad Bahnhof]],".",","))</f>
        <v>10.615529</v>
      </c>
    </row>
    <row r="4353" spans="1:7">
      <c r="A4353" s="4" t="s">
        <v>15327</v>
      </c>
      <c r="B4353">
        <v>8003877</v>
      </c>
      <c r="D4353" s="4" t="s">
        <v>15328</v>
      </c>
      <c r="E4353" s="4" t="s">
        <v>15329</v>
      </c>
      <c r="F4353">
        <f>VALUE(SUBSTITUTE(Hafas[[#This Row],[Breitengrad Bahnhof]],".",","))</f>
        <v>47.774099</v>
      </c>
      <c r="G4353">
        <f>VALUE(SUBSTITUTE(Hafas[[#This Row],[Längengrad Bahnhof]],".",","))</f>
        <v>10.609997</v>
      </c>
    </row>
    <row r="4354" spans="1:7">
      <c r="A4354" s="4" t="s">
        <v>15330</v>
      </c>
      <c r="B4354">
        <v>8000247</v>
      </c>
      <c r="D4354" s="4" t="s">
        <v>15331</v>
      </c>
      <c r="E4354" s="4" t="s">
        <v>15332</v>
      </c>
      <c r="F4354">
        <f>VALUE(SUBSTITUTE(Hafas[[#This Row],[Breitengrad Bahnhof]],".",","))</f>
        <v>50.004595999999999</v>
      </c>
      <c r="G4354">
        <f>VALUE(SUBSTITUTE(Hafas[[#This Row],[Längengrad Bahnhof]],".",","))</f>
        <v>12.082583</v>
      </c>
    </row>
    <row r="4355" spans="1:7">
      <c r="A4355" s="4" t="s">
        <v>15333</v>
      </c>
      <c r="B4355">
        <v>8003887</v>
      </c>
      <c r="D4355" s="4" t="s">
        <v>15334</v>
      </c>
      <c r="E4355" s="4" t="s">
        <v>15335</v>
      </c>
      <c r="F4355">
        <f>VALUE(SUBSTITUTE(Hafas[[#This Row],[Breitengrad Bahnhof]],".",","))</f>
        <v>50.090794000000002</v>
      </c>
      <c r="G4355">
        <f>VALUE(SUBSTITUTE(Hafas[[#This Row],[Längengrad Bahnhof]],".",","))</f>
        <v>11.65353</v>
      </c>
    </row>
    <row r="4356" spans="1:7">
      <c r="A4356" s="4" t="s">
        <v>15336</v>
      </c>
      <c r="B4356">
        <v>8003888</v>
      </c>
      <c r="D4356" s="4" t="s">
        <v>15337</v>
      </c>
      <c r="E4356" s="4" t="s">
        <v>15338</v>
      </c>
      <c r="F4356">
        <f>VALUE(SUBSTITUTE(Hafas[[#This Row],[Breitengrad Bahnhof]],".",","))</f>
        <v>51.653837000000003</v>
      </c>
      <c r="G4356">
        <f>VALUE(SUBSTITUTE(Hafas[[#This Row],[Längengrad Bahnhof]],".",","))</f>
        <v>7.0995749999999997</v>
      </c>
    </row>
    <row r="4357" spans="1:7">
      <c r="A4357" s="4" t="s">
        <v>15339</v>
      </c>
      <c r="B4357">
        <v>8003890</v>
      </c>
      <c r="D4357" s="4" t="s">
        <v>15340</v>
      </c>
      <c r="E4357" s="4" t="s">
        <v>15341</v>
      </c>
      <c r="F4357">
        <f>VALUE(SUBSTITUTE(Hafas[[#This Row],[Breitengrad Bahnhof]],".",","))</f>
        <v>51.682971999999999</v>
      </c>
      <c r="G4357">
        <f>VALUE(SUBSTITUTE(Hafas[[#This Row],[Längengrad Bahnhof]],".",","))</f>
        <v>7.1314219999999997</v>
      </c>
    </row>
    <row r="4358" spans="1:7">
      <c r="A4358" s="4" t="s">
        <v>15342</v>
      </c>
      <c r="B4358">
        <v>8012314</v>
      </c>
      <c r="D4358" s="4" t="s">
        <v>15343</v>
      </c>
      <c r="E4358" s="4" t="s">
        <v>15344</v>
      </c>
      <c r="F4358">
        <f>VALUE(SUBSTITUTE(Hafas[[#This Row],[Breitengrad Bahnhof]],".",","))</f>
        <v>50.819504000000002</v>
      </c>
      <c r="G4358">
        <f>VALUE(SUBSTITUTE(Hafas[[#This Row],[Längengrad Bahnhof]],".",","))</f>
        <v>11.010056000000001</v>
      </c>
    </row>
    <row r="4359" spans="1:7">
      <c r="A4359" s="4" t="s">
        <v>15345</v>
      </c>
      <c r="B4359">
        <v>8003891</v>
      </c>
      <c r="D4359" s="4" t="s">
        <v>15346</v>
      </c>
      <c r="E4359" s="4" t="s">
        <v>15347</v>
      </c>
      <c r="F4359">
        <f>VALUE(SUBSTITUTE(Hafas[[#This Row],[Breitengrad Bahnhof]],".",","))</f>
        <v>51.667748000000003</v>
      </c>
      <c r="G4359">
        <f>VALUE(SUBSTITUTE(Hafas[[#This Row],[Längengrad Bahnhof]],".",","))</f>
        <v>7.1734819999999999</v>
      </c>
    </row>
    <row r="4360" spans="1:7">
      <c r="A4360" s="4" t="s">
        <v>15348</v>
      </c>
      <c r="B4360">
        <v>8003893</v>
      </c>
      <c r="D4360" s="4" t="s">
        <v>15349</v>
      </c>
      <c r="E4360" s="4" t="s">
        <v>15350</v>
      </c>
      <c r="F4360">
        <f>VALUE(SUBSTITUTE(Hafas[[#This Row],[Breitengrad Bahnhof]],".",","))</f>
        <v>49.623021000000001</v>
      </c>
      <c r="G4360">
        <f>VALUE(SUBSTITUTE(Hafas[[#This Row],[Längengrad Bahnhof]],".",","))</f>
        <v>8.0391410000000008</v>
      </c>
    </row>
    <row r="4361" spans="1:7">
      <c r="A4361" s="4" t="s">
        <v>15351</v>
      </c>
      <c r="B4361">
        <v>8012315</v>
      </c>
      <c r="D4361" s="4" t="s">
        <v>15352</v>
      </c>
      <c r="E4361" s="4" t="s">
        <v>15353</v>
      </c>
      <c r="F4361">
        <f>VALUE(SUBSTITUTE(Hafas[[#This Row],[Breitengrad Bahnhof]],".",","))</f>
        <v>52.458880999999998</v>
      </c>
      <c r="G4361">
        <f>VALUE(SUBSTITUTE(Hafas[[#This Row],[Längengrad Bahnhof]],".",","))</f>
        <v>12.971627</v>
      </c>
    </row>
    <row r="4362" spans="1:7">
      <c r="A4362" s="4" t="s">
        <v>15354</v>
      </c>
      <c r="B4362">
        <v>8089143</v>
      </c>
      <c r="D4362" s="4" t="s">
        <v>15355</v>
      </c>
      <c r="E4362" s="4" t="s">
        <v>15356</v>
      </c>
      <c r="F4362">
        <f>VALUE(SUBSTITUTE(Hafas[[#This Row],[Breitengrad Bahnhof]],".",","))</f>
        <v>52.461109</v>
      </c>
      <c r="G4362">
        <f>VALUE(SUBSTITUTE(Hafas[[#This Row],[Längengrad Bahnhof]],".",","))</f>
        <v>12.963972</v>
      </c>
    </row>
    <row r="4363" spans="1:7">
      <c r="A4363" s="4" t="s">
        <v>15357</v>
      </c>
      <c r="B4363">
        <v>8003896</v>
      </c>
      <c r="D4363" s="4" t="s">
        <v>15358</v>
      </c>
      <c r="E4363" s="4" t="s">
        <v>15359</v>
      </c>
      <c r="F4363">
        <f>VALUE(SUBSTITUTE(Hafas[[#This Row],[Breitengrad Bahnhof]],".",","))</f>
        <v>51.462888999999997</v>
      </c>
      <c r="G4363">
        <f>VALUE(SUBSTITUTE(Hafas[[#This Row],[Längengrad Bahnhof]],".",","))</f>
        <v>8.8549039999999994</v>
      </c>
    </row>
    <row r="4364" spans="1:7">
      <c r="A4364" s="4" t="s">
        <v>15360</v>
      </c>
      <c r="B4364">
        <v>8003897</v>
      </c>
      <c r="D4364" s="4" t="s">
        <v>15361</v>
      </c>
      <c r="E4364" s="4" t="s">
        <v>15362</v>
      </c>
      <c r="F4364">
        <f>VALUE(SUBSTITUTE(Hafas[[#This Row],[Breitengrad Bahnhof]],".",","))</f>
        <v>47.943559</v>
      </c>
      <c r="G4364">
        <f>VALUE(SUBSTITUTE(Hafas[[#This Row],[Längengrad Bahnhof]],".",","))</f>
        <v>10.080171</v>
      </c>
    </row>
    <row r="4365" spans="1:7">
      <c r="A4365" s="4" t="s">
        <v>15363</v>
      </c>
      <c r="B4365">
        <v>8012316</v>
      </c>
      <c r="D4365" s="4" t="s">
        <v>15364</v>
      </c>
      <c r="E4365" s="4" t="s">
        <v>15365</v>
      </c>
      <c r="F4365">
        <f>VALUE(SUBSTITUTE(Hafas[[#This Row],[Breitengrad Bahnhof]],".",","))</f>
        <v>54.300918000000003</v>
      </c>
      <c r="G4365">
        <f>VALUE(SUBSTITUTE(Hafas[[#This Row],[Längengrad Bahnhof]],".",","))</f>
        <v>12.930251999999999</v>
      </c>
    </row>
    <row r="4366" spans="1:7">
      <c r="A4366" s="4" t="s">
        <v>15366</v>
      </c>
      <c r="B4366">
        <v>8087033</v>
      </c>
      <c r="D4366" s="4" t="s">
        <v>15367</v>
      </c>
      <c r="E4366" s="4" t="s">
        <v>15368</v>
      </c>
      <c r="F4366">
        <f>VALUE(SUBSTITUTE(Hafas[[#This Row],[Breitengrad Bahnhof]],".",","))</f>
        <v>54.300860999999998</v>
      </c>
      <c r="G4366">
        <f>VALUE(SUBSTITUTE(Hafas[[#This Row],[Längengrad Bahnhof]],".",","))</f>
        <v>12.929900999999999</v>
      </c>
    </row>
    <row r="4367" spans="1:7">
      <c r="A4367" s="4" t="s">
        <v>15369</v>
      </c>
      <c r="B4367">
        <v>8003898</v>
      </c>
      <c r="D4367" s="4" t="s">
        <v>15370</v>
      </c>
      <c r="E4367" s="4" t="s">
        <v>15371</v>
      </c>
      <c r="F4367">
        <f>VALUE(SUBSTITUTE(Hafas[[#This Row],[Breitengrad Bahnhof]],".",","))</f>
        <v>50.215527000000002</v>
      </c>
      <c r="G4367">
        <f>VALUE(SUBSTITUTE(Hafas[[#This Row],[Längengrad Bahnhof]],".",","))</f>
        <v>11.950514999999999</v>
      </c>
    </row>
    <row r="4368" spans="1:7">
      <c r="A4368" s="4" t="s">
        <v>15372</v>
      </c>
      <c r="B4368">
        <v>8012317</v>
      </c>
      <c r="D4368" s="4" t="s">
        <v>15373</v>
      </c>
      <c r="E4368" s="4" t="s">
        <v>15374</v>
      </c>
      <c r="F4368">
        <f>VALUE(SUBSTITUTE(Hafas[[#This Row],[Breitengrad Bahnhof]],".",","))</f>
        <v>50.733145</v>
      </c>
      <c r="G4368">
        <f>VALUE(SUBSTITUTE(Hafas[[#This Row],[Längengrad Bahnhof]],".",","))</f>
        <v>10.880943</v>
      </c>
    </row>
    <row r="4369" spans="1:7">
      <c r="A4369" s="4" t="s">
        <v>15375</v>
      </c>
      <c r="B4369">
        <v>8070931</v>
      </c>
      <c r="D4369" s="4" t="s">
        <v>15376</v>
      </c>
      <c r="E4369" s="4" t="s">
        <v>15377</v>
      </c>
      <c r="F4369">
        <f>VALUE(SUBSTITUTE(Hafas[[#This Row],[Breitengrad Bahnhof]],".",","))</f>
        <v>50.725250000000003</v>
      </c>
      <c r="G4369">
        <f>VALUE(SUBSTITUTE(Hafas[[#This Row],[Längengrad Bahnhof]],".",","))</f>
        <v>10.887805</v>
      </c>
    </row>
    <row r="4370" spans="1:7">
      <c r="A4370" s="4" t="s">
        <v>15378</v>
      </c>
      <c r="B4370">
        <v>8003899</v>
      </c>
      <c r="D4370" s="4" t="s">
        <v>15379</v>
      </c>
      <c r="E4370" s="4" t="s">
        <v>15380</v>
      </c>
      <c r="F4370">
        <f>VALUE(SUBSTITUTE(Hafas[[#This Row],[Breitengrad Bahnhof]],".",","))</f>
        <v>49.803978000000001</v>
      </c>
      <c r="G4370">
        <f>VALUE(SUBSTITUTE(Hafas[[#This Row],[Längengrad Bahnhof]],".",","))</f>
        <v>7.5366249999999999</v>
      </c>
    </row>
    <row r="4371" spans="1:7">
      <c r="A4371" s="4" t="s">
        <v>15381</v>
      </c>
      <c r="B4371">
        <v>8003901</v>
      </c>
      <c r="D4371" s="4" t="s">
        <v>15382</v>
      </c>
      <c r="E4371" s="4" t="s">
        <v>15383</v>
      </c>
      <c r="F4371">
        <f>VALUE(SUBSTITUTE(Hafas[[#This Row],[Breitengrad Bahnhof]],".",","))</f>
        <v>47.629407</v>
      </c>
      <c r="G4371">
        <f>VALUE(SUBSTITUTE(Hafas[[#This Row],[Längengrad Bahnhof]],".",","))</f>
        <v>10.273885</v>
      </c>
    </row>
    <row r="4372" spans="1:7">
      <c r="A4372" s="4" t="s">
        <v>15384</v>
      </c>
      <c r="B4372">
        <v>8003903</v>
      </c>
      <c r="D4372" s="4" t="s">
        <v>15385</v>
      </c>
      <c r="E4372" s="4" t="s">
        <v>15386</v>
      </c>
      <c r="F4372">
        <f>VALUE(SUBSTITUTE(Hafas[[#This Row],[Breitengrad Bahnhof]],".",","))</f>
        <v>50.354978000000003</v>
      </c>
      <c r="G4372">
        <f>VALUE(SUBSTITUTE(Hafas[[#This Row],[Längengrad Bahnhof]],".",","))</f>
        <v>11.686567999999999</v>
      </c>
    </row>
    <row r="4373" spans="1:7">
      <c r="A4373" s="4" t="s">
        <v>15387</v>
      </c>
      <c r="B4373">
        <v>8007009</v>
      </c>
      <c r="D4373" s="4" t="s">
        <v>15388</v>
      </c>
      <c r="E4373" s="4" t="s">
        <v>15389</v>
      </c>
      <c r="F4373">
        <f>VALUE(SUBSTITUTE(Hafas[[#This Row],[Breitengrad Bahnhof]],".",","))</f>
        <v>48.863328000000003</v>
      </c>
      <c r="G4373">
        <f>VALUE(SUBSTITUTE(Hafas[[#This Row],[Längengrad Bahnhof]],".",","))</f>
        <v>8.4473509999999994</v>
      </c>
    </row>
    <row r="4374" spans="1:7">
      <c r="A4374" s="4" t="s">
        <v>15390</v>
      </c>
      <c r="B4374">
        <v>8003905</v>
      </c>
      <c r="D4374" s="4" t="s">
        <v>15391</v>
      </c>
      <c r="E4374" s="4" t="s">
        <v>15392</v>
      </c>
      <c r="F4374">
        <f>VALUE(SUBSTITUTE(Hafas[[#This Row],[Breitengrad Bahnhof]],".",","))</f>
        <v>48.410401</v>
      </c>
      <c r="G4374">
        <f>VALUE(SUBSTITUTE(Hafas[[#This Row],[Längengrad Bahnhof]],".",","))</f>
        <v>11.800108</v>
      </c>
    </row>
    <row r="4375" spans="1:7">
      <c r="A4375" s="4" t="s">
        <v>657</v>
      </c>
      <c r="B4375">
        <v>8003906</v>
      </c>
      <c r="D4375" s="4" t="s">
        <v>15393</v>
      </c>
      <c r="E4375" s="4" t="s">
        <v>15394</v>
      </c>
      <c r="F4375">
        <f>VALUE(SUBSTITUTE(Hafas[[#This Row],[Breitengrad Bahnhof]],".",","))</f>
        <v>53.403815000000002</v>
      </c>
      <c r="G4375">
        <f>VALUE(SUBSTITUTE(Hafas[[#This Row],[Längengrad Bahnhof]],".",","))</f>
        <v>10.065662</v>
      </c>
    </row>
    <row r="4376" spans="1:7">
      <c r="A4376" s="4" t="s">
        <v>15395</v>
      </c>
      <c r="B4376">
        <v>8079119</v>
      </c>
      <c r="D4376" s="4" t="s">
        <v>15396</v>
      </c>
      <c r="E4376" s="4" t="s">
        <v>15397</v>
      </c>
      <c r="F4376">
        <f>VALUE(SUBSTITUTE(Hafas[[#This Row],[Breitengrad Bahnhof]],".",","))</f>
        <v>48.133248999999999</v>
      </c>
      <c r="G4376">
        <f>VALUE(SUBSTITUTE(Hafas[[#This Row],[Längengrad Bahnhof]],".",","))</f>
        <v>9.8776139999999995</v>
      </c>
    </row>
    <row r="4377" spans="1:7">
      <c r="A4377" s="4" t="s">
        <v>15398</v>
      </c>
      <c r="B4377">
        <v>8003909</v>
      </c>
      <c r="D4377" s="4" t="s">
        <v>15399</v>
      </c>
      <c r="E4377" s="4" t="s">
        <v>15400</v>
      </c>
      <c r="F4377">
        <f>VALUE(SUBSTITUTE(Hafas[[#This Row],[Breitengrad Bahnhof]],".",","))</f>
        <v>51.541775999999999</v>
      </c>
      <c r="G4377">
        <f>VALUE(SUBSTITUTE(Hafas[[#This Row],[Längengrad Bahnhof]],".",","))</f>
        <v>7.6437109999999997</v>
      </c>
    </row>
    <row r="4378" spans="1:7">
      <c r="A4378" s="4" t="s">
        <v>15401</v>
      </c>
      <c r="B4378">
        <v>8003910</v>
      </c>
      <c r="D4378" s="4" t="s">
        <v>15402</v>
      </c>
      <c r="E4378" s="4" t="s">
        <v>15403</v>
      </c>
      <c r="F4378">
        <f>VALUE(SUBSTITUTE(Hafas[[#This Row],[Breitengrad Bahnhof]],".",","))</f>
        <v>48.394005999999997</v>
      </c>
      <c r="G4378">
        <f>VALUE(SUBSTITUTE(Hafas[[#This Row],[Längengrad Bahnhof]],".",","))</f>
        <v>12.608166000000001</v>
      </c>
    </row>
    <row r="4379" spans="1:7">
      <c r="A4379" s="4" t="s">
        <v>15404</v>
      </c>
      <c r="B4379">
        <v>8001727</v>
      </c>
      <c r="D4379" s="4" t="s">
        <v>15405</v>
      </c>
      <c r="E4379" s="4" t="s">
        <v>15406</v>
      </c>
      <c r="F4379">
        <f>VALUE(SUBSTITUTE(Hafas[[#This Row],[Breitengrad Bahnhof]],".",","))</f>
        <v>49.494377999999998</v>
      </c>
      <c r="G4379">
        <f>VALUE(SUBSTITUTE(Hafas[[#This Row],[Längengrad Bahnhof]],".",","))</f>
        <v>7.45608</v>
      </c>
    </row>
    <row r="4380" spans="1:7">
      <c r="A4380" s="4" t="s">
        <v>15407</v>
      </c>
      <c r="B4380">
        <v>8003912</v>
      </c>
      <c r="D4380" s="4" t="s">
        <v>15408</v>
      </c>
      <c r="E4380" s="4" t="s">
        <v>15409</v>
      </c>
      <c r="F4380">
        <f>VALUE(SUBSTITUTE(Hafas[[#This Row],[Breitengrad Bahnhof]],".",","))</f>
        <v>47.935527</v>
      </c>
      <c r="G4380">
        <f>VALUE(SUBSTITUTE(Hafas[[#This Row],[Längengrad Bahnhof]],".",","))</f>
        <v>12.59239</v>
      </c>
    </row>
    <row r="4381" spans="1:7">
      <c r="A4381" s="4" t="s">
        <v>15410</v>
      </c>
      <c r="B4381">
        <v>8003913</v>
      </c>
      <c r="D4381" s="4" t="s">
        <v>15411</v>
      </c>
      <c r="E4381" s="4" t="s">
        <v>15412</v>
      </c>
      <c r="F4381">
        <f>VALUE(SUBSTITUTE(Hafas[[#This Row],[Breitengrad Bahnhof]],".",","))</f>
        <v>48.926217999999999</v>
      </c>
      <c r="G4381">
        <f>VALUE(SUBSTITUTE(Hafas[[#This Row],[Längengrad Bahnhof]],".",","))</f>
        <v>9.4195399999999996</v>
      </c>
    </row>
    <row r="4382" spans="1:7">
      <c r="A4382" s="4" t="s">
        <v>15413</v>
      </c>
      <c r="B4382">
        <v>8003915</v>
      </c>
      <c r="D4382" s="4" t="s">
        <v>15414</v>
      </c>
      <c r="E4382" s="4" t="s">
        <v>15415</v>
      </c>
      <c r="F4382">
        <f>VALUE(SUBSTITUTE(Hafas[[#This Row],[Breitengrad Bahnhof]],".",","))</f>
        <v>49.335802000000001</v>
      </c>
      <c r="G4382">
        <f>VALUE(SUBSTITUTE(Hafas[[#This Row],[Längengrad Bahnhof]],".",","))</f>
        <v>8.7955450000000006</v>
      </c>
    </row>
    <row r="4383" spans="1:7">
      <c r="A4383" s="4" t="s">
        <v>15416</v>
      </c>
      <c r="B4383">
        <v>8003918</v>
      </c>
      <c r="D4383" s="4" t="s">
        <v>15417</v>
      </c>
      <c r="E4383" s="4" t="s">
        <v>15418</v>
      </c>
      <c r="F4383">
        <f>VALUE(SUBSTITUTE(Hafas[[#This Row],[Breitengrad Bahnhof]],".",","))</f>
        <v>48.996932999999999</v>
      </c>
      <c r="G4383">
        <f>VALUE(SUBSTITUTE(Hafas[[#This Row],[Längengrad Bahnhof]],".",","))</f>
        <v>8.8037259999999993</v>
      </c>
    </row>
    <row r="4384" spans="1:7">
      <c r="A4384" s="4" t="s">
        <v>15419</v>
      </c>
      <c r="B4384">
        <v>8087080</v>
      </c>
      <c r="D4384" s="4" t="s">
        <v>15420</v>
      </c>
      <c r="E4384" s="4" t="s">
        <v>15421</v>
      </c>
      <c r="F4384">
        <f>VALUE(SUBSTITUTE(Hafas[[#This Row],[Breitengrad Bahnhof]],".",","))</f>
        <v>48.983671000000001</v>
      </c>
      <c r="G4384">
        <f>VALUE(SUBSTITUTE(Hafas[[#This Row],[Längengrad Bahnhof]],".",","))</f>
        <v>8.7817880000000006</v>
      </c>
    </row>
    <row r="4385" spans="1:7">
      <c r="A4385" s="4" t="s">
        <v>15422</v>
      </c>
      <c r="B4385">
        <v>8003920</v>
      </c>
      <c r="D4385" s="4" t="s">
        <v>15423</v>
      </c>
      <c r="E4385" s="4" t="s">
        <v>15424</v>
      </c>
      <c r="F4385">
        <f>VALUE(SUBSTITUTE(Hafas[[#This Row],[Breitengrad Bahnhof]],".",","))</f>
        <v>47.644373999999999</v>
      </c>
      <c r="G4385">
        <f>VALUE(SUBSTITUTE(Hafas[[#This Row],[Längengrad Bahnhof]],".",","))</f>
        <v>7.7806620000000004</v>
      </c>
    </row>
    <row r="4386" spans="1:7">
      <c r="A4386" s="4" t="s">
        <v>15425</v>
      </c>
      <c r="B4386">
        <v>8003921</v>
      </c>
      <c r="D4386" s="4" t="s">
        <v>15426</v>
      </c>
      <c r="E4386" s="4" t="s">
        <v>15427</v>
      </c>
      <c r="F4386">
        <f>VALUE(SUBSTITUTE(Hafas[[#This Row],[Breitengrad Bahnhof]],".",","))</f>
        <v>49.120147000000003</v>
      </c>
      <c r="G4386">
        <f>VALUE(SUBSTITUTE(Hafas[[#This Row],[Längengrad Bahnhof]],".",","))</f>
        <v>11.768138</v>
      </c>
    </row>
    <row r="4387" spans="1:7">
      <c r="A4387" s="4" t="s">
        <v>15428</v>
      </c>
      <c r="B4387">
        <v>8070804</v>
      </c>
      <c r="D4387" s="4" t="s">
        <v>15429</v>
      </c>
      <c r="E4387" s="4" t="s">
        <v>15430</v>
      </c>
      <c r="F4387">
        <f>VALUE(SUBSTITUTE(Hafas[[#This Row],[Breitengrad Bahnhof]],".",","))</f>
        <v>50.323403999999996</v>
      </c>
      <c r="G4387">
        <f>VALUE(SUBSTITUTE(Hafas[[#This Row],[Längengrad Bahnhof]],".",","))</f>
        <v>11.494502000000001</v>
      </c>
    </row>
    <row r="4388" spans="1:7">
      <c r="A4388" s="4" t="s">
        <v>15431</v>
      </c>
      <c r="B4388">
        <v>8084068</v>
      </c>
      <c r="D4388" s="4" t="s">
        <v>15432</v>
      </c>
      <c r="E4388" s="4" t="s">
        <v>15433</v>
      </c>
      <c r="F4388">
        <f>VALUE(SUBSTITUTE(Hafas[[#This Row],[Breitengrad Bahnhof]],".",","))</f>
        <v>49.035966000000002</v>
      </c>
      <c r="G4388">
        <f>VALUE(SUBSTITUTE(Hafas[[#This Row],[Längengrad Bahnhof]],".",","))</f>
        <v>8.3077360000000002</v>
      </c>
    </row>
    <row r="4389" spans="1:7">
      <c r="A4389" s="4" t="s">
        <v>15434</v>
      </c>
      <c r="B4389">
        <v>8003922</v>
      </c>
      <c r="D4389" s="4" t="s">
        <v>15435</v>
      </c>
      <c r="E4389" s="4" t="s">
        <v>15436</v>
      </c>
      <c r="F4389">
        <f>VALUE(SUBSTITUTE(Hafas[[#This Row],[Breitengrad Bahnhof]],".",","))</f>
        <v>49.198019000000002</v>
      </c>
      <c r="G4389">
        <f>VALUE(SUBSTITUTE(Hafas[[#This Row],[Längengrad Bahnhof]],".",","))</f>
        <v>12.107818</v>
      </c>
    </row>
    <row r="4390" spans="1:7">
      <c r="A4390" s="4" t="s">
        <v>15437</v>
      </c>
      <c r="B4390">
        <v>8070484</v>
      </c>
      <c r="D4390" s="4" t="s">
        <v>15438</v>
      </c>
      <c r="E4390" s="4" t="s">
        <v>15439</v>
      </c>
      <c r="F4390">
        <f>VALUE(SUBSTITUTE(Hafas[[#This Row],[Breitengrad Bahnhof]],".",","))</f>
        <v>51.683833999999997</v>
      </c>
      <c r="G4390">
        <f>VALUE(SUBSTITUTE(Hafas[[#This Row],[Längengrad Bahnhof]],".",","))</f>
        <v>7.8850579999999999</v>
      </c>
    </row>
    <row r="4391" spans="1:7">
      <c r="A4391" s="4" t="s">
        <v>15440</v>
      </c>
      <c r="B4391">
        <v>8003923</v>
      </c>
      <c r="D4391" s="4" t="s">
        <v>15441</v>
      </c>
      <c r="E4391" s="4" t="s">
        <v>15442</v>
      </c>
      <c r="F4391">
        <f>VALUE(SUBSTITUTE(Hafas[[#This Row],[Breitengrad Bahnhof]],".",","))</f>
        <v>49.037211999999997</v>
      </c>
      <c r="G4391">
        <f>VALUE(SUBSTITUTE(Hafas[[#This Row],[Längengrad Bahnhof]],".",","))</f>
        <v>8.2983499999999992</v>
      </c>
    </row>
    <row r="4392" spans="1:7">
      <c r="A4392" s="4" t="s">
        <v>15443</v>
      </c>
      <c r="B4392">
        <v>8084067</v>
      </c>
      <c r="D4392" s="4" t="s">
        <v>15444</v>
      </c>
      <c r="E4392" s="4" t="s">
        <v>15445</v>
      </c>
      <c r="F4392">
        <f>VALUE(SUBSTITUTE(Hafas[[#This Row],[Breitengrad Bahnhof]],".",","))</f>
        <v>49.038933999999998</v>
      </c>
      <c r="G4392">
        <f>VALUE(SUBSTITUTE(Hafas[[#This Row],[Längengrad Bahnhof]],".",","))</f>
        <v>8.2917970000000008</v>
      </c>
    </row>
    <row r="4393" spans="1:7">
      <c r="A4393" s="4" t="s">
        <v>15446</v>
      </c>
      <c r="B4393">
        <v>8003911</v>
      </c>
      <c r="D4393" s="4" t="s">
        <v>15447</v>
      </c>
      <c r="E4393" s="4" t="s">
        <v>15448</v>
      </c>
      <c r="F4393">
        <f>VALUE(SUBSTITUTE(Hafas[[#This Row],[Breitengrad Bahnhof]],".",","))</f>
        <v>49.034880000000001</v>
      </c>
      <c r="G4393">
        <f>VALUE(SUBSTITUTE(Hafas[[#This Row],[Längengrad Bahnhof]],".",","))</f>
        <v>8.2794209999999993</v>
      </c>
    </row>
    <row r="4394" spans="1:7">
      <c r="A4394" s="4" t="s">
        <v>15449</v>
      </c>
      <c r="B4394">
        <v>8071184</v>
      </c>
      <c r="D4394" s="4" t="s">
        <v>15450</v>
      </c>
      <c r="E4394" s="4" t="s">
        <v>15451</v>
      </c>
      <c r="F4394">
        <f>VALUE(SUBSTITUTE(Hafas[[#This Row],[Breitengrad Bahnhof]],".",","))</f>
        <v>50.327002</v>
      </c>
      <c r="G4394">
        <f>VALUE(SUBSTITUTE(Hafas[[#This Row],[Längengrad Bahnhof]],".",","))</f>
        <v>7.2241650000000002</v>
      </c>
    </row>
    <row r="4395" spans="1:7">
      <c r="A4395" s="4" t="s">
        <v>15452</v>
      </c>
      <c r="B4395">
        <v>8000248</v>
      </c>
      <c r="D4395" s="4" t="s">
        <v>15453</v>
      </c>
      <c r="E4395" s="4" t="s">
        <v>15454</v>
      </c>
      <c r="F4395">
        <f>VALUE(SUBSTITUTE(Hafas[[#This Row],[Breitengrad Bahnhof]],".",","))</f>
        <v>50.329594</v>
      </c>
      <c r="G4395">
        <f>VALUE(SUBSTITUTE(Hafas[[#This Row],[Längengrad Bahnhof]],".",","))</f>
        <v>7.2389390000000002</v>
      </c>
    </row>
    <row r="4396" spans="1:7">
      <c r="A4396" s="4" t="s">
        <v>15455</v>
      </c>
      <c r="B4396">
        <v>8003924</v>
      </c>
      <c r="D4396" s="4" t="s">
        <v>15456</v>
      </c>
      <c r="E4396" s="4" t="s">
        <v>15457</v>
      </c>
      <c r="F4396">
        <f>VALUE(SUBSTITUTE(Hafas[[#This Row],[Breitengrad Bahnhof]],".",","))</f>
        <v>50.328372999999999</v>
      </c>
      <c r="G4396">
        <f>VALUE(SUBSTITUTE(Hafas[[#This Row],[Längengrad Bahnhof]],".",","))</f>
        <v>7.2138939999999998</v>
      </c>
    </row>
    <row r="4397" spans="1:7">
      <c r="A4397" s="4" t="s">
        <v>15458</v>
      </c>
      <c r="B4397">
        <v>8003926</v>
      </c>
      <c r="D4397" s="4" t="s">
        <v>15459</v>
      </c>
      <c r="E4397" s="4" t="s">
        <v>15460</v>
      </c>
      <c r="F4397">
        <f>VALUE(SUBSTITUTE(Hafas[[#This Row],[Breitengrad Bahnhof]],".",","))</f>
        <v>50.517232999999997</v>
      </c>
      <c r="G4397">
        <f>VALUE(SUBSTITUTE(Hafas[[#This Row],[Längengrad Bahnhof]],".",","))</f>
        <v>7.0204630000000003</v>
      </c>
    </row>
    <row r="4398" spans="1:7">
      <c r="A4398" s="4" t="s">
        <v>708</v>
      </c>
      <c r="B4398">
        <v>8003927</v>
      </c>
      <c r="D4398" s="4" t="s">
        <v>15461</v>
      </c>
      <c r="E4398" s="4" t="s">
        <v>15462</v>
      </c>
      <c r="F4398">
        <f>VALUE(SUBSTITUTE(Hafas[[#This Row],[Breitengrad Bahnhof]],".",","))</f>
        <v>50.591366999999998</v>
      </c>
      <c r="G4398">
        <f>VALUE(SUBSTITUTE(Hafas[[#This Row],[Längengrad Bahnhof]],".",","))</f>
        <v>6.642296</v>
      </c>
    </row>
    <row r="4399" spans="1:7">
      <c r="A4399" s="4" t="s">
        <v>15463</v>
      </c>
      <c r="B4399">
        <v>8012320</v>
      </c>
      <c r="D4399" s="4" t="s">
        <v>15464</v>
      </c>
      <c r="E4399" s="4" t="s">
        <v>15465</v>
      </c>
      <c r="F4399">
        <f>VALUE(SUBSTITUTE(Hafas[[#This Row],[Breitengrad Bahnhof]],".",","))</f>
        <v>50.943778000000002</v>
      </c>
      <c r="G4399">
        <f>VALUE(SUBSTITUTE(Hafas[[#This Row],[Längengrad Bahnhof]],".",","))</f>
        <v>10.521367</v>
      </c>
    </row>
    <row r="4400" spans="1:7">
      <c r="A4400" s="4" t="s">
        <v>15466</v>
      </c>
      <c r="B4400">
        <v>8003929</v>
      </c>
      <c r="D4400" s="4" t="s">
        <v>15467</v>
      </c>
      <c r="E4400" s="4" t="s">
        <v>15468</v>
      </c>
      <c r="F4400">
        <f>VALUE(SUBSTITUTE(Hafas[[#This Row],[Breitengrad Bahnhof]],".",","))</f>
        <v>53.424379999999999</v>
      </c>
      <c r="G4400">
        <f>VALUE(SUBSTITUTE(Hafas[[#This Row],[Längengrad Bahnhof]],".",","))</f>
        <v>10.029711000000001</v>
      </c>
    </row>
    <row r="4401" spans="1:7">
      <c r="A4401" s="4" t="s">
        <v>15469</v>
      </c>
      <c r="B4401">
        <v>8003930</v>
      </c>
      <c r="D4401" s="4" t="s">
        <v>15470</v>
      </c>
      <c r="E4401" s="4" t="s">
        <v>15471</v>
      </c>
      <c r="F4401">
        <f>VALUE(SUBSTITUTE(Hafas[[#This Row],[Breitengrad Bahnhof]],".",","))</f>
        <v>47.699759999999998</v>
      </c>
      <c r="G4401">
        <f>VALUE(SUBSTITUTE(Hafas[[#This Row],[Längengrad Bahnhof]],".",","))</f>
        <v>9.5583930000000006</v>
      </c>
    </row>
    <row r="4402" spans="1:7">
      <c r="A4402" s="4" t="s">
        <v>15472</v>
      </c>
      <c r="B4402">
        <v>8003937</v>
      </c>
      <c r="D4402" s="4" t="s">
        <v>15473</v>
      </c>
      <c r="E4402" s="4" t="s">
        <v>15474</v>
      </c>
      <c r="F4402">
        <f>VALUE(SUBSTITUTE(Hafas[[#This Row],[Breitengrad Bahnhof]],".",","))</f>
        <v>50.643650999999998</v>
      </c>
      <c r="G4402">
        <f>VALUE(SUBSTITUTE(Hafas[[#This Row],[Längengrad Bahnhof]],".",","))</f>
        <v>7.0271840000000001</v>
      </c>
    </row>
    <row r="4403" spans="1:7">
      <c r="A4403" s="4" t="s">
        <v>15475</v>
      </c>
      <c r="B4403">
        <v>8003414</v>
      </c>
      <c r="D4403" s="4" t="s">
        <v>15476</v>
      </c>
      <c r="E4403" s="4" t="s">
        <v>15477</v>
      </c>
      <c r="F4403">
        <f>VALUE(SUBSTITUTE(Hafas[[#This Row],[Breitengrad Bahnhof]],".",","))</f>
        <v>50.662412000000003</v>
      </c>
      <c r="G4403">
        <f>VALUE(SUBSTITUTE(Hafas[[#This Row],[Längengrad Bahnhof]],".",","))</f>
        <v>7.0226829999999998</v>
      </c>
    </row>
    <row r="4404" spans="1:7">
      <c r="A4404" s="4" t="s">
        <v>15478</v>
      </c>
      <c r="B4404">
        <v>8003931</v>
      </c>
      <c r="D4404" s="4" t="s">
        <v>15479</v>
      </c>
      <c r="E4404" s="4" t="s">
        <v>15480</v>
      </c>
      <c r="F4404">
        <f>VALUE(SUBSTITUTE(Hafas[[#This Row],[Breitengrad Bahnhof]],".",","))</f>
        <v>50.627445999999999</v>
      </c>
      <c r="G4404">
        <f>VALUE(SUBSTITUTE(Hafas[[#This Row],[Längengrad Bahnhof]],".",","))</f>
        <v>7.0147570000000004</v>
      </c>
    </row>
    <row r="4405" spans="1:7">
      <c r="A4405" s="4" t="s">
        <v>15481</v>
      </c>
      <c r="B4405">
        <v>8003932</v>
      </c>
      <c r="D4405" s="4" t="s">
        <v>15482</v>
      </c>
      <c r="E4405" s="4" t="s">
        <v>15483</v>
      </c>
      <c r="F4405">
        <f>VALUE(SUBSTITUTE(Hafas[[#This Row],[Breitengrad Bahnhof]],".",","))</f>
        <v>49.320658000000002</v>
      </c>
      <c r="G4405">
        <f>VALUE(SUBSTITUTE(Hafas[[#This Row],[Längengrad Bahnhof]],".",","))</f>
        <v>8.8128360000000008</v>
      </c>
    </row>
    <row r="4406" spans="1:7">
      <c r="A4406" s="4" t="s">
        <v>15484</v>
      </c>
      <c r="B4406">
        <v>8012322</v>
      </c>
      <c r="D4406" s="4" t="s">
        <v>15485</v>
      </c>
      <c r="E4406" s="4" t="s">
        <v>15486</v>
      </c>
      <c r="F4406">
        <f>VALUE(SUBSTITUTE(Hafas[[#This Row],[Breitengrad Bahnhof]],".",","))</f>
        <v>52.060706000000003</v>
      </c>
      <c r="G4406">
        <f>VALUE(SUBSTITUTE(Hafas[[#This Row],[Längengrad Bahnhof]],".",","))</f>
        <v>12.391829</v>
      </c>
    </row>
    <row r="4407" spans="1:7">
      <c r="A4407" s="4" t="s">
        <v>15487</v>
      </c>
      <c r="B4407">
        <v>8003938</v>
      </c>
      <c r="D4407" s="4" t="s">
        <v>15488</v>
      </c>
      <c r="E4407" s="4" t="s">
        <v>15489</v>
      </c>
      <c r="F4407">
        <f>VALUE(SUBSTITUTE(Hafas[[#This Row],[Breitengrad Bahnhof]],".",","))</f>
        <v>50.315655999999997</v>
      </c>
      <c r="G4407">
        <f>VALUE(SUBSTITUTE(Hafas[[#This Row],[Längengrad Bahnhof]],".",","))</f>
        <v>10.906841999999999</v>
      </c>
    </row>
    <row r="4408" spans="1:7">
      <c r="A4408" s="4" t="s">
        <v>15490</v>
      </c>
      <c r="B4408">
        <v>8012323</v>
      </c>
      <c r="D4408" s="4" t="s">
        <v>15491</v>
      </c>
      <c r="E4408" s="4" t="s">
        <v>15492</v>
      </c>
      <c r="F4408">
        <f>VALUE(SUBSTITUTE(Hafas[[#This Row],[Breitengrad Bahnhof]],".",","))</f>
        <v>50.850620999999997</v>
      </c>
      <c r="G4408">
        <f>VALUE(SUBSTITUTE(Hafas[[#This Row],[Längengrad Bahnhof]],".",","))</f>
        <v>12.457584000000001</v>
      </c>
    </row>
    <row r="4409" spans="1:7">
      <c r="A4409" s="4" t="s">
        <v>15493</v>
      </c>
      <c r="B4409">
        <v>8004694</v>
      </c>
      <c r="D4409" s="4" t="s">
        <v>15494</v>
      </c>
      <c r="E4409" s="4" t="s">
        <v>15495</v>
      </c>
      <c r="F4409">
        <f>VALUE(SUBSTITUTE(Hafas[[#This Row],[Breitengrad Bahnhof]],".",","))</f>
        <v>51.269016999999998</v>
      </c>
      <c r="G4409">
        <f>VALUE(SUBSTITUTE(Hafas[[#This Row],[Längengrad Bahnhof]],".",","))</f>
        <v>6.6259810000000003</v>
      </c>
    </row>
    <row r="4410" spans="1:7">
      <c r="A4410" s="4" t="s">
        <v>15496</v>
      </c>
      <c r="B4410">
        <v>8006741</v>
      </c>
      <c r="D4410" s="4" t="s">
        <v>15497</v>
      </c>
      <c r="E4410" s="4" t="s">
        <v>15498</v>
      </c>
      <c r="F4410">
        <f>VALUE(SUBSTITUTE(Hafas[[#This Row],[Breitengrad Bahnhof]],".",","))</f>
        <v>47.692162000000003</v>
      </c>
      <c r="G4410">
        <f>VALUE(SUBSTITUTE(Hafas[[#This Row],[Längengrad Bahnhof]],".",","))</f>
        <v>9.2726229999999994</v>
      </c>
    </row>
    <row r="4411" spans="1:7">
      <c r="A4411" s="4" t="s">
        <v>15499</v>
      </c>
      <c r="B4411">
        <v>8079026</v>
      </c>
      <c r="D4411" s="4" t="s">
        <v>15500</v>
      </c>
      <c r="E4411" s="4" t="s">
        <v>15501</v>
      </c>
      <c r="F4411">
        <f>VALUE(SUBSTITUTE(Hafas[[#This Row],[Breitengrad Bahnhof]],".",","))</f>
        <v>53.754221999999999</v>
      </c>
      <c r="G4411">
        <f>VALUE(SUBSTITUTE(Hafas[[#This Row],[Längengrad Bahnhof]],".",","))</f>
        <v>9.9796300000000002</v>
      </c>
    </row>
    <row r="4412" spans="1:7">
      <c r="A4412" s="4" t="s">
        <v>15502</v>
      </c>
      <c r="B4412">
        <v>8010229</v>
      </c>
      <c r="D4412" s="4" t="s">
        <v>15503</v>
      </c>
      <c r="E4412" s="4" t="s">
        <v>15504</v>
      </c>
      <c r="F4412">
        <f>VALUE(SUBSTITUTE(Hafas[[#This Row],[Breitengrad Bahnhof]],".",","))</f>
        <v>50.544311999999998</v>
      </c>
      <c r="G4412">
        <f>VALUE(SUBSTITUTE(Hafas[[#This Row],[Längengrad Bahnhof]],".",","))</f>
        <v>12.037091</v>
      </c>
    </row>
    <row r="4413" spans="1:7">
      <c r="A4413" s="4" t="s">
        <v>15505</v>
      </c>
      <c r="B4413">
        <v>8003943</v>
      </c>
      <c r="D4413" s="4" t="s">
        <v>15506</v>
      </c>
      <c r="E4413" s="4" t="s">
        <v>15507</v>
      </c>
      <c r="F4413">
        <f>VALUE(SUBSTITUTE(Hafas[[#This Row],[Breitengrad Bahnhof]],".",","))</f>
        <v>51.738965</v>
      </c>
      <c r="G4413">
        <f>VALUE(SUBSTITUTE(Hafas[[#This Row],[Längengrad Bahnhof]],".",","))</f>
        <v>6.5182500000000001</v>
      </c>
    </row>
    <row r="4414" spans="1:7">
      <c r="A4414" s="4" t="s">
        <v>15508</v>
      </c>
      <c r="B4414">
        <v>8003947</v>
      </c>
      <c r="D4414" s="4" t="s">
        <v>15509</v>
      </c>
      <c r="E4414" s="4" t="s">
        <v>15510</v>
      </c>
      <c r="F4414">
        <f>VALUE(SUBSTITUTE(Hafas[[#This Row],[Breitengrad Bahnhof]],".",","))</f>
        <v>52.381352999999997</v>
      </c>
      <c r="G4414">
        <f>VALUE(SUBSTITUTE(Hafas[[#This Row],[Längengrad Bahnhof]],".",","))</f>
        <v>10.535812</v>
      </c>
    </row>
    <row r="4415" spans="1:7">
      <c r="A4415" s="4" t="s">
        <v>15511</v>
      </c>
      <c r="B4415">
        <v>8070972</v>
      </c>
      <c r="D4415" s="4" t="s">
        <v>15512</v>
      </c>
      <c r="E4415" s="4" t="s">
        <v>15513</v>
      </c>
      <c r="F4415">
        <f>VALUE(SUBSTITUTE(Hafas[[#This Row],[Breitengrad Bahnhof]],".",","))</f>
        <v>50.719048999999998</v>
      </c>
      <c r="G4415">
        <f>VALUE(SUBSTITUTE(Hafas[[#This Row],[Längengrad Bahnhof]],".",","))</f>
        <v>12.883946</v>
      </c>
    </row>
    <row r="4416" spans="1:7">
      <c r="A4416" s="4" t="s">
        <v>15514</v>
      </c>
      <c r="B4416">
        <v>8012324</v>
      </c>
      <c r="D4416" s="4" t="s">
        <v>15515</v>
      </c>
      <c r="E4416" s="4" t="s">
        <v>15516</v>
      </c>
      <c r="F4416">
        <f>VALUE(SUBSTITUTE(Hafas[[#This Row],[Breitengrad Bahnhof]],".",","))</f>
        <v>50.723005999999998</v>
      </c>
      <c r="G4416">
        <f>VALUE(SUBSTITUTE(Hafas[[#This Row],[Längengrad Bahnhof]],".",","))</f>
        <v>12.888175</v>
      </c>
    </row>
    <row r="4417" spans="1:7">
      <c r="A4417" s="4" t="s">
        <v>15517</v>
      </c>
      <c r="B4417">
        <v>8003949</v>
      </c>
      <c r="D4417" s="4" t="s">
        <v>15518</v>
      </c>
      <c r="E4417" s="4" t="s">
        <v>15519</v>
      </c>
      <c r="F4417">
        <f>VALUE(SUBSTITUTE(Hafas[[#This Row],[Breitengrad Bahnhof]],".",","))</f>
        <v>52.449187999999999</v>
      </c>
      <c r="G4417">
        <f>VALUE(SUBSTITUTE(Hafas[[#This Row],[Längengrad Bahnhof]],".",","))</f>
        <v>10.321114</v>
      </c>
    </row>
    <row r="4418" spans="1:7">
      <c r="A4418" s="4" t="s">
        <v>15520</v>
      </c>
      <c r="B4418">
        <v>8003950</v>
      </c>
      <c r="D4418" s="4" t="s">
        <v>15521</v>
      </c>
      <c r="E4418" s="4" t="s">
        <v>15522</v>
      </c>
      <c r="F4418">
        <f>VALUE(SUBSTITUTE(Hafas[[#This Row],[Breitengrad Bahnhof]],".",","))</f>
        <v>51.108144000000003</v>
      </c>
      <c r="G4418">
        <f>VALUE(SUBSTITUTE(Hafas[[#This Row],[Längengrad Bahnhof]],".",","))</f>
        <v>7.6341159999999997</v>
      </c>
    </row>
    <row r="4419" spans="1:7">
      <c r="A4419" s="4" t="s">
        <v>573</v>
      </c>
      <c r="B4419">
        <v>8010230</v>
      </c>
      <c r="D4419" s="4" t="s">
        <v>575</v>
      </c>
      <c r="E4419" s="4" t="s">
        <v>576</v>
      </c>
      <c r="F4419">
        <f>VALUE(SUBSTITUTE(Hafas[[#This Row],[Breitengrad Bahnhof]],".",","))</f>
        <v>50.574069999999999</v>
      </c>
      <c r="G4419">
        <f>VALUE(SUBSTITUTE(Hafas[[#This Row],[Längengrad Bahnhof]],".",","))</f>
        <v>10.421205</v>
      </c>
    </row>
    <row r="4420" spans="1:7">
      <c r="A4420" s="4" t="s">
        <v>15523</v>
      </c>
      <c r="B4420">
        <v>8010231</v>
      </c>
      <c r="D4420" s="4" t="s">
        <v>15524</v>
      </c>
      <c r="E4420" s="4" t="s">
        <v>15525</v>
      </c>
      <c r="F4420">
        <f>VALUE(SUBSTITUTE(Hafas[[#This Row],[Breitengrad Bahnhof]],".",","))</f>
        <v>51.903191</v>
      </c>
      <c r="G4420">
        <f>VALUE(SUBSTITUTE(Hafas[[#This Row],[Längengrad Bahnhof]],".",","))</f>
        <v>12.256368999999999</v>
      </c>
    </row>
    <row r="4421" spans="1:7">
      <c r="A4421" s="4" t="s">
        <v>15526</v>
      </c>
      <c r="B4421">
        <v>8012325</v>
      </c>
      <c r="D4421" s="4" t="s">
        <v>15527</v>
      </c>
      <c r="E4421" s="4" t="s">
        <v>15528</v>
      </c>
      <c r="F4421">
        <f>VALUE(SUBSTITUTE(Hafas[[#This Row],[Breitengrad Bahnhof]],".",","))</f>
        <v>51.725714000000004</v>
      </c>
      <c r="G4421">
        <f>VALUE(SUBSTITUTE(Hafas[[#This Row],[Längengrad Bahnhof]],".",","))</f>
        <v>11.294529000000001</v>
      </c>
    </row>
    <row r="4422" spans="1:7">
      <c r="A4422" s="4" t="s">
        <v>15529</v>
      </c>
      <c r="B4422">
        <v>8012326</v>
      </c>
      <c r="D4422" s="4" t="s">
        <v>15530</v>
      </c>
      <c r="E4422" s="4" t="s">
        <v>15531</v>
      </c>
      <c r="F4422">
        <f>VALUE(SUBSTITUTE(Hafas[[#This Row],[Breitengrad Bahnhof]],".",","))</f>
        <v>51.162956999999999</v>
      </c>
      <c r="G4422">
        <f>VALUE(SUBSTITUTE(Hafas[[#This Row],[Längengrad Bahnhof]],".",","))</f>
        <v>13.482521999999999</v>
      </c>
    </row>
    <row r="4423" spans="1:7">
      <c r="A4423" s="4" t="s">
        <v>15532</v>
      </c>
      <c r="B4423">
        <v>8012318</v>
      </c>
      <c r="D4423" s="4" t="s">
        <v>15533</v>
      </c>
      <c r="E4423" s="4" t="s">
        <v>15534</v>
      </c>
      <c r="F4423">
        <f>VALUE(SUBSTITUTE(Hafas[[#This Row],[Breitengrad Bahnhof]],".",","))</f>
        <v>51.159084</v>
      </c>
      <c r="G4423">
        <f>VALUE(SUBSTITUTE(Hafas[[#This Row],[Längengrad Bahnhof]],".",","))</f>
        <v>13.473095000000001</v>
      </c>
    </row>
    <row r="4424" spans="1:7">
      <c r="A4424" s="4" t="s">
        <v>15535</v>
      </c>
      <c r="B4424">
        <v>8012327</v>
      </c>
      <c r="D4424" s="4" t="s">
        <v>15536</v>
      </c>
      <c r="E4424" s="4" t="s">
        <v>15537</v>
      </c>
      <c r="F4424">
        <f>VALUE(SUBSTITUTE(Hafas[[#This Row],[Breitengrad Bahnhof]],".",","))</f>
        <v>51.152472000000003</v>
      </c>
      <c r="G4424">
        <f>VALUE(SUBSTITUTE(Hafas[[#This Row],[Längengrad Bahnhof]],".",","))</f>
        <v>13.462529</v>
      </c>
    </row>
    <row r="4425" spans="1:7">
      <c r="A4425" s="4" t="s">
        <v>15538</v>
      </c>
      <c r="B4425">
        <v>8003952</v>
      </c>
      <c r="D4425" s="4" t="s">
        <v>15539</v>
      </c>
      <c r="E4425" s="4" t="s">
        <v>15540</v>
      </c>
      <c r="F4425">
        <f>VALUE(SUBSTITUTE(Hafas[[#This Row],[Breitengrad Bahnhof]],".",","))</f>
        <v>48.545997</v>
      </c>
      <c r="G4425">
        <f>VALUE(SUBSTITUTE(Hafas[[#This Row],[Längengrad Bahnhof]],".",","))</f>
        <v>10.848050000000001</v>
      </c>
    </row>
    <row r="4426" spans="1:7">
      <c r="A4426" s="4" t="s">
        <v>15541</v>
      </c>
      <c r="B4426">
        <v>8012328</v>
      </c>
      <c r="D4426" s="4" t="s">
        <v>15542</v>
      </c>
      <c r="E4426" s="4" t="s">
        <v>15543</v>
      </c>
      <c r="F4426">
        <f>VALUE(SUBSTITUTE(Hafas[[#This Row],[Breitengrad Bahnhof]],".",","))</f>
        <v>52.209394000000003</v>
      </c>
      <c r="G4426">
        <f>VALUE(SUBSTITUTE(Hafas[[#This Row],[Längengrad Bahnhof]],".",","))</f>
        <v>11.558967000000001</v>
      </c>
    </row>
    <row r="4427" spans="1:7">
      <c r="A4427" s="4" t="s">
        <v>15544</v>
      </c>
      <c r="B4427">
        <v>8003953</v>
      </c>
      <c r="D4427" s="4" t="s">
        <v>15545</v>
      </c>
      <c r="E4427" s="4" t="s">
        <v>15546</v>
      </c>
      <c r="F4427">
        <f>VALUE(SUBSTITUTE(Hafas[[#This Row],[Breitengrad Bahnhof]],".",","))</f>
        <v>50.378891000000003</v>
      </c>
      <c r="G4427">
        <f>VALUE(SUBSTITUTE(Hafas[[#This Row],[Längengrad Bahnhof]],".",","))</f>
        <v>8.8115179999999995</v>
      </c>
    </row>
    <row r="4428" spans="1:7">
      <c r="A4428" s="4" t="s">
        <v>15547</v>
      </c>
      <c r="B4428">
        <v>8070485</v>
      </c>
      <c r="D4428" s="4" t="s">
        <v>15548</v>
      </c>
      <c r="E4428" s="4" t="s">
        <v>15549</v>
      </c>
      <c r="F4428">
        <f>VALUE(SUBSTITUTE(Hafas[[#This Row],[Breitengrad Bahnhof]],".",","))</f>
        <v>53.181590999999997</v>
      </c>
      <c r="G4428">
        <f>VALUE(SUBSTITUTE(Hafas[[#This Row],[Längengrad Bahnhof]],".",","))</f>
        <v>10.371102</v>
      </c>
    </row>
    <row r="4429" spans="1:7">
      <c r="A4429" s="4" t="s">
        <v>15550</v>
      </c>
      <c r="B4429">
        <v>8012329</v>
      </c>
      <c r="D4429" s="4" t="s">
        <v>15551</v>
      </c>
      <c r="E4429" s="4" t="s">
        <v>15552</v>
      </c>
      <c r="F4429">
        <f>VALUE(SUBSTITUTE(Hafas[[#This Row],[Breitengrad Bahnhof]],".",","))</f>
        <v>52.774870999999997</v>
      </c>
      <c r="G4429">
        <f>VALUE(SUBSTITUTE(Hafas[[#This Row],[Längengrad Bahnhof]],".",","))</f>
        <v>13.694375000000001</v>
      </c>
    </row>
    <row r="4430" spans="1:7">
      <c r="A4430" s="4" t="s">
        <v>15553</v>
      </c>
      <c r="B4430">
        <v>8079639</v>
      </c>
      <c r="D4430" s="4" t="s">
        <v>15554</v>
      </c>
      <c r="E4430" s="4" t="s">
        <v>15555</v>
      </c>
      <c r="F4430">
        <f>VALUE(SUBSTITUTE(Hafas[[#This Row],[Breitengrad Bahnhof]],".",","))</f>
        <v>52.775239999999997</v>
      </c>
      <c r="G4430">
        <f>VALUE(SUBSTITUTE(Hafas[[#This Row],[Längengrad Bahnhof]],".",","))</f>
        <v>13.696002</v>
      </c>
    </row>
    <row r="4431" spans="1:7">
      <c r="A4431" s="4" t="s">
        <v>15556</v>
      </c>
      <c r="B4431">
        <v>8003954</v>
      </c>
      <c r="D4431" s="4" t="s">
        <v>15557</v>
      </c>
      <c r="E4431" s="4" t="s">
        <v>15558</v>
      </c>
      <c r="F4431">
        <f>VALUE(SUBSTITUTE(Hafas[[#This Row],[Breitengrad Bahnhof]],".",","))</f>
        <v>54.087770999999996</v>
      </c>
      <c r="G4431">
        <f>VALUE(SUBSTITUTE(Hafas[[#This Row],[Längengrad Bahnhof]],".",","))</f>
        <v>9.0800850000000004</v>
      </c>
    </row>
    <row r="4432" spans="1:7">
      <c r="A4432" s="4" t="s">
        <v>15559</v>
      </c>
      <c r="B4432">
        <v>8003956</v>
      </c>
      <c r="D4432" s="4" t="s">
        <v>15560</v>
      </c>
      <c r="E4432" s="4" t="s">
        <v>15561</v>
      </c>
      <c r="F4432">
        <f>VALUE(SUBSTITUTE(Hafas[[#This Row],[Breitengrad Bahnhof]],".",","))</f>
        <v>52.209257000000001</v>
      </c>
      <c r="G4432">
        <f>VALUE(SUBSTITUTE(Hafas[[#This Row],[Längengrad Bahnhof]],".",","))</f>
        <v>8.3432209999999998</v>
      </c>
    </row>
    <row r="4433" spans="1:7">
      <c r="A4433" s="4" t="s">
        <v>15562</v>
      </c>
      <c r="B4433">
        <v>8012330</v>
      </c>
      <c r="D4433" s="4" t="s">
        <v>15563</v>
      </c>
      <c r="E4433" s="4" t="s">
        <v>15564</v>
      </c>
      <c r="F4433">
        <f>VALUE(SUBSTITUTE(Hafas[[#This Row],[Breitengrad Bahnhof]],".",","))</f>
        <v>50.603250000000003</v>
      </c>
      <c r="G4433">
        <f>VALUE(SUBSTITUTE(Hafas[[#This Row],[Längengrad Bahnhof]],".",","))</f>
        <v>11.110281000000001</v>
      </c>
    </row>
    <row r="4434" spans="1:7">
      <c r="A4434" s="4" t="s">
        <v>15565</v>
      </c>
      <c r="B4434">
        <v>8003957</v>
      </c>
      <c r="D4434" s="4" t="s">
        <v>15566</v>
      </c>
      <c r="E4434" s="4" t="s">
        <v>15567</v>
      </c>
      <c r="F4434">
        <f>VALUE(SUBSTITUTE(Hafas[[#This Row],[Breitengrad Bahnhof]],".",","))</f>
        <v>52.548198999999997</v>
      </c>
      <c r="G4434">
        <f>VALUE(SUBSTITUTE(Hafas[[#This Row],[Längengrad Bahnhof]],".",","))</f>
        <v>9.7445009999999996</v>
      </c>
    </row>
    <row r="4435" spans="1:7">
      <c r="A4435" s="4" t="s">
        <v>15568</v>
      </c>
      <c r="B4435">
        <v>8012332</v>
      </c>
      <c r="D4435" s="4" t="s">
        <v>15569</v>
      </c>
      <c r="E4435" s="4" t="s">
        <v>15570</v>
      </c>
      <c r="F4435">
        <f>VALUE(SUBSTITUTE(Hafas[[#This Row],[Breitengrad Bahnhof]],".",","))</f>
        <v>50.950094</v>
      </c>
      <c r="G4435">
        <f>VALUE(SUBSTITUTE(Hafas[[#This Row],[Längengrad Bahnhof]],".",","))</f>
        <v>11.394318</v>
      </c>
    </row>
    <row r="4436" spans="1:7">
      <c r="A4436" s="4" t="s">
        <v>15571</v>
      </c>
      <c r="B4436">
        <v>8003959</v>
      </c>
      <c r="D4436" s="4" t="s">
        <v>15572</v>
      </c>
      <c r="E4436" s="4" t="s">
        <v>15573</v>
      </c>
      <c r="F4436">
        <f>VALUE(SUBSTITUTE(Hafas[[#This Row],[Breitengrad Bahnhof]],".",","))</f>
        <v>50.424782</v>
      </c>
      <c r="G4436">
        <f>VALUE(SUBSTITUTE(Hafas[[#This Row],[Längengrad Bahnhof]],".",","))</f>
        <v>10.307039</v>
      </c>
    </row>
    <row r="4437" spans="1:7">
      <c r="A4437" s="4" t="s">
        <v>15574</v>
      </c>
      <c r="B4437">
        <v>8003960</v>
      </c>
      <c r="D4437" s="4" t="s">
        <v>15575</v>
      </c>
      <c r="E4437" s="4" t="s">
        <v>15576</v>
      </c>
      <c r="F4437">
        <f>VALUE(SUBSTITUTE(Hafas[[#This Row],[Breitengrad Bahnhof]],".",","))</f>
        <v>54.312753999999998</v>
      </c>
      <c r="G4437">
        <f>VALUE(SUBSTITUTE(Hafas[[#This Row],[Längengrad Bahnhof]],".",","))</f>
        <v>10.03083</v>
      </c>
    </row>
    <row r="4438" spans="1:7">
      <c r="A4438" s="4" t="s">
        <v>15577</v>
      </c>
      <c r="B4438">
        <v>8003961</v>
      </c>
      <c r="D4438" s="4" t="s">
        <v>15578</v>
      </c>
      <c r="E4438" s="4" t="s">
        <v>15579</v>
      </c>
      <c r="F4438">
        <f>VALUE(SUBSTITUTE(Hafas[[#This Row],[Breitengrad Bahnhof]],".",","))</f>
        <v>51.126002</v>
      </c>
      <c r="G4438">
        <f>VALUE(SUBSTITUTE(Hafas[[#This Row],[Längengrad Bahnhof]],".",","))</f>
        <v>9.5460790000000006</v>
      </c>
    </row>
    <row r="4439" spans="1:7">
      <c r="A4439" s="4" t="s">
        <v>15580</v>
      </c>
      <c r="B4439">
        <v>8003971</v>
      </c>
      <c r="D4439" s="4" t="s">
        <v>15581</v>
      </c>
      <c r="E4439" s="4" t="s">
        <v>15582</v>
      </c>
      <c r="F4439">
        <f>VALUE(SUBSTITUTE(Hafas[[#This Row],[Breitengrad Bahnhof]],".",","))</f>
        <v>51.132176999999999</v>
      </c>
      <c r="G4439">
        <f>VALUE(SUBSTITUTE(Hafas[[#This Row],[Längengrad Bahnhof]],".",","))</f>
        <v>9.5488389999999992</v>
      </c>
    </row>
    <row r="4440" spans="1:7">
      <c r="A4440" s="4" t="s">
        <v>15583</v>
      </c>
      <c r="B4440">
        <v>8005125</v>
      </c>
      <c r="D4440" s="4" t="s">
        <v>15584</v>
      </c>
      <c r="E4440" s="4" t="s">
        <v>15585</v>
      </c>
      <c r="F4440">
        <f>VALUE(SUBSTITUTE(Hafas[[#This Row],[Breitengrad Bahnhof]],".",","))</f>
        <v>51.154376999999997</v>
      </c>
      <c r="G4440">
        <f>VALUE(SUBSTITUTE(Hafas[[#This Row],[Längengrad Bahnhof]],".",","))</f>
        <v>9.5483720000000005</v>
      </c>
    </row>
    <row r="4441" spans="1:7">
      <c r="A4441" s="4" t="s">
        <v>15586</v>
      </c>
      <c r="B4441">
        <v>8071119</v>
      </c>
      <c r="D4441" s="4" t="s">
        <v>15587</v>
      </c>
      <c r="E4441" s="4" t="s">
        <v>15588</v>
      </c>
      <c r="F4441">
        <f>VALUE(SUBSTITUTE(Hafas[[#This Row],[Breitengrad Bahnhof]],".",","))</f>
        <v>51.155560000000001</v>
      </c>
      <c r="G4441">
        <f>VALUE(SUBSTITUTE(Hafas[[#This Row],[Längengrad Bahnhof]],".",","))</f>
        <v>9.5471780000000006</v>
      </c>
    </row>
    <row r="4442" spans="1:7">
      <c r="A4442" s="4" t="s">
        <v>15589</v>
      </c>
      <c r="B4442">
        <v>8003962</v>
      </c>
      <c r="D4442" s="4" t="s">
        <v>15590</v>
      </c>
      <c r="E4442" s="4" t="s">
        <v>15591</v>
      </c>
      <c r="F4442">
        <f>VALUE(SUBSTITUTE(Hafas[[#This Row],[Breitengrad Bahnhof]],".",","))</f>
        <v>51.146206999999997</v>
      </c>
      <c r="G4442">
        <f>VALUE(SUBSTITUTE(Hafas[[#This Row],[Längengrad Bahnhof]],".",","))</f>
        <v>9.5611099999999993</v>
      </c>
    </row>
    <row r="4443" spans="1:7">
      <c r="A4443" s="4" t="s">
        <v>15592</v>
      </c>
      <c r="B4443">
        <v>8000249</v>
      </c>
      <c r="D4443" s="4" t="s">
        <v>15593</v>
      </c>
      <c r="E4443" s="4" t="s">
        <v>15594</v>
      </c>
      <c r="F4443">
        <f>VALUE(SUBSTITUTE(Hafas[[#This Row],[Breitengrad Bahnhof]],".",","))</f>
        <v>47.985581000000003</v>
      </c>
      <c r="G4443">
        <f>VALUE(SUBSTITUTE(Hafas[[#This Row],[Längengrad Bahnhof]],".",","))</f>
        <v>10.186852999999999</v>
      </c>
    </row>
    <row r="4444" spans="1:7">
      <c r="A4444" s="4" t="s">
        <v>15595</v>
      </c>
      <c r="B4444">
        <v>8003966</v>
      </c>
      <c r="D4444" s="4" t="s">
        <v>15596</v>
      </c>
      <c r="E4444" s="4" t="s">
        <v>15597</v>
      </c>
      <c r="F4444">
        <f>VALUE(SUBSTITUTE(Hafas[[#This Row],[Breitengrad Bahnhof]],".",","))</f>
        <v>50.779916999999998</v>
      </c>
      <c r="G4444">
        <f>VALUE(SUBSTITUTE(Hafas[[#This Row],[Längengrad Bahnhof]],".",","))</f>
        <v>7.1495490000000004</v>
      </c>
    </row>
    <row r="4445" spans="1:7">
      <c r="A4445" s="4" t="s">
        <v>15598</v>
      </c>
      <c r="B4445">
        <v>8003967</v>
      </c>
      <c r="D4445" s="4" t="s">
        <v>15599</v>
      </c>
      <c r="E4445" s="4" t="s">
        <v>15600</v>
      </c>
      <c r="F4445">
        <f>VALUE(SUBSTITUTE(Hafas[[#This Row],[Breitengrad Bahnhof]],".",","))</f>
        <v>51.435271</v>
      </c>
      <c r="G4445">
        <f>VALUE(SUBSTITUTE(Hafas[[#This Row],[Längengrad Bahnhof]],".",","))</f>
        <v>7.792084</v>
      </c>
    </row>
    <row r="4446" spans="1:7">
      <c r="A4446" s="4" t="s">
        <v>15601</v>
      </c>
      <c r="B4446">
        <v>8003965</v>
      </c>
      <c r="D4446" s="4" t="s">
        <v>15602</v>
      </c>
      <c r="E4446" s="4" t="s">
        <v>15603</v>
      </c>
      <c r="F4446">
        <f>VALUE(SUBSTITUTE(Hafas[[#This Row],[Breitengrad Bahnhof]],".",","))</f>
        <v>51.428333000000002</v>
      </c>
      <c r="G4446">
        <f>VALUE(SUBSTITUTE(Hafas[[#This Row],[Längengrad Bahnhof]],".",","))</f>
        <v>7.807804</v>
      </c>
    </row>
    <row r="4447" spans="1:7">
      <c r="A4447" s="4" t="s">
        <v>717</v>
      </c>
      <c r="B4447">
        <v>8004393</v>
      </c>
      <c r="D4447" s="4" t="s">
        <v>15604</v>
      </c>
      <c r="E4447" s="4" t="s">
        <v>15605</v>
      </c>
      <c r="F4447">
        <f>VALUE(SUBSTITUTE(Hafas[[#This Row],[Breitengrad Bahnhof]],".",","))</f>
        <v>50.369658000000001</v>
      </c>
      <c r="G4447">
        <f>VALUE(SUBSTITUTE(Hafas[[#This Row],[Längengrad Bahnhof]],".",","))</f>
        <v>7.2910069999999996</v>
      </c>
    </row>
    <row r="4448" spans="1:7">
      <c r="A4448" s="4" t="s">
        <v>15606</v>
      </c>
      <c r="B4448">
        <v>8071118</v>
      </c>
      <c r="D4448" s="4" t="s">
        <v>2585</v>
      </c>
      <c r="E4448" s="4" t="s">
        <v>2585</v>
      </c>
      <c r="F4448">
        <f>VALUE(SUBSTITUTE(Hafas[[#This Row],[Breitengrad Bahnhof]],".",","))</f>
        <v>999999</v>
      </c>
      <c r="G4448">
        <f>VALUE(SUBSTITUTE(Hafas[[#This Row],[Längengrad Bahnhof]],".",","))</f>
        <v>999999</v>
      </c>
    </row>
    <row r="4449" spans="1:7">
      <c r="A4449" s="4" t="s">
        <v>15607</v>
      </c>
      <c r="B4449">
        <v>8003969</v>
      </c>
      <c r="D4449" s="4" t="s">
        <v>15608</v>
      </c>
      <c r="E4449" s="4" t="s">
        <v>15609</v>
      </c>
      <c r="F4449">
        <f>VALUE(SUBSTITUTE(Hafas[[#This Row],[Breitengrad Bahnhof]],".",","))</f>
        <v>48.053514999999997</v>
      </c>
      <c r="G4449">
        <f>VALUE(SUBSTITUTE(Hafas[[#This Row],[Längengrad Bahnhof]],".",","))</f>
        <v>9.3366190000000007</v>
      </c>
    </row>
    <row r="4450" spans="1:7">
      <c r="A4450" s="4" t="s">
        <v>15610</v>
      </c>
      <c r="B4450">
        <v>8003970</v>
      </c>
      <c r="D4450" s="4" t="s">
        <v>15611</v>
      </c>
      <c r="E4450" s="4" t="s">
        <v>15612</v>
      </c>
      <c r="F4450">
        <f>VALUE(SUBSTITUTE(Hafas[[#This Row],[Breitengrad Bahnhof]],".",","))</f>
        <v>51.360204000000003</v>
      </c>
      <c r="G4450">
        <f>VALUE(SUBSTITUTE(Hafas[[#This Row],[Längengrad Bahnhof]],".",","))</f>
        <v>8.9897629999999999</v>
      </c>
    </row>
    <row r="4451" spans="1:7">
      <c r="A4451" s="4" t="s">
        <v>15613</v>
      </c>
      <c r="B4451">
        <v>8012333</v>
      </c>
      <c r="D4451" s="4" t="s">
        <v>15614</v>
      </c>
      <c r="E4451" s="4" t="s">
        <v>15615</v>
      </c>
      <c r="F4451">
        <f>VALUE(SUBSTITUTE(Hafas[[#This Row],[Breitengrad Bahnhof]],".",","))</f>
        <v>50.392892000000003</v>
      </c>
      <c r="G4451">
        <f>VALUE(SUBSTITUTE(Hafas[[#This Row],[Längengrad Bahnhof]],".",","))</f>
        <v>11.118299</v>
      </c>
    </row>
    <row r="4452" spans="1:7">
      <c r="A4452" s="4" t="s">
        <v>15616</v>
      </c>
      <c r="B4452">
        <v>8012334</v>
      </c>
      <c r="D4452" s="4" t="s">
        <v>15617</v>
      </c>
      <c r="E4452" s="4" t="s">
        <v>15618</v>
      </c>
      <c r="F4452">
        <f>VALUE(SUBSTITUTE(Hafas[[#This Row],[Breitengrad Bahnhof]],".",","))</f>
        <v>50.389471</v>
      </c>
      <c r="G4452">
        <f>VALUE(SUBSTITUTE(Hafas[[#This Row],[Längengrad Bahnhof]],".",","))</f>
        <v>11.127745000000001</v>
      </c>
    </row>
    <row r="4453" spans="1:7">
      <c r="A4453" s="4" t="s">
        <v>15619</v>
      </c>
      <c r="B4453">
        <v>8077779</v>
      </c>
      <c r="D4453" s="4" t="s">
        <v>15620</v>
      </c>
      <c r="E4453" s="4" t="s">
        <v>15621</v>
      </c>
      <c r="F4453">
        <f>VALUE(SUBSTITUTE(Hafas[[#This Row],[Breitengrad Bahnhof]],".",","))</f>
        <v>48.006729999999997</v>
      </c>
      <c r="G4453">
        <f>VALUE(SUBSTITUTE(Hafas[[#This Row],[Längengrad Bahnhof]],".",","))</f>
        <v>9.1609449999999999</v>
      </c>
    </row>
    <row r="4454" spans="1:7">
      <c r="A4454" s="4" t="s">
        <v>15622</v>
      </c>
      <c r="B4454">
        <v>8007145</v>
      </c>
      <c r="D4454" s="4" t="s">
        <v>15623</v>
      </c>
      <c r="E4454" s="4" t="s">
        <v>15624</v>
      </c>
      <c r="F4454">
        <f>VALUE(SUBSTITUTE(Hafas[[#This Row],[Breitengrad Bahnhof]],".",","))</f>
        <v>49.136232999999997</v>
      </c>
      <c r="G4454">
        <f>VALUE(SUBSTITUTE(Hafas[[#This Row],[Längengrad Bahnhof]],".",","))</f>
        <v>8.775067</v>
      </c>
    </row>
    <row r="4455" spans="1:7">
      <c r="A4455" s="4" t="s">
        <v>15625</v>
      </c>
      <c r="B4455">
        <v>8003978</v>
      </c>
      <c r="D4455" s="4" t="s">
        <v>15626</v>
      </c>
      <c r="E4455" s="4" t="s">
        <v>15627</v>
      </c>
      <c r="F4455">
        <f>VALUE(SUBSTITUTE(Hafas[[#This Row],[Breitengrad Bahnhof]],".",","))</f>
        <v>52.696021000000002</v>
      </c>
      <c r="G4455">
        <f>VALUE(SUBSTITUTE(Hafas[[#This Row],[Längengrad Bahnhof]],".",","))</f>
        <v>7.2980150000000004</v>
      </c>
    </row>
    <row r="4456" spans="1:7">
      <c r="A4456" s="4" t="s">
        <v>15628</v>
      </c>
      <c r="B4456">
        <v>8003979</v>
      </c>
      <c r="D4456" s="4" t="s">
        <v>15629</v>
      </c>
      <c r="E4456" s="4" t="s">
        <v>15630</v>
      </c>
      <c r="F4456">
        <f>VALUE(SUBSTITUTE(Hafas[[#This Row],[Breitengrad Bahnhof]],".",","))</f>
        <v>48.245769000000003</v>
      </c>
      <c r="G4456">
        <f>VALUE(SUBSTITUTE(Hafas[[#This Row],[Längengrad Bahnhof]],".",","))</f>
        <v>10.979397000000001</v>
      </c>
    </row>
    <row r="4457" spans="1:7">
      <c r="A4457" s="4" t="s">
        <v>15631</v>
      </c>
      <c r="B4457">
        <v>8003980</v>
      </c>
      <c r="D4457" s="4" t="s">
        <v>15632</v>
      </c>
      <c r="E4457" s="4" t="s">
        <v>15633</v>
      </c>
      <c r="F4457">
        <f>VALUE(SUBSTITUTE(Hafas[[#This Row],[Breitengrad Bahnhof]],".",","))</f>
        <v>49.356028999999999</v>
      </c>
      <c r="G4457">
        <f>VALUE(SUBSTITUTE(Hafas[[#This Row],[Längengrad Bahnhof]],".",","))</f>
        <v>7.0655469999999996</v>
      </c>
    </row>
    <row r="4458" spans="1:7">
      <c r="A4458" s="4" t="s">
        <v>15634</v>
      </c>
      <c r="B4458">
        <v>8003982</v>
      </c>
      <c r="D4458" s="4" t="s">
        <v>15635</v>
      </c>
      <c r="E4458" s="4" t="s">
        <v>15636</v>
      </c>
      <c r="F4458">
        <f>VALUE(SUBSTITUTE(Hafas[[#This Row],[Breitengrad Bahnhof]],".",","))</f>
        <v>48.262698</v>
      </c>
      <c r="G4458">
        <f>VALUE(SUBSTITUTE(Hafas[[#This Row],[Längengrad Bahnhof]],".",","))</f>
        <v>10.988291</v>
      </c>
    </row>
    <row r="4459" spans="1:7">
      <c r="A4459" s="4" t="s">
        <v>15637</v>
      </c>
      <c r="B4459">
        <v>8004008</v>
      </c>
      <c r="D4459" s="4" t="s">
        <v>15638</v>
      </c>
      <c r="E4459" s="4" t="s">
        <v>15639</v>
      </c>
      <c r="F4459">
        <f>VALUE(SUBSTITUTE(Hafas[[#This Row],[Breitengrad Bahnhof]],".",","))</f>
        <v>48.274281999999999</v>
      </c>
      <c r="G4459">
        <f>VALUE(SUBSTITUTE(Hafas[[#This Row],[Längengrad Bahnhof]],".",","))</f>
        <v>10.971202</v>
      </c>
    </row>
    <row r="4460" spans="1:7">
      <c r="A4460" s="4" t="s">
        <v>15640</v>
      </c>
      <c r="B4460">
        <v>8003983</v>
      </c>
      <c r="D4460" s="4" t="s">
        <v>15641</v>
      </c>
      <c r="E4460" s="4" t="s">
        <v>15642</v>
      </c>
      <c r="F4460">
        <f>VALUE(SUBSTITUTE(Hafas[[#This Row],[Breitengrad Bahnhof]],".",","))</f>
        <v>48.521160000000002</v>
      </c>
      <c r="G4460">
        <f>VALUE(SUBSTITUTE(Hafas[[#This Row],[Längengrad Bahnhof]],".",","))</f>
        <v>9.7408769999999993</v>
      </c>
    </row>
    <row r="4461" spans="1:7">
      <c r="A4461" s="4" t="s">
        <v>15643</v>
      </c>
      <c r="B4461">
        <v>8003986</v>
      </c>
      <c r="D4461" s="4" t="s">
        <v>15644</v>
      </c>
      <c r="E4461" s="4" t="s">
        <v>15645</v>
      </c>
      <c r="F4461">
        <f>VALUE(SUBSTITUTE(Hafas[[#This Row],[Breitengrad Bahnhof]],".",","))</f>
        <v>51.762112000000002</v>
      </c>
      <c r="G4461">
        <f>VALUE(SUBSTITUTE(Hafas[[#This Row],[Längengrad Bahnhof]],".",","))</f>
        <v>7.737412</v>
      </c>
    </row>
    <row r="4462" spans="1:7">
      <c r="A4462" s="4" t="s">
        <v>15646</v>
      </c>
      <c r="B4462">
        <v>8012339</v>
      </c>
      <c r="D4462" s="4" t="s">
        <v>15647</v>
      </c>
      <c r="E4462" s="4" t="s">
        <v>15648</v>
      </c>
      <c r="F4462">
        <f>VALUE(SUBSTITUTE(Hafas[[#This Row],[Breitengrad Bahnhof]],".",","))</f>
        <v>51.337370999999997</v>
      </c>
      <c r="G4462">
        <f>VALUE(SUBSTITUTE(Hafas[[#This Row],[Längengrad Bahnhof]],".",","))</f>
        <v>11.989651</v>
      </c>
    </row>
    <row r="4463" spans="1:7">
      <c r="A4463" s="4" t="s">
        <v>1954</v>
      </c>
      <c r="B4463">
        <v>8010232</v>
      </c>
      <c r="D4463" s="4" t="s">
        <v>15649</v>
      </c>
      <c r="E4463" s="4" t="s">
        <v>15650</v>
      </c>
      <c r="F4463">
        <f>VALUE(SUBSTITUTE(Hafas[[#This Row],[Breitengrad Bahnhof]],".",","))</f>
        <v>51.356889000000002</v>
      </c>
      <c r="G4463">
        <f>VALUE(SUBSTITUTE(Hafas[[#This Row],[Längengrad Bahnhof]],".",","))</f>
        <v>11.990551</v>
      </c>
    </row>
    <row r="4464" spans="1:7">
      <c r="A4464" s="4" t="s">
        <v>15651</v>
      </c>
      <c r="B4464">
        <v>8003987</v>
      </c>
      <c r="D4464" s="4" t="s">
        <v>15652</v>
      </c>
      <c r="E4464" s="4" t="s">
        <v>15653</v>
      </c>
      <c r="F4464">
        <f>VALUE(SUBSTITUTE(Hafas[[#This Row],[Breitengrad Bahnhof]],".",","))</f>
        <v>50.770479999999999</v>
      </c>
      <c r="G4464">
        <f>VALUE(SUBSTITUTE(Hafas[[#This Row],[Längengrad Bahnhof]],".",","))</f>
        <v>7.3856570000000001</v>
      </c>
    </row>
    <row r="4465" spans="1:7">
      <c r="A4465" s="4" t="s">
        <v>15654</v>
      </c>
      <c r="B4465">
        <v>8003988</v>
      </c>
      <c r="D4465" s="4" t="s">
        <v>15655</v>
      </c>
      <c r="E4465" s="4" t="s">
        <v>15656</v>
      </c>
      <c r="F4465">
        <f>VALUE(SUBSTITUTE(Hafas[[#This Row],[Breitengrad Bahnhof]],".",","))</f>
        <v>49.569195000000001</v>
      </c>
      <c r="G4465">
        <f>VALUE(SUBSTITUTE(Hafas[[#This Row],[Längengrad Bahnhof]],".",","))</f>
        <v>8.1339229999999993</v>
      </c>
    </row>
    <row r="4466" spans="1:7">
      <c r="A4466" s="4" t="s">
        <v>15657</v>
      </c>
      <c r="B4466">
        <v>8003989</v>
      </c>
      <c r="D4466" s="4" t="s">
        <v>15658</v>
      </c>
      <c r="E4466" s="4" t="s">
        <v>15659</v>
      </c>
      <c r="F4466">
        <f>VALUE(SUBSTITUTE(Hafas[[#This Row],[Breitengrad Bahnhof]],".",","))</f>
        <v>48.660971000000004</v>
      </c>
      <c r="G4466">
        <f>VALUE(SUBSTITUTE(Hafas[[#This Row],[Längengrad Bahnhof]],".",","))</f>
        <v>10.824752</v>
      </c>
    </row>
    <row r="4467" spans="1:7">
      <c r="A4467" s="4" t="s">
        <v>15660</v>
      </c>
      <c r="B4467">
        <v>8003990</v>
      </c>
      <c r="D4467" s="4" t="s">
        <v>15661</v>
      </c>
      <c r="E4467" s="4" t="s">
        <v>15662</v>
      </c>
      <c r="F4467">
        <f>VALUE(SUBSTITUTE(Hafas[[#This Row],[Breitengrad Bahnhof]],".",","))</f>
        <v>50.840032000000001</v>
      </c>
      <c r="G4467">
        <f>VALUE(SUBSTITUTE(Hafas[[#This Row],[Längengrad Bahnhof]],".",","))</f>
        <v>6.5180509999999998</v>
      </c>
    </row>
    <row r="4468" spans="1:7">
      <c r="A4468" s="4" t="s">
        <v>1034</v>
      </c>
      <c r="B4468">
        <v>8003992</v>
      </c>
      <c r="D4468" s="4" t="s">
        <v>15663</v>
      </c>
      <c r="E4468" s="4" t="s">
        <v>15664</v>
      </c>
      <c r="F4468">
        <f>VALUE(SUBSTITUTE(Hafas[[#This Row],[Breitengrad Bahnhof]],".",","))</f>
        <v>49.436419000000001</v>
      </c>
      <c r="G4468">
        <f>VALUE(SUBSTITUTE(Hafas[[#This Row],[Längengrad Bahnhof]],".",","))</f>
        <v>6.6341919999999996</v>
      </c>
    </row>
    <row r="4469" spans="1:7">
      <c r="A4469" s="4" t="s">
        <v>15665</v>
      </c>
      <c r="B4469">
        <v>8000202</v>
      </c>
      <c r="D4469" s="4" t="s">
        <v>15666</v>
      </c>
      <c r="E4469" s="4" t="s">
        <v>15667</v>
      </c>
      <c r="F4469">
        <f>VALUE(SUBSTITUTE(Hafas[[#This Row],[Breitengrad Bahnhof]],".",","))</f>
        <v>49.445895999999998</v>
      </c>
      <c r="G4469">
        <f>VALUE(SUBSTITUTE(Hafas[[#This Row],[Längengrad Bahnhof]],".",","))</f>
        <v>6.6511319999999996</v>
      </c>
    </row>
    <row r="4470" spans="1:7">
      <c r="A4470" s="4" t="s">
        <v>15668</v>
      </c>
      <c r="B4470">
        <v>8003991</v>
      </c>
      <c r="D4470" s="4" t="s">
        <v>15669</v>
      </c>
      <c r="E4470" s="4" t="s">
        <v>15670</v>
      </c>
      <c r="F4470">
        <f>VALUE(SUBSTITUTE(Hafas[[#This Row],[Breitengrad Bahnhof]],".",","))</f>
        <v>49.443477999999999</v>
      </c>
      <c r="G4470">
        <f>VALUE(SUBSTITUTE(Hafas[[#This Row],[Längengrad Bahnhof]],".",","))</f>
        <v>6.6352260000000003</v>
      </c>
    </row>
    <row r="4471" spans="1:7">
      <c r="A4471" s="4" t="s">
        <v>15671</v>
      </c>
      <c r="B4471">
        <v>8070734</v>
      </c>
      <c r="D4471" s="4" t="s">
        <v>15672</v>
      </c>
      <c r="E4471" s="4" t="s">
        <v>15673</v>
      </c>
      <c r="F4471">
        <f>VALUE(SUBSTITUTE(Hafas[[#This Row],[Breitengrad Bahnhof]],".",","))</f>
        <v>52.263840000000002</v>
      </c>
      <c r="G4471">
        <f>VALUE(SUBSTITUTE(Hafas[[#This Row],[Längengrad Bahnhof]],".",","))</f>
        <v>8.5208490000000001</v>
      </c>
    </row>
    <row r="4472" spans="1:7">
      <c r="A4472" s="4" t="s">
        <v>15674</v>
      </c>
      <c r="B4472">
        <v>8003993</v>
      </c>
      <c r="D4472" s="4" t="s">
        <v>15675</v>
      </c>
      <c r="E4472" s="4" t="s">
        <v>15676</v>
      </c>
      <c r="F4472">
        <f>VALUE(SUBSTITUTE(Hafas[[#This Row],[Breitengrad Bahnhof]],".",","))</f>
        <v>51.349603000000002</v>
      </c>
      <c r="G4472">
        <f>VALUE(SUBSTITUTE(Hafas[[#This Row],[Längengrad Bahnhof]],".",","))</f>
        <v>8.2790529999999993</v>
      </c>
    </row>
    <row r="4473" spans="1:7">
      <c r="A4473" s="4" t="s">
        <v>15677</v>
      </c>
      <c r="B4473">
        <v>8012342</v>
      </c>
      <c r="D4473" s="4" t="s">
        <v>15678</v>
      </c>
      <c r="E4473" s="4" t="s">
        <v>15679</v>
      </c>
      <c r="F4473">
        <f>VALUE(SUBSTITUTE(Hafas[[#This Row],[Breitengrad Bahnhof]],".",","))</f>
        <v>52.709899</v>
      </c>
      <c r="G4473">
        <f>VALUE(SUBSTITUTE(Hafas[[#This Row],[Längengrad Bahnhof]],".",","))</f>
        <v>11.546771</v>
      </c>
    </row>
    <row r="4474" spans="1:7">
      <c r="A4474" s="4" t="s">
        <v>15680</v>
      </c>
      <c r="B4474">
        <v>8003996</v>
      </c>
      <c r="D4474" s="4" t="s">
        <v>15681</v>
      </c>
      <c r="E4474" s="4" t="s">
        <v>15682</v>
      </c>
      <c r="F4474">
        <f>VALUE(SUBSTITUTE(Hafas[[#This Row],[Breitengrad Bahnhof]],".",","))</f>
        <v>49.921785</v>
      </c>
      <c r="G4474">
        <f>VALUE(SUBSTITUTE(Hafas[[#This Row],[Längengrad Bahnhof]],".",","))</f>
        <v>8.7465869999999999</v>
      </c>
    </row>
    <row r="4475" spans="1:7">
      <c r="A4475" s="4" t="s">
        <v>15683</v>
      </c>
      <c r="B4475">
        <v>8003998</v>
      </c>
      <c r="D4475" s="4" t="s">
        <v>15684</v>
      </c>
      <c r="E4475" s="4" t="s">
        <v>15685</v>
      </c>
      <c r="F4475">
        <f>VALUE(SUBSTITUTE(Hafas[[#This Row],[Breitengrad Bahnhof]],".",","))</f>
        <v>51.393191999999999</v>
      </c>
      <c r="G4475">
        <f>VALUE(SUBSTITUTE(Hafas[[#This Row],[Längengrad Bahnhof]],".",","))</f>
        <v>8.6797749999999994</v>
      </c>
    </row>
    <row r="4476" spans="1:7">
      <c r="A4476" s="4" t="s">
        <v>15686</v>
      </c>
      <c r="B4476">
        <v>8077778</v>
      </c>
      <c r="D4476" s="4" t="s">
        <v>15687</v>
      </c>
      <c r="E4476" s="4" t="s">
        <v>15688</v>
      </c>
      <c r="F4476">
        <f>VALUE(SUBSTITUTE(Hafas[[#This Row],[Breitengrad Bahnhof]],".",","))</f>
        <v>47.995275999999997</v>
      </c>
      <c r="G4476">
        <f>VALUE(SUBSTITUTE(Hafas[[#This Row],[Längengrad Bahnhof]],".",","))</f>
        <v>9.1161879999999993</v>
      </c>
    </row>
    <row r="4477" spans="1:7">
      <c r="A4477" s="4" t="s">
        <v>15689</v>
      </c>
      <c r="B4477">
        <v>8004001</v>
      </c>
      <c r="D4477" s="4" t="s">
        <v>15690</v>
      </c>
      <c r="E4477" s="4" t="s">
        <v>15691</v>
      </c>
      <c r="F4477">
        <f>VALUE(SUBSTITUTE(Hafas[[#This Row],[Breitengrad Bahnhof]],".",","))</f>
        <v>52.162494000000002</v>
      </c>
      <c r="G4477">
        <f>VALUE(SUBSTITUTE(Hafas[[#This Row],[Längengrad Bahnhof]],".",","))</f>
        <v>7.2541729999999998</v>
      </c>
    </row>
    <row r="4478" spans="1:7">
      <c r="A4478" s="4" t="s">
        <v>15692</v>
      </c>
      <c r="B4478">
        <v>8004003</v>
      </c>
      <c r="D4478" s="4" t="s">
        <v>15693</v>
      </c>
      <c r="E4478" s="4" t="s">
        <v>15694</v>
      </c>
      <c r="F4478">
        <f>VALUE(SUBSTITUTE(Hafas[[#This Row],[Breitengrad Bahnhof]],".",","))</f>
        <v>49.739905999999998</v>
      </c>
      <c r="G4478">
        <f>VALUE(SUBSTITUTE(Hafas[[#This Row],[Längengrad Bahnhof]],".",","))</f>
        <v>8.3341659999999997</v>
      </c>
    </row>
    <row r="4479" spans="1:7">
      <c r="A4479" s="4" t="s">
        <v>15695</v>
      </c>
      <c r="B4479">
        <v>8004004</v>
      </c>
      <c r="D4479" s="4" t="s">
        <v>15696</v>
      </c>
      <c r="E4479" s="4" t="s">
        <v>15697</v>
      </c>
      <c r="F4479">
        <f>VALUE(SUBSTITUTE(Hafas[[#This Row],[Breitengrad Bahnhof]],".",","))</f>
        <v>49.495475999999996</v>
      </c>
      <c r="G4479">
        <f>VALUE(SUBSTITUTE(Hafas[[#This Row],[Längengrad Bahnhof]],".",","))</f>
        <v>6.5983150000000004</v>
      </c>
    </row>
    <row r="4480" spans="1:7">
      <c r="A4480" s="4" t="s">
        <v>15698</v>
      </c>
      <c r="B4480">
        <v>8004005</v>
      </c>
      <c r="D4480" s="4" t="s">
        <v>15699</v>
      </c>
      <c r="E4480" s="4" t="s">
        <v>15700</v>
      </c>
      <c r="F4480">
        <f>VALUE(SUBSTITUTE(Hafas[[#This Row],[Breitengrad Bahnhof]],".",","))</f>
        <v>51.251018999999999</v>
      </c>
      <c r="G4480">
        <f>VALUE(SUBSTITUTE(Hafas[[#This Row],[Längengrad Bahnhof]],".",","))</f>
        <v>6.9869510000000004</v>
      </c>
    </row>
    <row r="4481" spans="1:7">
      <c r="A4481" s="4" t="s">
        <v>15701</v>
      </c>
      <c r="B4481">
        <v>8004007</v>
      </c>
      <c r="D4481" s="4" t="s">
        <v>15702</v>
      </c>
      <c r="E4481" s="4" t="s">
        <v>15703</v>
      </c>
      <c r="F4481">
        <f>VALUE(SUBSTITUTE(Hafas[[#This Row],[Breitengrad Bahnhof]],".",","))</f>
        <v>51.248655999999997</v>
      </c>
      <c r="G4481">
        <f>VALUE(SUBSTITUTE(Hafas[[#This Row],[Längengrad Bahnhof]],".",","))</f>
        <v>6.979813</v>
      </c>
    </row>
    <row r="4482" spans="1:7">
      <c r="A4482" s="4" t="s">
        <v>15704</v>
      </c>
      <c r="B4482">
        <v>8004009</v>
      </c>
      <c r="D4482" s="4" t="s">
        <v>15705</v>
      </c>
      <c r="E4482" s="4" t="s">
        <v>15706</v>
      </c>
      <c r="F4482">
        <f>VALUE(SUBSTITUTE(Hafas[[#This Row],[Breitengrad Bahnhof]],".",","))</f>
        <v>48.539724999999997</v>
      </c>
      <c r="G4482">
        <f>VALUE(SUBSTITUTE(Hafas[[#This Row],[Längengrad Bahnhof]],".",","))</f>
        <v>9.2901559999999996</v>
      </c>
    </row>
    <row r="4483" spans="1:7">
      <c r="A4483" s="4" t="s">
        <v>15707</v>
      </c>
      <c r="B4483">
        <v>8070678</v>
      </c>
      <c r="D4483" s="4" t="s">
        <v>15708</v>
      </c>
      <c r="E4483" s="4" t="s">
        <v>15709</v>
      </c>
      <c r="F4483">
        <f>VALUE(SUBSTITUTE(Hafas[[#This Row],[Breitengrad Bahnhof]],".",","))</f>
        <v>48.532646999999997</v>
      </c>
      <c r="G4483">
        <f>VALUE(SUBSTITUTE(Hafas[[#This Row],[Längengrad Bahnhof]],".",","))</f>
        <v>9.3071059999999992</v>
      </c>
    </row>
    <row r="4484" spans="1:7">
      <c r="A4484" s="4" t="s">
        <v>15710</v>
      </c>
      <c r="B4484">
        <v>8012346</v>
      </c>
      <c r="D4484" s="4" t="s">
        <v>15711</v>
      </c>
      <c r="E4484" s="4" t="s">
        <v>15712</v>
      </c>
      <c r="F4484">
        <f>VALUE(SUBSTITUTE(Hafas[[#This Row],[Breitengrad Bahnhof]],".",","))</f>
        <v>50.581412</v>
      </c>
      <c r="G4484">
        <f>VALUE(SUBSTITUTE(Hafas[[#This Row],[Längengrad Bahnhof]],".",","))</f>
        <v>11.079214</v>
      </c>
    </row>
    <row r="4485" spans="1:7">
      <c r="A4485" s="4" t="s">
        <v>15713</v>
      </c>
      <c r="B4485">
        <v>8012348</v>
      </c>
      <c r="D4485" s="4" t="s">
        <v>15714</v>
      </c>
      <c r="E4485" s="4" t="s">
        <v>15715</v>
      </c>
      <c r="F4485">
        <f>VALUE(SUBSTITUTE(Hafas[[#This Row],[Breitengrad Bahnhof]],".",","))</f>
        <v>53.311095999999999</v>
      </c>
      <c r="G4485">
        <f>VALUE(SUBSTITUTE(Hafas[[#This Row],[Längengrad Bahnhof]],".",","))</f>
        <v>12.247161</v>
      </c>
    </row>
    <row r="4486" spans="1:7">
      <c r="A4486" s="4" t="s">
        <v>15716</v>
      </c>
      <c r="B4486">
        <v>8004011</v>
      </c>
      <c r="D4486" s="4" t="s">
        <v>15717</v>
      </c>
      <c r="E4486" s="4" t="s">
        <v>15718</v>
      </c>
      <c r="F4486">
        <f>VALUE(SUBSTITUTE(Hafas[[#This Row],[Breitengrad Bahnhof]],".",","))</f>
        <v>50.154980000000002</v>
      </c>
      <c r="G4486">
        <f>VALUE(SUBSTITUTE(Hafas[[#This Row],[Längengrad Bahnhof]],".",","))</f>
        <v>11.116244999999999</v>
      </c>
    </row>
    <row r="4487" spans="1:7">
      <c r="A4487" s="4" t="s">
        <v>15719</v>
      </c>
      <c r="B4487">
        <v>8007194</v>
      </c>
      <c r="D4487" s="4" t="s">
        <v>15720</v>
      </c>
      <c r="E4487" s="4" t="s">
        <v>15721</v>
      </c>
      <c r="F4487">
        <f>VALUE(SUBSTITUTE(Hafas[[#This Row],[Breitengrad Bahnhof]],".",","))</f>
        <v>48.861708</v>
      </c>
      <c r="G4487">
        <f>VALUE(SUBSTITUTE(Hafas[[#This Row],[Längengrad Bahnhof]],".",","))</f>
        <v>9.5355699999999999</v>
      </c>
    </row>
    <row r="4488" spans="1:7">
      <c r="A4488" s="4" t="s">
        <v>15722</v>
      </c>
      <c r="B4488">
        <v>8004013</v>
      </c>
      <c r="D4488" s="4" t="s">
        <v>15723</v>
      </c>
      <c r="E4488" s="4" t="s">
        <v>15724</v>
      </c>
      <c r="F4488">
        <f>VALUE(SUBSTITUTE(Hafas[[#This Row],[Breitengrad Bahnhof]],".",","))</f>
        <v>50.116712</v>
      </c>
      <c r="G4488">
        <f>VALUE(SUBSTITUTE(Hafas[[#This Row],[Längengrad Bahnhof]],".",","))</f>
        <v>9.7676789999999993</v>
      </c>
    </row>
    <row r="4489" spans="1:7">
      <c r="A4489" s="4" t="s">
        <v>15725</v>
      </c>
      <c r="B4489">
        <v>8007277</v>
      </c>
      <c r="D4489" s="4" t="s">
        <v>15726</v>
      </c>
      <c r="E4489" s="4" t="s">
        <v>15727</v>
      </c>
      <c r="F4489">
        <f>VALUE(SUBSTITUTE(Hafas[[#This Row],[Breitengrad Bahnhof]],".",","))</f>
        <v>50.099814000000002</v>
      </c>
      <c r="G4489">
        <f>VALUE(SUBSTITUTE(Hafas[[#This Row],[Längengrad Bahnhof]],".",","))</f>
        <v>9.1044959999999993</v>
      </c>
    </row>
    <row r="4490" spans="1:7">
      <c r="A4490" s="4" t="s">
        <v>300</v>
      </c>
      <c r="B4490">
        <v>8004017</v>
      </c>
      <c r="D4490" s="4" t="s">
        <v>15728</v>
      </c>
      <c r="E4490" s="4" t="s">
        <v>15729</v>
      </c>
      <c r="F4490">
        <f>VALUE(SUBSTITUTE(Hafas[[#This Row],[Breitengrad Bahnhof]],".",","))</f>
        <v>49.684857999999998</v>
      </c>
      <c r="G4490">
        <f>VALUE(SUBSTITUTE(Hafas[[#This Row],[Längengrad Bahnhof]],".",","))</f>
        <v>9.0014529999999997</v>
      </c>
    </row>
    <row r="4491" spans="1:7">
      <c r="A4491" s="4" t="s">
        <v>15730</v>
      </c>
      <c r="B4491">
        <v>8010233</v>
      </c>
      <c r="D4491" s="4" t="s">
        <v>15731</v>
      </c>
      <c r="E4491" s="4" t="s">
        <v>15732</v>
      </c>
      <c r="F4491">
        <f>VALUE(SUBSTITUTE(Hafas[[#This Row],[Breitengrad Bahnhof]],".",","))</f>
        <v>52.316344000000001</v>
      </c>
      <c r="G4491">
        <f>VALUE(SUBSTITUTE(Hafas[[#This Row],[Längengrad Bahnhof]],".",","))</f>
        <v>13.030688</v>
      </c>
    </row>
    <row r="4492" spans="1:7">
      <c r="A4492" s="4" t="s">
        <v>15733</v>
      </c>
      <c r="B4492">
        <v>8007193</v>
      </c>
      <c r="D4492" s="4" t="s">
        <v>15734</v>
      </c>
      <c r="E4492" s="4" t="s">
        <v>15735</v>
      </c>
      <c r="F4492">
        <f>VALUE(SUBSTITUTE(Hafas[[#This Row],[Breitengrad Bahnhof]],".",","))</f>
        <v>48.843620000000001</v>
      </c>
      <c r="G4492">
        <f>VALUE(SUBSTITUTE(Hafas[[#This Row],[Längengrad Bahnhof]],".",","))</f>
        <v>9.5391300000000001</v>
      </c>
    </row>
    <row r="4493" spans="1:7">
      <c r="A4493" s="4" t="s">
        <v>15736</v>
      </c>
      <c r="B4493">
        <v>8004019</v>
      </c>
      <c r="D4493" s="4" t="s">
        <v>15737</v>
      </c>
      <c r="E4493" s="4" t="s">
        <v>15738</v>
      </c>
      <c r="F4493">
        <f>VALUE(SUBSTITUTE(Hafas[[#This Row],[Breitengrad Bahnhof]],".",","))</f>
        <v>47.790829000000002</v>
      </c>
      <c r="G4493">
        <f>VALUE(SUBSTITUTE(Hafas[[#This Row],[Längengrad Bahnhof]],".",","))</f>
        <v>11.830816</v>
      </c>
    </row>
    <row r="4494" spans="1:7">
      <c r="A4494" s="4" t="s">
        <v>15739</v>
      </c>
      <c r="B4494">
        <v>8007482</v>
      </c>
      <c r="D4494" s="4" t="s">
        <v>15740</v>
      </c>
      <c r="E4494" s="4" t="s">
        <v>15741</v>
      </c>
      <c r="F4494">
        <f>VALUE(SUBSTITUTE(Hafas[[#This Row],[Breitengrad Bahnhof]],".",","))</f>
        <v>49.456367999999998</v>
      </c>
      <c r="G4494">
        <f>VALUE(SUBSTITUTE(Hafas[[#This Row],[Längengrad Bahnhof]],".",","))</f>
        <v>7.5483729999999998</v>
      </c>
    </row>
    <row r="4495" spans="1:7">
      <c r="A4495" s="4" t="s">
        <v>15742</v>
      </c>
      <c r="B4495">
        <v>8004020</v>
      </c>
      <c r="D4495" s="4" t="s">
        <v>15743</v>
      </c>
      <c r="E4495" s="4" t="s">
        <v>15744</v>
      </c>
      <c r="F4495">
        <f>VALUE(SUBSTITUTE(Hafas[[#This Row],[Breitengrad Bahnhof]],".",","))</f>
        <v>50.404043000000001</v>
      </c>
      <c r="G4495">
        <f>VALUE(SUBSTITUTE(Hafas[[#This Row],[Längengrad Bahnhof]],".",","))</f>
        <v>7.4075980000000001</v>
      </c>
    </row>
    <row r="4496" spans="1:7">
      <c r="A4496" s="4" t="s">
        <v>15745</v>
      </c>
      <c r="B4496">
        <v>8012351</v>
      </c>
      <c r="D4496" s="4" t="s">
        <v>15746</v>
      </c>
      <c r="E4496" s="4" t="s">
        <v>15747</v>
      </c>
      <c r="F4496">
        <f>VALUE(SUBSTITUTE(Hafas[[#This Row],[Breitengrad Bahnhof]],".",","))</f>
        <v>52.483750000000001</v>
      </c>
      <c r="G4496">
        <f>VALUE(SUBSTITUTE(Hafas[[#This Row],[Längengrad Bahnhof]],".",","))</f>
        <v>11.204770999999999</v>
      </c>
    </row>
    <row r="4497" spans="1:7">
      <c r="A4497" s="4" t="s">
        <v>15748</v>
      </c>
      <c r="B4497">
        <v>8012352</v>
      </c>
      <c r="D4497" s="4" t="s">
        <v>15749</v>
      </c>
      <c r="E4497" s="4" t="s">
        <v>15750</v>
      </c>
      <c r="F4497">
        <f>VALUE(SUBSTITUTE(Hafas[[#This Row],[Breitengrad Bahnhof]],".",","))</f>
        <v>52.466251</v>
      </c>
      <c r="G4497">
        <f>VALUE(SUBSTITUTE(Hafas[[#This Row],[Längengrad Bahnhof]],".",","))</f>
        <v>11.120177999999999</v>
      </c>
    </row>
    <row r="4498" spans="1:7">
      <c r="A4498" s="4" t="s">
        <v>15751</v>
      </c>
      <c r="B4498">
        <v>8004024</v>
      </c>
      <c r="D4498" s="4" t="s">
        <v>15752</v>
      </c>
      <c r="E4498" s="4" t="s">
        <v>15753</v>
      </c>
      <c r="F4498">
        <f>VALUE(SUBSTITUTE(Hafas[[#This Row],[Breitengrad Bahnhof]],".",","))</f>
        <v>51.809457000000002</v>
      </c>
      <c r="G4498">
        <f>VALUE(SUBSTITUTE(Hafas[[#This Row],[Längengrad Bahnhof]],".",","))</f>
        <v>6.4000120000000003</v>
      </c>
    </row>
    <row r="4499" spans="1:7">
      <c r="A4499" s="4" t="s">
        <v>15754</v>
      </c>
      <c r="B4499">
        <v>8004023</v>
      </c>
      <c r="D4499" s="4" t="s">
        <v>15755</v>
      </c>
      <c r="E4499" s="4" t="s">
        <v>15756</v>
      </c>
      <c r="F4499">
        <f>VALUE(SUBSTITUTE(Hafas[[#This Row],[Breitengrad Bahnhof]],".",","))</f>
        <v>51.560153999999997</v>
      </c>
      <c r="G4499">
        <f>VALUE(SUBSTITUTE(Hafas[[#This Row],[Längengrad Bahnhof]],".",","))</f>
        <v>6.5563729999999998</v>
      </c>
    </row>
    <row r="4500" spans="1:7">
      <c r="A4500" s="4" t="s">
        <v>15757</v>
      </c>
      <c r="B4500">
        <v>8012353</v>
      </c>
      <c r="D4500" s="4" t="s">
        <v>15758</v>
      </c>
      <c r="E4500" s="4" t="s">
        <v>15759</v>
      </c>
      <c r="F4500">
        <f>VALUE(SUBSTITUTE(Hafas[[#This Row],[Breitengrad Bahnhof]],".",","))</f>
        <v>53.099215999999998</v>
      </c>
      <c r="G4500">
        <f>VALUE(SUBSTITUTE(Hafas[[#This Row],[Längengrad Bahnhof]],".",","))</f>
        <v>13.637309999999999</v>
      </c>
    </row>
    <row r="4501" spans="1:7">
      <c r="A4501" s="4" t="s">
        <v>15760</v>
      </c>
      <c r="B4501">
        <v>8004026</v>
      </c>
      <c r="D4501" s="4" t="s">
        <v>15761</v>
      </c>
      <c r="E4501" s="4" t="s">
        <v>15762</v>
      </c>
      <c r="F4501">
        <f>VALUE(SUBSTITUTE(Hafas[[#This Row],[Breitengrad Bahnhof]],".",","))</f>
        <v>49.163961999999998</v>
      </c>
      <c r="G4501">
        <f>VALUE(SUBSTITUTE(Hafas[[#This Row],[Längengrad Bahnhof]],".",","))</f>
        <v>12.7683</v>
      </c>
    </row>
    <row r="4502" spans="1:7">
      <c r="A4502" s="4" t="s">
        <v>15763</v>
      </c>
      <c r="B4502">
        <v>8000640</v>
      </c>
      <c r="D4502" s="4" t="s">
        <v>15764</v>
      </c>
      <c r="E4502" s="4" t="s">
        <v>15765</v>
      </c>
      <c r="F4502">
        <f>VALUE(SUBSTITUTE(Hafas[[#This Row],[Breitengrad Bahnhof]],".",","))</f>
        <v>49.706480999999997</v>
      </c>
      <c r="G4502">
        <f>VALUE(SUBSTITUTE(Hafas[[#This Row],[Längengrad Bahnhof]],".",","))</f>
        <v>9.2484669999999998</v>
      </c>
    </row>
    <row r="4503" spans="1:7">
      <c r="A4503" s="4" t="s">
        <v>15766</v>
      </c>
      <c r="B4503">
        <v>8012354</v>
      </c>
      <c r="D4503" s="4" t="s">
        <v>15767</v>
      </c>
      <c r="E4503" s="4" t="s">
        <v>15768</v>
      </c>
      <c r="F4503">
        <f>VALUE(SUBSTITUTE(Hafas[[#This Row],[Breitengrad Bahnhof]],".",","))</f>
        <v>52.563344000000001</v>
      </c>
      <c r="G4503">
        <f>VALUE(SUBSTITUTE(Hafas[[#This Row],[Längengrad Bahnhof]],".",","))</f>
        <v>11.936624</v>
      </c>
    </row>
    <row r="4504" spans="1:7">
      <c r="A4504" s="4" t="s">
        <v>15769</v>
      </c>
      <c r="B4504">
        <v>8012356</v>
      </c>
      <c r="D4504" s="4" t="s">
        <v>15770</v>
      </c>
      <c r="E4504" s="4" t="s">
        <v>15771</v>
      </c>
      <c r="F4504">
        <f>VALUE(SUBSTITUTE(Hafas[[#This Row],[Breitengrad Bahnhof]],".",","))</f>
        <v>51.106324999999998</v>
      </c>
      <c r="G4504">
        <f>VALUE(SUBSTITUTE(Hafas[[#This Row],[Längengrad Bahnhof]],".",","))</f>
        <v>13.417130999999999</v>
      </c>
    </row>
    <row r="4505" spans="1:7">
      <c r="A4505" s="4" t="s">
        <v>15772</v>
      </c>
      <c r="B4505">
        <v>8012358</v>
      </c>
      <c r="D4505" s="4" t="s">
        <v>15773</v>
      </c>
      <c r="E4505" s="4" t="s">
        <v>15774</v>
      </c>
      <c r="F4505">
        <f>VALUE(SUBSTITUTE(Hafas[[#This Row],[Breitengrad Bahnhof]],".",","))</f>
        <v>54.200949000000001</v>
      </c>
      <c r="G4505">
        <f>VALUE(SUBSTITUTE(Hafas[[#This Row],[Längengrad Bahnhof]],".",","))</f>
        <v>13.197457999999999</v>
      </c>
    </row>
    <row r="4506" spans="1:7">
      <c r="A4506" s="4" t="s">
        <v>15775</v>
      </c>
      <c r="B4506">
        <v>8004028</v>
      </c>
      <c r="D4506" s="4" t="s">
        <v>15776</v>
      </c>
      <c r="E4506" s="4" t="s">
        <v>15777</v>
      </c>
      <c r="F4506">
        <f>VALUE(SUBSTITUTE(Hafas[[#This Row],[Breitengrad Bahnhof]],".",","))</f>
        <v>49.352868000000001</v>
      </c>
      <c r="G4506">
        <f>VALUE(SUBSTITUTE(Hafas[[#This Row],[Längengrad Bahnhof]],".",","))</f>
        <v>11.274054</v>
      </c>
    </row>
    <row r="4507" spans="1:7">
      <c r="A4507" s="4" t="s">
        <v>15778</v>
      </c>
      <c r="B4507">
        <v>8004030</v>
      </c>
      <c r="D4507" s="4" t="s">
        <v>15779</v>
      </c>
      <c r="E4507" s="4" t="s">
        <v>15780</v>
      </c>
      <c r="F4507">
        <f>VALUE(SUBSTITUTE(Hafas[[#This Row],[Breitengrad Bahnhof]],".",","))</f>
        <v>48.455978000000002</v>
      </c>
      <c r="G4507">
        <f>VALUE(SUBSTITUTE(Hafas[[#This Row],[Längengrad Bahnhof]],".",","))</f>
        <v>10.407905</v>
      </c>
    </row>
    <row r="4508" spans="1:7">
      <c r="A4508" s="4" t="s">
        <v>15781</v>
      </c>
      <c r="B4508">
        <v>8000338</v>
      </c>
      <c r="D4508" s="4" t="s">
        <v>15782</v>
      </c>
      <c r="E4508" s="4" t="s">
        <v>15783</v>
      </c>
      <c r="F4508">
        <f>VALUE(SUBSTITUTE(Hafas[[#This Row],[Breitengrad Bahnhof]],".",","))</f>
        <v>48.044916999999998</v>
      </c>
      <c r="G4508">
        <f>VALUE(SUBSTITUTE(Hafas[[#This Row],[Längengrad Bahnhof]],".",","))</f>
        <v>10.501626</v>
      </c>
    </row>
    <row r="4509" spans="1:7">
      <c r="A4509" s="4" t="s">
        <v>15784</v>
      </c>
      <c r="B4509">
        <v>8000252</v>
      </c>
      <c r="D4509" s="4" t="s">
        <v>15785</v>
      </c>
      <c r="E4509" s="4" t="s">
        <v>15786</v>
      </c>
      <c r="F4509">
        <f>VALUE(SUBSTITUTE(Hafas[[#This Row],[Breitengrad Bahnhof]],".",","))</f>
        <v>52.290137999999999</v>
      </c>
      <c r="G4509">
        <f>VALUE(SUBSTITUTE(Hafas[[#This Row],[Längengrad Bahnhof]],".",","))</f>
        <v>8.9347279999999998</v>
      </c>
    </row>
    <row r="4510" spans="1:7">
      <c r="A4510" s="4" t="s">
        <v>15787</v>
      </c>
      <c r="B4510">
        <v>8012361</v>
      </c>
      <c r="D4510" s="4" t="s">
        <v>15788</v>
      </c>
      <c r="E4510" s="4" t="s">
        <v>15789</v>
      </c>
      <c r="F4510">
        <f>VALUE(SUBSTITUTE(Hafas[[#This Row],[Breitengrad Bahnhof]],".",","))</f>
        <v>53.270429999999998</v>
      </c>
      <c r="G4510">
        <f>VALUE(SUBSTITUTE(Hafas[[#This Row],[Längengrad Bahnhof]],".",","))</f>
        <v>12.820759000000001</v>
      </c>
    </row>
    <row r="4511" spans="1:7">
      <c r="A4511" s="4" t="s">
        <v>15790</v>
      </c>
      <c r="B4511">
        <v>8012362</v>
      </c>
      <c r="D4511" s="4" t="s">
        <v>15791</v>
      </c>
      <c r="E4511" s="4" t="s">
        <v>15792</v>
      </c>
      <c r="F4511">
        <f>VALUE(SUBSTITUTE(Hafas[[#This Row],[Breitengrad Bahnhof]],".",","))</f>
        <v>53.880496999999998</v>
      </c>
      <c r="G4511">
        <f>VALUE(SUBSTITUTE(Hafas[[#This Row],[Längengrad Bahnhof]],".",","))</f>
        <v>12.123044</v>
      </c>
    </row>
    <row r="4512" spans="1:7">
      <c r="A4512" s="4" t="s">
        <v>15793</v>
      </c>
      <c r="B4512">
        <v>8079749</v>
      </c>
      <c r="D4512" s="4" t="s">
        <v>15794</v>
      </c>
      <c r="E4512" s="4" t="s">
        <v>15795</v>
      </c>
      <c r="F4512">
        <f>VALUE(SUBSTITUTE(Hafas[[#This Row],[Breitengrad Bahnhof]],".",","))</f>
        <v>53.881667</v>
      </c>
      <c r="G4512">
        <f>VALUE(SUBSTITUTE(Hafas[[#This Row],[Längengrad Bahnhof]],".",","))</f>
        <v>12.143525</v>
      </c>
    </row>
    <row r="4513" spans="1:7">
      <c r="A4513" s="4" t="s">
        <v>15796</v>
      </c>
      <c r="B4513">
        <v>8004037</v>
      </c>
      <c r="D4513" s="4" t="s">
        <v>15797</v>
      </c>
      <c r="E4513" s="4" t="s">
        <v>15798</v>
      </c>
      <c r="F4513">
        <f>VALUE(SUBSTITUTE(Hafas[[#This Row],[Breitengrad Bahnhof]],".",","))</f>
        <v>50.230798</v>
      </c>
      <c r="G4513">
        <f>VALUE(SUBSTITUTE(Hafas[[#This Row],[Längengrad Bahnhof]],".",","))</f>
        <v>9.1198180000000004</v>
      </c>
    </row>
    <row r="4514" spans="1:7">
      <c r="A4514" s="4" t="s">
        <v>15799</v>
      </c>
      <c r="B4514">
        <v>8010234</v>
      </c>
      <c r="D4514" s="4" t="s">
        <v>15800</v>
      </c>
      <c r="E4514" s="4" t="s">
        <v>15801</v>
      </c>
      <c r="F4514">
        <f>VALUE(SUBSTITUTE(Hafas[[#This Row],[Breitengrad Bahnhof]],".",","))</f>
        <v>50.922794000000003</v>
      </c>
      <c r="G4514">
        <f>VALUE(SUBSTITUTE(Hafas[[#This Row],[Längengrad Bahnhof]],".",","))</f>
        <v>14.74128</v>
      </c>
    </row>
    <row r="4515" spans="1:7">
      <c r="A4515" s="4" t="s">
        <v>15802</v>
      </c>
      <c r="B4515">
        <v>8071714</v>
      </c>
      <c r="D4515" s="4" t="s">
        <v>15803</v>
      </c>
      <c r="E4515" s="4" t="s">
        <v>15804</v>
      </c>
      <c r="F4515">
        <f>VALUE(SUBSTITUTE(Hafas[[#This Row],[Breitengrad Bahnhof]],".",","))</f>
        <v>50.916229999999999</v>
      </c>
      <c r="G4515">
        <f>VALUE(SUBSTITUTE(Hafas[[#This Row],[Längengrad Bahnhof]],".",","))</f>
        <v>14.759911000000001</v>
      </c>
    </row>
    <row r="4516" spans="1:7">
      <c r="A4516" s="4" t="s">
        <v>15805</v>
      </c>
      <c r="B4516">
        <v>8004038</v>
      </c>
      <c r="D4516" s="4" t="s">
        <v>15806</v>
      </c>
      <c r="E4516" s="4" t="s">
        <v>15807</v>
      </c>
      <c r="F4516">
        <f>VALUE(SUBSTITUTE(Hafas[[#This Row],[Breitengrad Bahnhof]],".",","))</f>
        <v>48.176411000000002</v>
      </c>
      <c r="G4516">
        <f>VALUE(SUBSTITUTE(Hafas[[#This Row],[Längengrad Bahnhof]],".",","))</f>
        <v>10.598127</v>
      </c>
    </row>
    <row r="4517" spans="1:7">
      <c r="A4517" s="4" t="s">
        <v>15808</v>
      </c>
      <c r="B4517">
        <v>8012366</v>
      </c>
      <c r="D4517" s="4" t="s">
        <v>15809</v>
      </c>
      <c r="E4517" s="4" t="s">
        <v>15810</v>
      </c>
      <c r="F4517">
        <f>VALUE(SUBSTITUTE(Hafas[[#This Row],[Breitengrad Bahnhof]],".",","))</f>
        <v>50.718034000000003</v>
      </c>
      <c r="G4517">
        <f>VALUE(SUBSTITUTE(Hafas[[#This Row],[Längengrad Bahnhof]],".",","))</f>
        <v>12.70673</v>
      </c>
    </row>
    <row r="4518" spans="1:7">
      <c r="A4518" s="4" t="s">
        <v>15811</v>
      </c>
      <c r="B4518">
        <v>8012367</v>
      </c>
      <c r="D4518" s="4" t="s">
        <v>15812</v>
      </c>
      <c r="E4518" s="4" t="s">
        <v>15813</v>
      </c>
      <c r="F4518">
        <f>VALUE(SUBSTITUTE(Hafas[[#This Row],[Breitengrad Bahnhof]],".",","))</f>
        <v>50.717714000000001</v>
      </c>
      <c r="G4518">
        <f>VALUE(SUBSTITUTE(Hafas[[#This Row],[Längengrad Bahnhof]],".",","))</f>
        <v>10.400055</v>
      </c>
    </row>
    <row r="4519" spans="1:7">
      <c r="A4519" s="4" t="s">
        <v>15814</v>
      </c>
      <c r="B4519">
        <v>8004040</v>
      </c>
      <c r="D4519" s="4" t="s">
        <v>15815</v>
      </c>
      <c r="E4519" s="4" t="s">
        <v>15816</v>
      </c>
      <c r="F4519">
        <f>VALUE(SUBSTITUTE(Hafas[[#This Row],[Breitengrad Bahnhof]],".",","))</f>
        <v>50.191195</v>
      </c>
      <c r="G4519">
        <f>VALUE(SUBSTITUTE(Hafas[[#This Row],[Längengrad Bahnhof]],".",","))</f>
        <v>9.6234230000000007</v>
      </c>
    </row>
    <row r="4520" spans="1:7">
      <c r="A4520" s="4" t="s">
        <v>15817</v>
      </c>
      <c r="B4520">
        <v>8004043</v>
      </c>
      <c r="D4520" s="4" t="s">
        <v>15818</v>
      </c>
      <c r="E4520" s="4" t="s">
        <v>15819</v>
      </c>
      <c r="F4520">
        <f>VALUE(SUBSTITUTE(Hafas[[#This Row],[Breitengrad Bahnhof]],".",","))</f>
        <v>47.44003</v>
      </c>
      <c r="G4520">
        <f>VALUE(SUBSTITUTE(Hafas[[#This Row],[Längengrad Bahnhof]],".",","))</f>
        <v>11.265705000000001</v>
      </c>
    </row>
    <row r="4521" spans="1:7">
      <c r="A4521" s="4" t="s">
        <v>15820</v>
      </c>
      <c r="B4521">
        <v>8081941</v>
      </c>
      <c r="D4521" s="4" t="s">
        <v>15821</v>
      </c>
      <c r="E4521" s="4" t="s">
        <v>15822</v>
      </c>
      <c r="F4521">
        <f>VALUE(SUBSTITUTE(Hafas[[#This Row],[Breitengrad Bahnhof]],".",","))</f>
        <v>47.438648000000001</v>
      </c>
      <c r="G4521">
        <f>VALUE(SUBSTITUTE(Hafas[[#This Row],[Längengrad Bahnhof]],".",","))</f>
        <v>11.260382</v>
      </c>
    </row>
    <row r="4522" spans="1:7">
      <c r="A4522" s="4" t="s">
        <v>15823</v>
      </c>
      <c r="B4522">
        <v>8004044</v>
      </c>
      <c r="D4522" s="4" t="s">
        <v>2585</v>
      </c>
      <c r="E4522" s="4" t="s">
        <v>2585</v>
      </c>
      <c r="F4522">
        <f>VALUE(SUBSTITUTE(Hafas[[#This Row],[Breitengrad Bahnhof]],".",","))</f>
        <v>999999</v>
      </c>
      <c r="G4522">
        <f>VALUE(SUBSTITUTE(Hafas[[#This Row],[Längengrad Bahnhof]],".",","))</f>
        <v>999999</v>
      </c>
    </row>
    <row r="4523" spans="1:7">
      <c r="A4523" s="4" t="s">
        <v>15824</v>
      </c>
      <c r="B4523">
        <v>8004046</v>
      </c>
      <c r="D4523" s="4" t="s">
        <v>15825</v>
      </c>
      <c r="E4523" s="4" t="s">
        <v>15826</v>
      </c>
      <c r="F4523">
        <f>VALUE(SUBSTITUTE(Hafas[[#This Row],[Breitengrad Bahnhof]],".",","))</f>
        <v>48.150160999999997</v>
      </c>
      <c r="G4523">
        <f>VALUE(SUBSTITUTE(Hafas[[#This Row],[Längengrad Bahnhof]],".",","))</f>
        <v>12.332990000000001</v>
      </c>
    </row>
    <row r="4524" spans="1:7">
      <c r="A4524" s="4" t="s">
        <v>352</v>
      </c>
      <c r="B4524">
        <v>8012369</v>
      </c>
      <c r="D4524" s="4" t="s">
        <v>15827</v>
      </c>
      <c r="E4524" s="4" t="s">
        <v>15828</v>
      </c>
      <c r="F4524">
        <f>VALUE(SUBSTITUTE(Hafas[[#This Row],[Breitengrad Bahnhof]],".",","))</f>
        <v>50.987544999999997</v>
      </c>
      <c r="G4524">
        <f>VALUE(SUBSTITUTE(Hafas[[#This Row],[Längengrad Bahnhof]],".",","))</f>
        <v>12.959863</v>
      </c>
    </row>
    <row r="4525" spans="1:7">
      <c r="A4525" s="4" t="s">
        <v>15829</v>
      </c>
      <c r="B4525">
        <v>8012370</v>
      </c>
      <c r="D4525" s="4" t="s">
        <v>15830</v>
      </c>
      <c r="E4525" s="4" t="s">
        <v>15831</v>
      </c>
      <c r="F4525">
        <f>VALUE(SUBSTITUTE(Hafas[[#This Row],[Breitengrad Bahnhof]],".",","))</f>
        <v>52.197780000000002</v>
      </c>
      <c r="G4525">
        <f>VALUE(SUBSTITUTE(Hafas[[#This Row],[Längengrad Bahnhof]],".",","))</f>
        <v>14.394802</v>
      </c>
    </row>
    <row r="4526" spans="1:7">
      <c r="A4526" s="4" t="s">
        <v>15832</v>
      </c>
      <c r="B4526">
        <v>8004049</v>
      </c>
      <c r="D4526" s="4" t="s">
        <v>15833</v>
      </c>
      <c r="E4526" s="4" t="s">
        <v>15834</v>
      </c>
      <c r="F4526">
        <f>VALUE(SUBSTITUTE(Hafas[[#This Row],[Breitengrad Bahnhof]],".",","))</f>
        <v>47.872571000000001</v>
      </c>
      <c r="G4526">
        <f>VALUE(SUBSTITUTE(Hafas[[#This Row],[Längengrad Bahnhof]],".",","))</f>
        <v>9.6379009999999994</v>
      </c>
    </row>
    <row r="4527" spans="1:7">
      <c r="A4527" s="4" t="s">
        <v>15835</v>
      </c>
      <c r="B4527">
        <v>8012372</v>
      </c>
      <c r="D4527" s="4" t="s">
        <v>15836</v>
      </c>
      <c r="E4527" s="4" t="s">
        <v>15837</v>
      </c>
      <c r="F4527">
        <f>VALUE(SUBSTITUTE(Hafas[[#This Row],[Breitengrad Bahnhof]],".",","))</f>
        <v>52.142958999999998</v>
      </c>
      <c r="G4527">
        <f>VALUE(SUBSTITUTE(Hafas[[#This Row],[Längengrad Bahnhof]],".",","))</f>
        <v>11.951665999999999</v>
      </c>
    </row>
    <row r="4528" spans="1:7">
      <c r="A4528" s="4" t="s">
        <v>15838</v>
      </c>
      <c r="B4528">
        <v>8004050</v>
      </c>
      <c r="D4528" s="4" t="s">
        <v>15839</v>
      </c>
      <c r="E4528" s="4" t="s">
        <v>15840</v>
      </c>
      <c r="F4528">
        <f>VALUE(SUBSTITUTE(Hafas[[#This Row],[Breitengrad Bahnhof]],".",","))</f>
        <v>49.321106999999998</v>
      </c>
      <c r="G4528">
        <f>VALUE(SUBSTITUTE(Hafas[[#This Row],[Längengrad Bahnhof]],".",","))</f>
        <v>9.3579790000000003</v>
      </c>
    </row>
    <row r="4529" spans="1:7">
      <c r="A4529" s="4" t="s">
        <v>15841</v>
      </c>
      <c r="B4529">
        <v>8012371</v>
      </c>
      <c r="D4529" s="4" t="s">
        <v>15842</v>
      </c>
      <c r="E4529" s="4" t="s">
        <v>15843</v>
      </c>
      <c r="F4529">
        <f>VALUE(SUBSTITUTE(Hafas[[#This Row],[Breitengrad Bahnhof]],".",","))</f>
        <v>51.505606</v>
      </c>
      <c r="G4529">
        <f>VALUE(SUBSTITUTE(Hafas[[#This Row],[Längengrad Bahnhof]],".",","))</f>
        <v>12.819504</v>
      </c>
    </row>
    <row r="4530" spans="1:7">
      <c r="A4530" s="4" t="s">
        <v>15844</v>
      </c>
      <c r="B4530">
        <v>8000644</v>
      </c>
      <c r="D4530" s="4" t="s">
        <v>15845</v>
      </c>
      <c r="E4530" s="4" t="s">
        <v>15846</v>
      </c>
      <c r="F4530">
        <f>VALUE(SUBSTITUTE(Hafas[[#This Row],[Breitengrad Bahnhof]],".",","))</f>
        <v>51.451146999999999</v>
      </c>
      <c r="G4530">
        <f>VALUE(SUBSTITUTE(Hafas[[#This Row],[Längengrad Bahnhof]],".",","))</f>
        <v>6.6415350000000002</v>
      </c>
    </row>
    <row r="4531" spans="1:7">
      <c r="A4531" s="4" t="s">
        <v>15847</v>
      </c>
      <c r="B4531">
        <v>8012373</v>
      </c>
      <c r="D4531" s="4" t="s">
        <v>15848</v>
      </c>
      <c r="E4531" s="4" t="s">
        <v>15849</v>
      </c>
      <c r="F4531">
        <f>VALUE(SUBSTITUTE(Hafas[[#This Row],[Breitengrad Bahnhof]],".",","))</f>
        <v>52.560088999999998</v>
      </c>
      <c r="G4531">
        <f>VALUE(SUBSTITUTE(Hafas[[#This Row],[Längengrad Bahnhof]],".",","))</f>
        <v>12.329815</v>
      </c>
    </row>
    <row r="4532" spans="1:7">
      <c r="A4532" s="4" t="s">
        <v>15850</v>
      </c>
      <c r="B4532">
        <v>8004053</v>
      </c>
      <c r="D4532" s="4" t="s">
        <v>15851</v>
      </c>
      <c r="E4532" s="4" t="s">
        <v>15852</v>
      </c>
      <c r="F4532">
        <f>VALUE(SUBSTITUTE(Hafas[[#This Row],[Breitengrad Bahnhof]],".",","))</f>
        <v>48.824644999999997</v>
      </c>
      <c r="G4532">
        <f>VALUE(SUBSTITUTE(Hafas[[#This Row],[Längengrad Bahnhof]],".",","))</f>
        <v>9.9580169999999999</v>
      </c>
    </row>
    <row r="4533" spans="1:7">
      <c r="A4533" s="4" t="s">
        <v>15853</v>
      </c>
      <c r="B4533">
        <v>8004068</v>
      </c>
      <c r="D4533" s="4" t="s">
        <v>15854</v>
      </c>
      <c r="E4533" s="4" t="s">
        <v>15855</v>
      </c>
      <c r="F4533">
        <f>VALUE(SUBSTITUTE(Hafas[[#This Row],[Breitengrad Bahnhof]],".",","))</f>
        <v>47.958151000000001</v>
      </c>
      <c r="G4533">
        <f>VALUE(SUBSTITUTE(Hafas[[#This Row],[Längengrad Bahnhof]],".",","))</f>
        <v>8.7707960000000007</v>
      </c>
    </row>
    <row r="4534" spans="1:7">
      <c r="A4534" s="4" t="s">
        <v>15856</v>
      </c>
      <c r="B4534">
        <v>8004067</v>
      </c>
      <c r="D4534" s="4" t="s">
        <v>15857</v>
      </c>
      <c r="E4534" s="4" t="s">
        <v>15858</v>
      </c>
      <c r="F4534">
        <f>VALUE(SUBSTITUTE(Hafas[[#This Row],[Breitengrad Bahnhof]],".",","))</f>
        <v>47.957236999999999</v>
      </c>
      <c r="G4534">
        <f>VALUE(SUBSTITUTE(Hafas[[#This Row],[Längengrad Bahnhof]],".",","))</f>
        <v>8.7633729999999996</v>
      </c>
    </row>
    <row r="4535" spans="1:7">
      <c r="A4535" s="4" t="s">
        <v>15859</v>
      </c>
      <c r="B4535">
        <v>8012384</v>
      </c>
      <c r="D4535" s="4" t="s">
        <v>15860</v>
      </c>
      <c r="E4535" s="4" t="s">
        <v>15861</v>
      </c>
      <c r="F4535">
        <f>VALUE(SUBSTITUTE(Hafas[[#This Row],[Breitengrad Bahnhof]],".",","))</f>
        <v>53.806071000000003</v>
      </c>
      <c r="G4535">
        <f>VALUE(SUBSTITUTE(Hafas[[#This Row],[Längengrad Bahnhof]],".",","))</f>
        <v>11.481918</v>
      </c>
    </row>
    <row r="4536" spans="1:7">
      <c r="A4536" s="4" t="s">
        <v>15862</v>
      </c>
      <c r="B4536">
        <v>8071763</v>
      </c>
      <c r="D4536" s="4" t="s">
        <v>15863</v>
      </c>
      <c r="E4536" s="4" t="s">
        <v>15864</v>
      </c>
      <c r="F4536">
        <f>VALUE(SUBSTITUTE(Hafas[[#This Row],[Breitengrad Bahnhof]],".",","))</f>
        <v>53.821201000000002</v>
      </c>
      <c r="G4536">
        <f>VALUE(SUBSTITUTE(Hafas[[#This Row],[Längengrad Bahnhof]],".",","))</f>
        <v>11.485260999999999</v>
      </c>
    </row>
    <row r="4537" spans="1:7">
      <c r="A4537" s="4" t="s">
        <v>15865</v>
      </c>
      <c r="B4537">
        <v>8004057</v>
      </c>
      <c r="D4537" s="4" t="s">
        <v>15866</v>
      </c>
      <c r="E4537" s="4" t="s">
        <v>15867</v>
      </c>
      <c r="F4537">
        <f>VALUE(SUBSTITUTE(Hafas[[#This Row],[Breitengrad Bahnhof]],".",","))</f>
        <v>53.624414000000002</v>
      </c>
      <c r="G4537">
        <f>VALUE(SUBSTITUTE(Hafas[[#This Row],[Längengrad Bahnhof]],".",","))</f>
        <v>10.683209</v>
      </c>
    </row>
    <row r="4538" spans="1:7">
      <c r="A4538" s="4" t="s">
        <v>15868</v>
      </c>
      <c r="B4538">
        <v>8012376</v>
      </c>
      <c r="D4538" s="4" t="s">
        <v>15869</v>
      </c>
      <c r="E4538" s="4" t="s">
        <v>15870</v>
      </c>
      <c r="F4538">
        <f>VALUE(SUBSTITUTE(Hafas[[#This Row],[Breitengrad Bahnhof]],".",","))</f>
        <v>53.585939000000003</v>
      </c>
      <c r="G4538">
        <f>VALUE(SUBSTITUTE(Hafas[[#This Row],[Längengrad Bahnhof]],".",","))</f>
        <v>13.084507</v>
      </c>
    </row>
    <row r="4539" spans="1:7">
      <c r="A4539" s="4" t="s">
        <v>15871</v>
      </c>
      <c r="B4539">
        <v>8007279</v>
      </c>
      <c r="D4539" s="4" t="s">
        <v>15872</v>
      </c>
      <c r="E4539" s="4" t="s">
        <v>15873</v>
      </c>
      <c r="F4539">
        <f>VALUE(SUBSTITUTE(Hafas[[#This Row],[Breitengrad Bahnhof]],".",","))</f>
        <v>50.070309000000002</v>
      </c>
      <c r="G4539">
        <f>VALUE(SUBSTITUTE(Hafas[[#This Row],[Längengrad Bahnhof]],".",","))</f>
        <v>9.1662180000000006</v>
      </c>
    </row>
    <row r="4540" spans="1:7">
      <c r="A4540" s="4" t="s">
        <v>15874</v>
      </c>
      <c r="B4540">
        <v>8070166</v>
      </c>
      <c r="D4540" s="4" t="s">
        <v>15875</v>
      </c>
      <c r="E4540" s="4" t="s">
        <v>15876</v>
      </c>
      <c r="F4540">
        <f>VALUE(SUBSTITUTE(Hafas[[#This Row],[Breitengrad Bahnhof]],".",","))</f>
        <v>50.079470999999998</v>
      </c>
      <c r="G4540">
        <f>VALUE(SUBSTITUTE(Hafas[[#This Row],[Längengrad Bahnhof]],".",","))</f>
        <v>9.1562280000000005</v>
      </c>
    </row>
    <row r="4541" spans="1:7">
      <c r="A4541" s="4" t="s">
        <v>15877</v>
      </c>
      <c r="B4541">
        <v>8004077</v>
      </c>
      <c r="D4541" s="4" t="s">
        <v>15878</v>
      </c>
      <c r="E4541" s="4" t="s">
        <v>15879</v>
      </c>
      <c r="F4541">
        <f>VALUE(SUBSTITUTE(Hafas[[#This Row],[Breitengrad Bahnhof]],".",","))</f>
        <v>48.799166</v>
      </c>
      <c r="G4541">
        <f>VALUE(SUBSTITUTE(Hafas[[#This Row],[Längengrad Bahnhof]],".",","))</f>
        <v>8.7283279999999994</v>
      </c>
    </row>
    <row r="4542" spans="1:7">
      <c r="A4542" s="4" t="s">
        <v>15880</v>
      </c>
      <c r="B4542">
        <v>8000253</v>
      </c>
      <c r="D4542" s="4" t="s">
        <v>15881</v>
      </c>
      <c r="E4542" s="4" t="s">
        <v>15882</v>
      </c>
      <c r="F4542">
        <f>VALUE(SUBSTITUTE(Hafas[[#This Row],[Breitengrad Bahnhof]],".",","))</f>
        <v>51.196582999999997</v>
      </c>
      <c r="G4542">
        <f>VALUE(SUBSTITUTE(Hafas[[#This Row],[Längengrad Bahnhof]],".",","))</f>
        <v>6.4461110000000001</v>
      </c>
    </row>
    <row r="4543" spans="1:7">
      <c r="A4543" s="4" t="s">
        <v>15883</v>
      </c>
      <c r="B4543">
        <v>8004061</v>
      </c>
      <c r="D4543" s="4" t="s">
        <v>15884</v>
      </c>
      <c r="E4543" s="4" t="s">
        <v>15885</v>
      </c>
      <c r="F4543">
        <f>VALUE(SUBSTITUTE(Hafas[[#This Row],[Breitengrad Bahnhof]],".",","))</f>
        <v>51.148080999999998</v>
      </c>
      <c r="G4543">
        <f>VALUE(SUBSTITUTE(Hafas[[#This Row],[Längengrad Bahnhof]],".",","))</f>
        <v>6.32904</v>
      </c>
    </row>
    <row r="4544" spans="1:7">
      <c r="A4544" s="4" t="s">
        <v>15886</v>
      </c>
      <c r="B4544">
        <v>8001745</v>
      </c>
      <c r="D4544" s="4" t="s">
        <v>15887</v>
      </c>
      <c r="E4544" s="4" t="s">
        <v>15888</v>
      </c>
      <c r="F4544">
        <f>VALUE(SUBSTITUTE(Hafas[[#This Row],[Breitengrad Bahnhof]],".",","))</f>
        <v>51.199624999999997</v>
      </c>
      <c r="G4544">
        <f>VALUE(SUBSTITUTE(Hafas[[#This Row],[Längengrad Bahnhof]],".",","))</f>
        <v>6.4724279999999998</v>
      </c>
    </row>
    <row r="4545" spans="1:7">
      <c r="A4545" s="4" t="s">
        <v>15889</v>
      </c>
      <c r="B4545">
        <v>8004063</v>
      </c>
      <c r="D4545" s="4" t="s">
        <v>15890</v>
      </c>
      <c r="E4545" s="4" t="s">
        <v>15891</v>
      </c>
      <c r="F4545">
        <f>VALUE(SUBSTITUTE(Hafas[[#This Row],[Breitengrad Bahnhof]],".",","))</f>
        <v>51.150711999999999</v>
      </c>
      <c r="G4545">
        <f>VALUE(SUBSTITUTE(Hafas[[#This Row],[Längengrad Bahnhof]],".",","))</f>
        <v>6.3578939999999999</v>
      </c>
    </row>
    <row r="4546" spans="1:7">
      <c r="A4546" s="4" t="s">
        <v>15892</v>
      </c>
      <c r="B4546">
        <v>8012377</v>
      </c>
      <c r="D4546" s="4" t="s">
        <v>15893</v>
      </c>
      <c r="E4546" s="4" t="s">
        <v>15894</v>
      </c>
      <c r="F4546">
        <f>VALUE(SUBSTITUTE(Hafas[[#This Row],[Breitengrad Bahnhof]],".",","))</f>
        <v>54.143569999999997</v>
      </c>
      <c r="G4546">
        <f>VALUE(SUBSTITUTE(Hafas[[#This Row],[Längengrad Bahnhof]],".",","))</f>
        <v>12.225336</v>
      </c>
    </row>
    <row r="4547" spans="1:7">
      <c r="A4547" s="4" t="s">
        <v>15895</v>
      </c>
      <c r="B4547">
        <v>8079750</v>
      </c>
      <c r="D4547" s="4" t="s">
        <v>15896</v>
      </c>
      <c r="E4547" s="4" t="s">
        <v>15897</v>
      </c>
      <c r="F4547">
        <f>VALUE(SUBSTITUTE(Hafas[[#This Row],[Breitengrad Bahnhof]],".",","))</f>
        <v>54.147995999999999</v>
      </c>
      <c r="G4547">
        <f>VALUE(SUBSTITUTE(Hafas[[#This Row],[Längengrad Bahnhof]],".",","))</f>
        <v>12.227199000000001</v>
      </c>
    </row>
    <row r="4548" spans="1:7">
      <c r="A4548" s="4" t="s">
        <v>15898</v>
      </c>
      <c r="B4548">
        <v>8004064</v>
      </c>
      <c r="D4548" s="4" t="s">
        <v>15899</v>
      </c>
      <c r="E4548" s="4" t="s">
        <v>15900</v>
      </c>
      <c r="F4548">
        <f>VALUE(SUBSTITUTE(Hafas[[#This Row],[Breitengrad Bahnhof]],".",","))</f>
        <v>50.302227000000002</v>
      </c>
      <c r="G4548">
        <f>VALUE(SUBSTITUTE(Hafas[[#This Row],[Längengrad Bahnhof]],".",","))</f>
        <v>11.057613</v>
      </c>
    </row>
    <row r="4549" spans="1:7">
      <c r="A4549" s="4" t="s">
        <v>15901</v>
      </c>
      <c r="B4549">
        <v>8004078</v>
      </c>
      <c r="D4549" s="4" t="s">
        <v>15902</v>
      </c>
      <c r="E4549" s="4" t="s">
        <v>15903</v>
      </c>
      <c r="F4549">
        <f>VALUE(SUBSTITUTE(Hafas[[#This Row],[Breitengrad Bahnhof]],".",","))</f>
        <v>50.296357</v>
      </c>
      <c r="G4549">
        <f>VALUE(SUBSTITUTE(Hafas[[#This Row],[Längengrad Bahnhof]],".",","))</f>
        <v>7.1530550000000002</v>
      </c>
    </row>
    <row r="4550" spans="1:7">
      <c r="A4550" s="4" t="s">
        <v>15904</v>
      </c>
      <c r="B4550">
        <v>8079067</v>
      </c>
      <c r="D4550" s="4" t="s">
        <v>15905</v>
      </c>
      <c r="E4550" s="4" t="s">
        <v>15906</v>
      </c>
      <c r="F4550">
        <f>VALUE(SUBSTITUTE(Hafas[[#This Row],[Breitengrad Bahnhof]],".",","))</f>
        <v>50.564863000000003</v>
      </c>
      <c r="G4550">
        <f>VALUE(SUBSTITUTE(Hafas[[#This Row],[Längengrad Bahnhof]],".",","))</f>
        <v>6.2342339999999998</v>
      </c>
    </row>
    <row r="4551" spans="1:7">
      <c r="A4551" s="4" t="s">
        <v>15907</v>
      </c>
      <c r="B4551">
        <v>8000663</v>
      </c>
      <c r="D4551" s="4" t="s">
        <v>15908</v>
      </c>
      <c r="E4551" s="4" t="s">
        <v>15909</v>
      </c>
      <c r="F4551">
        <f>VALUE(SUBSTITUTE(Hafas[[#This Row],[Breitengrad Bahnhof]],".",","))</f>
        <v>49.633665999999998</v>
      </c>
      <c r="G4551">
        <f>VALUE(SUBSTITUTE(Hafas[[#This Row],[Längengrad Bahnhof]],".",","))</f>
        <v>8.2081619999999997</v>
      </c>
    </row>
    <row r="4552" spans="1:7">
      <c r="A4552" s="4" t="s">
        <v>15910</v>
      </c>
      <c r="B4552">
        <v>8000667</v>
      </c>
      <c r="D4552" s="4" t="s">
        <v>15911</v>
      </c>
      <c r="E4552" s="4" t="s">
        <v>15912</v>
      </c>
      <c r="F4552">
        <f>VALUE(SUBSTITUTE(Hafas[[#This Row],[Breitengrad Bahnhof]],".",","))</f>
        <v>50.444834</v>
      </c>
      <c r="G4552">
        <f>VALUE(SUBSTITUTE(Hafas[[#This Row],[Längengrad Bahnhof]],".",","))</f>
        <v>7.8253329999999997</v>
      </c>
    </row>
    <row r="4553" spans="1:7">
      <c r="A4553" s="4" t="s">
        <v>15913</v>
      </c>
      <c r="B4553">
        <v>8004080</v>
      </c>
      <c r="D4553" s="4" t="s">
        <v>15914</v>
      </c>
      <c r="E4553" s="4" t="s">
        <v>15915</v>
      </c>
      <c r="F4553">
        <f>VALUE(SUBSTITUTE(Hafas[[#This Row],[Breitengrad Bahnhof]],".",","))</f>
        <v>49.793466000000002</v>
      </c>
      <c r="G4553">
        <f>VALUE(SUBSTITUTE(Hafas[[#This Row],[Längengrad Bahnhof]],".",","))</f>
        <v>7.588673</v>
      </c>
    </row>
    <row r="4554" spans="1:7">
      <c r="A4554" s="4" t="s">
        <v>15916</v>
      </c>
      <c r="B4554">
        <v>8079023</v>
      </c>
      <c r="D4554" s="4" t="s">
        <v>15917</v>
      </c>
      <c r="E4554" s="4" t="s">
        <v>15918</v>
      </c>
      <c r="F4554">
        <f>VALUE(SUBSTITUTE(Hafas[[#This Row],[Breitengrad Bahnhof]],".",","))</f>
        <v>53.717154999999998</v>
      </c>
      <c r="G4554">
        <f>VALUE(SUBSTITUTE(Hafas[[#This Row],[Längengrad Bahnhof]],".",","))</f>
        <v>9.9917440000000006</v>
      </c>
    </row>
    <row r="4555" spans="1:7">
      <c r="A4555" s="4" t="s">
        <v>15919</v>
      </c>
      <c r="B4555">
        <v>8079265</v>
      </c>
      <c r="D4555" s="4" t="s">
        <v>15920</v>
      </c>
      <c r="E4555" s="4" t="s">
        <v>15921</v>
      </c>
      <c r="F4555">
        <f>VALUE(SUBSTITUTE(Hafas[[#This Row],[Breitengrad Bahnhof]],".",","))</f>
        <v>49.165953999999999</v>
      </c>
      <c r="G4555">
        <f>VALUE(SUBSTITUTE(Hafas[[#This Row],[Längengrad Bahnhof]],".",","))</f>
        <v>7.7549590000000004</v>
      </c>
    </row>
    <row r="4556" spans="1:7">
      <c r="A4556" s="4" t="s">
        <v>15922</v>
      </c>
      <c r="B4556">
        <v>8004084</v>
      </c>
      <c r="D4556" s="4" t="s">
        <v>15923</v>
      </c>
      <c r="E4556" s="4" t="s">
        <v>15924</v>
      </c>
      <c r="F4556">
        <f>VALUE(SUBSTITUTE(Hafas[[#This Row],[Breitengrad Bahnhof]],".",","))</f>
        <v>48.470329999999997</v>
      </c>
      <c r="G4556">
        <f>VALUE(SUBSTITUTE(Hafas[[#This Row],[Längengrad Bahnhof]],".",","))</f>
        <v>11.930382</v>
      </c>
    </row>
    <row r="4557" spans="1:7">
      <c r="A4557" s="4" t="s">
        <v>15925</v>
      </c>
      <c r="B4557">
        <v>8007630</v>
      </c>
      <c r="D4557" s="4" t="s">
        <v>15926</v>
      </c>
      <c r="E4557" s="4" t="s">
        <v>15927</v>
      </c>
      <c r="F4557">
        <f>VALUE(SUBSTITUTE(Hafas[[#This Row],[Breitengrad Bahnhof]],".",","))</f>
        <v>47.767574000000003</v>
      </c>
      <c r="G4557">
        <f>VALUE(SUBSTITUTE(Hafas[[#This Row],[Längengrad Bahnhof]],".",","))</f>
        <v>11.720549999999999</v>
      </c>
    </row>
    <row r="4558" spans="1:7">
      <c r="A4558" s="4" t="s">
        <v>15928</v>
      </c>
      <c r="B4558">
        <v>8004065</v>
      </c>
      <c r="D4558" s="4" t="s">
        <v>15929</v>
      </c>
      <c r="E4558" s="4" t="s">
        <v>15930</v>
      </c>
      <c r="F4558">
        <f>VALUE(SUBSTITUTE(Hafas[[#This Row],[Breitengrad Bahnhof]],".",","))</f>
        <v>49.978999999999999</v>
      </c>
      <c r="G4558">
        <f>VALUE(SUBSTITUTE(Hafas[[#This Row],[Längengrad Bahnhof]],".",","))</f>
        <v>8.5653839999999999</v>
      </c>
    </row>
    <row r="4559" spans="1:7">
      <c r="A4559" s="4" t="s">
        <v>15931</v>
      </c>
      <c r="B4559">
        <v>8012378</v>
      </c>
      <c r="D4559" s="4" t="s">
        <v>15932</v>
      </c>
      <c r="E4559" s="4" t="s">
        <v>15933</v>
      </c>
      <c r="F4559">
        <f>VALUE(SUBSTITUTE(Hafas[[#This Row],[Breitengrad Bahnhof]],".",","))</f>
        <v>52.581660999999997</v>
      </c>
      <c r="G4559">
        <f>VALUE(SUBSTITUTE(Hafas[[#This Row],[Längengrad Bahnhof]],".",","))</f>
        <v>11.748849</v>
      </c>
    </row>
    <row r="4560" spans="1:7">
      <c r="A4560" s="4" t="s">
        <v>15934</v>
      </c>
      <c r="B4560">
        <v>8012387</v>
      </c>
      <c r="D4560" s="4" t="s">
        <v>15935</v>
      </c>
      <c r="E4560" s="4" t="s">
        <v>15936</v>
      </c>
      <c r="F4560">
        <f>VALUE(SUBSTITUTE(Hafas[[#This Row],[Breitengrad Bahnhof]],".",","))</f>
        <v>51.155586999999997</v>
      </c>
      <c r="G4560">
        <f>VALUE(SUBSTITUTE(Hafas[[#This Row],[Längengrad Bahnhof]],".",","))</f>
        <v>13.683434999999999</v>
      </c>
    </row>
    <row r="4561" spans="1:7">
      <c r="A4561" s="4" t="s">
        <v>15937</v>
      </c>
      <c r="B4561">
        <v>8004066</v>
      </c>
      <c r="D4561" s="4" t="s">
        <v>15938</v>
      </c>
      <c r="E4561" s="4" t="s">
        <v>15939</v>
      </c>
      <c r="F4561">
        <f>VALUE(SUBSTITUTE(Hafas[[#This Row],[Breitengrad Bahnhof]],".",","))</f>
        <v>49.597299</v>
      </c>
      <c r="G4561">
        <f>VALUE(SUBSTITUTE(Hafas[[#This Row],[Längengrad Bahnhof]],".",","))</f>
        <v>8.7309870000000007</v>
      </c>
    </row>
    <row r="4562" spans="1:7">
      <c r="A4562" s="4" t="s">
        <v>15940</v>
      </c>
      <c r="B4562">
        <v>8004090</v>
      </c>
      <c r="D4562" s="4" t="s">
        <v>15941</v>
      </c>
      <c r="E4562" s="4" t="s">
        <v>15942</v>
      </c>
      <c r="F4562">
        <f>VALUE(SUBSTITUTE(Hafas[[#This Row],[Breitengrad Bahnhof]],".",","))</f>
        <v>50.117145999999998</v>
      </c>
      <c r="G4562">
        <f>VALUE(SUBSTITUTE(Hafas[[#This Row],[Längengrad Bahnhof]],".",","))</f>
        <v>9.7990659999999998</v>
      </c>
    </row>
    <row r="4563" spans="1:7">
      <c r="A4563" s="4" t="s">
        <v>15943</v>
      </c>
      <c r="B4563">
        <v>8004093</v>
      </c>
      <c r="D4563" s="4" t="s">
        <v>15944</v>
      </c>
      <c r="E4563" s="4" t="s">
        <v>15945</v>
      </c>
      <c r="F4563">
        <f>VALUE(SUBSTITUTE(Hafas[[#This Row],[Breitengrad Bahnhof]],".",","))</f>
        <v>54.872141999999997</v>
      </c>
      <c r="G4563">
        <f>VALUE(SUBSTITUTE(Hafas[[#This Row],[Längengrad Bahnhof]],".",","))</f>
        <v>8.4324639999999995</v>
      </c>
    </row>
    <row r="4564" spans="1:7">
      <c r="A4564" s="4" t="s">
        <v>15946</v>
      </c>
      <c r="B4564">
        <v>8007777</v>
      </c>
      <c r="D4564" s="4" t="s">
        <v>15947</v>
      </c>
      <c r="E4564" s="4" t="s">
        <v>15948</v>
      </c>
      <c r="F4564">
        <f>VALUE(SUBSTITUTE(Hafas[[#This Row],[Breitengrad Bahnhof]],".",","))</f>
        <v>54.872020999999997</v>
      </c>
      <c r="G4564">
        <f>VALUE(SUBSTITUTE(Hafas[[#This Row],[Längengrad Bahnhof]],".",","))</f>
        <v>8.4319760000000006</v>
      </c>
    </row>
    <row r="4565" spans="1:7">
      <c r="A4565" s="4" t="s">
        <v>15949</v>
      </c>
      <c r="B4565">
        <v>8004095</v>
      </c>
      <c r="D4565" s="4" t="s">
        <v>15950</v>
      </c>
      <c r="E4565" s="4" t="s">
        <v>15951</v>
      </c>
      <c r="F4565">
        <f>VALUE(SUBSTITUTE(Hafas[[#This Row],[Breitengrad Bahnhof]],".",","))</f>
        <v>49.346769999999999</v>
      </c>
      <c r="G4565">
        <f>VALUE(SUBSTITUTE(Hafas[[#This Row],[Längengrad Bahnhof]],".",","))</f>
        <v>9.1340420000000009</v>
      </c>
    </row>
    <row r="4566" spans="1:7">
      <c r="A4566" s="4" t="s">
        <v>15952</v>
      </c>
      <c r="B4566">
        <v>8004094</v>
      </c>
      <c r="D4566" s="4" t="s">
        <v>15953</v>
      </c>
      <c r="E4566" s="4" t="s">
        <v>15954</v>
      </c>
      <c r="F4566">
        <f>VALUE(SUBSTITUTE(Hafas[[#This Row],[Breitengrad Bahnhof]],".",","))</f>
        <v>49.352559999999997</v>
      </c>
      <c r="G4566">
        <f>VALUE(SUBSTITUTE(Hafas[[#This Row],[Längengrad Bahnhof]],".",","))</f>
        <v>9.1436550000000008</v>
      </c>
    </row>
    <row r="4567" spans="1:7">
      <c r="A4567" s="4" t="s">
        <v>15955</v>
      </c>
      <c r="B4567">
        <v>8000264</v>
      </c>
      <c r="D4567" s="4" t="s">
        <v>15956</v>
      </c>
      <c r="E4567" s="4" t="s">
        <v>15957</v>
      </c>
      <c r="F4567">
        <f>VALUE(SUBSTITUTE(Hafas[[#This Row],[Breitengrad Bahnhof]],".",","))</f>
        <v>49.348483999999999</v>
      </c>
      <c r="G4567">
        <f>VALUE(SUBSTITUTE(Hafas[[#This Row],[Längengrad Bahnhof]],".",","))</f>
        <v>9.1130929999999992</v>
      </c>
    </row>
    <row r="4568" spans="1:7">
      <c r="A4568" s="4" t="s">
        <v>15958</v>
      </c>
      <c r="B4568">
        <v>8012388</v>
      </c>
      <c r="D4568" s="4" t="s">
        <v>15959</v>
      </c>
      <c r="E4568" s="4" t="s">
        <v>15960</v>
      </c>
      <c r="F4568">
        <f>VALUE(SUBSTITUTE(Hafas[[#This Row],[Breitengrad Bahnhof]],".",","))</f>
        <v>50.783597999999998</v>
      </c>
      <c r="G4568">
        <f>VALUE(SUBSTITUTE(Hafas[[#This Row],[Längengrad Bahnhof]],".",","))</f>
        <v>12.481399</v>
      </c>
    </row>
    <row r="4569" spans="1:7">
      <c r="A4569" s="4" t="s">
        <v>15961</v>
      </c>
      <c r="B4569">
        <v>8004096</v>
      </c>
      <c r="D4569" s="4" t="s">
        <v>15962</v>
      </c>
      <c r="E4569" s="4" t="s">
        <v>15963</v>
      </c>
      <c r="F4569">
        <f>VALUE(SUBSTITUTE(Hafas[[#This Row],[Breitengrad Bahnhof]],".",","))</f>
        <v>50.195483000000003</v>
      </c>
      <c r="G4569">
        <f>VALUE(SUBSTITUTE(Hafas[[#This Row],[Längengrad Bahnhof]],".",","))</f>
        <v>7.3713569999999997</v>
      </c>
    </row>
    <row r="4570" spans="1:7">
      <c r="A4570" s="4" t="s">
        <v>15964</v>
      </c>
      <c r="B4570">
        <v>8012381</v>
      </c>
      <c r="D4570" s="4" t="s">
        <v>15965</v>
      </c>
      <c r="E4570" s="4" t="s">
        <v>15966</v>
      </c>
      <c r="F4570">
        <f>VALUE(SUBSTITUTE(Hafas[[#This Row],[Breitengrad Bahnhof]],".",","))</f>
        <v>52.218980999999999</v>
      </c>
      <c r="G4570">
        <f>VALUE(SUBSTITUTE(Hafas[[#This Row],[Längengrad Bahnhof]],".",","))</f>
        <v>11.78462</v>
      </c>
    </row>
    <row r="4571" spans="1:7">
      <c r="A4571" s="4" t="s">
        <v>15967</v>
      </c>
      <c r="B4571">
        <v>8004070</v>
      </c>
      <c r="D4571" s="4" t="s">
        <v>15968</v>
      </c>
      <c r="E4571" s="4" t="s">
        <v>15969</v>
      </c>
      <c r="F4571">
        <f>VALUE(SUBSTITUTE(Hafas[[#This Row],[Breitengrad Bahnhof]],".",","))</f>
        <v>48.404037000000002</v>
      </c>
      <c r="G4571">
        <f>VALUE(SUBSTITUTE(Hafas[[#This Row],[Längengrad Bahnhof]],".",","))</f>
        <v>9.0463909999999998</v>
      </c>
    </row>
    <row r="4572" spans="1:7">
      <c r="A4572" s="4" t="s">
        <v>767</v>
      </c>
      <c r="B4572">
        <v>8004071</v>
      </c>
      <c r="D4572" s="4" t="s">
        <v>15970</v>
      </c>
      <c r="E4572" s="4" t="s">
        <v>15971</v>
      </c>
      <c r="F4572">
        <f>VALUE(SUBSTITUTE(Hafas[[#This Row],[Breitengrad Bahnhof]],".",","))</f>
        <v>48.806806000000002</v>
      </c>
      <c r="G4572">
        <f>VALUE(SUBSTITUTE(Hafas[[#This Row],[Längengrad Bahnhof]],".",","))</f>
        <v>10.597832</v>
      </c>
    </row>
    <row r="4573" spans="1:7">
      <c r="A4573" s="4" t="s">
        <v>15972</v>
      </c>
      <c r="B4573">
        <v>8012390</v>
      </c>
      <c r="D4573" s="4" t="s">
        <v>15973</v>
      </c>
      <c r="E4573" s="4" t="s">
        <v>15974</v>
      </c>
      <c r="F4573">
        <f>VALUE(SUBSTITUTE(Hafas[[#This Row],[Breitengrad Bahnhof]],".",","))</f>
        <v>51.307640999999997</v>
      </c>
      <c r="G4573">
        <f>VALUE(SUBSTITUTE(Hafas[[#This Row],[Längengrad Bahnhof]],".",","))</f>
        <v>11.804437</v>
      </c>
    </row>
    <row r="4574" spans="1:7">
      <c r="A4574" s="4" t="s">
        <v>15975</v>
      </c>
      <c r="B4574">
        <v>8012392</v>
      </c>
      <c r="D4574" s="4" t="s">
        <v>15976</v>
      </c>
      <c r="E4574" s="4" t="s">
        <v>15977</v>
      </c>
      <c r="F4574">
        <f>VALUE(SUBSTITUTE(Hafas[[#This Row],[Breitengrad Bahnhof]],".",","))</f>
        <v>51.303854999999999</v>
      </c>
      <c r="G4574">
        <f>VALUE(SUBSTITUTE(Hafas[[#This Row],[Längengrad Bahnhof]],".",","))</f>
        <v>11.813770999999999</v>
      </c>
    </row>
    <row r="4575" spans="1:7">
      <c r="A4575" s="4" t="s">
        <v>15978</v>
      </c>
      <c r="B4575">
        <v>8012391</v>
      </c>
      <c r="D4575" s="4" t="s">
        <v>15979</v>
      </c>
      <c r="E4575" s="4" t="s">
        <v>15980</v>
      </c>
      <c r="F4575">
        <f>VALUE(SUBSTITUTE(Hafas[[#This Row],[Breitengrad Bahnhof]],".",","))</f>
        <v>51.319529000000003</v>
      </c>
      <c r="G4575">
        <f>VALUE(SUBSTITUTE(Hafas[[#This Row],[Längengrad Bahnhof]],".",","))</f>
        <v>14.708178999999999</v>
      </c>
    </row>
    <row r="4576" spans="1:7">
      <c r="A4576" s="4" t="s">
        <v>15981</v>
      </c>
      <c r="B4576">
        <v>8070832</v>
      </c>
      <c r="D4576" s="4" t="s">
        <v>15982</v>
      </c>
      <c r="E4576" s="4" t="s">
        <v>15983</v>
      </c>
      <c r="F4576">
        <f>VALUE(SUBSTITUTE(Hafas[[#This Row],[Breitengrad Bahnhof]],".",","))</f>
        <v>51.315091000000002</v>
      </c>
      <c r="G4576">
        <f>VALUE(SUBSTITUTE(Hafas[[#This Row],[Längengrad Bahnhof]],".",","))</f>
        <v>14.703529</v>
      </c>
    </row>
    <row r="4577" spans="1:7">
      <c r="A4577" s="4" t="s">
        <v>15984</v>
      </c>
      <c r="B4577">
        <v>8004100</v>
      </c>
      <c r="D4577" s="4" t="s">
        <v>15985</v>
      </c>
      <c r="E4577" s="4" t="s">
        <v>15986</v>
      </c>
      <c r="F4577">
        <f>VALUE(SUBSTITUTE(Hafas[[#This Row],[Breitengrad Bahnhof]],".",","))</f>
        <v>50.617100000000001</v>
      </c>
      <c r="G4577">
        <f>VALUE(SUBSTITUTE(Hafas[[#This Row],[Längengrad Bahnhof]],".",","))</f>
        <v>9.0290350000000004</v>
      </c>
    </row>
    <row r="4578" spans="1:7">
      <c r="A4578" s="4" t="s">
        <v>15987</v>
      </c>
      <c r="B4578">
        <v>8004101</v>
      </c>
      <c r="D4578" s="4" t="s">
        <v>15988</v>
      </c>
      <c r="E4578" s="4" t="s">
        <v>15989</v>
      </c>
      <c r="F4578">
        <f>VALUE(SUBSTITUTE(Hafas[[#This Row],[Breitengrad Bahnhof]],".",","))</f>
        <v>50.18486</v>
      </c>
      <c r="G4578">
        <f>VALUE(SUBSTITUTE(Hafas[[#This Row],[Längengrad Bahnhof]],".",","))</f>
        <v>7.3393930000000003</v>
      </c>
    </row>
    <row r="4579" spans="1:7">
      <c r="A4579" s="4" t="s">
        <v>15990</v>
      </c>
      <c r="B4579">
        <v>8004099</v>
      </c>
      <c r="D4579" s="4" t="s">
        <v>15991</v>
      </c>
      <c r="E4579" s="4" t="s">
        <v>15992</v>
      </c>
      <c r="F4579">
        <f>VALUE(SUBSTITUTE(Hafas[[#This Row],[Breitengrad Bahnhof]],".",","))</f>
        <v>50.827475999999997</v>
      </c>
      <c r="G4579">
        <f>VALUE(SUBSTITUTE(Hafas[[#This Row],[Längengrad Bahnhof]],".",","))</f>
        <v>7.951651</v>
      </c>
    </row>
    <row r="4580" spans="1:7">
      <c r="A4580" s="4" t="s">
        <v>15993</v>
      </c>
      <c r="B4580">
        <v>8070695</v>
      </c>
      <c r="D4580" s="4" t="s">
        <v>15994</v>
      </c>
      <c r="E4580" s="4" t="s">
        <v>15995</v>
      </c>
      <c r="F4580">
        <f>VALUE(SUBSTITUTE(Hafas[[#This Row],[Breitengrad Bahnhof]],".",","))</f>
        <v>51.236462000000003</v>
      </c>
      <c r="G4580">
        <f>VALUE(SUBSTITUTE(Hafas[[#This Row],[Längengrad Bahnhof]],".",","))</f>
        <v>13.059797</v>
      </c>
    </row>
    <row r="4581" spans="1:7">
      <c r="A4581" s="4" t="s">
        <v>15996</v>
      </c>
      <c r="B4581">
        <v>8004178</v>
      </c>
      <c r="D4581" s="4" t="s">
        <v>15997</v>
      </c>
      <c r="E4581" s="4" t="s">
        <v>15998</v>
      </c>
      <c r="F4581">
        <f>VALUE(SUBSTITUTE(Hafas[[#This Row],[Breitengrad Bahnhof]],".",","))</f>
        <v>48.876666</v>
      </c>
      <c r="G4581">
        <f>VALUE(SUBSTITUTE(Hafas[[#This Row],[Längengrad Bahnhof]],".",","))</f>
        <v>8.2737160000000003</v>
      </c>
    </row>
    <row r="4582" spans="1:7">
      <c r="A4582" s="4" t="s">
        <v>15999</v>
      </c>
      <c r="B4582">
        <v>8004192</v>
      </c>
      <c r="D4582" s="4" t="s">
        <v>16000</v>
      </c>
      <c r="E4582" s="4" t="s">
        <v>16001</v>
      </c>
      <c r="F4582">
        <f>VALUE(SUBSTITUTE(Hafas[[#This Row],[Breitengrad Bahnhof]],".",","))</f>
        <v>48.879995999999998</v>
      </c>
      <c r="G4582">
        <f>VALUE(SUBSTITUTE(Hafas[[#This Row],[Längengrad Bahnhof]],".",","))</f>
        <v>8.2866129999999991</v>
      </c>
    </row>
    <row r="4583" spans="1:7">
      <c r="A4583" s="4" t="s">
        <v>16002</v>
      </c>
      <c r="B4583">
        <v>8000339</v>
      </c>
      <c r="D4583" s="4" t="s">
        <v>16003</v>
      </c>
      <c r="E4583" s="4" t="s">
        <v>16004</v>
      </c>
      <c r="F4583">
        <f>VALUE(SUBSTITUTE(Hafas[[#This Row],[Breitengrad Bahnhof]],".",","))</f>
        <v>48.953192000000001</v>
      </c>
      <c r="G4583">
        <f>VALUE(SUBSTITUTE(Hafas[[#This Row],[Längengrad Bahnhof]],".",","))</f>
        <v>8.8461010000000009</v>
      </c>
    </row>
    <row r="4584" spans="1:7">
      <c r="A4584" s="4" t="s">
        <v>16005</v>
      </c>
      <c r="B4584">
        <v>8004103</v>
      </c>
      <c r="D4584" s="4" t="s">
        <v>16006</v>
      </c>
      <c r="E4584" s="4" t="s">
        <v>16007</v>
      </c>
      <c r="F4584">
        <f>VALUE(SUBSTITUTE(Hafas[[#This Row],[Breitengrad Bahnhof]],".",","))</f>
        <v>48.956339999999997</v>
      </c>
      <c r="G4584">
        <f>VALUE(SUBSTITUTE(Hafas[[#This Row],[Längengrad Bahnhof]],".",","))</f>
        <v>8.8601430000000008</v>
      </c>
    </row>
    <row r="4585" spans="1:7">
      <c r="A4585" s="4" t="s">
        <v>16008</v>
      </c>
      <c r="B4585">
        <v>8071416</v>
      </c>
      <c r="D4585" s="4" t="s">
        <v>16009</v>
      </c>
      <c r="E4585" s="4" t="s">
        <v>16010</v>
      </c>
      <c r="F4585">
        <f>VALUE(SUBSTITUTE(Hafas[[#This Row],[Breitengrad Bahnhof]],".",","))</f>
        <v>48.955128999999999</v>
      </c>
      <c r="G4585">
        <f>VALUE(SUBSTITUTE(Hafas[[#This Row],[Längengrad Bahnhof]],".",","))</f>
        <v>8.8623460000000005</v>
      </c>
    </row>
    <row r="4586" spans="1:7">
      <c r="A4586" s="4" t="s">
        <v>16011</v>
      </c>
      <c r="B4586">
        <v>8012393</v>
      </c>
      <c r="D4586" s="4" t="s">
        <v>16012</v>
      </c>
      <c r="E4586" s="4" t="s">
        <v>16013</v>
      </c>
      <c r="F4586">
        <f>VALUE(SUBSTITUTE(Hafas[[#This Row],[Breitengrad Bahnhof]],".",","))</f>
        <v>51.855711999999997</v>
      </c>
      <c r="G4586">
        <f>VALUE(SUBSTITUTE(Hafas[[#This Row],[Längengrad Bahnhof]],".",","))</f>
        <v>12.748212000000001</v>
      </c>
    </row>
    <row r="4587" spans="1:7">
      <c r="A4587" s="4" t="s">
        <v>16014</v>
      </c>
      <c r="B4587">
        <v>8012394</v>
      </c>
      <c r="D4587" s="4" t="s">
        <v>16015</v>
      </c>
      <c r="E4587" s="4" t="s">
        <v>16016</v>
      </c>
      <c r="F4587">
        <f>VALUE(SUBSTITUTE(Hafas[[#This Row],[Breitengrad Bahnhof]],".",","))</f>
        <v>50.914118000000002</v>
      </c>
      <c r="G4587">
        <f>VALUE(SUBSTITUTE(Hafas[[#This Row],[Längengrad Bahnhof]],".",","))</f>
        <v>13.818784000000001</v>
      </c>
    </row>
    <row r="4588" spans="1:7">
      <c r="A4588" s="4" t="s">
        <v>16017</v>
      </c>
      <c r="B4588">
        <v>8000258</v>
      </c>
      <c r="D4588" s="4" t="s">
        <v>16018</v>
      </c>
      <c r="E4588" s="4" t="s">
        <v>16019</v>
      </c>
      <c r="F4588">
        <f>VALUE(SUBSTITUTE(Hafas[[#This Row],[Breitengrad Bahnhof]],".",","))</f>
        <v>48.248207999999998</v>
      </c>
      <c r="G4588">
        <f>VALUE(SUBSTITUTE(Hafas[[#This Row],[Längengrad Bahnhof]],".",","))</f>
        <v>12.519638</v>
      </c>
    </row>
    <row r="4589" spans="1:7">
      <c r="A4589" s="4" t="s">
        <v>16020</v>
      </c>
      <c r="B4589">
        <v>8004104</v>
      </c>
      <c r="D4589" s="4" t="s">
        <v>16021</v>
      </c>
      <c r="E4589" s="4" t="s">
        <v>16022</v>
      </c>
      <c r="F4589">
        <f>VALUE(SUBSTITUTE(Hafas[[#This Row],[Breitengrad Bahnhof]],".",","))</f>
        <v>48.449941000000003</v>
      </c>
      <c r="G4589">
        <f>VALUE(SUBSTITUTE(Hafas[[#This Row],[Längengrad Bahnhof]],".",","))</f>
        <v>8.7268019999999993</v>
      </c>
    </row>
    <row r="4590" spans="1:7">
      <c r="A4590" s="4" t="s">
        <v>16023</v>
      </c>
      <c r="B4590">
        <v>8004105</v>
      </c>
      <c r="D4590" s="4" t="s">
        <v>16024</v>
      </c>
      <c r="E4590" s="4" t="s">
        <v>16025</v>
      </c>
      <c r="F4590">
        <f>VALUE(SUBSTITUTE(Hafas[[#This Row],[Breitengrad Bahnhof]],".",","))</f>
        <v>52.619692000000001</v>
      </c>
      <c r="G4590">
        <f>VALUE(SUBSTITUTE(Hafas[[#This Row],[Längengrad Bahnhof]],".",","))</f>
        <v>8.2085120000000007</v>
      </c>
    </row>
    <row r="4591" spans="1:7">
      <c r="A4591" s="4" t="s">
        <v>16026</v>
      </c>
      <c r="B4591">
        <v>8080980</v>
      </c>
      <c r="D4591" s="4" t="s">
        <v>16027</v>
      </c>
      <c r="E4591" s="4" t="s">
        <v>16028</v>
      </c>
      <c r="F4591">
        <f>VALUE(SUBSTITUTE(Hafas[[#This Row],[Breitengrad Bahnhof]],".",","))</f>
        <v>52.654604999999997</v>
      </c>
      <c r="G4591">
        <f>VALUE(SUBSTITUTE(Hafas[[#This Row],[Längengrad Bahnhof]],".",","))</f>
        <v>13.386844</v>
      </c>
    </row>
    <row r="4592" spans="1:7">
      <c r="A4592" s="4" t="s">
        <v>16029</v>
      </c>
      <c r="B4592">
        <v>8004107</v>
      </c>
      <c r="D4592" s="4" t="s">
        <v>16030</v>
      </c>
      <c r="E4592" s="4" t="s">
        <v>16031</v>
      </c>
      <c r="F4592">
        <f>VALUE(SUBSTITUTE(Hafas[[#This Row],[Breitengrad Bahnhof]],".",","))</f>
        <v>47.813630000000003</v>
      </c>
      <c r="G4592">
        <f>VALUE(SUBSTITUTE(Hafas[[#This Row],[Längengrad Bahnhof]],".",","))</f>
        <v>8.804252</v>
      </c>
    </row>
    <row r="4593" spans="1:7">
      <c r="A4593" s="4" t="s">
        <v>16032</v>
      </c>
      <c r="B4593">
        <v>8010235</v>
      </c>
      <c r="D4593" s="4" t="s">
        <v>16033</v>
      </c>
      <c r="E4593" s="4" t="s">
        <v>16034</v>
      </c>
      <c r="F4593">
        <f>VALUE(SUBSTITUTE(Hafas[[#This Row],[Breitengrad Bahnhof]],".",","))</f>
        <v>51.209192999999999</v>
      </c>
      <c r="G4593">
        <f>VALUE(SUBSTITUTE(Hafas[[#This Row],[Längengrad Bahnhof]],".",","))</f>
        <v>10.474041</v>
      </c>
    </row>
    <row r="4594" spans="1:7">
      <c r="A4594" s="4" t="s">
        <v>16035</v>
      </c>
      <c r="B4594">
        <v>8004111</v>
      </c>
      <c r="D4594" s="4" t="s">
        <v>16036</v>
      </c>
      <c r="E4594" s="4" t="s">
        <v>16037</v>
      </c>
      <c r="F4594">
        <f>VALUE(SUBSTITUTE(Hafas[[#This Row],[Breitengrad Bahnhof]],".",","))</f>
        <v>48.029212000000001</v>
      </c>
      <c r="G4594">
        <f>VALUE(SUBSTITUTE(Hafas[[#This Row],[Längengrad Bahnhof]],".",","))</f>
        <v>8.885643</v>
      </c>
    </row>
    <row r="4595" spans="1:7">
      <c r="A4595" s="4" t="s">
        <v>16038</v>
      </c>
      <c r="B4595">
        <v>8004112</v>
      </c>
      <c r="D4595" s="4" t="s">
        <v>16039</v>
      </c>
      <c r="E4595" s="4" t="s">
        <v>16040</v>
      </c>
      <c r="F4595">
        <f>VALUE(SUBSTITUTE(Hafas[[#This Row],[Breitengrad Bahnhof]],".",","))</f>
        <v>50.119186999999997</v>
      </c>
      <c r="G4595">
        <f>VALUE(SUBSTITUTE(Hafas[[#This Row],[Längengrad Bahnhof]],".",","))</f>
        <v>8.8379220000000007</v>
      </c>
    </row>
    <row r="4596" spans="1:7">
      <c r="A4596" s="4" t="s">
        <v>16041</v>
      </c>
      <c r="B4596">
        <v>8070088</v>
      </c>
      <c r="D4596" s="4" t="s">
        <v>16042</v>
      </c>
      <c r="E4596" s="4" t="s">
        <v>16043</v>
      </c>
      <c r="F4596">
        <f>VALUE(SUBSTITUTE(Hafas[[#This Row],[Breitengrad Bahnhof]],".",","))</f>
        <v>50.120421999999998</v>
      </c>
      <c r="G4596">
        <f>VALUE(SUBSTITUTE(Hafas[[#This Row],[Längengrad Bahnhof]],".",","))</f>
        <v>8.8581749999999992</v>
      </c>
    </row>
    <row r="4597" spans="1:7">
      <c r="A4597" s="4" t="s">
        <v>16044</v>
      </c>
      <c r="B4597">
        <v>8077780</v>
      </c>
      <c r="D4597" s="4" t="s">
        <v>16045</v>
      </c>
      <c r="E4597" s="4" t="s">
        <v>16046</v>
      </c>
      <c r="F4597">
        <f>VALUE(SUBSTITUTE(Hafas[[#This Row],[Breitengrad Bahnhof]],".",","))</f>
        <v>47.903461</v>
      </c>
      <c r="G4597">
        <f>VALUE(SUBSTITUTE(Hafas[[#This Row],[Längengrad Bahnhof]],".",","))</f>
        <v>9.0274680000000007</v>
      </c>
    </row>
    <row r="4598" spans="1:7">
      <c r="A4598" s="4" t="s">
        <v>16047</v>
      </c>
      <c r="B4598">
        <v>8004115</v>
      </c>
      <c r="D4598" s="4" t="s">
        <v>16048</v>
      </c>
      <c r="E4598" s="4" t="s">
        <v>16049</v>
      </c>
      <c r="F4598">
        <f>VALUE(SUBSTITUTE(Hafas[[#This Row],[Breitengrad Bahnhof]],".",","))</f>
        <v>49.151491</v>
      </c>
      <c r="G4598">
        <f>VALUE(SUBSTITUTE(Hafas[[#This Row],[Längengrad Bahnhof]],".",","))</f>
        <v>11.007960000000001</v>
      </c>
    </row>
    <row r="4599" spans="1:7">
      <c r="A4599" s="4" t="s">
        <v>16050</v>
      </c>
      <c r="B4599">
        <v>8004350</v>
      </c>
      <c r="D4599" s="4" t="s">
        <v>16051</v>
      </c>
      <c r="E4599" s="4" t="s">
        <v>16052</v>
      </c>
      <c r="F4599">
        <f>VALUE(SUBSTITUTE(Hafas[[#This Row],[Breitengrad Bahnhof]],".",","))</f>
        <v>49.832203</v>
      </c>
      <c r="G4599">
        <f>VALUE(SUBSTITUTE(Hafas[[#This Row],[Längengrad Bahnhof]],".",","))</f>
        <v>8.7033179999999994</v>
      </c>
    </row>
    <row r="4600" spans="1:7">
      <c r="A4600" s="4" t="s">
        <v>16053</v>
      </c>
      <c r="B4600">
        <v>8000534</v>
      </c>
      <c r="D4600" s="4" t="s">
        <v>16054</v>
      </c>
      <c r="E4600" s="4" t="s">
        <v>16055</v>
      </c>
      <c r="F4600">
        <f>VALUE(SUBSTITUTE(Hafas[[#This Row],[Breitengrad Bahnhof]],".",","))</f>
        <v>49.154359999999997</v>
      </c>
      <c r="G4600">
        <f>VALUE(SUBSTITUTE(Hafas[[#This Row],[Längengrad Bahnhof]],".",","))</f>
        <v>10.720492999999999</v>
      </c>
    </row>
    <row r="4601" spans="1:7">
      <c r="A4601" s="4" t="s">
        <v>16056</v>
      </c>
      <c r="B4601">
        <v>8070494</v>
      </c>
      <c r="D4601" s="4" t="s">
        <v>16057</v>
      </c>
      <c r="E4601" s="4" t="s">
        <v>16058</v>
      </c>
      <c r="F4601">
        <f>VALUE(SUBSTITUTE(Hafas[[#This Row],[Breitengrad Bahnhof]],".",","))</f>
        <v>48.419884000000003</v>
      </c>
      <c r="G4601">
        <f>VALUE(SUBSTITUTE(Hafas[[#This Row],[Längengrad Bahnhof]],".",","))</f>
        <v>8.7599389999999993</v>
      </c>
    </row>
    <row r="4602" spans="1:7">
      <c r="A4602" s="4" t="s">
        <v>16059</v>
      </c>
      <c r="B4602">
        <v>8012407</v>
      </c>
      <c r="D4602" s="4" t="s">
        <v>16060</v>
      </c>
      <c r="E4602" s="4" t="s">
        <v>16061</v>
      </c>
      <c r="F4602">
        <f>VALUE(SUBSTITUTE(Hafas[[#This Row],[Breitengrad Bahnhof]],".",","))</f>
        <v>50.808999</v>
      </c>
      <c r="G4602">
        <f>VALUE(SUBSTITUTE(Hafas[[#This Row],[Längengrad Bahnhof]],".",","))</f>
        <v>13.413152999999999</v>
      </c>
    </row>
    <row r="4603" spans="1:7">
      <c r="A4603" s="4" t="s">
        <v>16062</v>
      </c>
      <c r="B4603">
        <v>8013486</v>
      </c>
      <c r="D4603" s="4" t="s">
        <v>16063</v>
      </c>
      <c r="E4603" s="4" t="s">
        <v>16064</v>
      </c>
      <c r="F4603">
        <f>VALUE(SUBSTITUTE(Hafas[[#This Row],[Breitengrad Bahnhof]],".",","))</f>
        <v>50.425193999999998</v>
      </c>
      <c r="G4603">
        <f>VALUE(SUBSTITUTE(Hafas[[#This Row],[Längengrad Bahnhof]],".",","))</f>
        <v>12.397349999999999</v>
      </c>
    </row>
    <row r="4604" spans="1:7">
      <c r="A4604" s="4" t="s">
        <v>16065</v>
      </c>
      <c r="B4604">
        <v>8000273</v>
      </c>
      <c r="D4604" s="4" t="s">
        <v>16066</v>
      </c>
      <c r="E4604" s="4" t="s">
        <v>16067</v>
      </c>
      <c r="F4604">
        <f>VALUE(SUBSTITUTE(Hafas[[#This Row],[Breitengrad Bahnhof]],".",","))</f>
        <v>50.415689999999998</v>
      </c>
      <c r="G4604">
        <f>VALUE(SUBSTITUTE(Hafas[[#This Row],[Längengrad Bahnhof]],".",","))</f>
        <v>12.399034</v>
      </c>
    </row>
    <row r="4605" spans="1:7">
      <c r="A4605" s="4" t="s">
        <v>16068</v>
      </c>
      <c r="B4605">
        <v>8012408</v>
      </c>
      <c r="D4605" s="4" t="s">
        <v>16069</v>
      </c>
      <c r="E4605" s="4" t="s">
        <v>16070</v>
      </c>
      <c r="F4605">
        <f>VALUE(SUBSTITUTE(Hafas[[#This Row],[Breitengrad Bahnhof]],".",","))</f>
        <v>50.905684999999998</v>
      </c>
      <c r="G4605">
        <f>VALUE(SUBSTITUTE(Hafas[[#This Row],[Längengrad Bahnhof]],".",","))</f>
        <v>13.388804</v>
      </c>
    </row>
    <row r="4606" spans="1:7">
      <c r="A4606" s="4" t="s">
        <v>16071</v>
      </c>
      <c r="B4606">
        <v>8012409</v>
      </c>
      <c r="D4606" s="4" t="s">
        <v>16072</v>
      </c>
      <c r="E4606" s="4" t="s">
        <v>16073</v>
      </c>
      <c r="F4606">
        <f>VALUE(SUBSTITUTE(Hafas[[#This Row],[Breitengrad Bahnhof]],".",","))</f>
        <v>51.667786999999997</v>
      </c>
      <c r="G4606">
        <f>VALUE(SUBSTITUTE(Hafas[[#This Row],[Längengrad Bahnhof]],".",","))</f>
        <v>12.354047</v>
      </c>
    </row>
    <row r="4607" spans="1:7">
      <c r="A4607" s="4" t="s">
        <v>16074</v>
      </c>
      <c r="B4607">
        <v>8000259</v>
      </c>
      <c r="D4607" s="4" t="s">
        <v>16075</v>
      </c>
      <c r="E4607" s="4" t="s">
        <v>16076</v>
      </c>
      <c r="F4607">
        <f>VALUE(SUBSTITUTE(Hafas[[#This Row],[Breitengrad Bahnhof]],".",","))</f>
        <v>51.431342000000001</v>
      </c>
      <c r="G4607">
        <f>VALUE(SUBSTITUTE(Hafas[[#This Row],[Längengrad Bahnhof]],".",","))</f>
        <v>6.8865100000000004</v>
      </c>
    </row>
    <row r="4608" spans="1:7">
      <c r="A4608" s="4" t="s">
        <v>16077</v>
      </c>
      <c r="B4608">
        <v>8000687</v>
      </c>
      <c r="D4608" s="4" t="s">
        <v>16078</v>
      </c>
      <c r="E4608" s="4" t="s">
        <v>16079</v>
      </c>
      <c r="F4608">
        <f>VALUE(SUBSTITUTE(Hafas[[#This Row],[Breitengrad Bahnhof]],".",","))</f>
        <v>51.449202999999997</v>
      </c>
      <c r="G4608">
        <f>VALUE(SUBSTITUTE(Hafas[[#This Row],[Längengrad Bahnhof]],".",","))</f>
        <v>6.8526360000000004</v>
      </c>
    </row>
    <row r="4609" spans="1:7">
      <c r="A4609" s="4" t="s">
        <v>16080</v>
      </c>
      <c r="B4609">
        <v>8004122</v>
      </c>
      <c r="D4609" s="4" t="s">
        <v>16081</v>
      </c>
      <c r="E4609" s="4" t="s">
        <v>16082</v>
      </c>
      <c r="F4609">
        <f>VALUE(SUBSTITUTE(Hafas[[#This Row],[Breitengrad Bahnhof]],".",","))</f>
        <v>51.439653999999997</v>
      </c>
      <c r="G4609">
        <f>VALUE(SUBSTITUTE(Hafas[[#This Row],[Längengrad Bahnhof]],".",","))</f>
        <v>6.8714040000000001</v>
      </c>
    </row>
    <row r="4610" spans="1:7">
      <c r="A4610" s="4" t="s">
        <v>16083</v>
      </c>
      <c r="B4610">
        <v>8006035</v>
      </c>
      <c r="D4610" s="4" t="s">
        <v>16084</v>
      </c>
      <c r="E4610" s="4" t="s">
        <v>16085</v>
      </c>
      <c r="F4610">
        <f>VALUE(SUBSTITUTE(Hafas[[#This Row],[Breitengrad Bahnhof]],".",","))</f>
        <v>50.402613000000002</v>
      </c>
      <c r="G4610">
        <f>VALUE(SUBSTITUTE(Hafas[[#This Row],[Längengrad Bahnhof]],".",","))</f>
        <v>7.5087799999999998</v>
      </c>
    </row>
    <row r="4611" spans="1:7">
      <c r="A4611" s="4" t="s">
        <v>16086</v>
      </c>
      <c r="B4611">
        <v>8004124</v>
      </c>
      <c r="D4611" s="4" t="s">
        <v>16087</v>
      </c>
      <c r="E4611" s="4" t="s">
        <v>16088</v>
      </c>
      <c r="F4611">
        <f>VALUE(SUBSTITUTE(Hafas[[#This Row],[Breitengrad Bahnhof]],".",","))</f>
        <v>47.809742999999997</v>
      </c>
      <c r="G4611">
        <f>VALUE(SUBSTITUTE(Hafas[[#This Row],[Längengrad Bahnhof]],".",","))</f>
        <v>7.5993320000000004</v>
      </c>
    </row>
    <row r="4612" spans="1:7">
      <c r="A4612" s="4" t="s">
        <v>16089</v>
      </c>
      <c r="B4612">
        <v>8012400</v>
      </c>
      <c r="D4612" s="4" t="s">
        <v>16090</v>
      </c>
      <c r="E4612" s="4" t="s">
        <v>16091</v>
      </c>
      <c r="F4612">
        <f>VALUE(SUBSTITUTE(Hafas[[#This Row],[Breitengrad Bahnhof]],".",","))</f>
        <v>52.242046000000002</v>
      </c>
      <c r="G4612">
        <f>VALUE(SUBSTITUTE(Hafas[[#This Row],[Längengrad Bahnhof]],".",","))</f>
        <v>14.434246</v>
      </c>
    </row>
    <row r="4613" spans="1:7">
      <c r="A4613" s="4" t="s">
        <v>16092</v>
      </c>
      <c r="B4613">
        <v>8080982</v>
      </c>
      <c r="D4613" s="4" t="s">
        <v>16093</v>
      </c>
      <c r="E4613" s="4" t="s">
        <v>16094</v>
      </c>
      <c r="F4613">
        <f>VALUE(SUBSTITUTE(Hafas[[#This Row],[Breitengrad Bahnhof]],".",","))</f>
        <v>52.245750999999998</v>
      </c>
      <c r="G4613">
        <f>VALUE(SUBSTITUTE(Hafas[[#This Row],[Längengrad Bahnhof]],".",","))</f>
        <v>14.414014999999999</v>
      </c>
    </row>
    <row r="4614" spans="1:7">
      <c r="A4614" s="4" t="s">
        <v>16095</v>
      </c>
      <c r="B4614">
        <v>8007809</v>
      </c>
      <c r="D4614" s="4" t="s">
        <v>16096</v>
      </c>
      <c r="E4614" s="4" t="s">
        <v>16097</v>
      </c>
      <c r="F4614">
        <f>VALUE(SUBSTITUTE(Hafas[[#This Row],[Breitengrad Bahnhof]],".",","))</f>
        <v>53.498745</v>
      </c>
      <c r="G4614">
        <f>VALUE(SUBSTITUTE(Hafas[[#This Row],[Längengrad Bahnhof]],".",","))</f>
        <v>9.3070730000000008</v>
      </c>
    </row>
    <row r="4615" spans="1:7">
      <c r="A4615" s="4" t="s">
        <v>368</v>
      </c>
      <c r="B4615">
        <v>8004126</v>
      </c>
      <c r="D4615" s="4" t="s">
        <v>16098</v>
      </c>
      <c r="E4615" s="4" t="s">
        <v>16099</v>
      </c>
      <c r="F4615">
        <f>VALUE(SUBSTITUTE(Hafas[[#This Row],[Breitengrad Bahnhof]],".",","))</f>
        <v>50.189042999999998</v>
      </c>
      <c r="G4615">
        <f>VALUE(SUBSTITUTE(Hafas[[#This Row],[Längengrad Bahnhof]],".",","))</f>
        <v>11.790666999999999</v>
      </c>
    </row>
    <row r="4616" spans="1:7">
      <c r="A4616" s="4" t="s">
        <v>16100</v>
      </c>
      <c r="B4616">
        <v>8010236</v>
      </c>
      <c r="D4616" s="4" t="s">
        <v>16101</v>
      </c>
      <c r="E4616" s="4" t="s">
        <v>16102</v>
      </c>
      <c r="F4616">
        <f>VALUE(SUBSTITUTE(Hafas[[#This Row],[Breitengrad Bahnhof]],".",","))</f>
        <v>52.524726999999999</v>
      </c>
      <c r="G4616">
        <f>VALUE(SUBSTITUTE(Hafas[[#This Row],[Längengrad Bahnhof]],".",","))</f>
        <v>14.100332</v>
      </c>
    </row>
    <row r="4617" spans="1:7">
      <c r="A4617" s="4" t="s">
        <v>16103</v>
      </c>
      <c r="B4617">
        <v>8004127</v>
      </c>
      <c r="D4617" s="4" t="s">
        <v>16104</v>
      </c>
      <c r="E4617" s="4" t="s">
        <v>16105</v>
      </c>
      <c r="F4617">
        <f>VALUE(SUBSTITUTE(Hafas[[#This Row],[Breitengrad Bahnhof]],".",","))</f>
        <v>51.848306000000001</v>
      </c>
      <c r="G4617">
        <f>VALUE(SUBSTITUTE(Hafas[[#This Row],[Längengrad Bahnhof]],".",","))</f>
        <v>10.188654</v>
      </c>
    </row>
    <row r="4618" spans="1:7">
      <c r="A4618" s="4" t="s">
        <v>16106</v>
      </c>
      <c r="B4618">
        <v>8004128</v>
      </c>
      <c r="D4618" s="4" t="s">
        <v>16107</v>
      </c>
      <c r="E4618" s="4" t="s">
        <v>16108</v>
      </c>
      <c r="F4618">
        <f>VALUE(SUBSTITUTE(Hafas[[#This Row],[Breitengrad Bahnhof]],".",","))</f>
        <v>48.142623</v>
      </c>
      <c r="G4618">
        <f>VALUE(SUBSTITUTE(Hafas[[#This Row],[Längengrad Bahnhof]],".",","))</f>
        <v>11.536536999999999</v>
      </c>
    </row>
    <row r="4619" spans="1:7">
      <c r="A4619" s="4" t="s">
        <v>16109</v>
      </c>
      <c r="B4619">
        <v>8004167</v>
      </c>
      <c r="D4619" s="4" t="s">
        <v>16110</v>
      </c>
      <c r="E4619" s="4" t="s">
        <v>16111</v>
      </c>
      <c r="F4619">
        <f>VALUE(SUBSTITUTE(Hafas[[#This Row],[Breitengrad Bahnhof]],".",","))</f>
        <v>48.352094999999998</v>
      </c>
      <c r="G4619">
        <f>VALUE(SUBSTITUTE(Hafas[[#This Row],[Längengrad Bahnhof]],".",","))</f>
        <v>11.764184999999999</v>
      </c>
    </row>
    <row r="4620" spans="1:7">
      <c r="A4620" s="4" t="s">
        <v>16112</v>
      </c>
      <c r="B4620">
        <v>8004168</v>
      </c>
      <c r="D4620" s="4" t="s">
        <v>16113</v>
      </c>
      <c r="E4620" s="4" t="s">
        <v>16114</v>
      </c>
      <c r="F4620">
        <f>VALUE(SUBSTITUTE(Hafas[[#This Row],[Breitengrad Bahnhof]],".",","))</f>
        <v>48.353727999999997</v>
      </c>
      <c r="G4620">
        <f>VALUE(SUBSTITUTE(Hafas[[#This Row],[Längengrad Bahnhof]],".",","))</f>
        <v>11.785970000000001</v>
      </c>
    </row>
    <row r="4621" spans="1:7">
      <c r="A4621" s="4" t="s">
        <v>16115</v>
      </c>
      <c r="B4621">
        <v>8004129</v>
      </c>
      <c r="D4621" s="4" t="s">
        <v>16116</v>
      </c>
      <c r="E4621" s="4" t="s">
        <v>16117</v>
      </c>
      <c r="F4621">
        <f>VALUE(SUBSTITUTE(Hafas[[#This Row],[Breitengrad Bahnhof]],".",","))</f>
        <v>48.141969000000003</v>
      </c>
      <c r="G4621">
        <f>VALUE(SUBSTITUTE(Hafas[[#This Row],[Längengrad Bahnhof]],".",","))</f>
        <v>11.548572</v>
      </c>
    </row>
    <row r="4622" spans="1:7">
      <c r="A4622" s="4" t="s">
        <v>16118</v>
      </c>
      <c r="B4622">
        <v>8004130</v>
      </c>
      <c r="D4622" s="4" t="s">
        <v>16119</v>
      </c>
      <c r="E4622" s="4" t="s">
        <v>16120</v>
      </c>
      <c r="F4622">
        <f>VALUE(SUBSTITUTE(Hafas[[#This Row],[Breitengrad Bahnhof]],".",","))</f>
        <v>48.117747000000001</v>
      </c>
      <c r="G4622">
        <f>VALUE(SUBSTITUTE(Hafas[[#This Row],[Längengrad Bahnhof]],".",","))</f>
        <v>11.536311</v>
      </c>
    </row>
    <row r="4623" spans="1:7">
      <c r="A4623" s="4" t="s">
        <v>16121</v>
      </c>
      <c r="B4623">
        <v>8000261</v>
      </c>
      <c r="D4623" s="4" t="s">
        <v>16122</v>
      </c>
      <c r="E4623" s="4" t="s">
        <v>16123</v>
      </c>
      <c r="F4623">
        <f>VALUE(SUBSTITUTE(Hafas[[#This Row],[Breitengrad Bahnhof]],".",","))</f>
        <v>48.140231999999997</v>
      </c>
      <c r="G4623">
        <f>VALUE(SUBSTITUTE(Hafas[[#This Row],[Längengrad Bahnhof]],".",","))</f>
        <v>11.558335</v>
      </c>
    </row>
    <row r="4624" spans="1:7">
      <c r="A4624" s="4" t="s">
        <v>16124</v>
      </c>
      <c r="B4624">
        <v>8005419</v>
      </c>
      <c r="D4624" s="4" t="s">
        <v>16125</v>
      </c>
      <c r="E4624" s="4" t="s">
        <v>16126</v>
      </c>
      <c r="F4624">
        <f>VALUE(SUBSTITUTE(Hafas[[#This Row],[Breitengrad Bahnhof]],".",","))</f>
        <v>48.132961000000002</v>
      </c>
      <c r="G4624">
        <f>VALUE(SUBSTITUTE(Hafas[[#This Row],[Längengrad Bahnhof]],".",","))</f>
        <v>11.531499999999999</v>
      </c>
    </row>
    <row r="4625" spans="1:7">
      <c r="A4625" s="4" t="s">
        <v>16127</v>
      </c>
      <c r="B4625">
        <v>8004179</v>
      </c>
      <c r="D4625" s="4" t="s">
        <v>16128</v>
      </c>
      <c r="E4625" s="4" t="s">
        <v>16129</v>
      </c>
      <c r="F4625">
        <f>VALUE(SUBSTITUTE(Hafas[[#This Row],[Breitengrad Bahnhof]],".",","))</f>
        <v>48.143540000000002</v>
      </c>
      <c r="G4625">
        <f>VALUE(SUBSTITUTE(Hafas[[#This Row],[Längengrad Bahnhof]],".",","))</f>
        <v>11.519245</v>
      </c>
    </row>
    <row r="4626" spans="1:7">
      <c r="A4626" s="4" t="s">
        <v>16130</v>
      </c>
      <c r="B4626">
        <v>8004131</v>
      </c>
      <c r="D4626" s="4" t="s">
        <v>16131</v>
      </c>
      <c r="E4626" s="4" t="s">
        <v>16132</v>
      </c>
      <c r="F4626">
        <f>VALUE(SUBSTITUTE(Hafas[[#This Row],[Breitengrad Bahnhof]],".",","))</f>
        <v>48.134202000000002</v>
      </c>
      <c r="G4626">
        <f>VALUE(SUBSTITUTE(Hafas[[#This Row],[Längengrad Bahnhof]],".",","))</f>
        <v>11.583233999999999</v>
      </c>
    </row>
    <row r="4627" spans="1:7">
      <c r="A4627" s="4" t="s">
        <v>16133</v>
      </c>
      <c r="B4627">
        <v>8004132</v>
      </c>
      <c r="D4627" s="4" t="s">
        <v>16134</v>
      </c>
      <c r="E4627" s="4" t="s">
        <v>16135</v>
      </c>
      <c r="F4627">
        <f>VALUE(SUBSTITUTE(Hafas[[#This Row],[Breitengrad Bahnhof]],".",","))</f>
        <v>48.139451999999999</v>
      </c>
      <c r="G4627">
        <f>VALUE(SUBSTITUTE(Hafas[[#This Row],[Längengrad Bahnhof]],".",","))</f>
        <v>11.565619</v>
      </c>
    </row>
    <row r="4628" spans="1:7">
      <c r="A4628" s="4" t="s">
        <v>16136</v>
      </c>
      <c r="B4628">
        <v>8004133</v>
      </c>
      <c r="D4628" s="4" t="s">
        <v>16137</v>
      </c>
      <c r="E4628" s="4" t="s">
        <v>16138</v>
      </c>
      <c r="F4628">
        <f>VALUE(SUBSTITUTE(Hafas[[#This Row],[Breitengrad Bahnhof]],".",","))</f>
        <v>48.154538000000002</v>
      </c>
      <c r="G4628">
        <f>VALUE(SUBSTITUTE(Hafas[[#This Row],[Längengrad Bahnhof]],".",","))</f>
        <v>11.428523999999999</v>
      </c>
    </row>
    <row r="4629" spans="1:7">
      <c r="A4629" s="4" t="s">
        <v>16139</v>
      </c>
      <c r="B4629">
        <v>8070934</v>
      </c>
      <c r="D4629" s="4" t="s">
        <v>2585</v>
      </c>
      <c r="E4629" s="4" t="s">
        <v>2585</v>
      </c>
      <c r="F4629">
        <f>VALUE(SUBSTITUTE(Hafas[[#This Row],[Breitengrad Bahnhof]],".",","))</f>
        <v>999999</v>
      </c>
      <c r="G4629">
        <f>VALUE(SUBSTITUTE(Hafas[[#This Row],[Längengrad Bahnhof]],".",","))</f>
        <v>999999</v>
      </c>
    </row>
    <row r="4630" spans="1:7">
      <c r="A4630" s="4" t="s">
        <v>16140</v>
      </c>
      <c r="B4630">
        <v>8004134</v>
      </c>
      <c r="D4630" s="4" t="s">
        <v>16141</v>
      </c>
      <c r="E4630" s="4" t="s">
        <v>16142</v>
      </c>
      <c r="F4630">
        <f>VALUE(SUBSTITUTE(Hafas[[#This Row],[Breitengrad Bahnhof]],".",","))</f>
        <v>48.134250000000002</v>
      </c>
      <c r="G4630">
        <f>VALUE(SUBSTITUTE(Hafas[[#This Row],[Längengrad Bahnhof]],".",","))</f>
        <v>11.615985999999999</v>
      </c>
    </row>
    <row r="4631" spans="1:7">
      <c r="A4631" s="4" t="s">
        <v>674</v>
      </c>
      <c r="B4631">
        <v>8004135</v>
      </c>
      <c r="D4631" s="4" t="s">
        <v>16143</v>
      </c>
      <c r="E4631" s="4" t="s">
        <v>16144</v>
      </c>
      <c r="F4631">
        <f>VALUE(SUBSTITUTE(Hafas[[#This Row],[Breitengrad Bahnhof]],".",","))</f>
        <v>48.137048</v>
      </c>
      <c r="G4631">
        <f>VALUE(SUBSTITUTE(Hafas[[#This Row],[Längengrad Bahnhof]],".",","))</f>
        <v>11.575386</v>
      </c>
    </row>
    <row r="4632" spans="1:7">
      <c r="A4632" s="4" t="s">
        <v>16145</v>
      </c>
      <c r="B4632">
        <v>8070914</v>
      </c>
      <c r="D4632" s="4" t="s">
        <v>16146</v>
      </c>
      <c r="E4632" s="4" t="s">
        <v>16147</v>
      </c>
      <c r="F4632">
        <f>VALUE(SUBSTITUTE(Hafas[[#This Row],[Breitengrad Bahnhof]],".",","))</f>
        <v>48.142946000000002</v>
      </c>
      <c r="G4632">
        <f>VALUE(SUBSTITUTE(Hafas[[#This Row],[Längengrad Bahnhof]],".",","))</f>
        <v>11.577816</v>
      </c>
    </row>
    <row r="4633" spans="1:7">
      <c r="A4633" s="4" t="s">
        <v>16148</v>
      </c>
      <c r="B4633">
        <v>8000262</v>
      </c>
      <c r="D4633" s="4" t="s">
        <v>16149</v>
      </c>
      <c r="E4633" s="4" t="s">
        <v>16150</v>
      </c>
      <c r="F4633">
        <f>VALUE(SUBSTITUTE(Hafas[[#This Row],[Breitengrad Bahnhof]],".",","))</f>
        <v>48.12744</v>
      </c>
      <c r="G4633">
        <f>VALUE(SUBSTITUTE(Hafas[[#This Row],[Längengrad Bahnhof]],".",","))</f>
        <v>11.604971000000001</v>
      </c>
    </row>
    <row r="4634" spans="1:7">
      <c r="A4634" s="4" t="s">
        <v>16151</v>
      </c>
      <c r="B4634">
        <v>8004136</v>
      </c>
      <c r="D4634" s="4" t="s">
        <v>16152</v>
      </c>
      <c r="E4634" s="4" t="s">
        <v>16153</v>
      </c>
      <c r="F4634">
        <f>VALUE(SUBSTITUTE(Hafas[[#This Row],[Breitengrad Bahnhof]],".",","))</f>
        <v>48.129168</v>
      </c>
      <c r="G4634">
        <f>VALUE(SUBSTITUTE(Hafas[[#This Row],[Längengrad Bahnhof]],".",","))</f>
        <v>11.593049000000001</v>
      </c>
    </row>
    <row r="4635" spans="1:7">
      <c r="A4635" s="4" t="s">
        <v>16154</v>
      </c>
      <c r="B4635">
        <v>8004137</v>
      </c>
      <c r="D4635" s="4" t="s">
        <v>16155</v>
      </c>
      <c r="E4635" s="4" t="s">
        <v>16156</v>
      </c>
      <c r="F4635">
        <f>VALUE(SUBSTITUTE(Hafas[[#This Row],[Breitengrad Bahnhof]],".",","))</f>
        <v>48.094503000000003</v>
      </c>
      <c r="G4635">
        <f>VALUE(SUBSTITUTE(Hafas[[#This Row],[Längengrad Bahnhof]],".",","))</f>
        <v>11.532799000000001</v>
      </c>
    </row>
    <row r="4636" spans="1:7">
      <c r="A4636" s="4" t="s">
        <v>16157</v>
      </c>
      <c r="B4636">
        <v>8004138</v>
      </c>
      <c r="D4636" s="4" t="s">
        <v>16158</v>
      </c>
      <c r="E4636" s="4" t="s">
        <v>16159</v>
      </c>
      <c r="F4636">
        <f>VALUE(SUBSTITUTE(Hafas[[#This Row],[Breitengrad Bahnhof]],".",","))</f>
        <v>48.118543000000003</v>
      </c>
      <c r="G4636">
        <f>VALUE(SUBSTITUTE(Hafas[[#This Row],[Längengrad Bahnhof]],".",","))</f>
        <v>11.595784999999999</v>
      </c>
    </row>
    <row r="4637" spans="1:7">
      <c r="A4637" s="4" t="s">
        <v>16160</v>
      </c>
      <c r="B4637">
        <v>8012401</v>
      </c>
      <c r="D4637" s="4" t="s">
        <v>16161</v>
      </c>
      <c r="E4637" s="4" t="s">
        <v>16162</v>
      </c>
      <c r="F4637">
        <f>VALUE(SUBSTITUTE(Hafas[[#This Row],[Breitengrad Bahnhof]],".",","))</f>
        <v>50.870050999999997</v>
      </c>
      <c r="G4637">
        <f>VALUE(SUBSTITUTE(Hafas[[#This Row],[Längengrad Bahnhof]],".",","))</f>
        <v>11.254595999999999</v>
      </c>
    </row>
    <row r="4638" spans="1:7">
      <c r="A4638" s="4" t="s">
        <v>16163</v>
      </c>
      <c r="B4638">
        <v>8004140</v>
      </c>
      <c r="D4638" s="4" t="s">
        <v>16164</v>
      </c>
      <c r="E4638" s="4" t="s">
        <v>16165</v>
      </c>
      <c r="F4638">
        <f>VALUE(SUBSTITUTE(Hafas[[#This Row],[Breitengrad Bahnhof]],".",","))</f>
        <v>48.189931999999999</v>
      </c>
      <c r="G4638">
        <f>VALUE(SUBSTITUTE(Hafas[[#This Row],[Längengrad Bahnhof]],".",","))</f>
        <v>11.468036</v>
      </c>
    </row>
    <row r="4639" spans="1:7">
      <c r="A4639" s="4" t="s">
        <v>16166</v>
      </c>
      <c r="B4639">
        <v>8004141</v>
      </c>
      <c r="D4639" s="4" t="s">
        <v>16167</v>
      </c>
      <c r="E4639" s="4" t="s">
        <v>16168</v>
      </c>
      <c r="F4639">
        <f>VALUE(SUBSTITUTE(Hafas[[#This Row],[Breitengrad Bahnhof]],".",","))</f>
        <v>48.155968000000001</v>
      </c>
      <c r="G4639">
        <f>VALUE(SUBSTITUTE(Hafas[[#This Row],[Längengrad Bahnhof]],".",","))</f>
        <v>11.413309</v>
      </c>
    </row>
    <row r="4640" spans="1:7">
      <c r="A4640" s="4" t="s">
        <v>16169</v>
      </c>
      <c r="B4640">
        <v>8004142</v>
      </c>
      <c r="D4640" s="4" t="s">
        <v>16170</v>
      </c>
      <c r="E4640" s="4" t="s">
        <v>16171</v>
      </c>
      <c r="F4640">
        <f>VALUE(SUBSTITUTE(Hafas[[#This Row],[Breitengrad Bahnhof]],".",","))</f>
        <v>48.134000999999998</v>
      </c>
      <c r="G4640">
        <f>VALUE(SUBSTITUTE(Hafas[[#This Row],[Längengrad Bahnhof]],".",","))</f>
        <v>11.633295</v>
      </c>
    </row>
    <row r="4641" spans="1:7">
      <c r="A4641" s="4" t="s">
        <v>16172</v>
      </c>
      <c r="B4641">
        <v>8004143</v>
      </c>
      <c r="D4641" s="4" t="s">
        <v>16173</v>
      </c>
      <c r="E4641" s="4" t="s">
        <v>16174</v>
      </c>
      <c r="F4641">
        <f>VALUE(SUBSTITUTE(Hafas[[#This Row],[Breitengrad Bahnhof]],".",","))</f>
        <v>48.149622000000001</v>
      </c>
      <c r="G4641">
        <f>VALUE(SUBSTITUTE(Hafas[[#This Row],[Längengrad Bahnhof]],".",","))</f>
        <v>11.649330000000001</v>
      </c>
    </row>
    <row r="4642" spans="1:7">
      <c r="A4642" s="4" t="s">
        <v>16175</v>
      </c>
      <c r="B4642">
        <v>8004144</v>
      </c>
      <c r="D4642" s="4" t="s">
        <v>16176</v>
      </c>
      <c r="E4642" s="4" t="s">
        <v>16177</v>
      </c>
      <c r="F4642">
        <f>VALUE(SUBSTITUTE(Hafas[[#This Row],[Breitengrad Bahnhof]],".",","))</f>
        <v>48.156914999999998</v>
      </c>
      <c r="G4642">
        <f>VALUE(SUBSTITUTE(Hafas[[#This Row],[Längengrad Bahnhof]],".",","))</f>
        <v>11.648334999999999</v>
      </c>
    </row>
    <row r="4643" spans="1:7">
      <c r="A4643" s="4" t="s">
        <v>633</v>
      </c>
      <c r="B4643">
        <v>8004145</v>
      </c>
      <c r="D4643" s="4" t="s">
        <v>16178</v>
      </c>
      <c r="E4643" s="4" t="s">
        <v>16179</v>
      </c>
      <c r="F4643">
        <f>VALUE(SUBSTITUTE(Hafas[[#This Row],[Breitengrad Bahnhof]],".",","))</f>
        <v>48.197811000000002</v>
      </c>
      <c r="G4643">
        <f>VALUE(SUBSTITUTE(Hafas[[#This Row],[Längengrad Bahnhof]],".",","))</f>
        <v>11.525924</v>
      </c>
    </row>
    <row r="4644" spans="1:7">
      <c r="A4644" s="4" t="s">
        <v>16180</v>
      </c>
      <c r="B4644">
        <v>8004146</v>
      </c>
      <c r="D4644" s="4" t="s">
        <v>16181</v>
      </c>
      <c r="E4644" s="4" t="s">
        <v>16182</v>
      </c>
      <c r="F4644">
        <f>VALUE(SUBSTITUTE(Hafas[[#This Row],[Breitengrad Bahnhof]],".",","))</f>
        <v>48.092745999999998</v>
      </c>
      <c r="G4644">
        <f>VALUE(SUBSTITUTE(Hafas[[#This Row],[Längengrad Bahnhof]],".",","))</f>
        <v>11.606009</v>
      </c>
    </row>
    <row r="4645" spans="1:7">
      <c r="A4645" s="4" t="s">
        <v>16183</v>
      </c>
      <c r="B4645">
        <v>8004147</v>
      </c>
      <c r="D4645" s="4" t="s">
        <v>16184</v>
      </c>
      <c r="E4645" s="4" t="s">
        <v>16185</v>
      </c>
      <c r="F4645">
        <f>VALUE(SUBSTITUTE(Hafas[[#This Row],[Breitengrad Bahnhof]],".",","))</f>
        <v>48.213813000000002</v>
      </c>
      <c r="G4645">
        <f>VALUE(SUBSTITUTE(Hafas[[#This Row],[Längengrad Bahnhof]],".",","))</f>
        <v>11.541318</v>
      </c>
    </row>
    <row r="4646" spans="1:7">
      <c r="A4646" s="4" t="s">
        <v>16186</v>
      </c>
      <c r="B4646">
        <v>8004181</v>
      </c>
      <c r="D4646" s="4" t="s">
        <v>16187</v>
      </c>
      <c r="E4646" s="4" t="s">
        <v>16188</v>
      </c>
      <c r="F4646">
        <f>VALUE(SUBSTITUTE(Hafas[[#This Row],[Breitengrad Bahnhof]],".",","))</f>
        <v>48.14</v>
      </c>
      <c r="G4646">
        <f>VALUE(SUBSTITUTE(Hafas[[#This Row],[Längengrad Bahnhof]],".",","))</f>
        <v>11.410112</v>
      </c>
    </row>
    <row r="4647" spans="1:7">
      <c r="A4647" s="4" t="s">
        <v>16189</v>
      </c>
      <c r="B4647">
        <v>8004148</v>
      </c>
      <c r="D4647" s="4" t="s">
        <v>16190</v>
      </c>
      <c r="E4647" s="4" t="s">
        <v>16191</v>
      </c>
      <c r="F4647">
        <f>VALUE(SUBSTITUTE(Hafas[[#This Row],[Breitengrad Bahnhof]],".",","))</f>
        <v>48.110802999999997</v>
      </c>
      <c r="G4647">
        <f>VALUE(SUBSTITUTE(Hafas[[#This Row],[Längengrad Bahnhof]],".",","))</f>
        <v>11.596346</v>
      </c>
    </row>
    <row r="4648" spans="1:7">
      <c r="A4648" s="4" t="s">
        <v>16192</v>
      </c>
      <c r="B4648">
        <v>8004149</v>
      </c>
      <c r="D4648" s="4" t="s">
        <v>16193</v>
      </c>
      <c r="E4648" s="4" t="s">
        <v>16194</v>
      </c>
      <c r="F4648">
        <f>VALUE(SUBSTITUTE(Hafas[[#This Row],[Breitengrad Bahnhof]],".",","))</f>
        <v>48.167637999999997</v>
      </c>
      <c r="G4648">
        <f>VALUE(SUBSTITUTE(Hafas[[#This Row],[Längengrad Bahnhof]],".",","))</f>
        <v>11.646058</v>
      </c>
    </row>
    <row r="4649" spans="1:7">
      <c r="A4649" s="4" t="s">
        <v>16195</v>
      </c>
      <c r="B4649">
        <v>8004150</v>
      </c>
      <c r="D4649" s="4" t="s">
        <v>16196</v>
      </c>
      <c r="E4649" s="4" t="s">
        <v>16197</v>
      </c>
      <c r="F4649">
        <f>VALUE(SUBSTITUTE(Hafas[[#This Row],[Breitengrad Bahnhof]],".",","))</f>
        <v>48.211179000000001</v>
      </c>
      <c r="G4649">
        <f>VALUE(SUBSTITUTE(Hafas[[#This Row],[Längengrad Bahnhof]],".",","))</f>
        <v>11.459568000000001</v>
      </c>
    </row>
    <row r="4650" spans="1:7">
      <c r="A4650" s="4" t="s">
        <v>16198</v>
      </c>
      <c r="B4650">
        <v>8004151</v>
      </c>
      <c r="D4650" s="4" t="s">
        <v>16199</v>
      </c>
      <c r="E4650" s="4" t="s">
        <v>16200</v>
      </c>
      <c r="F4650">
        <f>VALUE(SUBSTITUTE(Hafas[[#This Row],[Breitengrad Bahnhof]],".",","))</f>
        <v>48.144371</v>
      </c>
      <c r="G4650">
        <f>VALUE(SUBSTITUTE(Hafas[[#This Row],[Längengrad Bahnhof]],".",","))</f>
        <v>11.503669</v>
      </c>
    </row>
    <row r="4651" spans="1:7">
      <c r="A4651" s="4" t="s">
        <v>16201</v>
      </c>
      <c r="B4651">
        <v>8004152</v>
      </c>
      <c r="D4651" s="4" t="s">
        <v>16202</v>
      </c>
      <c r="E4651" s="4" t="s">
        <v>16203</v>
      </c>
      <c r="F4651">
        <f>VALUE(SUBSTITUTE(Hafas[[#This Row],[Breitengrad Bahnhof]],".",","))</f>
        <v>48.163111999999998</v>
      </c>
      <c r="G4651">
        <f>VALUE(SUBSTITUTE(Hafas[[#This Row],[Längengrad Bahnhof]],".",","))</f>
        <v>11.432508</v>
      </c>
    </row>
    <row r="4652" spans="1:7">
      <c r="A4652" s="4" t="s">
        <v>16204</v>
      </c>
      <c r="B4652">
        <v>8004153</v>
      </c>
      <c r="D4652" s="4" t="s">
        <v>16205</v>
      </c>
      <c r="E4652" s="4" t="s">
        <v>16206</v>
      </c>
      <c r="F4652">
        <f>VALUE(SUBSTITUTE(Hafas[[#This Row],[Breitengrad Bahnhof]],".",","))</f>
        <v>48.176504999999999</v>
      </c>
      <c r="G4652">
        <f>VALUE(SUBSTITUTE(Hafas[[#This Row],[Längengrad Bahnhof]],".",","))</f>
        <v>11.407895</v>
      </c>
    </row>
    <row r="4653" spans="1:7">
      <c r="A4653" s="4" t="s">
        <v>16207</v>
      </c>
      <c r="B4653">
        <v>8004154</v>
      </c>
      <c r="D4653" s="4" t="s">
        <v>16208</v>
      </c>
      <c r="E4653" s="4" t="s">
        <v>16209</v>
      </c>
      <c r="F4653">
        <f>VALUE(SUBSTITUTE(Hafas[[#This Row],[Breitengrad Bahnhof]],".",","))</f>
        <v>48.107824000000001</v>
      </c>
      <c r="G4653">
        <f>VALUE(SUBSTITUTE(Hafas[[#This Row],[Längengrad Bahnhof]],".",","))</f>
        <v>11.536353999999999</v>
      </c>
    </row>
    <row r="4654" spans="1:7">
      <c r="A4654" s="4" t="s">
        <v>16210</v>
      </c>
      <c r="B4654">
        <v>8004155</v>
      </c>
      <c r="D4654" s="4" t="s">
        <v>16211</v>
      </c>
      <c r="E4654" s="4" t="s">
        <v>16212</v>
      </c>
      <c r="F4654">
        <f>VALUE(SUBSTITUTE(Hafas[[#This Row],[Breitengrad Bahnhof]],".",","))</f>
        <v>48.180258000000002</v>
      </c>
      <c r="G4654">
        <f>VALUE(SUBSTITUTE(Hafas[[#This Row],[Längengrad Bahnhof]],".",","))</f>
        <v>11.506237</v>
      </c>
    </row>
    <row r="4655" spans="1:7">
      <c r="A4655" s="4" t="s">
        <v>16213</v>
      </c>
      <c r="B4655">
        <v>8004156</v>
      </c>
      <c r="D4655" s="4" t="s">
        <v>16214</v>
      </c>
      <c r="E4655" s="4" t="s">
        <v>16215</v>
      </c>
      <c r="F4655">
        <f>VALUE(SUBSTITUTE(Hafas[[#This Row],[Breitengrad Bahnhof]],".",","))</f>
        <v>48.141705999999999</v>
      </c>
      <c r="G4655">
        <f>VALUE(SUBSTITUTE(Hafas[[#This Row],[Längengrad Bahnhof]],".",","))</f>
        <v>11.422197000000001</v>
      </c>
    </row>
    <row r="4656" spans="1:7">
      <c r="A4656" s="4" t="s">
        <v>16216</v>
      </c>
      <c r="B4656">
        <v>8006696</v>
      </c>
      <c r="D4656" s="4" t="s">
        <v>16217</v>
      </c>
      <c r="E4656" s="4" t="s">
        <v>16218</v>
      </c>
      <c r="F4656">
        <f>VALUE(SUBSTITUTE(Hafas[[#This Row],[Breitengrad Bahnhof]],".",","))</f>
        <v>48.088684999999998</v>
      </c>
      <c r="G4656">
        <f>VALUE(SUBSTITUTE(Hafas[[#This Row],[Längengrad Bahnhof]],".",","))</f>
        <v>11.645175</v>
      </c>
    </row>
    <row r="4657" spans="1:7">
      <c r="A4657" s="4" t="s">
        <v>16219</v>
      </c>
      <c r="B4657">
        <v>8004157</v>
      </c>
      <c r="D4657" s="4" t="s">
        <v>16220</v>
      </c>
      <c r="E4657" s="4" t="s">
        <v>16221</v>
      </c>
      <c r="F4657">
        <f>VALUE(SUBSTITUTE(Hafas[[#This Row],[Breitengrad Bahnhof]],".",","))</f>
        <v>48.164223</v>
      </c>
      <c r="G4657">
        <f>VALUE(SUBSTITUTE(Hafas[[#This Row],[Längengrad Bahnhof]],".",","))</f>
        <v>11.478116999999999</v>
      </c>
    </row>
    <row r="4658" spans="1:7">
      <c r="A4658" s="4" t="s">
        <v>16222</v>
      </c>
      <c r="B4658">
        <v>8004158</v>
      </c>
      <c r="D4658" s="4" t="s">
        <v>16223</v>
      </c>
      <c r="E4658" s="4" t="s">
        <v>16224</v>
      </c>
      <c r="F4658">
        <f>VALUE(SUBSTITUTE(Hafas[[#This Row],[Breitengrad Bahnhof]],".",","))</f>
        <v>48.149852000000003</v>
      </c>
      <c r="G4658">
        <f>VALUE(SUBSTITUTE(Hafas[[#This Row],[Längengrad Bahnhof]],".",","))</f>
        <v>11.461872</v>
      </c>
    </row>
    <row r="4659" spans="1:7">
      <c r="A4659" s="4" t="s">
        <v>16225</v>
      </c>
      <c r="B4659">
        <v>8004159</v>
      </c>
      <c r="D4659" s="4" t="s">
        <v>16226</v>
      </c>
      <c r="E4659" s="4" t="s">
        <v>16227</v>
      </c>
      <c r="F4659">
        <f>VALUE(SUBSTITUTE(Hafas[[#This Row],[Breitengrad Bahnhof]],".",","))</f>
        <v>48.093426000000001</v>
      </c>
      <c r="G4659">
        <f>VALUE(SUBSTITUTE(Hafas[[#This Row],[Längengrad Bahnhof]],".",","))</f>
        <v>11.631208000000001</v>
      </c>
    </row>
    <row r="4660" spans="1:7">
      <c r="A4660" s="4" t="s">
        <v>16228</v>
      </c>
      <c r="B4660">
        <v>8004160</v>
      </c>
      <c r="D4660" s="4" t="s">
        <v>16229</v>
      </c>
      <c r="E4660" s="4" t="s">
        <v>16230</v>
      </c>
      <c r="F4660">
        <f>VALUE(SUBSTITUTE(Hafas[[#This Row],[Breitengrad Bahnhof]],".",","))</f>
        <v>48.143982999999999</v>
      </c>
      <c r="G4660">
        <f>VALUE(SUBSTITUTE(Hafas[[#This Row],[Längengrad Bahnhof]],".",","))</f>
        <v>11.678049</v>
      </c>
    </row>
    <row r="4661" spans="1:7">
      <c r="A4661" s="4" t="s">
        <v>16231</v>
      </c>
      <c r="B4661">
        <v>8004161</v>
      </c>
      <c r="D4661" s="4" t="s">
        <v>16232</v>
      </c>
      <c r="E4661" s="4" t="s">
        <v>16233</v>
      </c>
      <c r="F4661">
        <f>VALUE(SUBSTITUTE(Hafas[[#This Row],[Breitengrad Bahnhof]],".",","))</f>
        <v>48.079920999999999</v>
      </c>
      <c r="G4661">
        <f>VALUE(SUBSTITUTE(Hafas[[#This Row],[Längengrad Bahnhof]],".",","))</f>
        <v>11.526954</v>
      </c>
    </row>
    <row r="4662" spans="1:7">
      <c r="A4662" s="4" t="s">
        <v>16234</v>
      </c>
      <c r="B4662">
        <v>8004162</v>
      </c>
      <c r="D4662" s="4" t="s">
        <v>16235</v>
      </c>
      <c r="E4662" s="4" t="s">
        <v>16236</v>
      </c>
      <c r="F4662">
        <f>VALUE(SUBSTITUTE(Hafas[[#This Row],[Breitengrad Bahnhof]],".",","))</f>
        <v>48.126066000000002</v>
      </c>
      <c r="G4662">
        <f>VALUE(SUBSTITUTE(Hafas[[#This Row],[Längengrad Bahnhof]],".",","))</f>
        <v>11.663375</v>
      </c>
    </row>
    <row r="4663" spans="1:7">
      <c r="A4663" s="4" t="s">
        <v>16237</v>
      </c>
      <c r="B4663">
        <v>8004139</v>
      </c>
      <c r="D4663" s="4" t="s">
        <v>16238</v>
      </c>
      <c r="E4663" s="4" t="s">
        <v>16239</v>
      </c>
      <c r="F4663">
        <f>VALUE(SUBSTITUTE(Hafas[[#This Row],[Breitengrad Bahnhof]],".",","))</f>
        <v>48.177672999999999</v>
      </c>
      <c r="G4663">
        <f>VALUE(SUBSTITUTE(Hafas[[#This Row],[Längengrad Bahnhof]],".",","))</f>
        <v>11.472792</v>
      </c>
    </row>
    <row r="4664" spans="1:7">
      <c r="A4664" s="4" t="s">
        <v>16240</v>
      </c>
      <c r="B4664">
        <v>8004163</v>
      </c>
      <c r="D4664" s="4" t="s">
        <v>16241</v>
      </c>
      <c r="E4664" s="4" t="s">
        <v>16242</v>
      </c>
      <c r="F4664">
        <f>VALUE(SUBSTITUTE(Hafas[[#This Row],[Breitengrad Bahnhof]],".",","))</f>
        <v>48.149025999999999</v>
      </c>
      <c r="G4664">
        <f>VALUE(SUBSTITUTE(Hafas[[#This Row],[Längengrad Bahnhof]],".",","))</f>
        <v>11.44394</v>
      </c>
    </row>
    <row r="4665" spans="1:7">
      <c r="A4665" s="4" t="s">
        <v>16243</v>
      </c>
      <c r="B4665">
        <v>8004164</v>
      </c>
      <c r="D4665" s="4" t="s">
        <v>16244</v>
      </c>
      <c r="E4665" s="4" t="s">
        <v>16245</v>
      </c>
      <c r="F4665">
        <f>VALUE(SUBSTITUTE(Hafas[[#This Row],[Breitengrad Bahnhof]],".",","))</f>
        <v>50.963622999999998</v>
      </c>
      <c r="G4665">
        <f>VALUE(SUBSTITUTE(Hafas[[#This Row],[Längengrad Bahnhof]],".",","))</f>
        <v>8.7172470000000004</v>
      </c>
    </row>
    <row r="4666" spans="1:7">
      <c r="A4666" s="4" t="s">
        <v>16246</v>
      </c>
      <c r="B4666">
        <v>8007325</v>
      </c>
      <c r="D4666" s="4" t="s">
        <v>16247</v>
      </c>
      <c r="E4666" s="4" t="s">
        <v>16248</v>
      </c>
      <c r="F4666">
        <f>VALUE(SUBSTITUTE(Hafas[[#This Row],[Breitengrad Bahnhof]],".",","))</f>
        <v>48.855235999999998</v>
      </c>
      <c r="G4666">
        <f>VALUE(SUBSTITUTE(Hafas[[#This Row],[Längengrad Bahnhof]],".",","))</f>
        <v>9.0962180000000004</v>
      </c>
    </row>
    <row r="4667" spans="1:7">
      <c r="A4667" s="4" t="s">
        <v>16249</v>
      </c>
      <c r="B4667">
        <v>8070220</v>
      </c>
      <c r="D4667" s="4" t="s">
        <v>16250</v>
      </c>
      <c r="E4667" s="4" t="s">
        <v>16251</v>
      </c>
      <c r="F4667">
        <f>VALUE(SUBSTITUTE(Hafas[[#This Row],[Breitengrad Bahnhof]],".",","))</f>
        <v>48.849795999999998</v>
      </c>
      <c r="G4667">
        <f>VALUE(SUBSTITUTE(Hafas[[#This Row],[Längengrad Bahnhof]],".",","))</f>
        <v>9.095853</v>
      </c>
    </row>
    <row r="4668" spans="1:7">
      <c r="A4668" s="4" t="s">
        <v>16252</v>
      </c>
      <c r="B4668">
        <v>8004165</v>
      </c>
      <c r="D4668" s="4" t="s">
        <v>16253</v>
      </c>
      <c r="E4668" s="4" t="s">
        <v>16254</v>
      </c>
      <c r="F4668">
        <f>VALUE(SUBSTITUTE(Hafas[[#This Row],[Breitengrad Bahnhof]],".",","))</f>
        <v>48.758693000000001</v>
      </c>
      <c r="G4668">
        <f>VALUE(SUBSTITUTE(Hafas[[#This Row],[Längengrad Bahnhof]],".",","))</f>
        <v>11.688439000000001</v>
      </c>
    </row>
    <row r="4669" spans="1:7">
      <c r="A4669" s="4" t="s">
        <v>16255</v>
      </c>
      <c r="B4669">
        <v>8087062</v>
      </c>
      <c r="D4669" s="4" t="s">
        <v>16256</v>
      </c>
      <c r="E4669" s="4" t="s">
        <v>16257</v>
      </c>
      <c r="F4669">
        <f>VALUE(SUBSTITUTE(Hafas[[#This Row],[Breitengrad Bahnhof]],".",","))</f>
        <v>49.550606000000002</v>
      </c>
      <c r="G4669">
        <f>VALUE(SUBSTITUTE(Hafas[[#This Row],[Längengrad Bahnhof]],".",","))</f>
        <v>7.8879390000000003</v>
      </c>
    </row>
    <row r="4670" spans="1:7">
      <c r="A4670" s="4" t="s">
        <v>16258</v>
      </c>
      <c r="B4670">
        <v>8004166</v>
      </c>
      <c r="D4670" s="4" t="s">
        <v>16259</v>
      </c>
      <c r="E4670" s="4" t="s">
        <v>16260</v>
      </c>
      <c r="F4670">
        <f>VALUE(SUBSTITUTE(Hafas[[#This Row],[Breitengrad Bahnhof]],".",","))</f>
        <v>49.221355000000003</v>
      </c>
      <c r="G4670">
        <f>VALUE(SUBSTITUTE(Hafas[[#This Row],[Längengrad Bahnhof]],".",","))</f>
        <v>7.7004169999999998</v>
      </c>
    </row>
    <row r="4671" spans="1:7">
      <c r="A4671" s="4" t="s">
        <v>16261</v>
      </c>
      <c r="B4671">
        <v>8004182</v>
      </c>
      <c r="D4671" s="4" t="s">
        <v>16262</v>
      </c>
      <c r="E4671" s="4" t="s">
        <v>16263</v>
      </c>
      <c r="F4671">
        <f>VALUE(SUBSTITUTE(Hafas[[#This Row],[Breitengrad Bahnhof]],".",","))</f>
        <v>48.237872000000003</v>
      </c>
      <c r="G4671">
        <f>VALUE(SUBSTITUTE(Hafas[[#This Row],[Längengrad Bahnhof]],".",","))</f>
        <v>9.6456710000000001</v>
      </c>
    </row>
    <row r="4672" spans="1:7">
      <c r="A4672" s="4" t="s">
        <v>16264</v>
      </c>
      <c r="B4672">
        <v>8004169</v>
      </c>
      <c r="D4672" s="4" t="s">
        <v>16265</v>
      </c>
      <c r="E4672" s="4" t="s">
        <v>16266</v>
      </c>
      <c r="F4672">
        <f>VALUE(SUBSTITUTE(Hafas[[#This Row],[Breitengrad Bahnhof]],".",","))</f>
        <v>50.250078000000002</v>
      </c>
      <c r="G4672">
        <f>VALUE(SUBSTITUTE(Hafas[[#This Row],[Längengrad Bahnhof]],".",","))</f>
        <v>10.188634</v>
      </c>
    </row>
    <row r="4673" spans="1:7">
      <c r="A4673" s="4" t="s">
        <v>16267</v>
      </c>
      <c r="B4673">
        <v>8070495</v>
      </c>
      <c r="D4673" s="4" t="s">
        <v>16268</v>
      </c>
      <c r="E4673" s="4" t="s">
        <v>16269</v>
      </c>
      <c r="F4673">
        <f>VALUE(SUBSTITUTE(Hafas[[#This Row],[Breitengrad Bahnhof]],".",","))</f>
        <v>48.409213000000001</v>
      </c>
      <c r="G4673">
        <f>VALUE(SUBSTITUTE(Hafas[[#This Row],[Längengrad Bahnhof]],".",","))</f>
        <v>9.4901440000000008</v>
      </c>
    </row>
    <row r="4674" spans="1:7">
      <c r="A4674" s="4" t="s">
        <v>16270</v>
      </c>
      <c r="B4674">
        <v>8004171</v>
      </c>
      <c r="D4674" s="4" t="s">
        <v>16271</v>
      </c>
      <c r="E4674" s="4" t="s">
        <v>16272</v>
      </c>
      <c r="F4674">
        <f>VALUE(SUBSTITUTE(Hafas[[#This Row],[Breitengrad Bahnhof]],".",","))</f>
        <v>49.923513999999997</v>
      </c>
      <c r="G4674">
        <f>VALUE(SUBSTITUTE(Hafas[[#This Row],[Längengrad Bahnhof]],".",","))</f>
        <v>8.8537169999999996</v>
      </c>
    </row>
    <row r="4675" spans="1:7">
      <c r="A4675" s="4" t="s">
        <v>16273</v>
      </c>
      <c r="B4675">
        <v>8004183</v>
      </c>
      <c r="D4675" s="4" t="s">
        <v>16274</v>
      </c>
      <c r="E4675" s="4" t="s">
        <v>16275</v>
      </c>
      <c r="F4675">
        <f>VALUE(SUBSTITUTE(Hafas[[#This Row],[Breitengrad Bahnhof]],".",","))</f>
        <v>52.993312000000003</v>
      </c>
      <c r="G4675">
        <f>VALUE(SUBSTITUTE(Hafas[[#This Row],[Längengrad Bahnhof]],".",","))</f>
        <v>10.096487</v>
      </c>
    </row>
    <row r="4676" spans="1:7">
      <c r="A4676" s="4" t="s">
        <v>16276</v>
      </c>
      <c r="B4676">
        <v>8004173</v>
      </c>
      <c r="D4676" s="4" t="s">
        <v>16277</v>
      </c>
      <c r="E4676" s="4" t="s">
        <v>16278</v>
      </c>
      <c r="F4676">
        <f>VALUE(SUBSTITUTE(Hafas[[#This Row],[Breitengrad Bahnhof]],".",","))</f>
        <v>51.984319999999997</v>
      </c>
      <c r="G4676">
        <f>VALUE(SUBSTITUTE(Hafas[[#This Row],[Längengrad Bahnhof]],".",","))</f>
        <v>7.6384699999999999</v>
      </c>
    </row>
    <row r="4677" spans="1:7">
      <c r="A4677" s="4" t="s">
        <v>448</v>
      </c>
      <c r="B4677">
        <v>8000263</v>
      </c>
      <c r="D4677" s="4" t="s">
        <v>16279</v>
      </c>
      <c r="E4677" s="4" t="s">
        <v>16280</v>
      </c>
      <c r="F4677">
        <f>VALUE(SUBSTITUTE(Hafas[[#This Row],[Breitengrad Bahnhof]],".",","))</f>
        <v>51.956566000000002</v>
      </c>
      <c r="G4677">
        <f>VALUE(SUBSTITUTE(Hafas[[#This Row],[Längengrad Bahnhof]],".",","))</f>
        <v>7.6357150000000003</v>
      </c>
    </row>
    <row r="4678" spans="1:7">
      <c r="A4678" s="4" t="s">
        <v>16281</v>
      </c>
      <c r="B4678">
        <v>8000462</v>
      </c>
      <c r="D4678" s="4" t="s">
        <v>16282</v>
      </c>
      <c r="E4678" s="4" t="s">
        <v>16283</v>
      </c>
      <c r="F4678">
        <f>VALUE(SUBSTITUTE(Hafas[[#This Row],[Breitengrad Bahnhof]],".",","))</f>
        <v>51.914575999999997</v>
      </c>
      <c r="G4678">
        <f>VALUE(SUBSTITUTE(Hafas[[#This Row],[Längengrad Bahnhof]],".",","))</f>
        <v>7.5281969999999996</v>
      </c>
    </row>
    <row r="4679" spans="1:7">
      <c r="A4679" s="4" t="s">
        <v>16284</v>
      </c>
      <c r="B4679">
        <v>8000569</v>
      </c>
      <c r="D4679" s="4" t="s">
        <v>16285</v>
      </c>
      <c r="E4679" s="4" t="s">
        <v>16286</v>
      </c>
      <c r="F4679">
        <f>VALUE(SUBSTITUTE(Hafas[[#This Row],[Breitengrad Bahnhof]],".",","))</f>
        <v>51.883662000000001</v>
      </c>
      <c r="G4679">
        <f>VALUE(SUBSTITUTE(Hafas[[#This Row],[Längengrad Bahnhof]],".",","))</f>
        <v>7.598897</v>
      </c>
    </row>
    <row r="4680" spans="1:7">
      <c r="A4680" s="4" t="s">
        <v>16287</v>
      </c>
      <c r="B4680">
        <v>8004426</v>
      </c>
      <c r="D4680" s="4" t="s">
        <v>16288</v>
      </c>
      <c r="E4680" s="4" t="s">
        <v>16289</v>
      </c>
      <c r="F4680">
        <f>VALUE(SUBSTITUTE(Hafas[[#This Row],[Breitengrad Bahnhof]],".",","))</f>
        <v>52.022061999999998</v>
      </c>
      <c r="G4680">
        <f>VALUE(SUBSTITUTE(Hafas[[#This Row],[Längengrad Bahnhof]],".",","))</f>
        <v>7.562341</v>
      </c>
    </row>
    <row r="4681" spans="1:7">
      <c r="A4681" s="4" t="s">
        <v>16290</v>
      </c>
      <c r="B4681">
        <v>8002841</v>
      </c>
      <c r="D4681" s="4" t="s">
        <v>16291</v>
      </c>
      <c r="E4681" s="4" t="s">
        <v>16292</v>
      </c>
      <c r="F4681">
        <f>VALUE(SUBSTITUTE(Hafas[[#This Row],[Breitengrad Bahnhof]],".",","))</f>
        <v>51.904755000000002</v>
      </c>
      <c r="G4681">
        <f>VALUE(SUBSTITUTE(Hafas[[#This Row],[Längengrad Bahnhof]],".",","))</f>
        <v>7.6542810000000001</v>
      </c>
    </row>
    <row r="4682" spans="1:7">
      <c r="A4682" s="4" t="s">
        <v>16293</v>
      </c>
      <c r="B4682">
        <v>8003934</v>
      </c>
      <c r="D4682" s="4" t="s">
        <v>24562</v>
      </c>
      <c r="E4682" s="4" t="s">
        <v>24563</v>
      </c>
      <c r="F4682">
        <f>VALUE(SUBSTITUTE(Hafas[[#This Row],[Breitengrad Bahnhof]],".",","))</f>
        <v>51.924058000000002</v>
      </c>
      <c r="G4682">
        <f>VALUE(SUBSTITUTE(Hafas[[#This Row],[Längengrad Bahnhof]],".",","))</f>
        <v>7.5775069999999998</v>
      </c>
    </row>
    <row r="4683" spans="1:7">
      <c r="A4683" s="4" t="s">
        <v>16294</v>
      </c>
      <c r="B4683">
        <v>8004190</v>
      </c>
      <c r="D4683" s="4" t="s">
        <v>16295</v>
      </c>
      <c r="E4683" s="4" t="s">
        <v>16296</v>
      </c>
      <c r="F4683">
        <f>VALUE(SUBSTITUTE(Hafas[[#This Row],[Breitengrad Bahnhof]],".",","))</f>
        <v>51.946410999999998</v>
      </c>
      <c r="G4683">
        <f>VALUE(SUBSTITUTE(Hafas[[#This Row],[Längengrad Bahnhof]],".",","))</f>
        <v>7.5261259999999996</v>
      </c>
    </row>
    <row r="4684" spans="1:7">
      <c r="A4684" s="4" t="s">
        <v>16297</v>
      </c>
      <c r="B4684">
        <v>8004172</v>
      </c>
      <c r="D4684" s="4" t="s">
        <v>16298</v>
      </c>
      <c r="E4684" s="4" t="s">
        <v>16299</v>
      </c>
      <c r="F4684">
        <f>VALUE(SUBSTITUTE(Hafas[[#This Row],[Breitengrad Bahnhof]],".",","))</f>
        <v>49.947387999999997</v>
      </c>
      <c r="G4684">
        <f>VALUE(SUBSTITUTE(Hafas[[#This Row],[Längengrad Bahnhof]],".",","))</f>
        <v>7.8980329999999999</v>
      </c>
    </row>
    <row r="4685" spans="1:7">
      <c r="A4685" s="4" t="s">
        <v>16300</v>
      </c>
      <c r="B4685">
        <v>8005635</v>
      </c>
      <c r="D4685" s="4" t="s">
        <v>16301</v>
      </c>
      <c r="E4685" s="4" t="s">
        <v>16302</v>
      </c>
      <c r="F4685">
        <f>VALUE(SUBSTITUTE(Hafas[[#This Row],[Breitengrad Bahnhof]],".",","))</f>
        <v>52.041513000000002</v>
      </c>
      <c r="G4685">
        <f>VALUE(SUBSTITUTE(Hafas[[#This Row],[Längengrad Bahnhof]],".",","))</f>
        <v>7.6199820000000003</v>
      </c>
    </row>
    <row r="4686" spans="1:7">
      <c r="A4686" s="4" t="s">
        <v>16303</v>
      </c>
      <c r="B4686">
        <v>8007337</v>
      </c>
      <c r="D4686" s="4" t="s">
        <v>16304</v>
      </c>
      <c r="E4686" s="4" t="s">
        <v>16305</v>
      </c>
      <c r="F4686">
        <f>VALUE(SUBSTITUTE(Hafas[[#This Row],[Breitengrad Bahnhof]],".",","))</f>
        <v>47.855074000000002</v>
      </c>
      <c r="G4686">
        <f>VALUE(SUBSTITUTE(Hafas[[#This Row],[Längengrad Bahnhof]],".",","))</f>
        <v>7.7812169999999998</v>
      </c>
    </row>
    <row r="4687" spans="1:7">
      <c r="A4687" s="4" t="s">
        <v>16306</v>
      </c>
      <c r="B4687">
        <v>8007142</v>
      </c>
      <c r="D4687" s="4" t="s">
        <v>16307</v>
      </c>
      <c r="E4687" s="4" t="s">
        <v>16308</v>
      </c>
      <c r="F4687">
        <f>VALUE(SUBSTITUTE(Hafas[[#This Row],[Breitengrad Bahnhof]],".",","))</f>
        <v>49.126080000000002</v>
      </c>
      <c r="G4687">
        <f>VALUE(SUBSTITUTE(Hafas[[#This Row],[Längengrad Bahnhof]],".",","))</f>
        <v>8.7160069999999994</v>
      </c>
    </row>
    <row r="4688" spans="1:7">
      <c r="A4688" s="4" t="s">
        <v>16309</v>
      </c>
      <c r="B4688">
        <v>8007146</v>
      </c>
      <c r="D4688" s="4" t="s">
        <v>16310</v>
      </c>
      <c r="E4688" s="4" t="s">
        <v>16311</v>
      </c>
      <c r="F4688">
        <f>VALUE(SUBSTITUTE(Hafas[[#This Row],[Breitengrad Bahnhof]],".",","))</f>
        <v>49.121492000000003</v>
      </c>
      <c r="G4688">
        <f>VALUE(SUBSTITUTE(Hafas[[#This Row],[Längengrad Bahnhof]],".",","))</f>
        <v>8.7262149999999998</v>
      </c>
    </row>
    <row r="4689" spans="1:7">
      <c r="A4689" s="4" t="s">
        <v>16312</v>
      </c>
      <c r="B4689">
        <v>8004184</v>
      </c>
      <c r="D4689" s="4" t="s">
        <v>16313</v>
      </c>
      <c r="E4689" s="4" t="s">
        <v>16314</v>
      </c>
      <c r="F4689">
        <f>VALUE(SUBSTITUTE(Hafas[[#This Row],[Breitengrad Bahnhof]],".",","))</f>
        <v>47.553452</v>
      </c>
      <c r="G4689">
        <f>VALUE(SUBSTITUTE(Hafas[[#This Row],[Längengrad Bahnhof]],".",","))</f>
        <v>8.0187249999999999</v>
      </c>
    </row>
    <row r="4690" spans="1:7">
      <c r="A4690" s="4" t="s">
        <v>16315</v>
      </c>
      <c r="B4690">
        <v>8004174</v>
      </c>
      <c r="D4690" s="4" t="s">
        <v>16316</v>
      </c>
      <c r="E4690" s="4" t="s">
        <v>16317</v>
      </c>
      <c r="F4690">
        <f>VALUE(SUBSTITUTE(Hafas[[#This Row],[Breitengrad Bahnhof]],".",","))</f>
        <v>50.148781999999997</v>
      </c>
      <c r="G4690">
        <f>VALUE(SUBSTITUTE(Hafas[[#This Row],[Längengrad Bahnhof]],".",","))</f>
        <v>6.6015480000000002</v>
      </c>
    </row>
    <row r="4691" spans="1:7">
      <c r="A4691" s="4" t="s">
        <v>16318</v>
      </c>
      <c r="B4691">
        <v>8004185</v>
      </c>
      <c r="D4691" s="4" t="s">
        <v>16319</v>
      </c>
      <c r="E4691" s="4" t="s">
        <v>16320</v>
      </c>
      <c r="F4691">
        <f>VALUE(SUBSTITUTE(Hafas[[#This Row],[Breitengrad Bahnhof]],".",","))</f>
        <v>47.682265999999998</v>
      </c>
      <c r="G4691">
        <f>VALUE(SUBSTITUTE(Hafas[[#This Row],[Längengrad Bahnhof]],".",","))</f>
        <v>11.192627999999999</v>
      </c>
    </row>
    <row r="4692" spans="1:7">
      <c r="A4692" s="4" t="s">
        <v>16321</v>
      </c>
      <c r="B4692">
        <v>8004186</v>
      </c>
      <c r="D4692" s="4" t="s">
        <v>16322</v>
      </c>
      <c r="E4692" s="4" t="s">
        <v>16323</v>
      </c>
      <c r="F4692">
        <f>VALUE(SUBSTITUTE(Hafas[[#This Row],[Breitengrad Bahnhof]],".",","))</f>
        <v>47.678834000000002</v>
      </c>
      <c r="G4692">
        <f>VALUE(SUBSTITUTE(Hafas[[#This Row],[Längengrad Bahnhof]],".",","))</f>
        <v>11.19566</v>
      </c>
    </row>
    <row r="4693" spans="1:7">
      <c r="A4693" s="4" t="s">
        <v>16324</v>
      </c>
      <c r="B4693">
        <v>8004188</v>
      </c>
      <c r="D4693" s="4" t="s">
        <v>16325</v>
      </c>
      <c r="E4693" s="4" t="s">
        <v>16326</v>
      </c>
      <c r="F4693">
        <f>VALUE(SUBSTITUTE(Hafas[[#This Row],[Breitengrad Bahnhof]],".",","))</f>
        <v>48.982756999999999</v>
      </c>
      <c r="G4693">
        <f>VALUE(SUBSTITUTE(Hafas[[#This Row],[Längengrad Bahnhof]],".",","))</f>
        <v>9.5777699999999992</v>
      </c>
    </row>
    <row r="4694" spans="1:7">
      <c r="A4694" s="4" t="s">
        <v>16327</v>
      </c>
      <c r="B4694">
        <v>8004189</v>
      </c>
      <c r="D4694" s="4" t="s">
        <v>16328</v>
      </c>
      <c r="E4694" s="4" t="s">
        <v>16329</v>
      </c>
      <c r="F4694">
        <f>VALUE(SUBSTITUTE(Hafas[[#This Row],[Breitengrad Bahnhof]],".",","))</f>
        <v>49.371960000000001</v>
      </c>
      <c r="G4694">
        <f>VALUE(SUBSTITUTE(Hafas[[#This Row],[Längengrad Bahnhof]],".",","))</f>
        <v>8.1685289999999995</v>
      </c>
    </row>
    <row r="4695" spans="1:7">
      <c r="A4695" s="4" t="s">
        <v>16330</v>
      </c>
      <c r="B4695">
        <v>8004177</v>
      </c>
      <c r="D4695" s="4" t="s">
        <v>16331</v>
      </c>
      <c r="E4695" s="4" t="s">
        <v>16332</v>
      </c>
      <c r="F4695">
        <f>VALUE(SUBSTITUTE(Hafas[[#This Row],[Breitengrad Bahnhof]],".",","))</f>
        <v>53.499464000000003</v>
      </c>
      <c r="G4695">
        <f>VALUE(SUBSTITUTE(Hafas[[#This Row],[Längengrad Bahnhof]],".",","))</f>
        <v>10.561128</v>
      </c>
    </row>
    <row r="4696" spans="1:7">
      <c r="A4696" s="4" t="s">
        <v>16333</v>
      </c>
      <c r="B4696">
        <v>8004191</v>
      </c>
      <c r="D4696" s="4" t="s">
        <v>16334</v>
      </c>
      <c r="E4696" s="4" t="s">
        <v>16335</v>
      </c>
      <c r="F4696">
        <f>VALUE(SUBSTITUTE(Hafas[[#This Row],[Breitengrad Bahnhof]],".",","))</f>
        <v>49.447167</v>
      </c>
      <c r="G4696">
        <f>VALUE(SUBSTITUTE(Hafas[[#This Row],[Längengrad Bahnhof]],".",","))</f>
        <v>12.180700999999999</v>
      </c>
    </row>
    <row r="4697" spans="1:7">
      <c r="A4697" s="4" t="s">
        <v>16336</v>
      </c>
      <c r="B4697">
        <v>8012410</v>
      </c>
      <c r="D4697" s="4" t="s">
        <v>16337</v>
      </c>
      <c r="E4697" s="4" t="s">
        <v>16338</v>
      </c>
      <c r="F4697">
        <f>VALUE(SUBSTITUTE(Hafas[[#This Row],[Breitengrad Bahnhof]],".",","))</f>
        <v>51.802908000000002</v>
      </c>
      <c r="G4697">
        <f>VALUE(SUBSTITUTE(Hafas[[#This Row],[Längengrad Bahnhof]],".",","))</f>
        <v>11.333024999999999</v>
      </c>
    </row>
    <row r="4698" spans="1:7">
      <c r="A4698" s="4" t="s">
        <v>16339</v>
      </c>
      <c r="B4698">
        <v>8004193</v>
      </c>
      <c r="D4698" s="4" t="s">
        <v>16340</v>
      </c>
      <c r="E4698" s="4" t="s">
        <v>16341</v>
      </c>
      <c r="F4698">
        <f>VALUE(SUBSTITUTE(Hafas[[#This Row],[Breitengrad Bahnhof]],".",","))</f>
        <v>49.919105999999999</v>
      </c>
      <c r="G4698">
        <f>VALUE(SUBSTITUTE(Hafas[[#This Row],[Längengrad Bahnhof]],".",","))</f>
        <v>8.3418849999999996</v>
      </c>
    </row>
    <row r="4699" spans="1:7">
      <c r="A4699" s="4" t="s">
        <v>16342</v>
      </c>
      <c r="B4699">
        <v>8004196</v>
      </c>
      <c r="D4699" s="4" t="s">
        <v>16343</v>
      </c>
      <c r="E4699" s="4" t="s">
        <v>16344</v>
      </c>
      <c r="F4699">
        <f>VALUE(SUBSTITUTE(Hafas[[#This Row],[Breitengrad Bahnhof]],".",","))</f>
        <v>48.555286000000002</v>
      </c>
      <c r="G4699">
        <f>VALUE(SUBSTITUTE(Hafas[[#This Row],[Längengrad Bahnhof]],".",","))</f>
        <v>8.7278199999999995</v>
      </c>
    </row>
    <row r="4700" spans="1:7">
      <c r="A4700" s="4" t="s">
        <v>16345</v>
      </c>
      <c r="B4700">
        <v>8004201</v>
      </c>
      <c r="D4700" s="4" t="s">
        <v>16346</v>
      </c>
      <c r="E4700" s="4" t="s">
        <v>16347</v>
      </c>
      <c r="F4700">
        <f>VALUE(SUBSTITUTE(Hafas[[#This Row],[Breitengrad Bahnhof]],".",","))</f>
        <v>48.551274999999997</v>
      </c>
      <c r="G4700">
        <f>VALUE(SUBSTITUTE(Hafas[[#This Row],[Längengrad Bahnhof]],".",","))</f>
        <v>8.7285020000000006</v>
      </c>
    </row>
    <row r="4701" spans="1:7">
      <c r="A4701" s="4" t="s">
        <v>16348</v>
      </c>
      <c r="B4701">
        <v>8004202</v>
      </c>
      <c r="D4701" s="4" t="s">
        <v>16349</v>
      </c>
      <c r="E4701" s="4" t="s">
        <v>16350</v>
      </c>
      <c r="F4701">
        <f>VALUE(SUBSTITUTE(Hafas[[#This Row],[Breitengrad Bahnhof]],".",","))</f>
        <v>48.531533000000003</v>
      </c>
      <c r="G4701">
        <f>VALUE(SUBSTITUTE(Hafas[[#This Row],[Längengrad Bahnhof]],".",","))</f>
        <v>8.7259609999999999</v>
      </c>
    </row>
    <row r="4702" spans="1:7">
      <c r="A4702" s="4" t="s">
        <v>16351</v>
      </c>
      <c r="B4702">
        <v>8004195</v>
      </c>
      <c r="D4702" s="4" t="s">
        <v>16352</v>
      </c>
      <c r="E4702" s="4" t="s">
        <v>16353</v>
      </c>
      <c r="F4702">
        <f>VALUE(SUBSTITUTE(Hafas[[#This Row],[Breitengrad Bahnhof]],".",","))</f>
        <v>48.541994000000003</v>
      </c>
      <c r="G4702">
        <f>VALUE(SUBSTITUTE(Hafas[[#This Row],[Längengrad Bahnhof]],".",","))</f>
        <v>8.7327169999999992</v>
      </c>
    </row>
    <row r="4703" spans="1:7">
      <c r="A4703" s="4" t="s">
        <v>16354</v>
      </c>
      <c r="B4703">
        <v>8004198</v>
      </c>
      <c r="D4703" s="4" t="s">
        <v>16355</v>
      </c>
      <c r="E4703" s="4" t="s">
        <v>16356</v>
      </c>
      <c r="F4703">
        <f>VALUE(SUBSTITUTE(Hafas[[#This Row],[Breitengrad Bahnhof]],".",","))</f>
        <v>50.329636000000001</v>
      </c>
      <c r="G4703">
        <f>VALUE(SUBSTITUTE(Hafas[[#This Row],[Längengrad Bahnhof]],".",","))</f>
        <v>11.712199999999999</v>
      </c>
    </row>
    <row r="4704" spans="1:7">
      <c r="A4704" s="4" t="s">
        <v>16357</v>
      </c>
      <c r="B4704">
        <v>8004199</v>
      </c>
      <c r="D4704" s="4" t="s">
        <v>16358</v>
      </c>
      <c r="E4704" s="4" t="s">
        <v>16359</v>
      </c>
      <c r="F4704">
        <f>VALUE(SUBSTITUTE(Hafas[[#This Row],[Breitengrad Bahnhof]],".",","))</f>
        <v>49.523921999999999</v>
      </c>
      <c r="G4704">
        <f>VALUE(SUBSTITUTE(Hafas[[#This Row],[Längengrad Bahnhof]],".",","))</f>
        <v>7.1462770000000004</v>
      </c>
    </row>
    <row r="4705" spans="1:7">
      <c r="A4705" s="4" t="s">
        <v>16360</v>
      </c>
      <c r="B4705">
        <v>8004200</v>
      </c>
      <c r="D4705" s="4" t="s">
        <v>16361</v>
      </c>
      <c r="E4705" s="4" t="s">
        <v>16362</v>
      </c>
      <c r="F4705">
        <f>VALUE(SUBSTITUTE(Hafas[[#This Row],[Breitengrad Bahnhof]],".",","))</f>
        <v>50.457146000000002</v>
      </c>
      <c r="G4705">
        <f>VALUE(SUBSTITUTE(Hafas[[#This Row],[Längengrad Bahnhof]],".",","))</f>
        <v>7.3617679999999996</v>
      </c>
    </row>
    <row r="4706" spans="1:7">
      <c r="A4706" s="4" t="s">
        <v>16363</v>
      </c>
      <c r="B4706">
        <v>8070497</v>
      </c>
      <c r="D4706" s="4" t="s">
        <v>16364</v>
      </c>
      <c r="E4706" s="4" t="s">
        <v>16365</v>
      </c>
      <c r="F4706">
        <f>VALUE(SUBSTITUTE(Hafas[[#This Row],[Breitengrad Bahnhof]],".",","))</f>
        <v>52.259681</v>
      </c>
      <c r="G4706">
        <f>VALUE(SUBSTITUTE(Hafas[[#This Row],[Längengrad Bahnhof]],".",","))</f>
        <v>8.9778540000000007</v>
      </c>
    </row>
    <row r="4707" spans="1:7">
      <c r="A4707" s="4" t="s">
        <v>16366</v>
      </c>
      <c r="B4707">
        <v>8010238</v>
      </c>
      <c r="D4707" s="4" t="s">
        <v>16367</v>
      </c>
      <c r="E4707" s="4" t="s">
        <v>16368</v>
      </c>
      <c r="F4707">
        <f>VALUE(SUBSTITUTE(Hafas[[#This Row],[Breitengrad Bahnhof]],".",","))</f>
        <v>51.009141</v>
      </c>
      <c r="G4707">
        <f>VALUE(SUBSTITUTE(Hafas[[#This Row],[Längengrad Bahnhof]],".",","))</f>
        <v>12.713023</v>
      </c>
    </row>
    <row r="4708" spans="1:7">
      <c r="A4708" s="4" t="s">
        <v>16369</v>
      </c>
      <c r="B4708">
        <v>8012412</v>
      </c>
      <c r="D4708" s="4" t="s">
        <v>16370</v>
      </c>
      <c r="E4708" s="4" t="s">
        <v>16371</v>
      </c>
      <c r="F4708">
        <f>VALUE(SUBSTITUTE(Hafas[[#This Row],[Breitengrad Bahnhof]],".",","))</f>
        <v>50.769601000000002</v>
      </c>
      <c r="G4708">
        <f>VALUE(SUBSTITUTE(Hafas[[#This Row],[Längengrad Bahnhof]],".",","))</f>
        <v>13.485766</v>
      </c>
    </row>
    <row r="4709" spans="1:7">
      <c r="A4709" s="4" t="s">
        <v>16372</v>
      </c>
      <c r="B4709">
        <v>8004206</v>
      </c>
      <c r="D4709" s="4" t="s">
        <v>16373</v>
      </c>
      <c r="E4709" s="4" t="s">
        <v>16374</v>
      </c>
      <c r="F4709">
        <f>VALUE(SUBSTITUTE(Hafas[[#This Row],[Breitengrad Bahnhof]],".",","))</f>
        <v>50.311480000000003</v>
      </c>
      <c r="G4709">
        <f>VALUE(SUBSTITUTE(Hafas[[#This Row],[Längengrad Bahnhof]],".",","))</f>
        <v>7.8006909999999996</v>
      </c>
    </row>
    <row r="4710" spans="1:7">
      <c r="A4710" s="4" t="s">
        <v>16375</v>
      </c>
      <c r="B4710">
        <v>8004207</v>
      </c>
      <c r="D4710" s="4" t="s">
        <v>16376</v>
      </c>
      <c r="E4710" s="4" t="s">
        <v>16377</v>
      </c>
      <c r="F4710">
        <f>VALUE(SUBSTITUTE(Hafas[[#This Row],[Breitengrad Bahnhof]],".",","))</f>
        <v>48.078066</v>
      </c>
      <c r="G4710">
        <f>VALUE(SUBSTITUTE(Hafas[[#This Row],[Längengrad Bahnhof]],".",","))</f>
        <v>10.503797</v>
      </c>
    </row>
    <row r="4711" spans="1:7">
      <c r="A4711" s="4" t="s">
        <v>16378</v>
      </c>
      <c r="B4711">
        <v>8012413</v>
      </c>
      <c r="D4711" s="4" t="s">
        <v>16379</v>
      </c>
      <c r="E4711" s="4" t="s">
        <v>16380</v>
      </c>
      <c r="F4711">
        <f>VALUE(SUBSTITUTE(Hafas[[#This Row],[Breitengrad Bahnhof]],".",","))</f>
        <v>52.816918999999999</v>
      </c>
      <c r="G4711">
        <f>VALUE(SUBSTITUTE(Hafas[[#This Row],[Längengrad Bahnhof]],".",","))</f>
        <v>13.239198</v>
      </c>
    </row>
    <row r="4712" spans="1:7">
      <c r="A4712" s="4" t="s">
        <v>16381</v>
      </c>
      <c r="B4712">
        <v>8070967</v>
      </c>
      <c r="D4712" s="4" t="s">
        <v>16382</v>
      </c>
      <c r="E4712" s="4" t="s">
        <v>16383</v>
      </c>
      <c r="F4712">
        <f>VALUE(SUBSTITUTE(Hafas[[#This Row],[Breitengrad Bahnhof]],".",","))</f>
        <v>52.811410000000002</v>
      </c>
      <c r="G4712">
        <f>VALUE(SUBSTITUTE(Hafas[[#This Row],[Längengrad Bahnhof]],".",","))</f>
        <v>13.223912</v>
      </c>
    </row>
    <row r="4713" spans="1:7">
      <c r="A4713" s="4" t="s">
        <v>16384</v>
      </c>
      <c r="B4713">
        <v>8070951</v>
      </c>
      <c r="D4713" s="4" t="s">
        <v>16385</v>
      </c>
      <c r="E4713" s="4" t="s">
        <v>16386</v>
      </c>
      <c r="F4713">
        <f>VALUE(SUBSTITUTE(Hafas[[#This Row],[Breitengrad Bahnhof]],".",","))</f>
        <v>52.815663999999998</v>
      </c>
      <c r="G4713">
        <f>VALUE(SUBSTITUTE(Hafas[[#This Row],[Längengrad Bahnhof]],".",","))</f>
        <v>13.215638</v>
      </c>
    </row>
    <row r="4714" spans="1:7">
      <c r="A4714" s="4" t="s">
        <v>16387</v>
      </c>
      <c r="B4714">
        <v>8004208</v>
      </c>
      <c r="D4714" s="4" t="s">
        <v>16388</v>
      </c>
      <c r="E4714" s="4" t="s">
        <v>16389</v>
      </c>
      <c r="F4714">
        <f>VALUE(SUBSTITUTE(Hafas[[#This Row],[Breitengrad Bahnhof]],".",","))</f>
        <v>52.209848999999998</v>
      </c>
      <c r="G4714">
        <f>VALUE(SUBSTITUTE(Hafas[[#This Row],[Längengrad Bahnhof]],".",","))</f>
        <v>7.9107519999999996</v>
      </c>
    </row>
    <row r="4715" spans="1:7">
      <c r="A4715" s="4" t="s">
        <v>16390</v>
      </c>
      <c r="B4715">
        <v>8010239</v>
      </c>
      <c r="D4715" s="4" t="s">
        <v>16391</v>
      </c>
      <c r="E4715" s="4" t="s">
        <v>16392</v>
      </c>
      <c r="F4715">
        <f>VALUE(SUBSTITUTE(Hafas[[#This Row],[Breitengrad Bahnhof]],".",","))</f>
        <v>52.612696</v>
      </c>
      <c r="G4715">
        <f>VALUE(SUBSTITUTE(Hafas[[#This Row],[Längengrad Bahnhof]],".",","))</f>
        <v>12.885559000000001</v>
      </c>
    </row>
    <row r="4716" spans="1:7">
      <c r="A4716" s="4" t="s">
        <v>16393</v>
      </c>
      <c r="B4716">
        <v>8081054</v>
      </c>
      <c r="D4716" s="4" t="s">
        <v>16394</v>
      </c>
      <c r="E4716" s="4" t="s">
        <v>16395</v>
      </c>
      <c r="F4716">
        <f>VALUE(SUBSTITUTE(Hafas[[#This Row],[Breitengrad Bahnhof]],".",","))</f>
        <v>52.608412999999999</v>
      </c>
      <c r="G4716">
        <f>VALUE(SUBSTITUTE(Hafas[[#This Row],[Längengrad Bahnhof]],".",","))</f>
        <v>12.865219</v>
      </c>
    </row>
    <row r="4717" spans="1:7">
      <c r="A4717" s="4" t="s">
        <v>16396</v>
      </c>
      <c r="B4717">
        <v>8081057</v>
      </c>
      <c r="D4717" s="4" t="s">
        <v>16397</v>
      </c>
      <c r="E4717" s="4" t="s">
        <v>16398</v>
      </c>
      <c r="F4717">
        <f>VALUE(SUBSTITUTE(Hafas[[#This Row],[Breitengrad Bahnhof]],".",","))</f>
        <v>52.611877999999997</v>
      </c>
      <c r="G4717">
        <f>VALUE(SUBSTITUTE(Hafas[[#This Row],[Längengrad Bahnhof]],".",","))</f>
        <v>12.846755999999999</v>
      </c>
    </row>
    <row r="4718" spans="1:7">
      <c r="A4718" s="4" t="s">
        <v>16399</v>
      </c>
      <c r="B4718">
        <v>8081058</v>
      </c>
      <c r="D4718" s="4" t="s">
        <v>16400</v>
      </c>
      <c r="E4718" s="4" t="s">
        <v>16401</v>
      </c>
      <c r="F4718">
        <f>VALUE(SUBSTITUTE(Hafas[[#This Row],[Breitengrad Bahnhof]],".",","))</f>
        <v>52.605410999999997</v>
      </c>
      <c r="G4718">
        <f>VALUE(SUBSTITUTE(Hafas[[#This Row],[Längengrad Bahnhof]],".",","))</f>
        <v>12.879787</v>
      </c>
    </row>
    <row r="4719" spans="1:7">
      <c r="A4719" s="4" t="s">
        <v>16402</v>
      </c>
      <c r="B4719">
        <v>8012414</v>
      </c>
      <c r="D4719" s="4" t="s">
        <v>16403</v>
      </c>
      <c r="E4719" s="4" t="s">
        <v>16404</v>
      </c>
      <c r="F4719">
        <f>VALUE(SUBSTITUTE(Hafas[[#This Row],[Breitengrad Bahnhof]],".",","))</f>
        <v>51.608832999999997</v>
      </c>
      <c r="G4719">
        <f>VALUE(SUBSTITUTE(Hafas[[#This Row],[Längengrad Bahnhof]],".",","))</f>
        <v>11.884262</v>
      </c>
    </row>
    <row r="4720" spans="1:7">
      <c r="A4720" s="4" t="s">
        <v>16405</v>
      </c>
      <c r="B4720">
        <v>8004210</v>
      </c>
      <c r="D4720" s="4" t="s">
        <v>16406</v>
      </c>
      <c r="E4720" s="4" t="s">
        <v>16407</v>
      </c>
      <c r="F4720">
        <f>VALUE(SUBSTITUTE(Hafas[[#This Row],[Breitengrad Bahnhof]],".",","))</f>
        <v>49.942137000000002</v>
      </c>
      <c r="G4720">
        <f>VALUE(SUBSTITUTE(Hafas[[#This Row],[Längengrad Bahnhof]],".",","))</f>
        <v>8.4499289999999991</v>
      </c>
    </row>
    <row r="4721" spans="1:7">
      <c r="A4721" s="4" t="s">
        <v>602</v>
      </c>
      <c r="B4721">
        <v>8010240</v>
      </c>
      <c r="D4721" s="4" t="s">
        <v>604</v>
      </c>
      <c r="E4721" s="4" t="s">
        <v>605</v>
      </c>
      <c r="F4721">
        <f>VALUE(SUBSTITUTE(Hafas[[#This Row],[Breitengrad Bahnhof]],".",","))</f>
        <v>51.163071000000002</v>
      </c>
      <c r="G4721">
        <f>VALUE(SUBSTITUTE(Hafas[[#This Row],[Längengrad Bahnhof]],".",","))</f>
        <v>11.796984</v>
      </c>
    </row>
    <row r="4722" spans="1:7">
      <c r="A4722" s="4" t="s">
        <v>16408</v>
      </c>
      <c r="B4722">
        <v>8012415</v>
      </c>
      <c r="D4722" s="4" t="s">
        <v>16409</v>
      </c>
      <c r="E4722" s="4" t="s">
        <v>16410</v>
      </c>
      <c r="F4722">
        <f>VALUE(SUBSTITUTE(Hafas[[#This Row],[Breitengrad Bahnhof]],".",","))</f>
        <v>51.155524999999997</v>
      </c>
      <c r="G4722">
        <f>VALUE(SUBSTITUTE(Hafas[[#This Row],[Längengrad Bahnhof]],".",","))</f>
        <v>11.823895</v>
      </c>
    </row>
    <row r="4723" spans="1:7">
      <c r="A4723" s="4" t="s">
        <v>16411</v>
      </c>
      <c r="B4723">
        <v>8012429</v>
      </c>
      <c r="D4723" s="4" t="s">
        <v>16412</v>
      </c>
      <c r="E4723" s="4" t="s">
        <v>16413</v>
      </c>
      <c r="F4723">
        <f>VALUE(SUBSTITUTE(Hafas[[#This Row],[Breitengrad Bahnhof]],".",","))</f>
        <v>51.170648999999997</v>
      </c>
      <c r="G4723">
        <f>VALUE(SUBSTITUTE(Hafas[[#This Row],[Längengrad Bahnhof]],".",","))</f>
        <v>11.779529999999999</v>
      </c>
    </row>
    <row r="4724" spans="1:7">
      <c r="A4724" s="4" t="s">
        <v>16414</v>
      </c>
      <c r="B4724">
        <v>8012416</v>
      </c>
      <c r="D4724" s="4" t="s">
        <v>16415</v>
      </c>
      <c r="E4724" s="4" t="s">
        <v>16416</v>
      </c>
      <c r="F4724">
        <f>VALUE(SUBSTITUTE(Hafas[[#This Row],[Breitengrad Bahnhof]],".",","))</f>
        <v>51.277085999999997</v>
      </c>
      <c r="G4724">
        <f>VALUE(SUBSTITUTE(Hafas[[#This Row],[Längengrad Bahnhof]],".",","))</f>
        <v>12.594241999999999</v>
      </c>
    </row>
    <row r="4725" spans="1:7">
      <c r="A4725" s="4" t="s">
        <v>16417</v>
      </c>
      <c r="B4725">
        <v>8004213</v>
      </c>
      <c r="D4725" s="4" t="s">
        <v>16418</v>
      </c>
      <c r="E4725" s="4" t="s">
        <v>16419</v>
      </c>
      <c r="F4725">
        <f>VALUE(SUBSTITUTE(Hafas[[#This Row],[Breitengrad Bahnhof]],".",","))</f>
        <v>51.227820000000001</v>
      </c>
      <c r="G4725">
        <f>VALUE(SUBSTITUTE(Hafas[[#This Row],[Längengrad Bahnhof]],".",","))</f>
        <v>6.9532499999999997</v>
      </c>
    </row>
    <row r="4726" spans="1:7">
      <c r="A4726" s="4" t="s">
        <v>16420</v>
      </c>
      <c r="B4726">
        <v>8070698</v>
      </c>
      <c r="D4726" s="4" t="s">
        <v>16421</v>
      </c>
      <c r="E4726" s="4" t="s">
        <v>16422</v>
      </c>
      <c r="F4726">
        <f>VALUE(SUBSTITUTE(Hafas[[#This Row],[Breitengrad Bahnhof]],".",","))</f>
        <v>51.239187000000001</v>
      </c>
      <c r="G4726">
        <f>VALUE(SUBSTITUTE(Hafas[[#This Row],[Längengrad Bahnhof]],".",","))</f>
        <v>13.015741</v>
      </c>
    </row>
    <row r="4727" spans="1:7">
      <c r="A4727" s="4" t="s">
        <v>16423</v>
      </c>
      <c r="B4727">
        <v>8012417</v>
      </c>
      <c r="D4727" s="4" t="s">
        <v>16424</v>
      </c>
      <c r="E4727" s="4" t="s">
        <v>16425</v>
      </c>
      <c r="F4727">
        <f>VALUE(SUBSTITUTE(Hafas[[#This Row],[Breitengrad Bahnhof]],".",","))</f>
        <v>51.283439999999999</v>
      </c>
      <c r="G4727">
        <f>VALUE(SUBSTITUTE(Hafas[[#This Row],[Längengrad Bahnhof]],".",","))</f>
        <v>11.570126</v>
      </c>
    </row>
    <row r="4728" spans="1:7">
      <c r="A4728" s="4" t="s">
        <v>16426</v>
      </c>
      <c r="B4728">
        <v>8012418</v>
      </c>
      <c r="D4728" s="4" t="s">
        <v>16427</v>
      </c>
      <c r="E4728" s="4" t="s">
        <v>16428</v>
      </c>
      <c r="F4728">
        <f>VALUE(SUBSTITUTE(Hafas[[#This Row],[Breitengrad Bahnhof]],".",","))</f>
        <v>53.440927000000002</v>
      </c>
      <c r="G4728">
        <f>VALUE(SUBSTITUTE(Hafas[[#This Row],[Längengrad Bahnhof]],".",","))</f>
        <v>13.90288</v>
      </c>
    </row>
    <row r="4729" spans="1:7">
      <c r="A4729" s="4" t="s">
        <v>16429</v>
      </c>
      <c r="B4729">
        <v>8007435</v>
      </c>
      <c r="D4729" s="4" t="s">
        <v>16430</v>
      </c>
      <c r="E4729" s="4" t="s">
        <v>16431</v>
      </c>
      <c r="F4729">
        <f>VALUE(SUBSTITUTE(Hafas[[#This Row],[Breitengrad Bahnhof]],".",","))</f>
        <v>49.278376000000002</v>
      </c>
      <c r="G4729">
        <f>VALUE(SUBSTITUTE(Hafas[[#This Row],[Längengrad Bahnhof]],".",","))</f>
        <v>8.9956209999999999</v>
      </c>
    </row>
    <row r="4730" spans="1:7">
      <c r="A4730" s="4" t="s">
        <v>16432</v>
      </c>
      <c r="B4730">
        <v>8077434</v>
      </c>
      <c r="D4730" s="4" t="s">
        <v>16433</v>
      </c>
      <c r="E4730" s="4" t="s">
        <v>16434</v>
      </c>
      <c r="F4730">
        <f>VALUE(SUBSTITUTE(Hafas[[#This Row],[Breitengrad Bahnhof]],".",","))</f>
        <v>49.307098000000003</v>
      </c>
      <c r="G4730">
        <f>VALUE(SUBSTITUTE(Hafas[[#This Row],[Längengrad Bahnhof]],".",","))</f>
        <v>8.9422739999999994</v>
      </c>
    </row>
    <row r="4731" spans="1:7">
      <c r="A4731" s="4" t="s">
        <v>16435</v>
      </c>
      <c r="B4731">
        <v>8007434</v>
      </c>
      <c r="D4731" s="4" t="s">
        <v>16436</v>
      </c>
      <c r="E4731" s="4" t="s">
        <v>16437</v>
      </c>
      <c r="F4731">
        <f>VALUE(SUBSTITUTE(Hafas[[#This Row],[Breitengrad Bahnhof]],".",","))</f>
        <v>49.296035000000003</v>
      </c>
      <c r="G4731">
        <f>VALUE(SUBSTITUTE(Hafas[[#This Row],[Längengrad Bahnhof]],".",","))</f>
        <v>8.9636859999999992</v>
      </c>
    </row>
    <row r="4732" spans="1:7">
      <c r="A4732" s="4" t="s">
        <v>16438</v>
      </c>
      <c r="B4732">
        <v>8004215</v>
      </c>
      <c r="D4732" s="4" t="s">
        <v>16439</v>
      </c>
      <c r="E4732" s="4" t="s">
        <v>16440</v>
      </c>
      <c r="F4732">
        <f>VALUE(SUBSTITUTE(Hafas[[#This Row],[Breitengrad Bahnhof]],".",","))</f>
        <v>49.378205000000001</v>
      </c>
      <c r="G4732">
        <f>VALUE(SUBSTITUTE(Hafas[[#This Row],[Längengrad Bahnhof]],".",","))</f>
        <v>9.1632359999999995</v>
      </c>
    </row>
    <row r="4733" spans="1:7">
      <c r="A4733" s="4" t="s">
        <v>16441</v>
      </c>
      <c r="B4733">
        <v>8000265</v>
      </c>
      <c r="D4733" s="4" t="s">
        <v>16442</v>
      </c>
      <c r="E4733" s="4" t="s">
        <v>16443</v>
      </c>
      <c r="F4733">
        <f>VALUE(SUBSTITUTE(Hafas[[#This Row],[Breitengrad Bahnhof]],".",","))</f>
        <v>49.393678000000001</v>
      </c>
      <c r="G4733">
        <f>VALUE(SUBSTITUTE(Hafas[[#This Row],[Längengrad Bahnhof]],".",","))</f>
        <v>8.7884250000000002</v>
      </c>
    </row>
    <row r="4734" spans="1:7">
      <c r="A4734" s="4" t="s">
        <v>16444</v>
      </c>
      <c r="B4734">
        <v>8004217</v>
      </c>
      <c r="D4734" s="4" t="s">
        <v>16445</v>
      </c>
      <c r="E4734" s="4" t="s">
        <v>16446</v>
      </c>
      <c r="F4734">
        <f>VALUE(SUBSTITUTE(Hafas[[#This Row],[Breitengrad Bahnhof]],".",","))</f>
        <v>49.392391000000003</v>
      </c>
      <c r="G4734">
        <f>VALUE(SUBSTITUTE(Hafas[[#This Row],[Längengrad Bahnhof]],".",","))</f>
        <v>8.8029539999999997</v>
      </c>
    </row>
    <row r="4735" spans="1:7">
      <c r="A4735" s="4" t="s">
        <v>16447</v>
      </c>
      <c r="B4735">
        <v>8071678</v>
      </c>
      <c r="D4735" s="4" t="s">
        <v>16448</v>
      </c>
      <c r="E4735" s="4" t="s">
        <v>16449</v>
      </c>
      <c r="F4735">
        <f>VALUE(SUBSTITUTE(Hafas[[#This Row],[Breitengrad Bahnhof]],".",","))</f>
        <v>49.395189000000002</v>
      </c>
      <c r="G4735">
        <f>VALUE(SUBSTITUTE(Hafas[[#This Row],[Längengrad Bahnhof]],".",","))</f>
        <v>8.8085699999999996</v>
      </c>
    </row>
    <row r="4736" spans="1:7">
      <c r="A4736" s="4" t="s">
        <v>16450</v>
      </c>
      <c r="B4736">
        <v>8004216</v>
      </c>
      <c r="D4736" s="4" t="s">
        <v>16451</v>
      </c>
      <c r="E4736" s="4" t="s">
        <v>16452</v>
      </c>
      <c r="F4736">
        <f>VALUE(SUBSTITUTE(Hafas[[#This Row],[Breitengrad Bahnhof]],".",","))</f>
        <v>49.397905999999999</v>
      </c>
      <c r="G4736">
        <f>VALUE(SUBSTITUTE(Hafas[[#This Row],[Längengrad Bahnhof]],".",","))</f>
        <v>9.0747040000000005</v>
      </c>
    </row>
    <row r="4737" spans="1:7">
      <c r="A4737" s="4" t="s">
        <v>16453</v>
      </c>
      <c r="B4737">
        <v>8004218</v>
      </c>
      <c r="D4737" s="4" t="s">
        <v>16454</v>
      </c>
      <c r="E4737" s="4" t="s">
        <v>16455</v>
      </c>
      <c r="F4737">
        <f>VALUE(SUBSTITUTE(Hafas[[#This Row],[Breitengrad Bahnhof]],".",","))</f>
        <v>49.416953999999997</v>
      </c>
      <c r="G4737">
        <f>VALUE(SUBSTITUTE(Hafas[[#This Row],[Längengrad Bahnhof]],".",","))</f>
        <v>8.8797029999999992</v>
      </c>
    </row>
    <row r="4738" spans="1:7">
      <c r="A4738" s="4" t="s">
        <v>16456</v>
      </c>
      <c r="B4738">
        <v>8004219</v>
      </c>
      <c r="D4738" s="4" t="s">
        <v>16457</v>
      </c>
      <c r="E4738" s="4" t="s">
        <v>16458</v>
      </c>
      <c r="F4738">
        <f>VALUE(SUBSTITUTE(Hafas[[#This Row],[Breitengrad Bahnhof]],".",","))</f>
        <v>49.404909000000004</v>
      </c>
      <c r="G4738">
        <f>VALUE(SUBSTITUTE(Hafas[[#This Row],[Längengrad Bahnhof]],".",","))</f>
        <v>8.8414289999999998</v>
      </c>
    </row>
    <row r="4739" spans="1:7">
      <c r="A4739" s="4" t="s">
        <v>16459</v>
      </c>
      <c r="B4739">
        <v>8004220</v>
      </c>
      <c r="D4739" s="4" t="s">
        <v>16460</v>
      </c>
      <c r="E4739" s="4" t="s">
        <v>16461</v>
      </c>
      <c r="F4739">
        <f>VALUE(SUBSTITUTE(Hafas[[#This Row],[Breitengrad Bahnhof]],".",","))</f>
        <v>49.189</v>
      </c>
      <c r="G4739">
        <f>VALUE(SUBSTITUTE(Hafas[[#This Row],[Längengrad Bahnhof]],".",","))</f>
        <v>9.2197879999999994</v>
      </c>
    </row>
    <row r="4740" spans="1:7">
      <c r="A4740" s="4" t="s">
        <v>16462</v>
      </c>
      <c r="B4740">
        <v>8004232</v>
      </c>
      <c r="D4740" s="4" t="s">
        <v>16463</v>
      </c>
      <c r="E4740" s="4" t="s">
        <v>16464</v>
      </c>
      <c r="F4740">
        <f>VALUE(SUBSTITUTE(Hafas[[#This Row],[Breitengrad Bahnhof]],".",","))</f>
        <v>49.193077000000002</v>
      </c>
      <c r="G4740">
        <f>VALUE(SUBSTITUTE(Hafas[[#This Row],[Längengrad Bahnhof]],".",","))</f>
        <v>9.2227169999999994</v>
      </c>
    </row>
    <row r="4741" spans="1:7">
      <c r="A4741" s="4" t="s">
        <v>16465</v>
      </c>
      <c r="B4741">
        <v>8004238</v>
      </c>
      <c r="D4741" s="4" t="s">
        <v>16466</v>
      </c>
      <c r="E4741" s="4" t="s">
        <v>16467</v>
      </c>
      <c r="F4741">
        <f>VALUE(SUBSTITUTE(Hafas[[#This Row],[Breitengrad Bahnhof]],".",","))</f>
        <v>49.202095999999997</v>
      </c>
      <c r="G4741">
        <f>VALUE(SUBSTITUTE(Hafas[[#This Row],[Längengrad Bahnhof]],".",","))</f>
        <v>9.2286789999999996</v>
      </c>
    </row>
    <row r="4742" spans="1:7">
      <c r="A4742" s="4" t="s">
        <v>16468</v>
      </c>
      <c r="B4742">
        <v>8004226</v>
      </c>
      <c r="D4742" s="4" t="s">
        <v>16469</v>
      </c>
      <c r="E4742" s="4" t="s">
        <v>16470</v>
      </c>
      <c r="F4742">
        <f>VALUE(SUBSTITUTE(Hafas[[#This Row],[Breitengrad Bahnhof]],".",","))</f>
        <v>49.180328000000003</v>
      </c>
      <c r="G4742">
        <f>VALUE(SUBSTITUTE(Hafas[[#This Row],[Längengrad Bahnhof]],".",","))</f>
        <v>9.2207430000000006</v>
      </c>
    </row>
    <row r="4743" spans="1:7">
      <c r="A4743" s="4" t="s">
        <v>16471</v>
      </c>
      <c r="B4743">
        <v>8004222</v>
      </c>
      <c r="D4743" s="4" t="s">
        <v>16472</v>
      </c>
      <c r="E4743" s="4" t="s">
        <v>16473</v>
      </c>
      <c r="F4743">
        <f>VALUE(SUBSTITUTE(Hafas[[#This Row],[Breitengrad Bahnhof]],".",","))</f>
        <v>49.316896999999997</v>
      </c>
      <c r="G4743">
        <f>VALUE(SUBSTITUTE(Hafas[[#This Row],[Längengrad Bahnhof]],".",","))</f>
        <v>9.1370149999999999</v>
      </c>
    </row>
    <row r="4744" spans="1:7">
      <c r="A4744" s="4" t="s">
        <v>16474</v>
      </c>
      <c r="B4744">
        <v>8012420</v>
      </c>
      <c r="D4744" s="4" t="s">
        <v>16475</v>
      </c>
      <c r="E4744" s="4" t="s">
        <v>16476</v>
      </c>
      <c r="F4744">
        <f>VALUE(SUBSTITUTE(Hafas[[#This Row],[Breitengrad Bahnhof]],".",","))</f>
        <v>52.07217</v>
      </c>
      <c r="G4744">
        <f>VALUE(SUBSTITUTE(Hafas[[#This Row],[Längengrad Bahnhof]],".",","))</f>
        <v>12.224197</v>
      </c>
    </row>
    <row r="4745" spans="1:7">
      <c r="A4745" s="4" t="s">
        <v>16477</v>
      </c>
      <c r="B4745">
        <v>8004223</v>
      </c>
      <c r="D4745" s="4" t="s">
        <v>16478</v>
      </c>
      <c r="E4745" s="4" t="s">
        <v>16479</v>
      </c>
      <c r="F4745">
        <f>VALUE(SUBSTITUTE(Hafas[[#This Row],[Breitengrad Bahnhof]],".",","))</f>
        <v>50.091053000000002</v>
      </c>
      <c r="G4745">
        <f>VALUE(SUBSTITUTE(Hafas[[#This Row],[Längengrad Bahnhof]],".",","))</f>
        <v>7.139418</v>
      </c>
    </row>
    <row r="4746" spans="1:7">
      <c r="A4746" s="4" t="s">
        <v>16480</v>
      </c>
      <c r="B4746">
        <v>8070499</v>
      </c>
      <c r="D4746" s="4" t="s">
        <v>16481</v>
      </c>
      <c r="E4746" s="4" t="s">
        <v>16482</v>
      </c>
      <c r="F4746">
        <f>VALUE(SUBSTITUTE(Hafas[[#This Row],[Breitengrad Bahnhof]],".",","))</f>
        <v>53.269789000000003</v>
      </c>
      <c r="G4746">
        <f>VALUE(SUBSTITUTE(Hafas[[#This Row],[Längengrad Bahnhof]],".",","))</f>
        <v>10.626113</v>
      </c>
    </row>
    <row r="4747" spans="1:7">
      <c r="A4747" s="4" t="s">
        <v>16483</v>
      </c>
      <c r="B4747">
        <v>8004227</v>
      </c>
      <c r="D4747" s="4" t="s">
        <v>16484</v>
      </c>
      <c r="E4747" s="4" t="s">
        <v>16485</v>
      </c>
      <c r="F4747">
        <f>VALUE(SUBSTITUTE(Hafas[[#This Row],[Breitengrad Bahnhof]],".",","))</f>
        <v>53.163784</v>
      </c>
      <c r="G4747">
        <f>VALUE(SUBSTITUTE(Hafas[[#This Row],[Längengrad Bahnhof]],".",","))</f>
        <v>10.760576</v>
      </c>
    </row>
    <row r="4748" spans="1:7">
      <c r="A4748" s="4" t="s">
        <v>16486</v>
      </c>
      <c r="B4748">
        <v>8012421</v>
      </c>
      <c r="D4748" s="4" t="s">
        <v>16487</v>
      </c>
      <c r="E4748" s="4" t="s">
        <v>16488</v>
      </c>
      <c r="F4748">
        <f>VALUE(SUBSTITUTE(Hafas[[#This Row],[Breitengrad Bahnhof]],".",","))</f>
        <v>53.533518000000001</v>
      </c>
      <c r="G4748">
        <f>VALUE(SUBSTITUTE(Hafas[[#This Row],[Längengrad Bahnhof]],".",","))</f>
        <v>13.500838</v>
      </c>
    </row>
    <row r="4749" spans="1:7">
      <c r="A4749" s="4" t="s">
        <v>16489</v>
      </c>
      <c r="B4749">
        <v>8004228</v>
      </c>
      <c r="D4749" s="4" t="s">
        <v>16490</v>
      </c>
      <c r="E4749" s="4" t="s">
        <v>16491</v>
      </c>
      <c r="F4749">
        <f>VALUE(SUBSTITUTE(Hafas[[#This Row],[Breitengrad Bahnhof]],".",","))</f>
        <v>51.438003000000002</v>
      </c>
      <c r="G4749">
        <f>VALUE(SUBSTITUTE(Hafas[[#This Row],[Längengrad Bahnhof]],".",","))</f>
        <v>7.9700660000000001</v>
      </c>
    </row>
    <row r="4750" spans="1:7">
      <c r="A4750" s="4" t="s">
        <v>16492</v>
      </c>
      <c r="B4750">
        <v>8004229</v>
      </c>
      <c r="D4750" s="4" t="s">
        <v>16493</v>
      </c>
      <c r="E4750" s="4" t="s">
        <v>16494</v>
      </c>
      <c r="F4750">
        <f>VALUE(SUBSTITUTE(Hafas[[#This Row],[Breitengrad Bahnhof]],".",","))</f>
        <v>48.423954000000002</v>
      </c>
      <c r="G4750">
        <f>VALUE(SUBSTITUTE(Hafas[[#This Row],[Längengrad Bahnhof]],".",","))</f>
        <v>9.0668799999999994</v>
      </c>
    </row>
    <row r="4751" spans="1:7">
      <c r="A4751" s="4" t="s">
        <v>16495</v>
      </c>
      <c r="B4751">
        <v>8079146</v>
      </c>
      <c r="D4751" s="4" t="s">
        <v>16496</v>
      </c>
      <c r="E4751" s="4" t="s">
        <v>16497</v>
      </c>
      <c r="F4751">
        <f>VALUE(SUBSTITUTE(Hafas[[#This Row],[Breitengrad Bahnhof]],".",","))</f>
        <v>49.386201</v>
      </c>
      <c r="G4751">
        <f>VALUE(SUBSTITUTE(Hafas[[#This Row],[Längengrad Bahnhof]],".",","))</f>
        <v>8.0452359999999992</v>
      </c>
    </row>
    <row r="4752" spans="1:7">
      <c r="A4752" s="4" t="s">
        <v>16498</v>
      </c>
      <c r="B4752">
        <v>8007441</v>
      </c>
      <c r="D4752" s="4" t="s">
        <v>16499</v>
      </c>
      <c r="E4752" s="4" t="s">
        <v>16500</v>
      </c>
      <c r="F4752">
        <f>VALUE(SUBSTITUTE(Hafas[[#This Row],[Breitengrad Bahnhof]],".",","))</f>
        <v>49.320236999999999</v>
      </c>
      <c r="G4752">
        <f>VALUE(SUBSTITUTE(Hafas[[#This Row],[Längengrad Bahnhof]],".",","))</f>
        <v>8.8901520000000005</v>
      </c>
    </row>
    <row r="4753" spans="1:7">
      <c r="A4753" s="4" t="s">
        <v>16501</v>
      </c>
      <c r="B4753">
        <v>8012423</v>
      </c>
      <c r="D4753" s="4" t="s">
        <v>16502</v>
      </c>
      <c r="E4753" s="4" t="s">
        <v>16503</v>
      </c>
      <c r="F4753">
        <f>VALUE(SUBSTITUTE(Hafas[[#This Row],[Breitengrad Bahnhof]],".",","))</f>
        <v>51.752367999999997</v>
      </c>
      <c r="G4753">
        <f>VALUE(SUBSTITUTE(Hafas[[#This Row],[Längengrad Bahnhof]],".",","))</f>
        <v>11.084892999999999</v>
      </c>
    </row>
    <row r="4754" spans="1:7">
      <c r="A4754" s="4" t="s">
        <v>16504</v>
      </c>
      <c r="B4754">
        <v>8079777</v>
      </c>
      <c r="D4754" s="4" t="s">
        <v>16505</v>
      </c>
      <c r="E4754" s="4" t="s">
        <v>16506</v>
      </c>
      <c r="F4754">
        <f>VALUE(SUBSTITUTE(Hafas[[#This Row],[Breitengrad Bahnhof]],".",","))</f>
        <v>52.066023000000001</v>
      </c>
      <c r="G4754">
        <f>VALUE(SUBSTITUTE(Hafas[[#This Row],[Längengrad Bahnhof]],".",","))</f>
        <v>14.713376999999999</v>
      </c>
    </row>
    <row r="4755" spans="1:7">
      <c r="A4755" s="4" t="s">
        <v>16507</v>
      </c>
      <c r="B4755">
        <v>8004233</v>
      </c>
      <c r="D4755" s="4" t="s">
        <v>16508</v>
      </c>
      <c r="E4755" s="4" t="s">
        <v>16509</v>
      </c>
      <c r="F4755">
        <f>VALUE(SUBSTITUTE(Hafas[[#This Row],[Breitengrad Bahnhof]],".",","))</f>
        <v>48.903368</v>
      </c>
      <c r="G4755">
        <f>VALUE(SUBSTITUTE(Hafas[[#This Row],[Längengrad Bahnhof]],".",","))</f>
        <v>9.4154009999999992</v>
      </c>
    </row>
    <row r="4756" spans="1:7">
      <c r="A4756" s="4" t="s">
        <v>16510</v>
      </c>
      <c r="B4756">
        <v>8004234</v>
      </c>
      <c r="D4756" s="4" t="s">
        <v>16511</v>
      </c>
      <c r="E4756" s="4" t="s">
        <v>16512</v>
      </c>
      <c r="F4756">
        <f>VALUE(SUBSTITUTE(Hafas[[#This Row],[Breitengrad Bahnhof]],".",","))</f>
        <v>50.688051000000002</v>
      </c>
      <c r="G4756">
        <f>VALUE(SUBSTITUTE(Hafas[[#This Row],[Längengrad Bahnhof]],".",","))</f>
        <v>6.6814660000000003</v>
      </c>
    </row>
    <row r="4757" spans="1:7">
      <c r="A4757" s="4" t="s">
        <v>16513</v>
      </c>
      <c r="B4757">
        <v>8012424</v>
      </c>
      <c r="D4757" s="4" t="s">
        <v>16514</v>
      </c>
      <c r="E4757" s="4" t="s">
        <v>16515</v>
      </c>
      <c r="F4757">
        <f>VALUE(SUBSTITUTE(Hafas[[#This Row],[Breitengrad Bahnhof]],".",","))</f>
        <v>51.357773999999999</v>
      </c>
      <c r="G4757">
        <f>VALUE(SUBSTITUTE(Hafas[[#This Row],[Längengrad Bahnhof]],".",","))</f>
        <v>11.660646</v>
      </c>
    </row>
    <row r="4758" spans="1:7">
      <c r="A4758" s="4" t="s">
        <v>16516</v>
      </c>
      <c r="B4758">
        <v>8071885</v>
      </c>
      <c r="D4758" s="4" t="s">
        <v>16517</v>
      </c>
      <c r="E4758" s="4" t="s">
        <v>16518</v>
      </c>
      <c r="F4758">
        <f>VALUE(SUBSTITUTE(Hafas[[#This Row],[Breitengrad Bahnhof]],".",","))</f>
        <v>51.358232999999998</v>
      </c>
      <c r="G4758">
        <f>VALUE(SUBSTITUTE(Hafas[[#This Row],[Längengrad Bahnhof]],".",","))</f>
        <v>11.66469</v>
      </c>
    </row>
    <row r="4759" spans="1:7">
      <c r="A4759" s="4" t="s">
        <v>16519</v>
      </c>
      <c r="B4759">
        <v>8004235</v>
      </c>
      <c r="D4759" s="4" t="s">
        <v>16520</v>
      </c>
      <c r="E4759" s="4" t="s">
        <v>16521</v>
      </c>
      <c r="F4759">
        <f>VALUE(SUBSTITUTE(Hafas[[#This Row],[Breitengrad Bahnhof]],".",","))</f>
        <v>48.009425</v>
      </c>
      <c r="G4759">
        <f>VALUE(SUBSTITUTE(Hafas[[#This Row],[Längengrad Bahnhof]],".",","))</f>
        <v>8.8539080000000006</v>
      </c>
    </row>
    <row r="4760" spans="1:7">
      <c r="A4760" s="4" t="s">
        <v>16522</v>
      </c>
      <c r="B4760">
        <v>8012425</v>
      </c>
      <c r="D4760" s="4" t="s">
        <v>16523</v>
      </c>
      <c r="E4760" s="4" t="s">
        <v>16524</v>
      </c>
      <c r="F4760">
        <f>VALUE(SUBSTITUTE(Hafas[[#This Row],[Breitengrad Bahnhof]],".",","))</f>
        <v>52.599910000000001</v>
      </c>
      <c r="G4760">
        <f>VALUE(SUBSTITUTE(Hafas[[#This Row],[Längengrad Bahnhof]],".",","))</f>
        <v>12.502789999999999</v>
      </c>
    </row>
    <row r="4761" spans="1:7">
      <c r="A4761" s="4" t="s">
        <v>16525</v>
      </c>
      <c r="B4761">
        <v>8084084</v>
      </c>
      <c r="D4761" s="4" t="s">
        <v>16526</v>
      </c>
      <c r="E4761" s="4" t="s">
        <v>16527</v>
      </c>
      <c r="F4761">
        <f>VALUE(SUBSTITUTE(Hafas[[#This Row],[Breitengrad Bahnhof]],".",","))</f>
        <v>52.603551000000003</v>
      </c>
      <c r="G4761">
        <f>VALUE(SUBSTITUTE(Hafas[[#This Row],[Längengrad Bahnhof]],".",","))</f>
        <v>12.499468</v>
      </c>
    </row>
    <row r="4762" spans="1:7">
      <c r="A4762" s="4" t="s">
        <v>16528</v>
      </c>
      <c r="B4762">
        <v>8004236</v>
      </c>
      <c r="D4762" s="4" t="s">
        <v>16529</v>
      </c>
      <c r="E4762" s="4" t="s">
        <v>16530</v>
      </c>
      <c r="F4762">
        <f>VALUE(SUBSTITUTE(Hafas[[#This Row],[Breitengrad Bahnhof]],".",","))</f>
        <v>49.538738000000002</v>
      </c>
      <c r="G4762">
        <f>VALUE(SUBSTITUTE(Hafas[[#This Row],[Längengrad Bahnhof]],".",","))</f>
        <v>6.3758509999999999</v>
      </c>
    </row>
    <row r="4763" spans="1:7">
      <c r="A4763" s="4" t="s">
        <v>16531</v>
      </c>
      <c r="B4763">
        <v>8012426</v>
      </c>
      <c r="D4763" s="4" t="s">
        <v>16532</v>
      </c>
      <c r="E4763" s="4" t="s">
        <v>16533</v>
      </c>
      <c r="F4763">
        <f>VALUE(SUBSTITUTE(Hafas[[#This Row],[Breitengrad Bahnhof]],".",","))</f>
        <v>50.691091</v>
      </c>
      <c r="G4763">
        <f>VALUE(SUBSTITUTE(Hafas[[#This Row],[Längengrad Bahnhof]],".",","))</f>
        <v>13.253168000000001</v>
      </c>
    </row>
    <row r="4764" spans="1:7">
      <c r="A4764" s="4" t="s">
        <v>16534</v>
      </c>
      <c r="B4764">
        <v>8077772</v>
      </c>
      <c r="D4764" s="4" t="s">
        <v>16535</v>
      </c>
      <c r="E4764" s="4" t="s">
        <v>16536</v>
      </c>
      <c r="F4764">
        <f>VALUE(SUBSTITUTE(Hafas[[#This Row],[Breitengrad Bahnhof]],".",","))</f>
        <v>47.841348000000004</v>
      </c>
      <c r="G4764">
        <f>VALUE(SUBSTITUTE(Hafas[[#This Row],[Längengrad Bahnhof]],".",","))</f>
        <v>8.9647279999999991</v>
      </c>
    </row>
    <row r="4765" spans="1:7">
      <c r="A4765" s="4" t="s">
        <v>16537</v>
      </c>
      <c r="B4765">
        <v>8004239</v>
      </c>
      <c r="D4765" s="4" t="s">
        <v>16538</v>
      </c>
      <c r="E4765" s="4" t="s">
        <v>16539</v>
      </c>
      <c r="F4765">
        <f>VALUE(SUBSTITUTE(Hafas[[#This Row],[Breitengrad Bahnhof]],".",","))</f>
        <v>48.430140999999999</v>
      </c>
      <c r="G4765">
        <f>VALUE(SUBSTITUTE(Hafas[[#This Row],[Längengrad Bahnhof]],".",","))</f>
        <v>10.118003</v>
      </c>
    </row>
    <row r="4766" spans="1:7">
      <c r="A4766" s="4" t="s">
        <v>16540</v>
      </c>
      <c r="B4766">
        <v>8000394</v>
      </c>
      <c r="D4766" s="4" t="s">
        <v>16541</v>
      </c>
      <c r="E4766" s="4" t="s">
        <v>16542</v>
      </c>
      <c r="F4766">
        <f>VALUE(SUBSTITUTE(Hafas[[#This Row],[Breitengrad Bahnhof]],".",","))</f>
        <v>51.269731</v>
      </c>
      <c r="G4766">
        <f>VALUE(SUBSTITUTE(Hafas[[#This Row],[Längengrad Bahnhof]],".",","))</f>
        <v>14.329191</v>
      </c>
    </row>
    <row r="4767" spans="1:7">
      <c r="A4767" s="4" t="s">
        <v>16543</v>
      </c>
      <c r="B4767">
        <v>8004240</v>
      </c>
      <c r="D4767" s="4" t="s">
        <v>16544</v>
      </c>
      <c r="E4767" s="4" t="s">
        <v>16545</v>
      </c>
      <c r="F4767">
        <f>VALUE(SUBSTITUTE(Hafas[[#This Row],[Breitengrad Bahnhof]],".",","))</f>
        <v>47.623944000000002</v>
      </c>
      <c r="G4767">
        <f>VALUE(SUBSTITUTE(Hafas[[#This Row],[Längengrad Bahnhof]],".",","))</f>
        <v>10.504419</v>
      </c>
    </row>
    <row r="4768" spans="1:7">
      <c r="A4768" s="4" t="s">
        <v>16546</v>
      </c>
      <c r="B4768">
        <v>8070800</v>
      </c>
      <c r="D4768" s="4" t="s">
        <v>16547</v>
      </c>
      <c r="E4768" s="4" t="s">
        <v>16548</v>
      </c>
      <c r="F4768">
        <f>VALUE(SUBSTITUTE(Hafas[[#This Row],[Breitengrad Bahnhof]],".",","))</f>
        <v>53.683346</v>
      </c>
      <c r="G4768">
        <f>VALUE(SUBSTITUTE(Hafas[[#This Row],[Längengrad Bahnhof]],".",","))</f>
        <v>7.3603529999999999</v>
      </c>
    </row>
    <row r="4769" spans="1:7">
      <c r="A4769" s="4" t="s">
        <v>16549</v>
      </c>
      <c r="B4769">
        <v>8004242</v>
      </c>
      <c r="D4769" s="4" t="s">
        <v>16550</v>
      </c>
      <c r="E4769" s="4" t="s">
        <v>16551</v>
      </c>
      <c r="F4769">
        <f>VALUE(SUBSTITUTE(Hafas[[#This Row],[Breitengrad Bahnhof]],".",","))</f>
        <v>50.490648</v>
      </c>
      <c r="G4769">
        <f>VALUE(SUBSTITUTE(Hafas[[#This Row],[Längengrad Bahnhof]],".",","))</f>
        <v>6.6295409999999997</v>
      </c>
    </row>
    <row r="4770" spans="1:7">
      <c r="A4770" s="4" t="s">
        <v>16552</v>
      </c>
      <c r="B4770">
        <v>8012428</v>
      </c>
      <c r="D4770" s="4" t="s">
        <v>16553</v>
      </c>
      <c r="E4770" s="4" t="s">
        <v>16554</v>
      </c>
      <c r="F4770">
        <f>VALUE(SUBSTITUTE(Hafas[[#This Row],[Breitengrad Bahnhof]],".",","))</f>
        <v>52.995556000000001</v>
      </c>
      <c r="G4770">
        <f>VALUE(SUBSTITUTE(Hafas[[#This Row],[Längengrad Bahnhof]],".",","))</f>
        <v>12.628102999999999</v>
      </c>
    </row>
    <row r="4771" spans="1:7">
      <c r="A4771" s="4" t="s">
        <v>16555</v>
      </c>
      <c r="B4771">
        <v>8071864</v>
      </c>
      <c r="D4771" s="4" t="s">
        <v>16556</v>
      </c>
      <c r="E4771" s="4" t="s">
        <v>16557</v>
      </c>
      <c r="F4771">
        <f>VALUE(SUBSTITUTE(Hafas[[#This Row],[Breitengrad Bahnhof]],".",","))</f>
        <v>52.997096999999997</v>
      </c>
      <c r="G4771">
        <f>VALUE(SUBSTITUTE(Hafas[[#This Row],[Längengrad Bahnhof]],".",","))</f>
        <v>12.635168999999999</v>
      </c>
    </row>
    <row r="4772" spans="1:7">
      <c r="A4772" s="4" t="s">
        <v>16558</v>
      </c>
      <c r="B4772">
        <v>8017016</v>
      </c>
      <c r="D4772" s="4" t="s">
        <v>16559</v>
      </c>
      <c r="E4772" s="4" t="s">
        <v>16560</v>
      </c>
      <c r="F4772">
        <f>VALUE(SUBSTITUTE(Hafas[[#This Row],[Breitengrad Bahnhof]],".",","))</f>
        <v>51.602659000000003</v>
      </c>
      <c r="G4772">
        <f>VALUE(SUBSTITUTE(Hafas[[#This Row],[Längengrad Bahnhof]],".",","))</f>
        <v>10.790001</v>
      </c>
    </row>
    <row r="4773" spans="1:7">
      <c r="A4773" s="4" t="s">
        <v>16561</v>
      </c>
      <c r="B4773">
        <v>8012430</v>
      </c>
      <c r="D4773" s="4" t="s">
        <v>16562</v>
      </c>
      <c r="E4773" s="4" t="s">
        <v>16563</v>
      </c>
      <c r="F4773">
        <f>VALUE(SUBSTITUTE(Hafas[[#This Row],[Breitengrad Bahnhof]],".",","))</f>
        <v>50.611404</v>
      </c>
      <c r="G4773">
        <f>VALUE(SUBSTITUTE(Hafas[[#This Row],[Längengrad Bahnhof]],".",","))</f>
        <v>12.244275</v>
      </c>
    </row>
    <row r="4774" spans="1:7">
      <c r="A4774" s="4" t="s">
        <v>16564</v>
      </c>
      <c r="B4774">
        <v>8070932</v>
      </c>
      <c r="D4774" s="4" t="s">
        <v>16565</v>
      </c>
      <c r="E4774" s="4" t="s">
        <v>16566</v>
      </c>
      <c r="F4774">
        <f>VALUE(SUBSTITUTE(Hafas[[#This Row],[Breitengrad Bahnhof]],".",","))</f>
        <v>50.613202000000001</v>
      </c>
      <c r="G4774">
        <f>VALUE(SUBSTITUTE(Hafas[[#This Row],[Längengrad Bahnhof]],".",","))</f>
        <v>12.249044</v>
      </c>
    </row>
    <row r="4775" spans="1:7">
      <c r="A4775" s="4" t="s">
        <v>16567</v>
      </c>
      <c r="B4775">
        <v>8070500</v>
      </c>
      <c r="D4775" s="4" t="s">
        <v>16568</v>
      </c>
      <c r="E4775" s="4" t="s">
        <v>16569</v>
      </c>
      <c r="F4775">
        <f>VALUE(SUBSTITUTE(Hafas[[#This Row],[Breitengrad Bahnhof]],".",","))</f>
        <v>53.286225000000002</v>
      </c>
      <c r="G4775">
        <f>VALUE(SUBSTITUTE(Hafas[[#This Row],[Längengrad Bahnhof]],".",","))</f>
        <v>10.663314</v>
      </c>
    </row>
    <row r="4776" spans="1:7">
      <c r="A4776" s="4" t="s">
        <v>16570</v>
      </c>
      <c r="B4776">
        <v>8017349</v>
      </c>
      <c r="D4776" s="4" t="s">
        <v>16571</v>
      </c>
      <c r="E4776" s="4" t="s">
        <v>16572</v>
      </c>
      <c r="F4776">
        <f>VALUE(SUBSTITUTE(Hafas[[#This Row],[Breitengrad Bahnhof]],".",","))</f>
        <v>54.000335999999997</v>
      </c>
      <c r="G4776">
        <f>VALUE(SUBSTITUTE(Hafas[[#This Row],[Längengrad Bahnhof]],".",","))</f>
        <v>14.065198000000001</v>
      </c>
    </row>
    <row r="4777" spans="1:7">
      <c r="A4777" s="4" t="s">
        <v>16573</v>
      </c>
      <c r="B4777">
        <v>8007120</v>
      </c>
      <c r="D4777" s="4" t="s">
        <v>16574</v>
      </c>
      <c r="E4777" s="4" t="s">
        <v>16575</v>
      </c>
      <c r="F4777">
        <f>VALUE(SUBSTITUTE(Hafas[[#This Row],[Breitengrad Bahnhof]],".",","))</f>
        <v>53.255474999999997</v>
      </c>
      <c r="G4777">
        <f>VALUE(SUBSTITUTE(Hafas[[#This Row],[Längengrad Bahnhof]],".",","))</f>
        <v>8.9589189999999999</v>
      </c>
    </row>
    <row r="4778" spans="1:7">
      <c r="A4778" s="4" t="s">
        <v>16576</v>
      </c>
      <c r="B4778">
        <v>8012436</v>
      </c>
      <c r="D4778" s="4" t="s">
        <v>16577</v>
      </c>
      <c r="E4778" s="4" t="s">
        <v>16578</v>
      </c>
      <c r="F4778">
        <f>VALUE(SUBSTITUTE(Hafas[[#This Row],[Breitengrad Bahnhof]],".",","))</f>
        <v>53.760033</v>
      </c>
      <c r="G4778">
        <f>VALUE(SUBSTITUTE(Hafas[[#This Row],[Längengrad Bahnhof]],".",","))</f>
        <v>12.500916</v>
      </c>
    </row>
    <row r="4779" spans="1:7">
      <c r="A4779" s="4" t="s">
        <v>16579</v>
      </c>
      <c r="B4779">
        <v>8004247</v>
      </c>
      <c r="D4779" s="4" t="s">
        <v>16580</v>
      </c>
      <c r="E4779" s="4" t="s">
        <v>16581</v>
      </c>
      <c r="F4779">
        <f>VALUE(SUBSTITUTE(Hafas[[#This Row],[Breitengrad Bahnhof]],".",","))</f>
        <v>53.473045999999997</v>
      </c>
      <c r="G4779">
        <f>VALUE(SUBSTITUTE(Hafas[[#This Row],[Längengrad Bahnhof]],".",","))</f>
        <v>9.7884320000000002</v>
      </c>
    </row>
    <row r="4780" spans="1:7">
      <c r="A4780" s="4" t="s">
        <v>16582</v>
      </c>
      <c r="B4780">
        <v>8007850</v>
      </c>
      <c r="D4780" s="4" t="s">
        <v>16583</v>
      </c>
      <c r="E4780" s="4" t="s">
        <v>16584</v>
      </c>
      <c r="F4780">
        <f>VALUE(SUBSTITUTE(Hafas[[#This Row],[Breitengrad Bahnhof]],".",","))</f>
        <v>50.300961999999998</v>
      </c>
      <c r="G4780">
        <f>VALUE(SUBSTITUTE(Hafas[[#This Row],[Längengrad Bahnhof]],".",","))</f>
        <v>8.5147300000000001</v>
      </c>
    </row>
    <row r="4781" spans="1:7">
      <c r="A4781" s="4" t="s">
        <v>16585</v>
      </c>
      <c r="B4781">
        <v>8004250</v>
      </c>
      <c r="D4781" s="4" t="s">
        <v>16586</v>
      </c>
      <c r="E4781" s="4" t="s">
        <v>16587</v>
      </c>
      <c r="F4781">
        <f>VALUE(SUBSTITUTE(Hafas[[#This Row],[Breitengrad Bahnhof]],".",","))</f>
        <v>49.239860999999998</v>
      </c>
      <c r="G4781">
        <f>VALUE(SUBSTITUTE(Hafas[[#This Row],[Längengrad Bahnhof]],".",","))</f>
        <v>12.436474</v>
      </c>
    </row>
    <row r="4782" spans="1:7">
      <c r="A4782" s="4" t="s">
        <v>16588</v>
      </c>
      <c r="B4782">
        <v>8004252</v>
      </c>
      <c r="D4782" s="4" t="s">
        <v>16589</v>
      </c>
      <c r="E4782" s="4" t="s">
        <v>16590</v>
      </c>
      <c r="F4782">
        <f>VALUE(SUBSTITUTE(Hafas[[#This Row],[Breitengrad Bahnhof]],".",","))</f>
        <v>48.075847000000003</v>
      </c>
      <c r="G4782">
        <f>VALUE(SUBSTITUTE(Hafas[[#This Row],[Längengrad Bahnhof]],".",","))</f>
        <v>11.660221999999999</v>
      </c>
    </row>
    <row r="4783" spans="1:7">
      <c r="A4783" s="4" t="s">
        <v>16591</v>
      </c>
      <c r="B4783">
        <v>8010241</v>
      </c>
      <c r="D4783" s="4" t="s">
        <v>16592</v>
      </c>
      <c r="E4783" s="4" t="s">
        <v>16593</v>
      </c>
      <c r="F4783">
        <f>VALUE(SUBSTITUTE(Hafas[[#This Row],[Breitengrad Bahnhof]],".",","))</f>
        <v>53.561830999999998</v>
      </c>
      <c r="G4783">
        <f>VALUE(SUBSTITUTE(Hafas[[#This Row],[Längengrad Bahnhof]],".",","))</f>
        <v>13.261464999999999</v>
      </c>
    </row>
    <row r="4784" spans="1:7">
      <c r="A4784" s="4" t="s">
        <v>355</v>
      </c>
      <c r="B4784">
        <v>8004253</v>
      </c>
      <c r="D4784" s="4" t="s">
        <v>16594</v>
      </c>
      <c r="E4784" s="4" t="s">
        <v>16595</v>
      </c>
      <c r="F4784">
        <f>VALUE(SUBSTITUTE(Hafas[[#This Row],[Breitengrad Bahnhof]],".",","))</f>
        <v>49.606065999999998</v>
      </c>
      <c r="G4784">
        <f>VALUE(SUBSTITUTE(Hafas[[#This Row],[Längengrad Bahnhof]],".",","))</f>
        <v>7.172701</v>
      </c>
    </row>
    <row r="4785" spans="1:7">
      <c r="A4785" s="4" t="s">
        <v>16596</v>
      </c>
      <c r="B4785">
        <v>8012438</v>
      </c>
      <c r="D4785" s="4" t="s">
        <v>16597</v>
      </c>
      <c r="E4785" s="4" t="s">
        <v>16598</v>
      </c>
      <c r="F4785">
        <f>VALUE(SUBSTITUTE(Hafas[[#This Row],[Breitengrad Bahnhof]],".",","))</f>
        <v>54.030779000000003</v>
      </c>
      <c r="G4785">
        <f>VALUE(SUBSTITUTE(Hafas[[#This Row],[Längengrad Bahnhof]],".",","))</f>
        <v>11.677763000000001</v>
      </c>
    </row>
    <row r="4786" spans="1:7">
      <c r="A4786" s="4" t="s">
        <v>16599</v>
      </c>
      <c r="B4786">
        <v>8004254</v>
      </c>
      <c r="D4786" s="4" t="s">
        <v>16600</v>
      </c>
      <c r="E4786" s="4" t="s">
        <v>16601</v>
      </c>
      <c r="F4786">
        <f>VALUE(SUBSTITUTE(Hafas[[#This Row],[Breitengrad Bahnhof]],".",","))</f>
        <v>48.727218000000001</v>
      </c>
      <c r="G4786">
        <f>VALUE(SUBSTITUTE(Hafas[[#This Row],[Längengrad Bahnhof]],".",","))</f>
        <v>11.178369999999999</v>
      </c>
    </row>
    <row r="4787" spans="1:7">
      <c r="A4787" s="4" t="s">
        <v>16602</v>
      </c>
      <c r="B4787">
        <v>8004256</v>
      </c>
      <c r="D4787" s="4" t="s">
        <v>16603</v>
      </c>
      <c r="E4787" s="4" t="s">
        <v>16604</v>
      </c>
      <c r="F4787">
        <f>VALUE(SUBSTITUTE(Hafas[[#This Row],[Breitengrad Bahnhof]],".",","))</f>
        <v>48.302854000000004</v>
      </c>
      <c r="G4787">
        <f>VALUE(SUBSTITUTE(Hafas[[#This Row],[Längengrad Bahnhof]],".",","))</f>
        <v>10.365641</v>
      </c>
    </row>
    <row r="4788" spans="1:7">
      <c r="A4788" s="4" t="s">
        <v>16605</v>
      </c>
      <c r="B4788">
        <v>8004257</v>
      </c>
      <c r="D4788" s="4" t="s">
        <v>16606</v>
      </c>
      <c r="E4788" s="4" t="s">
        <v>16607</v>
      </c>
      <c r="F4788">
        <f>VALUE(SUBSTITUTE(Hafas[[#This Row],[Breitengrad Bahnhof]],".",","))</f>
        <v>48.992128999999998</v>
      </c>
      <c r="G4788">
        <f>VALUE(SUBSTITUTE(Hafas[[#This Row],[Längengrad Bahnhof]],".",","))</f>
        <v>8.2382170000000006</v>
      </c>
    </row>
    <row r="4789" spans="1:7">
      <c r="A4789" s="4" t="s">
        <v>16608</v>
      </c>
      <c r="B4789">
        <v>8004258</v>
      </c>
      <c r="D4789" s="4" t="s">
        <v>16609</v>
      </c>
      <c r="E4789" s="4" t="s">
        <v>16610</v>
      </c>
      <c r="F4789">
        <f>VALUE(SUBSTITUTE(Hafas[[#This Row],[Breitengrad Bahnhof]],".",","))</f>
        <v>49.288558000000002</v>
      </c>
      <c r="G4789">
        <f>VALUE(SUBSTITUTE(Hafas[[#This Row],[Längengrad Bahnhof]],".",","))</f>
        <v>9.2720640000000003</v>
      </c>
    </row>
    <row r="4790" spans="1:7">
      <c r="A4790" s="4" t="s">
        <v>16611</v>
      </c>
      <c r="B4790">
        <v>8010242</v>
      </c>
      <c r="D4790" s="4" t="s">
        <v>16612</v>
      </c>
      <c r="E4790" s="4" t="s">
        <v>16613</v>
      </c>
      <c r="F4790">
        <f>VALUE(SUBSTITUTE(Hafas[[#This Row],[Breitengrad Bahnhof]],".",","))</f>
        <v>50.913898000000003</v>
      </c>
      <c r="G4790">
        <f>VALUE(SUBSTITUTE(Hafas[[#This Row],[Längengrad Bahnhof]],".",","))</f>
        <v>10.909685</v>
      </c>
    </row>
    <row r="4791" spans="1:7">
      <c r="A4791" s="4" t="s">
        <v>16614</v>
      </c>
      <c r="B4791">
        <v>8070824</v>
      </c>
      <c r="D4791" s="4" t="s">
        <v>16615</v>
      </c>
      <c r="E4791" s="4" t="s">
        <v>16616</v>
      </c>
      <c r="F4791">
        <f>VALUE(SUBSTITUTE(Hafas[[#This Row],[Breitengrad Bahnhof]],".",","))</f>
        <v>50.480210999999997</v>
      </c>
      <c r="G4791">
        <f>VALUE(SUBSTITUTE(Hafas[[#This Row],[Längengrad Bahnhof]],".",","))</f>
        <v>12.974252</v>
      </c>
    </row>
    <row r="4792" spans="1:7">
      <c r="A4792" s="4" t="s">
        <v>16617</v>
      </c>
      <c r="B4792">
        <v>8070825</v>
      </c>
      <c r="D4792" s="4" t="s">
        <v>16618</v>
      </c>
      <c r="E4792" s="4" t="s">
        <v>16619</v>
      </c>
      <c r="F4792">
        <f>VALUE(SUBSTITUTE(Hafas[[#This Row],[Breitengrad Bahnhof]],".",","))</f>
        <v>50.495260000000002</v>
      </c>
      <c r="G4792">
        <f>VALUE(SUBSTITUTE(Hafas[[#This Row],[Längengrad Bahnhof]],".",","))</f>
        <v>12.973839</v>
      </c>
    </row>
    <row r="4793" spans="1:7">
      <c r="A4793" s="4" t="s">
        <v>16620</v>
      </c>
      <c r="B4793">
        <v>8012442</v>
      </c>
      <c r="D4793" s="4" t="s">
        <v>16621</v>
      </c>
      <c r="E4793" s="4" t="s">
        <v>16622</v>
      </c>
      <c r="F4793">
        <f>VALUE(SUBSTITUTE(Hafas[[#This Row],[Breitengrad Bahnhof]],".",","))</f>
        <v>50.478029999999997</v>
      </c>
      <c r="G4793">
        <f>VALUE(SUBSTITUTE(Hafas[[#This Row],[Längengrad Bahnhof]],".",","))</f>
        <v>12.97404</v>
      </c>
    </row>
    <row r="4794" spans="1:7">
      <c r="A4794" s="4" t="s">
        <v>16623</v>
      </c>
      <c r="B4794">
        <v>8012443</v>
      </c>
      <c r="D4794" s="4" t="s">
        <v>16624</v>
      </c>
      <c r="E4794" s="4" t="s">
        <v>16625</v>
      </c>
      <c r="F4794">
        <f>VALUE(SUBSTITUTE(Hafas[[#This Row],[Breitengrad Bahnhof]],".",","))</f>
        <v>50.875388000000001</v>
      </c>
      <c r="G4794">
        <f>VALUE(SUBSTITUTE(Hafas[[#This Row],[Längengrad Bahnhof]],".",","))</f>
        <v>11.63763</v>
      </c>
    </row>
    <row r="4795" spans="1:7">
      <c r="A4795" s="4" t="s">
        <v>16626</v>
      </c>
      <c r="B4795">
        <v>8000631</v>
      </c>
      <c r="D4795" s="4" t="s">
        <v>16627</v>
      </c>
      <c r="E4795" s="4" t="s">
        <v>16628</v>
      </c>
      <c r="F4795">
        <f>VALUE(SUBSTITUTE(Hafas[[#This Row],[Breitengrad Bahnhof]],".",","))</f>
        <v>49.44867</v>
      </c>
      <c r="G4795">
        <f>VALUE(SUBSTITUTE(Hafas[[#This Row],[Längengrad Bahnhof]],".",","))</f>
        <v>8.5801250000000007</v>
      </c>
    </row>
    <row r="4796" spans="1:7">
      <c r="A4796" s="4" t="s">
        <v>16629</v>
      </c>
      <c r="B4796">
        <v>8089119</v>
      </c>
      <c r="D4796" s="4" t="s">
        <v>16630</v>
      </c>
      <c r="E4796" s="4" t="s">
        <v>16631</v>
      </c>
      <c r="F4796">
        <f>VALUE(SUBSTITUTE(Hafas[[#This Row],[Breitengrad Bahnhof]],".",","))</f>
        <v>47.811483000000003</v>
      </c>
      <c r="G4796">
        <f>VALUE(SUBSTITUTE(Hafas[[#This Row],[Längengrad Bahnhof]],".",","))</f>
        <v>7.5627560000000003</v>
      </c>
    </row>
    <row r="4797" spans="1:7">
      <c r="A4797" s="4" t="s">
        <v>16632</v>
      </c>
      <c r="B4797">
        <v>8006924</v>
      </c>
      <c r="D4797" s="4" t="s">
        <v>2585</v>
      </c>
      <c r="E4797" s="4" t="s">
        <v>2585</v>
      </c>
      <c r="F4797">
        <f>VALUE(SUBSTITUTE(Hafas[[#This Row],[Breitengrad Bahnhof]],".",","))</f>
        <v>999999</v>
      </c>
      <c r="G4797">
        <f>VALUE(SUBSTITUTE(Hafas[[#This Row],[Längengrad Bahnhof]],".",","))</f>
        <v>999999</v>
      </c>
    </row>
    <row r="4798" spans="1:7">
      <c r="A4798" s="4" t="s">
        <v>16633</v>
      </c>
      <c r="B4798">
        <v>8004265</v>
      </c>
      <c r="D4798" s="4" t="s">
        <v>16634</v>
      </c>
      <c r="E4798" s="4" t="s">
        <v>16635</v>
      </c>
      <c r="F4798">
        <f>VALUE(SUBSTITUTE(Hafas[[#This Row],[Breitengrad Bahnhof]],".",","))</f>
        <v>48.849055999999997</v>
      </c>
      <c r="G4798">
        <f>VALUE(SUBSTITUTE(Hafas[[#This Row],[Längengrad Bahnhof]],".",","))</f>
        <v>8.6007449999999999</v>
      </c>
    </row>
    <row r="4799" spans="1:7">
      <c r="A4799" s="4" t="s">
        <v>16636</v>
      </c>
      <c r="B4799">
        <v>8070276</v>
      </c>
      <c r="D4799" s="4" t="s">
        <v>16637</v>
      </c>
      <c r="E4799" s="4" t="s">
        <v>16638</v>
      </c>
      <c r="F4799">
        <f>VALUE(SUBSTITUTE(Hafas[[#This Row],[Breitengrad Bahnhof]],".",","))</f>
        <v>48.836942000000001</v>
      </c>
      <c r="G4799">
        <f>VALUE(SUBSTITUTE(Hafas[[#This Row],[Längengrad Bahnhof]],".",","))</f>
        <v>8.5903299999999998</v>
      </c>
    </row>
    <row r="4800" spans="1:7">
      <c r="A4800" s="4" t="s">
        <v>16639</v>
      </c>
      <c r="B4800">
        <v>8004264</v>
      </c>
      <c r="D4800" s="4" t="s">
        <v>16640</v>
      </c>
      <c r="E4800" s="4" t="s">
        <v>16641</v>
      </c>
      <c r="F4800">
        <f>VALUE(SUBSTITUTE(Hafas[[#This Row],[Breitengrad Bahnhof]],".",","))</f>
        <v>48.844571999999999</v>
      </c>
      <c r="G4800">
        <f>VALUE(SUBSTITUTE(Hafas[[#This Row],[Längengrad Bahnhof]],".",","))</f>
        <v>8.5988640000000007</v>
      </c>
    </row>
    <row r="4801" spans="1:7">
      <c r="A4801" s="4" t="s">
        <v>16642</v>
      </c>
      <c r="B4801">
        <v>8070278</v>
      </c>
      <c r="D4801" s="4" t="s">
        <v>16643</v>
      </c>
      <c r="E4801" s="4" t="s">
        <v>16644</v>
      </c>
      <c r="F4801">
        <f>VALUE(SUBSTITUTE(Hafas[[#This Row],[Breitengrad Bahnhof]],".",","))</f>
        <v>48.8172</v>
      </c>
      <c r="G4801">
        <f>VALUE(SUBSTITUTE(Hafas[[#This Row],[Längengrad Bahnhof]],".",","))</f>
        <v>8.577871</v>
      </c>
    </row>
    <row r="4802" spans="1:7">
      <c r="A4802" s="4" t="s">
        <v>16645</v>
      </c>
      <c r="B4802">
        <v>8004268</v>
      </c>
      <c r="D4802" s="4" t="s">
        <v>16646</v>
      </c>
      <c r="E4802" s="4" t="s">
        <v>16647</v>
      </c>
      <c r="F4802">
        <f>VALUE(SUBSTITUTE(Hafas[[#This Row],[Breitengrad Bahnhof]],".",","))</f>
        <v>49.282674999999998</v>
      </c>
      <c r="G4802">
        <f>VALUE(SUBSTITUTE(Hafas[[#This Row],[Längengrad Bahnhof]],".",","))</f>
        <v>10.782372000000001</v>
      </c>
    </row>
    <row r="4803" spans="1:7">
      <c r="A4803" s="4" t="s">
        <v>16648</v>
      </c>
      <c r="B4803">
        <v>8081010</v>
      </c>
      <c r="D4803" s="4" t="s">
        <v>16649</v>
      </c>
      <c r="E4803" s="4" t="s">
        <v>16650</v>
      </c>
      <c r="F4803">
        <f>VALUE(SUBSTITUTE(Hafas[[#This Row],[Breitengrad Bahnhof]],".",","))</f>
        <v>54.524597</v>
      </c>
      <c r="G4803">
        <f>VALUE(SUBSTITUTE(Hafas[[#This Row],[Längengrad Bahnhof]],".",","))</f>
        <v>13.092209</v>
      </c>
    </row>
    <row r="4804" spans="1:7">
      <c r="A4804" s="4" t="s">
        <v>16651</v>
      </c>
      <c r="B4804">
        <v>8081020</v>
      </c>
      <c r="D4804" s="4" t="s">
        <v>16652</v>
      </c>
      <c r="E4804" s="4" t="s">
        <v>16653</v>
      </c>
      <c r="F4804">
        <f>VALUE(SUBSTITUTE(Hafas[[#This Row],[Breitengrad Bahnhof]],".",","))</f>
        <v>52.520758000000001</v>
      </c>
      <c r="G4804">
        <f>VALUE(SUBSTITUTE(Hafas[[#This Row],[Längengrad Bahnhof]],".",","))</f>
        <v>13.700421</v>
      </c>
    </row>
    <row r="4805" spans="1:7">
      <c r="A4805" s="4" t="s">
        <v>16654</v>
      </c>
      <c r="B4805">
        <v>8004262</v>
      </c>
      <c r="D4805" s="4" t="s">
        <v>16655</v>
      </c>
      <c r="E4805" s="4" t="s">
        <v>16656</v>
      </c>
      <c r="F4805">
        <f>VALUE(SUBSTITUTE(Hafas[[#This Row],[Breitengrad Bahnhof]],".",","))</f>
        <v>52.501899999999999</v>
      </c>
      <c r="G4805">
        <f>VALUE(SUBSTITUTE(Hafas[[#This Row],[Längengrad Bahnhof]],".",","))</f>
        <v>6.9699799999999996</v>
      </c>
    </row>
    <row r="4806" spans="1:7">
      <c r="A4806" s="4" t="s">
        <v>16657</v>
      </c>
      <c r="B4806">
        <v>8004261</v>
      </c>
      <c r="D4806" s="4" t="s">
        <v>16658</v>
      </c>
      <c r="E4806" s="4" t="s">
        <v>16659</v>
      </c>
      <c r="F4806">
        <f>VALUE(SUBSTITUTE(Hafas[[#This Row],[Breitengrad Bahnhof]],".",","))</f>
        <v>52.487099999999998</v>
      </c>
      <c r="G4806">
        <f>VALUE(SUBSTITUTE(Hafas[[#This Row],[Längengrad Bahnhof]],".",","))</f>
        <v>6.9840499999999999</v>
      </c>
    </row>
    <row r="4807" spans="1:7">
      <c r="A4807" s="4" t="s">
        <v>16660</v>
      </c>
      <c r="B4807">
        <v>8004271</v>
      </c>
      <c r="D4807" s="4" t="s">
        <v>16661</v>
      </c>
      <c r="E4807" s="4" t="s">
        <v>16662</v>
      </c>
      <c r="F4807">
        <f>VALUE(SUBSTITUTE(Hafas[[#This Row],[Breitengrad Bahnhof]],".",","))</f>
        <v>52.508434000000001</v>
      </c>
      <c r="G4807">
        <f>VALUE(SUBSTITUTE(Hafas[[#This Row],[Längengrad Bahnhof]],".",","))</f>
        <v>8.0595739999999996</v>
      </c>
    </row>
    <row r="4808" spans="1:7">
      <c r="A4808" s="4" t="s">
        <v>16663</v>
      </c>
      <c r="B4808">
        <v>8000267</v>
      </c>
      <c r="D4808" s="4" t="s">
        <v>16664</v>
      </c>
      <c r="E4808" s="4" t="s">
        <v>16665</v>
      </c>
      <c r="F4808">
        <f>VALUE(SUBSTITUTE(Hafas[[#This Row],[Breitengrad Bahnhof]],".",","))</f>
        <v>50.093676000000002</v>
      </c>
      <c r="G4808">
        <f>VALUE(SUBSTITUTE(Hafas[[#This Row],[Längengrad Bahnhof]],".",","))</f>
        <v>11.581061</v>
      </c>
    </row>
    <row r="4809" spans="1:7">
      <c r="A4809" s="4" t="s">
        <v>16666</v>
      </c>
      <c r="B4809">
        <v>8004273</v>
      </c>
      <c r="D4809" s="4" t="s">
        <v>16667</v>
      </c>
      <c r="E4809" s="4" t="s">
        <v>16668</v>
      </c>
      <c r="F4809">
        <f>VALUE(SUBSTITUTE(Hafas[[#This Row],[Breitengrad Bahnhof]],".",","))</f>
        <v>51.284773000000001</v>
      </c>
      <c r="G4809">
        <f>VALUE(SUBSTITUTE(Hafas[[#This Row],[Längengrad Bahnhof]],".",","))</f>
        <v>7.7943899999999999</v>
      </c>
    </row>
    <row r="4810" spans="1:7">
      <c r="A4810" s="4" t="s">
        <v>16669</v>
      </c>
      <c r="B4810">
        <v>8004276</v>
      </c>
      <c r="D4810" s="4" t="s">
        <v>16670</v>
      </c>
      <c r="E4810" s="4" t="s">
        <v>16671</v>
      </c>
      <c r="F4810">
        <f>VALUE(SUBSTITUTE(Hafas[[#This Row],[Breitengrad Bahnhof]],".",","))</f>
        <v>49.206133999999999</v>
      </c>
      <c r="G4810">
        <f>VALUE(SUBSTITUTE(Hafas[[#This Row],[Längengrad Bahnhof]],".",","))</f>
        <v>9.5839189999999999</v>
      </c>
    </row>
    <row r="4811" spans="1:7">
      <c r="A4811" s="4" t="s">
        <v>16672</v>
      </c>
      <c r="B4811">
        <v>8004279</v>
      </c>
      <c r="D4811" s="4" t="s">
        <v>16673</v>
      </c>
      <c r="E4811" s="4" t="s">
        <v>16674</v>
      </c>
      <c r="F4811">
        <f>VALUE(SUBSTITUTE(Hafas[[#This Row],[Breitengrad Bahnhof]],".",","))</f>
        <v>48.321635999999998</v>
      </c>
      <c r="G4811">
        <f>VALUE(SUBSTITUTE(Hafas[[#This Row],[Längengrad Bahnhof]],".",","))</f>
        <v>11.661261</v>
      </c>
    </row>
    <row r="4812" spans="1:7">
      <c r="A4812" s="4" t="s">
        <v>16675</v>
      </c>
      <c r="B4812">
        <v>8000688</v>
      </c>
      <c r="D4812" s="4" t="s">
        <v>16676</v>
      </c>
      <c r="E4812" s="4" t="s">
        <v>16677</v>
      </c>
      <c r="F4812">
        <f>VALUE(SUBSTITUTE(Hafas[[#This Row],[Breitengrad Bahnhof]],".",","))</f>
        <v>48.729883999999998</v>
      </c>
      <c r="G4812">
        <f>VALUE(SUBSTITUTE(Hafas[[#This Row],[Längengrad Bahnhof]],".",","))</f>
        <v>12.19046</v>
      </c>
    </row>
    <row r="4813" spans="1:7">
      <c r="A4813" s="4" t="s">
        <v>16678</v>
      </c>
      <c r="B4813">
        <v>8007448</v>
      </c>
      <c r="D4813" s="4" t="s">
        <v>16679</v>
      </c>
      <c r="E4813" s="4" t="s">
        <v>16680</v>
      </c>
      <c r="F4813">
        <f>VALUE(SUBSTITUTE(Hafas[[#This Row],[Breitengrad Bahnhof]],".",","))</f>
        <v>48.558556000000003</v>
      </c>
      <c r="G4813">
        <f>VALUE(SUBSTITUTE(Hafas[[#This Row],[Längengrad Bahnhof]],".",","))</f>
        <v>9.3740790000000001</v>
      </c>
    </row>
    <row r="4814" spans="1:7">
      <c r="A4814" s="4" t="s">
        <v>16681</v>
      </c>
      <c r="B4814">
        <v>8007228</v>
      </c>
      <c r="D4814" s="4" t="s">
        <v>16682</v>
      </c>
      <c r="E4814" s="4" t="s">
        <v>16683</v>
      </c>
      <c r="F4814">
        <f>VALUE(SUBSTITUTE(Hafas[[#This Row],[Breitengrad Bahnhof]],".",","))</f>
        <v>48.246147000000001</v>
      </c>
      <c r="G4814">
        <f>VALUE(SUBSTITUTE(Hafas[[#This Row],[Längengrad Bahnhof]],".",","))</f>
        <v>9.1862919999999999</v>
      </c>
    </row>
    <row r="4815" spans="1:7">
      <c r="A4815" s="4" t="s">
        <v>16684</v>
      </c>
      <c r="B4815">
        <v>8012454</v>
      </c>
      <c r="D4815" s="4" t="s">
        <v>16685</v>
      </c>
      <c r="E4815" s="4" t="s">
        <v>16686</v>
      </c>
      <c r="F4815">
        <f>VALUE(SUBSTITUTE(Hafas[[#This Row],[Breitengrad Bahnhof]],".",","))</f>
        <v>50.986635999999997</v>
      </c>
      <c r="G4815">
        <f>VALUE(SUBSTITUTE(Hafas[[#This Row],[Längengrad Bahnhof]],".",","))</f>
        <v>14.611635</v>
      </c>
    </row>
    <row r="4816" spans="1:7">
      <c r="A4816" s="4" t="s">
        <v>16687</v>
      </c>
      <c r="B4816">
        <v>8004249</v>
      </c>
      <c r="D4816" s="4" t="s">
        <v>16688</v>
      </c>
      <c r="E4816" s="4" t="s">
        <v>16689</v>
      </c>
      <c r="F4816">
        <f>VALUE(SUBSTITUTE(Hafas[[#This Row],[Breitengrad Bahnhof]],".",","))</f>
        <v>48.098965999999997</v>
      </c>
      <c r="G4816">
        <f>VALUE(SUBSTITUTE(Hafas[[#This Row],[Längengrad Bahnhof]],".",","))</f>
        <v>11.288665999999999</v>
      </c>
    </row>
    <row r="4817" spans="1:7">
      <c r="A4817" s="4" t="s">
        <v>16690</v>
      </c>
      <c r="B4817">
        <v>8007153</v>
      </c>
      <c r="D4817" s="4" t="s">
        <v>16691</v>
      </c>
      <c r="E4817" s="4" t="s">
        <v>16692</v>
      </c>
      <c r="F4817">
        <f>VALUE(SUBSTITUTE(Hafas[[#This Row],[Breitengrad Bahnhof]],".",","))</f>
        <v>53.700958</v>
      </c>
      <c r="G4817">
        <f>VALUE(SUBSTITUTE(Hafas[[#This Row],[Längengrad Bahnhof]],".",","))</f>
        <v>7.7025259999999998</v>
      </c>
    </row>
    <row r="4818" spans="1:7">
      <c r="A4818" s="4" t="s">
        <v>16693</v>
      </c>
      <c r="B4818">
        <v>8076720</v>
      </c>
      <c r="D4818" s="4" t="s">
        <v>16694</v>
      </c>
      <c r="E4818" s="4" t="s">
        <v>16695</v>
      </c>
      <c r="F4818">
        <f>VALUE(SUBSTITUTE(Hafas[[#This Row],[Breitengrad Bahnhof]],".",","))</f>
        <v>53.701819</v>
      </c>
      <c r="G4818">
        <f>VALUE(SUBSTITUTE(Hafas[[#This Row],[Längengrad Bahnhof]],".",","))</f>
        <v>7.7033480000000001</v>
      </c>
    </row>
    <row r="4819" spans="1:7">
      <c r="A4819" s="4" t="s">
        <v>16696</v>
      </c>
      <c r="B4819">
        <v>8087081</v>
      </c>
      <c r="D4819" s="4" t="s">
        <v>16697</v>
      </c>
      <c r="E4819" s="4" t="s">
        <v>16698</v>
      </c>
      <c r="F4819">
        <f>VALUE(SUBSTITUTE(Hafas[[#This Row],[Breitengrad Bahnhof]],".",","))</f>
        <v>50.506543000000001</v>
      </c>
      <c r="G4819">
        <f>VALUE(SUBSTITUTE(Hafas[[#This Row],[Längengrad Bahnhof]],".",","))</f>
        <v>11.136691000000001</v>
      </c>
    </row>
    <row r="4820" spans="1:7">
      <c r="A4820" s="4" t="s">
        <v>16699</v>
      </c>
      <c r="B4820">
        <v>8004284</v>
      </c>
      <c r="D4820" s="4" t="s">
        <v>16700</v>
      </c>
      <c r="E4820" s="4" t="s">
        <v>16701</v>
      </c>
      <c r="F4820">
        <f>VALUE(SUBSTITUTE(Hafas[[#This Row],[Breitengrad Bahnhof]],".",","))</f>
        <v>49.626652999999997</v>
      </c>
      <c r="G4820">
        <f>VALUE(SUBSTITUTE(Hafas[[#This Row],[Längengrad Bahnhof]],".",","))</f>
        <v>11.551709000000001</v>
      </c>
    </row>
    <row r="4821" spans="1:7">
      <c r="A4821" s="4" t="s">
        <v>16702</v>
      </c>
      <c r="B4821">
        <v>8004289</v>
      </c>
      <c r="D4821" s="4" t="s">
        <v>16703</v>
      </c>
      <c r="E4821" s="4" t="s">
        <v>16704</v>
      </c>
      <c r="F4821">
        <f>VALUE(SUBSTITUTE(Hafas[[#This Row],[Breitengrad Bahnhof]],".",","))</f>
        <v>47.682614999999998</v>
      </c>
      <c r="G4821">
        <f>VALUE(SUBSTITUTE(Hafas[[#This Row],[Längengrad Bahnhof]],".",","))</f>
        <v>8.6121859999999995</v>
      </c>
    </row>
    <row r="4822" spans="1:7">
      <c r="A4822" s="4" t="s">
        <v>16705</v>
      </c>
      <c r="B4822">
        <v>8012456</v>
      </c>
      <c r="D4822" s="4" t="s">
        <v>16706</v>
      </c>
      <c r="E4822" s="4" t="s">
        <v>16707</v>
      </c>
      <c r="F4822">
        <f>VALUE(SUBSTITUTE(Hafas[[#This Row],[Breitengrad Bahnhof]],".",","))</f>
        <v>51.68703</v>
      </c>
      <c r="G4822">
        <f>VALUE(SUBSTITUTE(Hafas[[#This Row],[Längengrad Bahnhof]],".",","))</f>
        <v>14.412660000000001</v>
      </c>
    </row>
    <row r="4823" spans="1:7">
      <c r="A4823" s="4" t="s">
        <v>16708</v>
      </c>
      <c r="B4823">
        <v>8012452</v>
      </c>
      <c r="D4823" s="4" t="s">
        <v>16709</v>
      </c>
      <c r="E4823" s="4" t="s">
        <v>16710</v>
      </c>
      <c r="F4823">
        <f>VALUE(SUBSTITUTE(Hafas[[#This Row],[Breitengrad Bahnhof]],".",","))</f>
        <v>50.501050999999997</v>
      </c>
      <c r="G4823">
        <f>VALUE(SUBSTITUTE(Hafas[[#This Row],[Längengrad Bahnhof]],".",","))</f>
        <v>11.146107000000001</v>
      </c>
    </row>
    <row r="4824" spans="1:7">
      <c r="A4824" s="4" t="s">
        <v>16711</v>
      </c>
      <c r="B4824">
        <v>8012458</v>
      </c>
      <c r="D4824" s="4" t="s">
        <v>16712</v>
      </c>
      <c r="E4824" s="4" t="s">
        <v>16713</v>
      </c>
      <c r="F4824">
        <f>VALUE(SUBSTITUTE(Hafas[[#This Row],[Breitengrad Bahnhof]],".",","))</f>
        <v>52.139673999999999</v>
      </c>
      <c r="G4824">
        <f>VALUE(SUBSTITUTE(Hafas[[#This Row],[Längengrad Bahnhof]],".",","))</f>
        <v>13.479582000000001</v>
      </c>
    </row>
    <row r="4825" spans="1:7">
      <c r="A4825" s="4" t="s">
        <v>16714</v>
      </c>
      <c r="B4825">
        <v>8004295</v>
      </c>
      <c r="D4825" s="4" t="s">
        <v>16715</v>
      </c>
      <c r="E4825" s="4" t="s">
        <v>16716</v>
      </c>
      <c r="F4825">
        <f>VALUE(SUBSTITUTE(Hafas[[#This Row],[Breitengrad Bahnhof]],".",","))</f>
        <v>50.454340999999999</v>
      </c>
      <c r="G4825">
        <f>VALUE(SUBSTITUTE(Hafas[[#This Row],[Längengrad Bahnhof]],".",","))</f>
        <v>9.6203219999999998</v>
      </c>
    </row>
    <row r="4826" spans="1:7">
      <c r="A4826" s="4" t="s">
        <v>16717</v>
      </c>
      <c r="B4826">
        <v>8004246</v>
      </c>
      <c r="D4826" s="4" t="s">
        <v>16718</v>
      </c>
      <c r="E4826" s="4" t="s">
        <v>16719</v>
      </c>
      <c r="F4826">
        <f>VALUE(SUBSTITUTE(Hafas[[#This Row],[Breitengrad Bahnhof]],".",","))</f>
        <v>50.053052000000001</v>
      </c>
      <c r="G4826">
        <f>VALUE(SUBSTITUTE(Hafas[[#This Row],[Längengrad Bahnhof]],".",","))</f>
        <v>8.6656089999999999</v>
      </c>
    </row>
    <row r="4827" spans="1:7">
      <c r="A4827" s="4" t="s">
        <v>16720</v>
      </c>
      <c r="B4827">
        <v>8010243</v>
      </c>
      <c r="D4827" s="4" t="s">
        <v>16721</v>
      </c>
      <c r="E4827" s="4" t="s">
        <v>16722</v>
      </c>
      <c r="F4827">
        <f>VALUE(SUBSTITUTE(Hafas[[#This Row],[Breitengrad Bahnhof]],".",","))</f>
        <v>51.150773999999998</v>
      </c>
      <c r="G4827">
        <f>VALUE(SUBSTITUTE(Hafas[[#This Row],[Längengrad Bahnhof]],".",","))</f>
        <v>12.412836</v>
      </c>
    </row>
    <row r="4828" spans="1:7">
      <c r="A4828" s="4" t="s">
        <v>16723</v>
      </c>
      <c r="B4828">
        <v>8012460</v>
      </c>
      <c r="D4828" s="4" t="s">
        <v>16724</v>
      </c>
      <c r="E4828" s="4" t="s">
        <v>16725</v>
      </c>
      <c r="F4828">
        <f>VALUE(SUBSTITUTE(Hafas[[#This Row],[Breitengrad Bahnhof]],".",","))</f>
        <v>51.09075</v>
      </c>
      <c r="G4828">
        <f>VALUE(SUBSTITUTE(Hafas[[#This Row],[Längengrad Bahnhof]],".",","))</f>
        <v>14.322047</v>
      </c>
    </row>
    <row r="4829" spans="1:7">
      <c r="A4829" s="4" t="s">
        <v>16726</v>
      </c>
      <c r="B4829">
        <v>8010400</v>
      </c>
      <c r="D4829" s="4" t="s">
        <v>16727</v>
      </c>
      <c r="E4829" s="4" t="s">
        <v>16728</v>
      </c>
      <c r="F4829">
        <f>VALUE(SUBSTITUTE(Hafas[[#This Row],[Breitengrad Bahnhof]],".",","))</f>
        <v>51.084297999999997</v>
      </c>
      <c r="G4829">
        <f>VALUE(SUBSTITUTE(Hafas[[#This Row],[Längengrad Bahnhof]],".",","))</f>
        <v>14.270656000000001</v>
      </c>
    </row>
    <row r="4830" spans="1:7">
      <c r="A4830" s="4" t="s">
        <v>16729</v>
      </c>
      <c r="B4830">
        <v>8000269</v>
      </c>
      <c r="D4830" s="4" t="s">
        <v>16730</v>
      </c>
      <c r="E4830" s="4" t="s">
        <v>16731</v>
      </c>
      <c r="F4830">
        <f>VALUE(SUBSTITUTE(Hafas[[#This Row],[Breitengrad Bahnhof]],".",","))</f>
        <v>49.524326000000002</v>
      </c>
      <c r="G4830">
        <f>VALUE(SUBSTITUTE(Hafas[[#This Row],[Längengrad Bahnhof]],".",","))</f>
        <v>11.619540000000001</v>
      </c>
    </row>
    <row r="4831" spans="1:7">
      <c r="A4831" s="4" t="s">
        <v>16732</v>
      </c>
      <c r="B4831">
        <v>8004298</v>
      </c>
      <c r="D4831" s="4" t="s">
        <v>16733</v>
      </c>
      <c r="E4831" s="4" t="s">
        <v>16734</v>
      </c>
      <c r="F4831">
        <f>VALUE(SUBSTITUTE(Hafas[[#This Row],[Breitengrad Bahnhof]],".",","))</f>
        <v>48.517679000000001</v>
      </c>
      <c r="G4831">
        <f>VALUE(SUBSTITUTE(Hafas[[#This Row],[Längengrad Bahnhof]],".",","))</f>
        <v>13.370103</v>
      </c>
    </row>
    <row r="4832" spans="1:7">
      <c r="A4832" s="4" t="s">
        <v>16735</v>
      </c>
      <c r="B4832">
        <v>8012462</v>
      </c>
      <c r="D4832" s="4" t="s">
        <v>16736</v>
      </c>
      <c r="E4832" s="4" t="s">
        <v>16737</v>
      </c>
      <c r="F4832">
        <f>VALUE(SUBSTITUTE(Hafas[[#This Row],[Breitengrad Bahnhof]],".",","))</f>
        <v>50.771031000000001</v>
      </c>
      <c r="G4832">
        <f>VALUE(SUBSTITUTE(Hafas[[#This Row],[Längengrad Bahnhof]],".",","))</f>
        <v>12.893604</v>
      </c>
    </row>
    <row r="4833" spans="1:7">
      <c r="A4833" s="4" t="s">
        <v>16738</v>
      </c>
      <c r="B4833">
        <v>8012463</v>
      </c>
      <c r="D4833" s="4" t="s">
        <v>16739</v>
      </c>
      <c r="E4833" s="4" t="s">
        <v>16740</v>
      </c>
      <c r="F4833">
        <f>VALUE(SUBSTITUTE(Hafas[[#This Row],[Breitengrad Bahnhof]],".",","))</f>
        <v>51.087845999999999</v>
      </c>
      <c r="G4833">
        <f>VALUE(SUBSTITUTE(Hafas[[#This Row],[Längengrad Bahnhof]],".",","))</f>
        <v>12.533536</v>
      </c>
    </row>
    <row r="4834" spans="1:7">
      <c r="A4834" s="4" t="s">
        <v>16741</v>
      </c>
      <c r="B4834">
        <v>8071225</v>
      </c>
      <c r="D4834" s="4" t="s">
        <v>16742</v>
      </c>
      <c r="E4834" s="4" t="s">
        <v>16743</v>
      </c>
      <c r="F4834">
        <f>VALUE(SUBSTITUTE(Hafas[[#This Row],[Breitengrad Bahnhof]],".",","))</f>
        <v>51.083655999999998</v>
      </c>
      <c r="G4834">
        <f>VALUE(SUBSTITUTE(Hafas[[#This Row],[Längengrad Bahnhof]],".",","))</f>
        <v>12.528164</v>
      </c>
    </row>
    <row r="4835" spans="1:7">
      <c r="A4835" s="4" t="s">
        <v>16744</v>
      </c>
      <c r="B4835">
        <v>8004302</v>
      </c>
      <c r="D4835" s="4" t="s">
        <v>16745</v>
      </c>
      <c r="E4835" s="4" t="s">
        <v>16746</v>
      </c>
      <c r="F4835">
        <f>VALUE(SUBSTITUTE(Hafas[[#This Row],[Breitengrad Bahnhof]],".",","))</f>
        <v>53.481256999999999</v>
      </c>
      <c r="G4835">
        <f>VALUE(SUBSTITUTE(Hafas[[#This Row],[Längengrad Bahnhof]],".",","))</f>
        <v>9.6397209999999998</v>
      </c>
    </row>
    <row r="4836" spans="1:7">
      <c r="A4836" s="4" t="s">
        <v>16747</v>
      </c>
      <c r="B4836">
        <v>8004304</v>
      </c>
      <c r="D4836" s="4" t="s">
        <v>16748</v>
      </c>
      <c r="E4836" s="4" t="s">
        <v>16749</v>
      </c>
      <c r="F4836">
        <f>VALUE(SUBSTITUTE(Hafas[[#This Row],[Breitengrad Bahnhof]],".",","))</f>
        <v>49.292198999999997</v>
      </c>
      <c r="G4836">
        <f>VALUE(SUBSTITUTE(Hafas[[#This Row],[Längengrad Bahnhof]],".",","))</f>
        <v>8.5300750000000001</v>
      </c>
    </row>
    <row r="4837" spans="1:7">
      <c r="A4837" s="4" t="s">
        <v>16750</v>
      </c>
      <c r="B4837">
        <v>8010244</v>
      </c>
      <c r="D4837" s="4" t="s">
        <v>16751</v>
      </c>
      <c r="E4837" s="4" t="s">
        <v>16752</v>
      </c>
      <c r="F4837">
        <f>VALUE(SUBSTITUTE(Hafas[[#This Row],[Breitengrad Bahnhof]],".",","))</f>
        <v>50.660170999999998</v>
      </c>
      <c r="G4837">
        <f>VALUE(SUBSTITUTE(Hafas[[#This Row],[Längengrad Bahnhof]],".",","))</f>
        <v>12.352828000000001</v>
      </c>
    </row>
    <row r="4838" spans="1:7">
      <c r="A4838" s="4" t="s">
        <v>16753</v>
      </c>
      <c r="B4838">
        <v>8004305</v>
      </c>
      <c r="D4838" s="4" t="s">
        <v>16754</v>
      </c>
      <c r="E4838" s="4" t="s">
        <v>16755</v>
      </c>
      <c r="F4838">
        <f>VALUE(SUBSTITUTE(Hafas[[#This Row],[Breitengrad Bahnhof]],".",","))</f>
        <v>49.273220999999999</v>
      </c>
      <c r="G4838">
        <f>VALUE(SUBSTITUTE(Hafas[[#This Row],[Längengrad Bahnhof]],".",","))</f>
        <v>11.456987</v>
      </c>
    </row>
    <row r="4839" spans="1:7">
      <c r="A4839" s="4" t="s">
        <v>16756</v>
      </c>
      <c r="B4839">
        <v>8000720</v>
      </c>
      <c r="D4839" s="4" t="s">
        <v>16757</v>
      </c>
      <c r="E4839" s="4" t="s">
        <v>16758</v>
      </c>
      <c r="F4839">
        <f>VALUE(SUBSTITUTE(Hafas[[#This Row],[Breitengrad Bahnhof]],".",","))</f>
        <v>48.361317999999997</v>
      </c>
      <c r="G4839">
        <f>VALUE(SUBSTITUTE(Hafas[[#This Row],[Längengrad Bahnhof]],".",","))</f>
        <v>12.503075000000001</v>
      </c>
    </row>
    <row r="4840" spans="1:7">
      <c r="A4840" s="4" t="s">
        <v>16759</v>
      </c>
      <c r="B4840">
        <v>8012465</v>
      </c>
      <c r="D4840" s="4" t="s">
        <v>16760</v>
      </c>
      <c r="E4840" s="4" t="s">
        <v>16761</v>
      </c>
      <c r="F4840">
        <f>VALUE(SUBSTITUTE(Hafas[[#This Row],[Breitengrad Bahnhof]],".",","))</f>
        <v>50.702131999999999</v>
      </c>
      <c r="G4840">
        <f>VALUE(SUBSTITUTE(Hafas[[#This Row],[Längengrad Bahnhof]],".",","))</f>
        <v>12.169836999999999</v>
      </c>
    </row>
    <row r="4841" spans="1:7">
      <c r="A4841" s="4" t="s">
        <v>16762</v>
      </c>
      <c r="B4841">
        <v>8071997</v>
      </c>
      <c r="D4841" s="4" t="s">
        <v>16763</v>
      </c>
      <c r="E4841" s="4" t="s">
        <v>16764</v>
      </c>
      <c r="F4841">
        <f>VALUE(SUBSTITUTE(Hafas[[#This Row],[Breitengrad Bahnhof]],".",","))</f>
        <v>50.703983000000001</v>
      </c>
      <c r="G4841">
        <f>VALUE(SUBSTITUTE(Hafas[[#This Row],[Längengrad Bahnhof]],".",","))</f>
        <v>12.175519</v>
      </c>
    </row>
    <row r="4842" spans="1:7">
      <c r="A4842" s="4" t="s">
        <v>16765</v>
      </c>
      <c r="B4842">
        <v>8000271</v>
      </c>
      <c r="D4842" s="4" t="s">
        <v>16766</v>
      </c>
      <c r="E4842" s="4" t="s">
        <v>16767</v>
      </c>
      <c r="F4842">
        <f>VALUE(SUBSTITUTE(Hafas[[#This Row],[Breitengrad Bahnhof]],".",","))</f>
        <v>54.075752000000001</v>
      </c>
      <c r="G4842">
        <f>VALUE(SUBSTITUTE(Hafas[[#This Row],[Längengrad Bahnhof]],".",","))</f>
        <v>9.9798159999999996</v>
      </c>
    </row>
    <row r="4843" spans="1:7">
      <c r="A4843" s="4" t="s">
        <v>16768</v>
      </c>
      <c r="B4843">
        <v>8071262</v>
      </c>
      <c r="D4843" s="4" t="s">
        <v>16769</v>
      </c>
      <c r="E4843" s="4" t="s">
        <v>16770</v>
      </c>
      <c r="F4843">
        <f>VALUE(SUBSTITUTE(Hafas[[#This Row],[Breitengrad Bahnhof]],".",","))</f>
        <v>54.075603999999998</v>
      </c>
      <c r="G4843">
        <f>VALUE(SUBSTITUTE(Hafas[[#This Row],[Längengrad Bahnhof]],".",","))</f>
        <v>9.9782189999999993</v>
      </c>
    </row>
    <row r="4844" spans="1:7">
      <c r="A4844" s="4" t="s">
        <v>16771</v>
      </c>
      <c r="B4844">
        <v>8007790</v>
      </c>
      <c r="D4844" s="4" t="s">
        <v>16772</v>
      </c>
      <c r="E4844" s="4" t="s">
        <v>16773</v>
      </c>
      <c r="F4844">
        <f>VALUE(SUBSTITUTE(Hafas[[#This Row],[Breitengrad Bahnhof]],".",","))</f>
        <v>54.08343</v>
      </c>
      <c r="G4844">
        <f>VALUE(SUBSTITUTE(Hafas[[#This Row],[Längengrad Bahnhof]],".",","))</f>
        <v>9.9628630000000005</v>
      </c>
    </row>
    <row r="4845" spans="1:7">
      <c r="A4845" s="4" t="s">
        <v>16774</v>
      </c>
      <c r="B4845">
        <v>8007062</v>
      </c>
      <c r="D4845" s="4" t="s">
        <v>16775</v>
      </c>
      <c r="E4845" s="4" t="s">
        <v>16776</v>
      </c>
      <c r="F4845">
        <f>VALUE(SUBSTITUTE(Hafas[[#This Row],[Breitengrad Bahnhof]],".",","))</f>
        <v>54.059815</v>
      </c>
      <c r="G4845">
        <f>VALUE(SUBSTITUTE(Hafas[[#This Row],[Längengrad Bahnhof]],".",","))</f>
        <v>9.9830419999999993</v>
      </c>
    </row>
    <row r="4846" spans="1:7">
      <c r="A4846" s="4" t="s">
        <v>16777</v>
      </c>
      <c r="B4846">
        <v>8012467</v>
      </c>
      <c r="D4846" s="4" t="s">
        <v>16778</v>
      </c>
      <c r="E4846" s="4" t="s">
        <v>16779</v>
      </c>
      <c r="F4846">
        <f>VALUE(SUBSTITUTE(Hafas[[#This Row],[Breitengrad Bahnhof]],".",","))</f>
        <v>51.824697999999998</v>
      </c>
      <c r="G4846">
        <f>VALUE(SUBSTITUTE(Hafas[[#This Row],[Längengrad Bahnhof]],".",","))</f>
        <v>11.59376</v>
      </c>
    </row>
    <row r="4847" spans="1:7">
      <c r="A4847" s="4" t="s">
        <v>16780</v>
      </c>
      <c r="B4847">
        <v>8012468</v>
      </c>
      <c r="D4847" s="4" t="s">
        <v>16781</v>
      </c>
      <c r="E4847" s="4" t="s">
        <v>16782</v>
      </c>
      <c r="F4847">
        <f>VALUE(SUBSTITUTE(Hafas[[#This Row],[Breitengrad Bahnhof]],".",","))</f>
        <v>50.724345</v>
      </c>
      <c r="G4847">
        <f>VALUE(SUBSTITUTE(Hafas[[#This Row],[Längengrad Bahnhof]],".",","))</f>
        <v>11.71444</v>
      </c>
    </row>
    <row r="4848" spans="1:7">
      <c r="A4848" s="4" t="s">
        <v>16783</v>
      </c>
      <c r="B4848">
        <v>8004308</v>
      </c>
      <c r="D4848" s="4" t="s">
        <v>16784</v>
      </c>
      <c r="E4848" s="4" t="s">
        <v>16785</v>
      </c>
      <c r="F4848">
        <f>VALUE(SUBSTITUTE(Hafas[[#This Row],[Breitengrad Bahnhof]],".",","))</f>
        <v>47.689151000000003</v>
      </c>
      <c r="G4848">
        <f>VALUE(SUBSTITUTE(Hafas[[#This Row],[Längengrad Bahnhof]],".",","))</f>
        <v>8.4953839999999996</v>
      </c>
    </row>
    <row r="4849" spans="1:7">
      <c r="A4849" s="4" t="s">
        <v>16786</v>
      </c>
      <c r="B4849">
        <v>8004310</v>
      </c>
      <c r="D4849" s="4" t="s">
        <v>16787</v>
      </c>
      <c r="E4849" s="4" t="s">
        <v>16788</v>
      </c>
      <c r="F4849">
        <f>VALUE(SUBSTITUTE(Hafas[[#This Row],[Breitengrad Bahnhof]],".",","))</f>
        <v>49.520404999999997</v>
      </c>
      <c r="G4849">
        <f>VALUE(SUBSTITUTE(Hafas[[#This Row],[Längengrad Bahnhof]],".",","))</f>
        <v>11.322050000000001</v>
      </c>
    </row>
    <row r="4850" spans="1:7">
      <c r="A4850" s="4" t="s">
        <v>16789</v>
      </c>
      <c r="B4850">
        <v>8004313</v>
      </c>
      <c r="D4850" s="4" t="s">
        <v>16790</v>
      </c>
      <c r="E4850" s="4" t="s">
        <v>16791</v>
      </c>
      <c r="F4850">
        <f>VALUE(SUBSTITUTE(Hafas[[#This Row],[Breitengrad Bahnhof]],".",","))</f>
        <v>50.784700999999998</v>
      </c>
      <c r="G4850">
        <f>VALUE(SUBSTITUTE(Hafas[[#This Row],[Längengrad Bahnhof]],".",","))</f>
        <v>8.0061009999999992</v>
      </c>
    </row>
    <row r="4851" spans="1:7">
      <c r="A4851" s="4" t="s">
        <v>1983</v>
      </c>
      <c r="B4851">
        <v>8000272</v>
      </c>
      <c r="D4851" s="4" t="s">
        <v>16792</v>
      </c>
      <c r="E4851" s="4" t="s">
        <v>16793</v>
      </c>
      <c r="F4851">
        <f>VALUE(SUBSTITUTE(Hafas[[#This Row],[Breitengrad Bahnhof]],".",","))</f>
        <v>49.353290999999999</v>
      </c>
      <c r="G4851">
        <f>VALUE(SUBSTITUTE(Hafas[[#This Row],[Längengrad Bahnhof]],".",","))</f>
        <v>7.1766550000000002</v>
      </c>
    </row>
    <row r="4852" spans="1:7">
      <c r="A4852" s="4" t="s">
        <v>16794</v>
      </c>
      <c r="B4852">
        <v>8004312</v>
      </c>
      <c r="D4852" s="4" t="s">
        <v>16795</v>
      </c>
      <c r="E4852" s="4" t="s">
        <v>16796</v>
      </c>
      <c r="F4852">
        <f>VALUE(SUBSTITUTE(Hafas[[#This Row],[Breitengrad Bahnhof]],".",","))</f>
        <v>49.349559999999997</v>
      </c>
      <c r="G4852">
        <f>VALUE(SUBSTITUTE(Hafas[[#This Row],[Längengrad Bahnhof]],".",","))</f>
        <v>7.2267869999999998</v>
      </c>
    </row>
    <row r="4853" spans="1:7">
      <c r="A4853" s="4" t="s">
        <v>16797</v>
      </c>
      <c r="B4853">
        <v>8010245</v>
      </c>
      <c r="D4853" s="4" t="s">
        <v>16798</v>
      </c>
      <c r="E4853" s="4" t="s">
        <v>16799</v>
      </c>
      <c r="F4853">
        <f>VALUE(SUBSTITUTE(Hafas[[#This Row],[Breitengrad Bahnhof]],".",","))</f>
        <v>50.719513999999997</v>
      </c>
      <c r="G4853">
        <f>VALUE(SUBSTITUTE(Hafas[[#This Row],[Längengrad Bahnhof]],".",","))</f>
        <v>12.723437000000001</v>
      </c>
    </row>
    <row r="4854" spans="1:7">
      <c r="A4854" s="4" t="s">
        <v>16800</v>
      </c>
      <c r="B4854">
        <v>8004315</v>
      </c>
      <c r="D4854" s="4" t="s">
        <v>16801</v>
      </c>
      <c r="E4854" s="4" t="s">
        <v>16802</v>
      </c>
      <c r="F4854">
        <f>VALUE(SUBSTITUTE(Hafas[[#This Row],[Breitengrad Bahnhof]],".",","))</f>
        <v>48.261158000000002</v>
      </c>
      <c r="G4854">
        <f>VALUE(SUBSTITUTE(Hafas[[#This Row],[Längengrad Bahnhof]],".",","))</f>
        <v>12.690431999999999</v>
      </c>
    </row>
    <row r="4855" spans="1:7">
      <c r="A4855" s="4" t="s">
        <v>16803</v>
      </c>
      <c r="B4855">
        <v>8012469</v>
      </c>
      <c r="D4855" s="4" t="s">
        <v>16804</v>
      </c>
      <c r="E4855" s="4" t="s">
        <v>16805</v>
      </c>
      <c r="F4855">
        <f>VALUE(SUBSTITUTE(Hafas[[#This Row],[Breitengrad Bahnhof]],".",","))</f>
        <v>51.606324000000001</v>
      </c>
      <c r="G4855">
        <f>VALUE(SUBSTITUTE(Hafas[[#This Row],[Längengrad Bahnhof]],".",","))</f>
        <v>14.161702999999999</v>
      </c>
    </row>
    <row r="4856" spans="1:7">
      <c r="A4856" s="4" t="s">
        <v>16806</v>
      </c>
      <c r="B4856">
        <v>8070883</v>
      </c>
      <c r="D4856" s="4" t="s">
        <v>16807</v>
      </c>
      <c r="E4856" s="4" t="s">
        <v>16808</v>
      </c>
      <c r="F4856">
        <f>VALUE(SUBSTITUTE(Hafas[[#This Row],[Breitengrad Bahnhof]],".",","))</f>
        <v>52.926479999999998</v>
      </c>
      <c r="G4856">
        <f>VALUE(SUBSTITUTE(Hafas[[#This Row],[Längengrad Bahnhof]],".",","))</f>
        <v>12.807468999999999</v>
      </c>
    </row>
    <row r="4857" spans="1:7">
      <c r="A4857" s="4" t="s">
        <v>16809</v>
      </c>
      <c r="B4857">
        <v>8010175</v>
      </c>
      <c r="D4857" s="4" t="s">
        <v>16810</v>
      </c>
      <c r="E4857" s="4" t="s">
        <v>16811</v>
      </c>
      <c r="F4857">
        <f>VALUE(SUBSTITUTE(Hafas[[#This Row],[Breitengrad Bahnhof]],".",","))</f>
        <v>52.929569999999998</v>
      </c>
      <c r="G4857">
        <f>VALUE(SUBSTITUTE(Hafas[[#This Row],[Längengrad Bahnhof]],".",","))</f>
        <v>12.810798999999999</v>
      </c>
    </row>
    <row r="4858" spans="1:7">
      <c r="A4858" s="4" t="s">
        <v>16812</v>
      </c>
      <c r="B4858">
        <v>8010246</v>
      </c>
      <c r="D4858" s="4" t="s">
        <v>16813</v>
      </c>
      <c r="E4858" s="4" t="s">
        <v>16814</v>
      </c>
      <c r="F4858">
        <f>VALUE(SUBSTITUTE(Hafas[[#This Row],[Breitengrad Bahnhof]],".",","))</f>
        <v>52.926243999999997</v>
      </c>
      <c r="G4858">
        <f>VALUE(SUBSTITUTE(Hafas[[#This Row],[Längengrad Bahnhof]],".",","))</f>
        <v>12.793888000000001</v>
      </c>
    </row>
    <row r="4859" spans="1:7">
      <c r="A4859" s="4" t="s">
        <v>16815</v>
      </c>
      <c r="B4859">
        <v>8012470</v>
      </c>
      <c r="D4859" s="4" t="s">
        <v>16816</v>
      </c>
      <c r="E4859" s="4" t="s">
        <v>16817</v>
      </c>
      <c r="F4859">
        <f>VALUE(SUBSTITUTE(Hafas[[#This Row],[Breitengrad Bahnhof]],".",","))</f>
        <v>51.034250999999998</v>
      </c>
      <c r="G4859">
        <f>VALUE(SUBSTITUTE(Hafas[[#This Row],[Längengrad Bahnhof]],".",","))</f>
        <v>14.526247</v>
      </c>
    </row>
    <row r="4860" spans="1:7">
      <c r="A4860" s="4" t="s">
        <v>16818</v>
      </c>
      <c r="B4860">
        <v>8004318</v>
      </c>
      <c r="D4860" s="4" t="s">
        <v>16819</v>
      </c>
      <c r="E4860" s="4" t="s">
        <v>16820</v>
      </c>
      <c r="F4860">
        <f>VALUE(SUBSTITUTE(Hafas[[#This Row],[Breitengrad Bahnhof]],".",","))</f>
        <v>48.394392000000003</v>
      </c>
      <c r="G4860">
        <f>VALUE(SUBSTITUTE(Hafas[[#This Row],[Längengrad Bahnhof]],".",","))</f>
        <v>10.83352</v>
      </c>
    </row>
    <row r="4861" spans="1:7">
      <c r="A4861" s="4" t="s">
        <v>16821</v>
      </c>
      <c r="B4861">
        <v>8004319</v>
      </c>
      <c r="D4861" s="4" t="s">
        <v>16822</v>
      </c>
      <c r="E4861" s="4" t="s">
        <v>16823</v>
      </c>
      <c r="F4861">
        <f>VALUE(SUBSTITUTE(Hafas[[#This Row],[Breitengrad Bahnhof]],".",","))</f>
        <v>50.217153000000003</v>
      </c>
      <c r="G4861">
        <f>VALUE(SUBSTITUTE(Hafas[[#This Row],[Längengrad Bahnhof]],".",","))</f>
        <v>11.306843000000001</v>
      </c>
    </row>
    <row r="4862" spans="1:7">
      <c r="A4862" s="4" t="s">
        <v>16824</v>
      </c>
      <c r="B4862">
        <v>8004321</v>
      </c>
      <c r="D4862" s="4" t="s">
        <v>16825</v>
      </c>
      <c r="E4862" s="4" t="s">
        <v>16826</v>
      </c>
      <c r="F4862">
        <f>VALUE(SUBSTITUTE(Hafas[[#This Row],[Breitengrad Bahnhof]],".",","))</f>
        <v>49.933844000000001</v>
      </c>
      <c r="G4862">
        <f>VALUE(SUBSTITUTE(Hafas[[#This Row],[Längengrad Bahnhof]],".",","))</f>
        <v>11.971987</v>
      </c>
    </row>
    <row r="4863" spans="1:7">
      <c r="A4863" s="4" t="s">
        <v>16827</v>
      </c>
      <c r="B4863">
        <v>8012471</v>
      </c>
      <c r="D4863" s="4" t="s">
        <v>16828</v>
      </c>
      <c r="E4863" s="4" t="s">
        <v>16829</v>
      </c>
      <c r="F4863">
        <f>VALUE(SUBSTITUTE(Hafas[[#This Row],[Breitengrad Bahnhof]],".",","))</f>
        <v>51.147553000000002</v>
      </c>
      <c r="G4863">
        <f>VALUE(SUBSTITUTE(Hafas[[#This Row],[Längengrad Bahnhof]],".",","))</f>
        <v>13.552766999999999</v>
      </c>
    </row>
    <row r="4864" spans="1:7">
      <c r="A4864" s="4" t="s">
        <v>16830</v>
      </c>
      <c r="B4864">
        <v>8004335</v>
      </c>
      <c r="D4864" s="4" t="s">
        <v>16831</v>
      </c>
      <c r="E4864" s="4" t="s">
        <v>16832</v>
      </c>
      <c r="F4864">
        <f>VALUE(SUBSTITUTE(Hafas[[#This Row],[Breitengrad Bahnhof]],".",","))</f>
        <v>51.142465999999999</v>
      </c>
      <c r="G4864">
        <f>VALUE(SUBSTITUTE(Hafas[[#This Row],[Längengrad Bahnhof]],".",","))</f>
        <v>6.756793</v>
      </c>
    </row>
    <row r="4865" spans="1:7">
      <c r="A4865" s="4" t="s">
        <v>16833</v>
      </c>
      <c r="B4865">
        <v>8004320</v>
      </c>
      <c r="D4865" s="4" t="s">
        <v>14848</v>
      </c>
      <c r="E4865" s="4" t="s">
        <v>16834</v>
      </c>
      <c r="F4865">
        <f>VALUE(SUBSTITUTE(Hafas[[#This Row],[Breitengrad Bahnhof]],".",","))</f>
        <v>51.220351999999998</v>
      </c>
      <c r="G4865">
        <f>VALUE(SUBSTITUTE(Hafas[[#This Row],[Längengrad Bahnhof]],".",","))</f>
        <v>6.6975290000000003</v>
      </c>
    </row>
    <row r="4866" spans="1:7">
      <c r="A4866" s="4" t="s">
        <v>16835</v>
      </c>
      <c r="B4866">
        <v>8000274</v>
      </c>
      <c r="D4866" s="4" t="s">
        <v>16836</v>
      </c>
      <c r="E4866" s="4" t="s">
        <v>16837</v>
      </c>
      <c r="F4866">
        <f>VALUE(SUBSTITUTE(Hafas[[#This Row],[Breitengrad Bahnhof]],".",","))</f>
        <v>51.204351000000003</v>
      </c>
      <c r="G4866">
        <f>VALUE(SUBSTITUTE(Hafas[[#This Row],[Längengrad Bahnhof]],".",","))</f>
        <v>6.6845270000000001</v>
      </c>
    </row>
    <row r="4867" spans="1:7">
      <c r="A4867" s="4" t="s">
        <v>16838</v>
      </c>
      <c r="B4867">
        <v>8071233</v>
      </c>
      <c r="D4867" s="4" t="s">
        <v>16839</v>
      </c>
      <c r="E4867" s="4" t="s">
        <v>16840</v>
      </c>
      <c r="F4867">
        <f>VALUE(SUBSTITUTE(Hafas[[#This Row],[Breitengrad Bahnhof]],".",","))</f>
        <v>51.204033000000003</v>
      </c>
      <c r="G4867">
        <f>VALUE(SUBSTITUTE(Hafas[[#This Row],[Längengrad Bahnhof]],".",","))</f>
        <v>6.6853660000000001</v>
      </c>
    </row>
    <row r="4868" spans="1:7">
      <c r="A4868" s="4" t="s">
        <v>16841</v>
      </c>
      <c r="B4868">
        <v>8004316</v>
      </c>
      <c r="D4868" s="4" t="s">
        <v>16842</v>
      </c>
      <c r="E4868" s="4" t="s">
        <v>16843</v>
      </c>
      <c r="F4868">
        <f>VALUE(SUBSTITUTE(Hafas[[#This Row],[Breitengrad Bahnhof]],".",","))</f>
        <v>51.206175000000002</v>
      </c>
      <c r="G4868">
        <f>VALUE(SUBSTITUTE(Hafas[[#This Row],[Längengrad Bahnhof]],".",","))</f>
        <v>6.7171529999999997</v>
      </c>
    </row>
    <row r="4869" spans="1:7">
      <c r="A4869" s="4" t="s">
        <v>16844</v>
      </c>
      <c r="B4869">
        <v>8004317</v>
      </c>
      <c r="D4869" s="4" t="s">
        <v>16845</v>
      </c>
      <c r="E4869" s="4" t="s">
        <v>16846</v>
      </c>
      <c r="F4869">
        <f>VALUE(SUBSTITUTE(Hafas[[#This Row],[Breitengrad Bahnhof]],".",","))</f>
        <v>51.185783999999998</v>
      </c>
      <c r="G4869">
        <f>VALUE(SUBSTITUTE(Hafas[[#This Row],[Längengrad Bahnhof]],".",","))</f>
        <v>6.6902900000000001</v>
      </c>
    </row>
    <row r="4870" spans="1:7">
      <c r="A4870" s="4" t="s">
        <v>16847</v>
      </c>
      <c r="B4870">
        <v>8004322</v>
      </c>
      <c r="D4870" s="4" t="s">
        <v>16848</v>
      </c>
      <c r="E4870" s="4" t="s">
        <v>16849</v>
      </c>
      <c r="F4870">
        <f>VALUE(SUBSTITUTE(Hafas[[#This Row],[Breitengrad Bahnhof]],".",","))</f>
        <v>52.503324999999997</v>
      </c>
      <c r="G4870">
        <f>VALUE(SUBSTITUTE(Hafas[[#This Row],[Längengrad Bahnhof]],".",","))</f>
        <v>9.4552770000000006</v>
      </c>
    </row>
    <row r="4871" spans="1:7">
      <c r="A4871" s="4" t="s">
        <v>16850</v>
      </c>
      <c r="B4871">
        <v>8004323</v>
      </c>
      <c r="D4871" s="4" t="s">
        <v>16851</v>
      </c>
      <c r="E4871" s="4" t="s">
        <v>16852</v>
      </c>
      <c r="F4871">
        <f>VALUE(SUBSTITUTE(Hafas[[#This Row],[Breitengrad Bahnhof]],".",","))</f>
        <v>49.576875999999999</v>
      </c>
      <c r="G4871">
        <f>VALUE(SUBSTITUTE(Hafas[[#This Row],[Längengrad Bahnhof]],".",","))</f>
        <v>10.588032</v>
      </c>
    </row>
    <row r="4872" spans="1:7">
      <c r="A4872" s="4" t="s">
        <v>16853</v>
      </c>
      <c r="B4872">
        <v>8004336</v>
      </c>
      <c r="D4872" s="4" t="s">
        <v>16854</v>
      </c>
      <c r="E4872" s="4" t="s">
        <v>16855</v>
      </c>
      <c r="F4872">
        <f>VALUE(SUBSTITUTE(Hafas[[#This Row],[Breitengrad Bahnhof]],".",","))</f>
        <v>49.574202</v>
      </c>
      <c r="G4872">
        <f>VALUE(SUBSTITUTE(Hafas[[#This Row],[Längengrad Bahnhof]],".",","))</f>
        <v>10.609306</v>
      </c>
    </row>
    <row r="4873" spans="1:7">
      <c r="A4873" s="4" t="s">
        <v>16856</v>
      </c>
      <c r="B4873">
        <v>8004325</v>
      </c>
      <c r="D4873" s="4" t="s">
        <v>16857</v>
      </c>
      <c r="E4873" s="4" t="s">
        <v>16858</v>
      </c>
      <c r="F4873">
        <f>VALUE(SUBSTITUTE(Hafas[[#This Row],[Breitengrad Bahnhof]],".",","))</f>
        <v>50.332813000000002</v>
      </c>
      <c r="G4873">
        <f>VALUE(SUBSTITUTE(Hafas[[#This Row],[Längengrad Bahnhof]],".",","))</f>
        <v>11.121390999999999</v>
      </c>
    </row>
    <row r="4874" spans="1:7">
      <c r="A4874" s="4" t="s">
        <v>16859</v>
      </c>
      <c r="B4874">
        <v>8004326</v>
      </c>
      <c r="D4874" s="4" t="s">
        <v>16860</v>
      </c>
      <c r="E4874" s="4" t="s">
        <v>16861</v>
      </c>
      <c r="F4874">
        <f>VALUE(SUBSTITUTE(Hafas[[#This Row],[Breitengrad Bahnhof]],".",","))</f>
        <v>48.800184999999999</v>
      </c>
      <c r="G4874">
        <f>VALUE(SUBSTITUTE(Hafas[[#This Row],[Längengrad Bahnhof]],".",","))</f>
        <v>11.763297</v>
      </c>
    </row>
    <row r="4875" spans="1:7">
      <c r="A4875" s="4" t="s">
        <v>16862</v>
      </c>
      <c r="B4875">
        <v>8010248</v>
      </c>
      <c r="D4875" s="4" t="s">
        <v>16863</v>
      </c>
      <c r="E4875" s="4" t="s">
        <v>16864</v>
      </c>
      <c r="F4875">
        <f>VALUE(SUBSTITUTE(Hafas[[#This Row],[Breitengrad Bahnhof]],".",","))</f>
        <v>52.852677</v>
      </c>
      <c r="G4875">
        <f>VALUE(SUBSTITUTE(Hafas[[#This Row],[Längengrad Bahnhof]],".",","))</f>
        <v>12.450666999999999</v>
      </c>
    </row>
    <row r="4876" spans="1:7">
      <c r="A4876" s="4" t="s">
        <v>746</v>
      </c>
      <c r="B4876">
        <v>8004327</v>
      </c>
      <c r="D4876" s="4" t="s">
        <v>16865</v>
      </c>
      <c r="E4876" s="4" t="s">
        <v>16866</v>
      </c>
      <c r="F4876">
        <f>VALUE(SUBSTITUTE(Hafas[[#This Row],[Breitengrad Bahnhof]],".",","))</f>
        <v>54.104002000000001</v>
      </c>
      <c r="G4876">
        <f>VALUE(SUBSTITUTE(Hafas[[#This Row],[Längengrad Bahnhof]],".",","))</f>
        <v>10.808490000000001</v>
      </c>
    </row>
    <row r="4877" spans="1:7">
      <c r="A4877" s="4" t="s">
        <v>16867</v>
      </c>
      <c r="B4877">
        <v>8004328</v>
      </c>
      <c r="D4877" s="4" t="s">
        <v>16868</v>
      </c>
      <c r="E4877" s="4" t="s">
        <v>16869</v>
      </c>
      <c r="F4877">
        <f>VALUE(SUBSTITUTE(Hafas[[#This Row],[Breitengrad Bahnhof]],".",","))</f>
        <v>50.850447000000003</v>
      </c>
      <c r="G4877">
        <f>VALUE(SUBSTITUTE(Hafas[[#This Row],[Längengrad Bahnhof]],".",","))</f>
        <v>9.1206429999999994</v>
      </c>
    </row>
    <row r="4878" spans="1:7">
      <c r="A4878" s="4" t="s">
        <v>16870</v>
      </c>
      <c r="B4878">
        <v>8012472</v>
      </c>
      <c r="D4878" s="4" t="s">
        <v>16871</v>
      </c>
      <c r="E4878" s="4" t="s">
        <v>16872</v>
      </c>
      <c r="F4878">
        <f>VALUE(SUBSTITUTE(Hafas[[#This Row],[Breitengrad Bahnhof]],".",","))</f>
        <v>50.734789999999997</v>
      </c>
      <c r="G4878">
        <f>VALUE(SUBSTITUTE(Hafas[[#This Row],[Längengrad Bahnhof]],".",","))</f>
        <v>11.757621</v>
      </c>
    </row>
    <row r="4879" spans="1:7">
      <c r="A4879" s="4" t="s">
        <v>16873</v>
      </c>
      <c r="B4879">
        <v>8010249</v>
      </c>
      <c r="D4879" s="4" t="s">
        <v>16874</v>
      </c>
      <c r="E4879" s="4" t="s">
        <v>16875</v>
      </c>
      <c r="F4879">
        <f>VALUE(SUBSTITUTE(Hafas[[#This Row],[Breitengrad Bahnhof]],".",","))</f>
        <v>51.021385000000002</v>
      </c>
      <c r="G4879">
        <f>VALUE(SUBSTITUTE(Hafas[[#This Row],[Längengrad Bahnhof]],".",","))</f>
        <v>14.213246</v>
      </c>
    </row>
    <row r="4880" spans="1:7">
      <c r="A4880" s="4" t="s">
        <v>16876</v>
      </c>
      <c r="B4880">
        <v>8004331</v>
      </c>
      <c r="D4880" s="4" t="s">
        <v>16877</v>
      </c>
      <c r="E4880" s="4" t="s">
        <v>16878</v>
      </c>
      <c r="F4880">
        <f>VALUE(SUBSTITUTE(Hafas[[#This Row],[Breitengrad Bahnhof]],".",","))</f>
        <v>47.910542999999997</v>
      </c>
      <c r="G4880">
        <f>VALUE(SUBSTITUTE(Hafas[[#This Row],[Längengrad Bahnhof]],".",","))</f>
        <v>8.2105580000000007</v>
      </c>
    </row>
    <row r="4881" spans="1:7">
      <c r="A4881" s="4" t="s">
        <v>16879</v>
      </c>
      <c r="B4881">
        <v>8004332</v>
      </c>
      <c r="D4881" s="4" t="s">
        <v>16880</v>
      </c>
      <c r="E4881" s="4" t="s">
        <v>16881</v>
      </c>
      <c r="F4881">
        <f>VALUE(SUBSTITUTE(Hafas[[#This Row],[Breitengrad Bahnhof]],".",","))</f>
        <v>49.725918</v>
      </c>
      <c r="G4881">
        <f>VALUE(SUBSTITUTE(Hafas[[#This Row],[Längengrad Bahnhof]],".",","))</f>
        <v>12.168336999999999</v>
      </c>
    </row>
    <row r="4882" spans="1:7">
      <c r="A4882" s="4" t="s">
        <v>16882</v>
      </c>
      <c r="B4882">
        <v>8004306</v>
      </c>
      <c r="D4882" s="4" t="s">
        <v>16883</v>
      </c>
      <c r="E4882" s="4" t="s">
        <v>16884</v>
      </c>
      <c r="F4882">
        <f>VALUE(SUBSTITUTE(Hafas[[#This Row],[Breitengrad Bahnhof]],".",","))</f>
        <v>49.341552999999998</v>
      </c>
      <c r="G4882">
        <f>VALUE(SUBSTITUTE(Hafas[[#This Row],[Längengrad Bahnhof]],".",","))</f>
        <v>8.1570610000000006</v>
      </c>
    </row>
    <row r="4883" spans="1:7">
      <c r="A4883" s="4" t="s">
        <v>617</v>
      </c>
      <c r="B4883">
        <v>8000275</v>
      </c>
      <c r="D4883" s="4" t="s">
        <v>619</v>
      </c>
      <c r="E4883" s="4" t="s">
        <v>620</v>
      </c>
      <c r="F4883">
        <f>VALUE(SUBSTITUTE(Hafas[[#This Row],[Breitengrad Bahnhof]],".",","))</f>
        <v>49.349553</v>
      </c>
      <c r="G4883">
        <f>VALUE(SUBSTITUTE(Hafas[[#This Row],[Längengrad Bahnhof]],".",","))</f>
        <v>8.1407570000000007</v>
      </c>
    </row>
    <row r="4884" spans="1:7">
      <c r="A4884" s="4" t="s">
        <v>16885</v>
      </c>
      <c r="B4884">
        <v>8004489</v>
      </c>
      <c r="D4884" s="4" t="s">
        <v>16886</v>
      </c>
      <c r="E4884" s="4" t="s">
        <v>16887</v>
      </c>
      <c r="F4884">
        <f>VALUE(SUBSTITUTE(Hafas[[#This Row],[Breitengrad Bahnhof]],".",","))</f>
        <v>49.354244999999999</v>
      </c>
      <c r="G4884">
        <f>VALUE(SUBSTITUTE(Hafas[[#This Row],[Längengrad Bahnhof]],".",","))</f>
        <v>8.1583129999999997</v>
      </c>
    </row>
    <row r="4885" spans="1:7">
      <c r="A4885" s="4" t="s">
        <v>16888</v>
      </c>
      <c r="B4885">
        <v>8012474</v>
      </c>
      <c r="D4885" s="4" t="s">
        <v>16889</v>
      </c>
      <c r="E4885" s="4" t="s">
        <v>16890</v>
      </c>
      <c r="F4885">
        <f>VALUE(SUBSTITUTE(Hafas[[#This Row],[Breitengrad Bahnhof]],".",","))</f>
        <v>53.37764</v>
      </c>
      <c r="G4885">
        <f>VALUE(SUBSTITUTE(Hafas[[#This Row],[Längengrad Bahnhof]],".",","))</f>
        <v>11.593779</v>
      </c>
    </row>
    <row r="4886" spans="1:7">
      <c r="A4886" s="4" t="s">
        <v>16891</v>
      </c>
      <c r="B4886">
        <v>8004333</v>
      </c>
      <c r="D4886" s="4" t="s">
        <v>16892</v>
      </c>
      <c r="E4886" s="4" t="s">
        <v>16893</v>
      </c>
      <c r="F4886">
        <f>VALUE(SUBSTITUTE(Hafas[[#This Row],[Breitengrad Bahnhof]],".",","))</f>
        <v>48.859312000000003</v>
      </c>
      <c r="G4886">
        <f>VALUE(SUBSTITUTE(Hafas[[#This Row],[Längengrad Bahnhof]],".",","))</f>
        <v>9.3247149999999994</v>
      </c>
    </row>
    <row r="4887" spans="1:7">
      <c r="A4887" s="4" t="s">
        <v>16894</v>
      </c>
      <c r="B4887">
        <v>8084074</v>
      </c>
      <c r="D4887" s="4" t="s">
        <v>16895</v>
      </c>
      <c r="E4887" s="4" t="s">
        <v>16896</v>
      </c>
      <c r="F4887">
        <f>VALUE(SUBSTITUTE(Hafas[[#This Row],[Breitengrad Bahnhof]],".",","))</f>
        <v>48.566814999999998</v>
      </c>
      <c r="G4887">
        <f>VALUE(SUBSTITUTE(Hafas[[#This Row],[Längengrad Bahnhof]],".",","))</f>
        <v>13.394415</v>
      </c>
    </row>
    <row r="4888" spans="1:7">
      <c r="A4888" s="4" t="s">
        <v>16897</v>
      </c>
      <c r="B4888">
        <v>8010250</v>
      </c>
      <c r="D4888" s="4" t="s">
        <v>16898</v>
      </c>
      <c r="E4888" s="4" t="s">
        <v>16899</v>
      </c>
      <c r="F4888">
        <f>VALUE(SUBSTITUTE(Hafas[[#This Row],[Breitengrad Bahnhof]],".",","))</f>
        <v>53.359254999999997</v>
      </c>
      <c r="G4888">
        <f>VALUE(SUBSTITUTE(Hafas[[#This Row],[Längengrad Bahnhof]],".",","))</f>
        <v>13.074603</v>
      </c>
    </row>
    <row r="4889" spans="1:7">
      <c r="A4889" s="4" t="s">
        <v>16900</v>
      </c>
      <c r="B4889">
        <v>8012475</v>
      </c>
      <c r="D4889" s="4" t="s">
        <v>16901</v>
      </c>
      <c r="E4889" s="4" t="s">
        <v>16902</v>
      </c>
      <c r="F4889">
        <f>VALUE(SUBSTITUTE(Hafas[[#This Row],[Breitengrad Bahnhof]],".",","))</f>
        <v>52.676327000000001</v>
      </c>
      <c r="G4889">
        <f>VALUE(SUBSTITUTE(Hafas[[#This Row],[Längengrad Bahnhof]],".",","))</f>
        <v>14.237036</v>
      </c>
    </row>
    <row r="4890" spans="1:7">
      <c r="A4890" s="4" t="s">
        <v>16903</v>
      </c>
      <c r="B4890">
        <v>8071726</v>
      </c>
      <c r="D4890" s="4" t="s">
        <v>16904</v>
      </c>
      <c r="E4890" s="4" t="s">
        <v>16905</v>
      </c>
      <c r="F4890">
        <f>VALUE(SUBSTITUTE(Hafas[[#This Row],[Breitengrad Bahnhof]],".",","))</f>
        <v>52.664023999999998</v>
      </c>
      <c r="G4890">
        <f>VALUE(SUBSTITUTE(Hafas[[#This Row],[Längengrad Bahnhof]],".",","))</f>
        <v>14.225841000000001</v>
      </c>
    </row>
    <row r="4891" spans="1:7">
      <c r="A4891" s="4" t="s">
        <v>578</v>
      </c>
      <c r="B4891">
        <v>8006730</v>
      </c>
      <c r="D4891" s="4" t="s">
        <v>580</v>
      </c>
      <c r="E4891" s="4" t="s">
        <v>581</v>
      </c>
      <c r="F4891">
        <f>VALUE(SUBSTITUTE(Hafas[[#This Row],[Breitengrad Bahnhof]],".",","))</f>
        <v>48.393492999999999</v>
      </c>
      <c r="G4891">
        <f>VALUE(SUBSTITUTE(Hafas[[#This Row],[Längengrad Bahnhof]],".",","))</f>
        <v>10.005765999999999</v>
      </c>
    </row>
    <row r="4892" spans="1:7">
      <c r="A4892" s="4" t="s">
        <v>1881</v>
      </c>
      <c r="B4892">
        <v>8000276</v>
      </c>
      <c r="D4892" s="4" t="s">
        <v>16906</v>
      </c>
      <c r="E4892" s="4" t="s">
        <v>16907</v>
      </c>
      <c r="F4892">
        <f>VALUE(SUBSTITUTE(Hafas[[#This Row],[Breitengrad Bahnhof]],".",","))</f>
        <v>50.431466</v>
      </c>
      <c r="G4892">
        <f>VALUE(SUBSTITUTE(Hafas[[#This Row],[Längengrad Bahnhof]],".",","))</f>
        <v>7.4731319999999997</v>
      </c>
    </row>
    <row r="4893" spans="1:7">
      <c r="A4893" s="4" t="s">
        <v>16908</v>
      </c>
      <c r="B4893">
        <v>8004338</v>
      </c>
      <c r="D4893" s="4" t="s">
        <v>16909</v>
      </c>
      <c r="E4893" s="4" t="s">
        <v>16910</v>
      </c>
      <c r="F4893">
        <f>VALUE(SUBSTITUTE(Hafas[[#This Row],[Breitengrad Bahnhof]],".",","))</f>
        <v>48.833846999999999</v>
      </c>
      <c r="G4893">
        <f>VALUE(SUBSTITUTE(Hafas[[#This Row],[Längengrad Bahnhof]],".",","))</f>
        <v>9.1519600000000008</v>
      </c>
    </row>
    <row r="4894" spans="1:7">
      <c r="A4894" s="4" t="s">
        <v>16911</v>
      </c>
      <c r="B4894">
        <v>8012479</v>
      </c>
      <c r="D4894" s="4" t="s">
        <v>16912</v>
      </c>
      <c r="E4894" s="4" t="s">
        <v>16913</v>
      </c>
      <c r="F4894">
        <f>VALUE(SUBSTITUTE(Hafas[[#This Row],[Breitengrad Bahnhof]],".",","))</f>
        <v>52.098796999999998</v>
      </c>
      <c r="G4894">
        <f>VALUE(SUBSTITUTE(Hafas[[#This Row],[Längengrad Bahnhof]],".",","))</f>
        <v>14.648866</v>
      </c>
    </row>
    <row r="4895" spans="1:7">
      <c r="A4895" s="4" t="s">
        <v>16914</v>
      </c>
      <c r="B4895">
        <v>8000277</v>
      </c>
      <c r="D4895" s="4" t="s">
        <v>16915</v>
      </c>
      <c r="E4895" s="4" t="s">
        <v>16916</v>
      </c>
      <c r="F4895">
        <f>VALUE(SUBSTITUTE(Hafas[[#This Row],[Breitengrad Bahnhof]],".",","))</f>
        <v>50.411276000000001</v>
      </c>
      <c r="G4895">
        <f>VALUE(SUBSTITUTE(Hafas[[#This Row],[Längengrad Bahnhof]],".",","))</f>
        <v>8.9991970000000006</v>
      </c>
    </row>
    <row r="4896" spans="1:7">
      <c r="A4896" s="4" t="s">
        <v>16917</v>
      </c>
      <c r="B4896">
        <v>8000158</v>
      </c>
      <c r="D4896" s="4" t="s">
        <v>16918</v>
      </c>
      <c r="E4896" s="4" t="s">
        <v>16919</v>
      </c>
      <c r="F4896">
        <f>VALUE(SUBSTITUTE(Hafas[[#This Row],[Breitengrad Bahnhof]],".",","))</f>
        <v>50.230826</v>
      </c>
      <c r="G4896">
        <f>VALUE(SUBSTITUTE(Hafas[[#This Row],[Längengrad Bahnhof]],".",","))</f>
        <v>8.8802330000000005</v>
      </c>
    </row>
    <row r="4897" spans="1:7">
      <c r="A4897" s="4" t="s">
        <v>16920</v>
      </c>
      <c r="B4897">
        <v>8001701</v>
      </c>
      <c r="D4897" s="4" t="s">
        <v>16921</v>
      </c>
      <c r="E4897" s="4" t="s">
        <v>16922</v>
      </c>
      <c r="F4897">
        <f>VALUE(SUBSTITUTE(Hafas[[#This Row],[Breitengrad Bahnhof]],".",","))</f>
        <v>50.255946999999999</v>
      </c>
      <c r="G4897">
        <f>VALUE(SUBSTITUTE(Hafas[[#This Row],[Längengrad Bahnhof]],".",","))</f>
        <v>8.9174910000000001</v>
      </c>
    </row>
    <row r="4898" spans="1:7">
      <c r="A4898" s="4" t="s">
        <v>16923</v>
      </c>
      <c r="B4898">
        <v>8006465</v>
      </c>
      <c r="D4898" s="4" t="s">
        <v>16924</v>
      </c>
      <c r="E4898" s="4" t="s">
        <v>16925</v>
      </c>
      <c r="F4898">
        <f>VALUE(SUBSTITUTE(Hafas[[#This Row],[Breitengrad Bahnhof]],".",","))</f>
        <v>50.225003000000001</v>
      </c>
      <c r="G4898">
        <f>VALUE(SUBSTITUTE(Hafas[[#This Row],[Längengrad Bahnhof]],".",","))</f>
        <v>8.8756760000000003</v>
      </c>
    </row>
    <row r="4899" spans="1:7">
      <c r="A4899" s="4" t="s">
        <v>16926</v>
      </c>
      <c r="B4899">
        <v>8007825</v>
      </c>
      <c r="D4899" s="4" t="s">
        <v>16927</v>
      </c>
      <c r="E4899" s="4" t="s">
        <v>16928</v>
      </c>
      <c r="F4899">
        <f>VALUE(SUBSTITUTE(Hafas[[#This Row],[Breitengrad Bahnhof]],".",","))</f>
        <v>50.689754000000001</v>
      </c>
      <c r="G4899">
        <f>VALUE(SUBSTITUTE(Hafas[[#This Row],[Längengrad Bahnhof]],".",","))</f>
        <v>6.4657799999999996</v>
      </c>
    </row>
    <row r="4900" spans="1:7">
      <c r="A4900" s="4" t="s">
        <v>16929</v>
      </c>
      <c r="B4900">
        <v>8004343</v>
      </c>
      <c r="D4900" s="4" t="s">
        <v>16930</v>
      </c>
      <c r="E4900" s="4" t="s">
        <v>16931</v>
      </c>
      <c r="F4900">
        <f>VALUE(SUBSTITUTE(Hafas[[#This Row],[Breitengrad Bahnhof]],".",","))</f>
        <v>54.789605000000002</v>
      </c>
      <c r="G4900">
        <f>VALUE(SUBSTITUTE(Hafas[[#This Row],[Längengrad Bahnhof]],".",","))</f>
        <v>8.8345719999999996</v>
      </c>
    </row>
    <row r="4901" spans="1:7">
      <c r="A4901" s="4" t="s">
        <v>16932</v>
      </c>
      <c r="B4901">
        <v>8085311</v>
      </c>
      <c r="D4901" s="4" t="s">
        <v>16933</v>
      </c>
      <c r="E4901" s="4" t="s">
        <v>16934</v>
      </c>
      <c r="F4901">
        <f>VALUE(SUBSTITUTE(Hafas[[#This Row],[Breitengrad Bahnhof]],".",","))</f>
        <v>54.784559999999999</v>
      </c>
      <c r="G4901">
        <f>VALUE(SUBSTITUTE(Hafas[[#This Row],[Längengrad Bahnhof]],".",","))</f>
        <v>8.8357860000000006</v>
      </c>
    </row>
    <row r="4902" spans="1:7">
      <c r="A4902" s="4" t="s">
        <v>16935</v>
      </c>
      <c r="B4902">
        <v>8074343</v>
      </c>
      <c r="D4902" s="4" t="s">
        <v>16936</v>
      </c>
      <c r="E4902" s="4" t="s">
        <v>16937</v>
      </c>
      <c r="F4902">
        <f>VALUE(SUBSTITUTE(Hafas[[#This Row],[Breitengrad Bahnhof]],".",","))</f>
        <v>54.789549999999998</v>
      </c>
      <c r="G4902">
        <f>VALUE(SUBSTITUTE(Hafas[[#This Row],[Längengrad Bahnhof]],".",","))</f>
        <v>8.8329590000000007</v>
      </c>
    </row>
    <row r="4903" spans="1:7">
      <c r="A4903" s="4" t="s">
        <v>16938</v>
      </c>
      <c r="B4903">
        <v>8004344</v>
      </c>
      <c r="D4903" s="4" t="s">
        <v>16939</v>
      </c>
      <c r="E4903" s="4" t="s">
        <v>16940</v>
      </c>
      <c r="F4903">
        <f>VALUE(SUBSTITUTE(Hafas[[#This Row],[Breitengrad Bahnhof]],".",","))</f>
        <v>49.343539</v>
      </c>
      <c r="G4903">
        <f>VALUE(SUBSTITUTE(Hafas[[#This Row],[Längengrad Bahnhof]],".",","))</f>
        <v>6.5940529999999997</v>
      </c>
    </row>
    <row r="4904" spans="1:7">
      <c r="A4904" s="4" t="s">
        <v>16941</v>
      </c>
      <c r="B4904">
        <v>8004345</v>
      </c>
      <c r="D4904" s="4" t="s">
        <v>16942</v>
      </c>
      <c r="E4904" s="4" t="s">
        <v>16943</v>
      </c>
      <c r="F4904">
        <f>VALUE(SUBSTITUTE(Hafas[[#This Row],[Breitengrad Bahnhof]],".",","))</f>
        <v>49.656900999999998</v>
      </c>
      <c r="G4904">
        <f>VALUE(SUBSTITUTE(Hafas[[#This Row],[Längengrad Bahnhof]],".",","))</f>
        <v>8.2042739999999998</v>
      </c>
    </row>
    <row r="4905" spans="1:7">
      <c r="A4905" s="4" t="s">
        <v>16944</v>
      </c>
      <c r="B4905">
        <v>8004349</v>
      </c>
      <c r="D4905" s="4" t="s">
        <v>16945</v>
      </c>
      <c r="E4905" s="4" t="s">
        <v>16946</v>
      </c>
      <c r="F4905">
        <f>VALUE(SUBSTITUTE(Hafas[[#This Row],[Breitengrad Bahnhof]],".",","))</f>
        <v>49.905529000000001</v>
      </c>
      <c r="G4905">
        <f>VALUE(SUBSTITUTE(Hafas[[#This Row],[Längengrad Bahnhof]],".",","))</f>
        <v>8.2049599999999998</v>
      </c>
    </row>
    <row r="4906" spans="1:7">
      <c r="A4906" s="4" t="s">
        <v>16947</v>
      </c>
      <c r="B4906">
        <v>8004353</v>
      </c>
      <c r="D4906" s="4" t="s">
        <v>16948</v>
      </c>
      <c r="E4906" s="4" t="s">
        <v>16949</v>
      </c>
      <c r="F4906">
        <f>VALUE(SUBSTITUTE(Hafas[[#This Row],[Breitengrad Bahnhof]],".",","))</f>
        <v>50.280296999999997</v>
      </c>
      <c r="G4906">
        <f>VALUE(SUBSTITUTE(Hafas[[#This Row],[Längengrad Bahnhof]],".",","))</f>
        <v>8.7675730000000005</v>
      </c>
    </row>
    <row r="4907" spans="1:7">
      <c r="A4907" s="4" t="s">
        <v>16950</v>
      </c>
      <c r="B4907">
        <v>8071875</v>
      </c>
      <c r="D4907" s="4" t="s">
        <v>16951</v>
      </c>
      <c r="E4907" s="4" t="s">
        <v>16952</v>
      </c>
      <c r="F4907">
        <f>VALUE(SUBSTITUTE(Hafas[[#This Row],[Breitengrad Bahnhof]],".",","))</f>
        <v>48.651066</v>
      </c>
      <c r="G4907">
        <f>VALUE(SUBSTITUTE(Hafas[[#This Row],[Längengrad Bahnhof]],".",","))</f>
        <v>11.331516000000001</v>
      </c>
    </row>
    <row r="4908" spans="1:7">
      <c r="A4908" s="4" t="s">
        <v>16953</v>
      </c>
      <c r="B4908">
        <v>8012482</v>
      </c>
      <c r="D4908" s="4" t="s">
        <v>16954</v>
      </c>
      <c r="E4908" s="4" t="s">
        <v>16955</v>
      </c>
      <c r="F4908">
        <f>VALUE(SUBSTITUTE(Hafas[[#This Row],[Breitengrad Bahnhof]],".",","))</f>
        <v>51.176093999999999</v>
      </c>
      <c r="G4908">
        <f>VALUE(SUBSTITUTE(Hafas[[#This Row],[Längengrad Bahnhof]],".",","))</f>
        <v>13.560416999999999</v>
      </c>
    </row>
    <row r="4909" spans="1:7">
      <c r="A4909" s="4" t="s">
        <v>16956</v>
      </c>
      <c r="B4909">
        <v>8007834</v>
      </c>
      <c r="D4909" s="4" t="s">
        <v>16957</v>
      </c>
      <c r="E4909" s="4" t="s">
        <v>16958</v>
      </c>
      <c r="F4909">
        <f>VALUE(SUBSTITUTE(Hafas[[#This Row],[Breitengrad Bahnhof]],".",","))</f>
        <v>50.764071000000001</v>
      </c>
      <c r="G4909">
        <f>VALUE(SUBSTITUTE(Hafas[[#This Row],[Längengrad Bahnhof]],".",","))</f>
        <v>6.4880089999999999</v>
      </c>
    </row>
    <row r="4910" spans="1:7">
      <c r="A4910" s="4" t="s">
        <v>16959</v>
      </c>
      <c r="B4910">
        <v>8004363</v>
      </c>
      <c r="D4910" s="4" t="s">
        <v>16960</v>
      </c>
      <c r="E4910" s="4" t="s">
        <v>16961</v>
      </c>
      <c r="F4910">
        <f>VALUE(SUBSTITUTE(Hafas[[#This Row],[Breitengrad Bahnhof]],".",","))</f>
        <v>47.830626000000002</v>
      </c>
      <c r="G4910">
        <f>VALUE(SUBSTITUTE(Hafas[[#This Row],[Längengrad Bahnhof]],".",","))</f>
        <v>9.6209579999999999</v>
      </c>
    </row>
    <row r="4911" spans="1:7">
      <c r="A4911" s="4" t="s">
        <v>16962</v>
      </c>
      <c r="B4911">
        <v>8012483</v>
      </c>
      <c r="D4911" s="4" t="s">
        <v>16963</v>
      </c>
      <c r="E4911" s="4" t="s">
        <v>16964</v>
      </c>
      <c r="F4911">
        <f>VALUE(SUBSTITUTE(Hafas[[#This Row],[Breitengrad Bahnhof]],".",","))</f>
        <v>50.901389000000002</v>
      </c>
      <c r="G4911">
        <f>VALUE(SUBSTITUTE(Hafas[[#This Row],[Längengrad Bahnhof]],".",","))</f>
        <v>13.440637000000001</v>
      </c>
    </row>
    <row r="4912" spans="1:7">
      <c r="A4912" s="4" t="s">
        <v>16965</v>
      </c>
      <c r="B4912">
        <v>8072865</v>
      </c>
      <c r="D4912" s="4" t="s">
        <v>16966</v>
      </c>
      <c r="E4912" s="4" t="s">
        <v>16967</v>
      </c>
      <c r="F4912">
        <f>VALUE(SUBSTITUTE(Hafas[[#This Row],[Breitengrad Bahnhof]],".",","))</f>
        <v>50.898567</v>
      </c>
      <c r="G4912">
        <f>VALUE(SUBSTITUTE(Hafas[[#This Row],[Längengrad Bahnhof]],".",","))</f>
        <v>13.434029000000001</v>
      </c>
    </row>
    <row r="4913" spans="1:7">
      <c r="A4913" s="4" t="s">
        <v>16968</v>
      </c>
      <c r="B4913">
        <v>8004364</v>
      </c>
      <c r="D4913" s="4" t="s">
        <v>16969</v>
      </c>
      <c r="E4913" s="4" t="s">
        <v>16970</v>
      </c>
      <c r="F4913">
        <f>VALUE(SUBSTITUTE(Hafas[[#This Row],[Breitengrad Bahnhof]],".",","))</f>
        <v>50.359597999999998</v>
      </c>
      <c r="G4913">
        <f>VALUE(SUBSTITUTE(Hafas[[#This Row],[Längengrad Bahnhof]],".",","))</f>
        <v>8.1598559999999996</v>
      </c>
    </row>
    <row r="4914" spans="1:7">
      <c r="A4914" s="4" t="s">
        <v>16971</v>
      </c>
      <c r="B4914">
        <v>8004366</v>
      </c>
      <c r="D4914" s="4" t="s">
        <v>16972</v>
      </c>
      <c r="E4914" s="4" t="s">
        <v>16973</v>
      </c>
      <c r="F4914">
        <f>VALUE(SUBSTITUTE(Hafas[[#This Row],[Breitengrad Bahnhof]],".",","))</f>
        <v>50.695078000000002</v>
      </c>
      <c r="G4914">
        <f>VALUE(SUBSTITUTE(Hafas[[#This Row],[Längengrad Bahnhof]],".",","))</f>
        <v>7.1809770000000004</v>
      </c>
    </row>
    <row r="4915" spans="1:7">
      <c r="A4915" s="4" t="s">
        <v>16974</v>
      </c>
      <c r="B4915">
        <v>8013459</v>
      </c>
      <c r="D4915" s="4" t="s">
        <v>16975</v>
      </c>
      <c r="E4915" s="4" t="s">
        <v>16976</v>
      </c>
      <c r="F4915">
        <f>VALUE(SUBSTITUTE(Hafas[[#This Row],[Breitengrad Bahnhof]],".",","))</f>
        <v>50.728307999999998</v>
      </c>
      <c r="G4915">
        <f>VALUE(SUBSTITUTE(Hafas[[#This Row],[Längengrad Bahnhof]],".",","))</f>
        <v>12.782341000000001</v>
      </c>
    </row>
    <row r="4916" spans="1:7">
      <c r="A4916" s="4" t="s">
        <v>16977</v>
      </c>
      <c r="B4916">
        <v>8004367</v>
      </c>
      <c r="D4916" s="4" t="s">
        <v>16978</v>
      </c>
      <c r="E4916" s="4" t="s">
        <v>16979</v>
      </c>
      <c r="F4916">
        <f>VALUE(SUBSTITUTE(Hafas[[#This Row],[Breitengrad Bahnhof]],".",","))</f>
        <v>50.193165999999998</v>
      </c>
      <c r="G4916">
        <f>VALUE(SUBSTITUTE(Hafas[[#This Row],[Längengrad Bahnhof]],".",","))</f>
        <v>8.8090340000000005</v>
      </c>
    </row>
    <row r="4917" spans="1:7">
      <c r="A4917" s="4" t="s">
        <v>16980</v>
      </c>
      <c r="B4917">
        <v>8007079</v>
      </c>
      <c r="D4917" s="4" t="s">
        <v>16981</v>
      </c>
      <c r="E4917" s="4" t="s">
        <v>16982</v>
      </c>
      <c r="F4917">
        <f>VALUE(SUBSTITUTE(Hafas[[#This Row],[Breitengrad Bahnhof]],".",","))</f>
        <v>50.755516</v>
      </c>
      <c r="G4917">
        <f>VALUE(SUBSTITUTE(Hafas[[#This Row],[Längengrad Bahnhof]],".",","))</f>
        <v>7.9225110000000001</v>
      </c>
    </row>
    <row r="4918" spans="1:7">
      <c r="A4918" s="4" t="s">
        <v>16983</v>
      </c>
      <c r="B4918">
        <v>8004369</v>
      </c>
      <c r="D4918" s="4" t="s">
        <v>16984</v>
      </c>
      <c r="E4918" s="4" t="s">
        <v>16985</v>
      </c>
      <c r="F4918">
        <f>VALUE(SUBSTITUTE(Hafas[[#This Row],[Breitengrad Bahnhof]],".",","))</f>
        <v>50.721212000000001</v>
      </c>
      <c r="G4918">
        <f>VALUE(SUBSTITUTE(Hafas[[#This Row],[Längengrad Bahnhof]],".",","))</f>
        <v>8.1363939999999992</v>
      </c>
    </row>
    <row r="4919" spans="1:7">
      <c r="A4919" s="4" t="s">
        <v>16986</v>
      </c>
      <c r="B4919">
        <v>8004373</v>
      </c>
      <c r="D4919" s="4" t="s">
        <v>16987</v>
      </c>
      <c r="E4919" s="4" t="s">
        <v>16988</v>
      </c>
      <c r="F4919">
        <f>VALUE(SUBSTITUTE(Hafas[[#This Row],[Breitengrad Bahnhof]],".",","))</f>
        <v>50.425075</v>
      </c>
      <c r="G4919">
        <f>VALUE(SUBSTITUTE(Hafas[[#This Row],[Längengrad Bahnhof]],".",","))</f>
        <v>7.9768699999999999</v>
      </c>
    </row>
    <row r="4920" spans="1:7">
      <c r="A4920" s="4" t="s">
        <v>16989</v>
      </c>
      <c r="B4920">
        <v>8012485</v>
      </c>
      <c r="D4920" s="4" t="s">
        <v>16990</v>
      </c>
      <c r="E4920" s="4" t="s">
        <v>16991</v>
      </c>
      <c r="F4920">
        <f>VALUE(SUBSTITUTE(Hafas[[#This Row],[Breitengrad Bahnhof]],".",","))</f>
        <v>52.830668000000003</v>
      </c>
      <c r="G4920">
        <f>VALUE(SUBSTITUTE(Hafas[[#This Row],[Längengrad Bahnhof]],".",","))</f>
        <v>13.928948</v>
      </c>
    </row>
    <row r="4921" spans="1:7">
      <c r="A4921" s="4" t="s">
        <v>16992</v>
      </c>
      <c r="B4921">
        <v>8012487</v>
      </c>
      <c r="D4921" s="4" t="s">
        <v>16993</v>
      </c>
      <c r="E4921" s="4" t="s">
        <v>16994</v>
      </c>
      <c r="F4921">
        <f>VALUE(SUBSTITUTE(Hafas[[#This Row],[Breitengrad Bahnhof]],".",","))</f>
        <v>51.967930000000003</v>
      </c>
      <c r="G4921">
        <f>VALUE(SUBSTITUTE(Hafas[[#This Row],[Längengrad Bahnhof]],".",","))</f>
        <v>12.978930999999999</v>
      </c>
    </row>
    <row r="4922" spans="1:7">
      <c r="A4922" s="4" t="s">
        <v>16995</v>
      </c>
      <c r="B4922">
        <v>8004376</v>
      </c>
      <c r="D4922" s="4" t="s">
        <v>16996</v>
      </c>
      <c r="E4922" s="4" t="s">
        <v>16997</v>
      </c>
      <c r="F4922">
        <f>VALUE(SUBSTITUTE(Hafas[[#This Row],[Breitengrad Bahnhof]],".",","))</f>
        <v>50.432760000000002</v>
      </c>
      <c r="G4922">
        <f>VALUE(SUBSTITUTE(Hafas[[#This Row],[Längengrad Bahnhof]],".",","))</f>
        <v>8.0370690000000007</v>
      </c>
    </row>
    <row r="4923" spans="1:7">
      <c r="A4923" s="4" t="s">
        <v>16998</v>
      </c>
      <c r="B4923">
        <v>8071535</v>
      </c>
      <c r="D4923" s="4" t="s">
        <v>16999</v>
      </c>
      <c r="E4923" s="4" t="s">
        <v>17000</v>
      </c>
      <c r="F4923">
        <f>VALUE(SUBSTITUTE(Hafas[[#This Row],[Breitengrad Bahnhof]],".",","))</f>
        <v>50.432977999999999</v>
      </c>
      <c r="G4923">
        <f>VALUE(SUBSTITUTE(Hafas[[#This Row],[Längengrad Bahnhof]],".",","))</f>
        <v>8.0338550000000009</v>
      </c>
    </row>
    <row r="4924" spans="1:7">
      <c r="A4924" s="4" t="s">
        <v>17001</v>
      </c>
      <c r="B4924">
        <v>8004379</v>
      </c>
      <c r="D4924" s="4" t="s">
        <v>17002</v>
      </c>
      <c r="E4924" s="4" t="s">
        <v>17003</v>
      </c>
      <c r="F4924">
        <f>VALUE(SUBSTITUTE(Hafas[[#This Row],[Breitengrad Bahnhof]],".",","))</f>
        <v>50.036012999999997</v>
      </c>
      <c r="G4924">
        <f>VALUE(SUBSTITUTE(Hafas[[#This Row],[Längengrad Bahnhof]],".",","))</f>
        <v>7.8055050000000001</v>
      </c>
    </row>
    <row r="4925" spans="1:7">
      <c r="A4925" s="4" t="s">
        <v>17004</v>
      </c>
      <c r="B4925">
        <v>8004380</v>
      </c>
      <c r="D4925" s="4" t="s">
        <v>17005</v>
      </c>
      <c r="E4925" s="4" t="s">
        <v>17006</v>
      </c>
      <c r="F4925">
        <f>VALUE(SUBSTITUTE(Hafas[[#This Row],[Breitengrad Bahnhof]],".",","))</f>
        <v>50.154198000000001</v>
      </c>
      <c r="G4925">
        <f>VALUE(SUBSTITUTE(Hafas[[#This Row],[Längengrad Bahnhof]],".",","))</f>
        <v>8.5472370000000009</v>
      </c>
    </row>
    <row r="4926" spans="1:7">
      <c r="A4926" s="4" t="s">
        <v>17007</v>
      </c>
      <c r="B4926">
        <v>8004381</v>
      </c>
      <c r="D4926" s="4" t="s">
        <v>17008</v>
      </c>
      <c r="E4926" s="4" t="s">
        <v>17009</v>
      </c>
      <c r="F4926">
        <f>VALUE(SUBSTITUTE(Hafas[[#This Row],[Breitengrad Bahnhof]],".",","))</f>
        <v>50.786290999999999</v>
      </c>
      <c r="G4926">
        <f>VALUE(SUBSTITUTE(Hafas[[#This Row],[Längengrad Bahnhof]],".",","))</f>
        <v>7.7885249999999999</v>
      </c>
    </row>
    <row r="4927" spans="1:7">
      <c r="A4927" s="4" t="s">
        <v>17010</v>
      </c>
      <c r="B4927">
        <v>8004382</v>
      </c>
      <c r="D4927" s="4" t="s">
        <v>17011</v>
      </c>
      <c r="E4927" s="4" t="s">
        <v>17012</v>
      </c>
      <c r="F4927">
        <f>VALUE(SUBSTITUTE(Hafas[[#This Row],[Breitengrad Bahnhof]],".",","))</f>
        <v>50.149807000000003</v>
      </c>
      <c r="G4927">
        <f>VALUE(SUBSTITUTE(Hafas[[#This Row],[Längengrad Bahnhof]],".",","))</f>
        <v>8.3510170000000006</v>
      </c>
    </row>
    <row r="4928" spans="1:7">
      <c r="A4928" s="4" t="s">
        <v>17013</v>
      </c>
      <c r="B4928">
        <v>711841</v>
      </c>
      <c r="D4928" s="4" t="s">
        <v>17014</v>
      </c>
      <c r="E4928" s="4" t="s">
        <v>17015</v>
      </c>
      <c r="F4928">
        <f>VALUE(SUBSTITUTE(Hafas[[#This Row],[Breitengrad Bahnhof]],".",","))</f>
        <v>51.28322</v>
      </c>
      <c r="G4928">
        <f>VALUE(SUBSTITUTE(Hafas[[#This Row],[Längengrad Bahnhof]],".",","))</f>
        <v>9.6077910000000006</v>
      </c>
    </row>
    <row r="4929" spans="1:7">
      <c r="A4929" s="4" t="s">
        <v>17016</v>
      </c>
      <c r="B4929">
        <v>711845</v>
      </c>
      <c r="D4929" s="4" t="s">
        <v>17017</v>
      </c>
      <c r="E4929" s="4" t="s">
        <v>17018</v>
      </c>
      <c r="F4929">
        <f>VALUE(SUBSTITUTE(Hafas[[#This Row],[Breitengrad Bahnhof]],".",","))</f>
        <v>51.284210999999999</v>
      </c>
      <c r="G4929">
        <f>VALUE(SUBSTITUTE(Hafas[[#This Row],[Längengrad Bahnhof]],".",","))</f>
        <v>9.6017309999999991</v>
      </c>
    </row>
    <row r="4930" spans="1:7">
      <c r="A4930" s="4" t="s">
        <v>17019</v>
      </c>
      <c r="B4930">
        <v>711838</v>
      </c>
      <c r="D4930" s="4" t="s">
        <v>17020</v>
      </c>
      <c r="E4930" s="4" t="s">
        <v>17021</v>
      </c>
      <c r="F4930">
        <f>VALUE(SUBSTITUTE(Hafas[[#This Row],[Breitengrad Bahnhof]],".",","))</f>
        <v>51.284562999999999</v>
      </c>
      <c r="G4930">
        <f>VALUE(SUBSTITUTE(Hafas[[#This Row],[Längengrad Bahnhof]],".",","))</f>
        <v>9.6140609999999995</v>
      </c>
    </row>
    <row r="4931" spans="1:7">
      <c r="A4931" s="4" t="s">
        <v>17022</v>
      </c>
      <c r="B4931">
        <v>8000278</v>
      </c>
      <c r="D4931" s="4" t="s">
        <v>17023</v>
      </c>
      <c r="E4931" s="4" t="s">
        <v>17024</v>
      </c>
      <c r="F4931">
        <f>VALUE(SUBSTITUTE(Hafas[[#This Row],[Breitengrad Bahnhof]],".",","))</f>
        <v>50.316389999999998</v>
      </c>
      <c r="G4931">
        <f>VALUE(SUBSTITUTE(Hafas[[#This Row],[Längengrad Bahnhof]],".",","))</f>
        <v>7.5995030000000003</v>
      </c>
    </row>
    <row r="4932" spans="1:7">
      <c r="A4932" s="4" t="s">
        <v>17025</v>
      </c>
      <c r="B4932">
        <v>8012489</v>
      </c>
      <c r="D4932" s="4" t="s">
        <v>17026</v>
      </c>
      <c r="E4932" s="4" t="s">
        <v>17027</v>
      </c>
      <c r="F4932">
        <f>VALUE(SUBSTITUTE(Hafas[[#This Row],[Breitengrad Bahnhof]],".",","))</f>
        <v>52.301976000000003</v>
      </c>
      <c r="G4932">
        <f>VALUE(SUBSTITUTE(Hafas[[#This Row],[Längengrad Bahnhof]],".",","))</f>
        <v>13.652526</v>
      </c>
    </row>
    <row r="4933" spans="1:7">
      <c r="A4933" s="4" t="s">
        <v>17028</v>
      </c>
      <c r="B4933">
        <v>8004391</v>
      </c>
      <c r="D4933" s="4" t="s">
        <v>17029</v>
      </c>
      <c r="E4933" s="4" t="s">
        <v>17030</v>
      </c>
      <c r="F4933">
        <f>VALUE(SUBSTITUTE(Hafas[[#This Row],[Breitengrad Bahnhof]],".",","))</f>
        <v>48.762512000000001</v>
      </c>
      <c r="G4933">
        <f>VALUE(SUBSTITUTE(Hafas[[#This Row],[Längengrad Bahnhof]],".",","))</f>
        <v>12.237845999999999</v>
      </c>
    </row>
    <row r="4934" spans="1:7">
      <c r="A4934" s="4" t="s">
        <v>17031</v>
      </c>
      <c r="B4934">
        <v>8004392</v>
      </c>
      <c r="D4934" s="4" t="s">
        <v>17032</v>
      </c>
      <c r="E4934" s="4" t="s">
        <v>17033</v>
      </c>
      <c r="F4934">
        <f>VALUE(SUBSTITUTE(Hafas[[#This Row],[Breitengrad Bahnhof]],".",","))</f>
        <v>49.432200999999999</v>
      </c>
      <c r="G4934">
        <f>VALUE(SUBSTITUTE(Hafas[[#This Row],[Längengrad Bahnhof]],".",","))</f>
        <v>7.1606949999999996</v>
      </c>
    </row>
    <row r="4935" spans="1:7">
      <c r="A4935" s="4" t="s">
        <v>17034</v>
      </c>
      <c r="B4935">
        <v>8000246</v>
      </c>
      <c r="D4935" s="4" t="s">
        <v>17035</v>
      </c>
      <c r="E4935" s="4" t="s">
        <v>17036</v>
      </c>
      <c r="F4935">
        <f>VALUE(SUBSTITUTE(Hafas[[#This Row],[Breitengrad Bahnhof]],".",","))</f>
        <v>49.504128000000001</v>
      </c>
      <c r="G4935">
        <f>VALUE(SUBSTITUTE(Hafas[[#This Row],[Längengrad Bahnhof]],".",","))</f>
        <v>6.7800690000000001</v>
      </c>
    </row>
    <row r="4936" spans="1:7">
      <c r="A4936" s="4" t="s">
        <v>17037</v>
      </c>
      <c r="B4936">
        <v>8070706</v>
      </c>
      <c r="D4936" s="4" t="s">
        <v>17038</v>
      </c>
      <c r="E4936" s="4" t="s">
        <v>17039</v>
      </c>
      <c r="F4936">
        <f>VALUE(SUBSTITUTE(Hafas[[#This Row],[Breitengrad Bahnhof]],".",","))</f>
        <v>53.413967999999997</v>
      </c>
      <c r="G4936">
        <f>VALUE(SUBSTITUTE(Hafas[[#This Row],[Längengrad Bahnhof]],".",","))</f>
        <v>10.366294</v>
      </c>
    </row>
    <row r="4937" spans="1:7">
      <c r="A4937" s="4" t="s">
        <v>17040</v>
      </c>
      <c r="B4937">
        <v>8004395</v>
      </c>
      <c r="D4937" s="4" t="s">
        <v>17041</v>
      </c>
      <c r="E4937" s="4" t="s">
        <v>17042</v>
      </c>
      <c r="F4937">
        <f>VALUE(SUBSTITUTE(Hafas[[#This Row],[Breitengrad Bahnhof]],".",","))</f>
        <v>50.178609000000002</v>
      </c>
      <c r="G4937">
        <f>VALUE(SUBSTITUTE(Hafas[[#This Row],[Längengrad Bahnhof]],".",","))</f>
        <v>9.1092639999999996</v>
      </c>
    </row>
    <row r="4938" spans="1:7">
      <c r="A4938" s="4" t="s">
        <v>17043</v>
      </c>
      <c r="B4938">
        <v>8004396</v>
      </c>
      <c r="D4938" s="4" t="s">
        <v>17044</v>
      </c>
      <c r="E4938" s="4" t="s">
        <v>17045</v>
      </c>
      <c r="F4938">
        <f>VALUE(SUBSTITUTE(Hafas[[#This Row],[Breitengrad Bahnhof]],".",","))</f>
        <v>49.458429000000002</v>
      </c>
      <c r="G4938">
        <f>VALUE(SUBSTITUTE(Hafas[[#This Row],[Längengrad Bahnhof]],".",","))</f>
        <v>7.4715879999999997</v>
      </c>
    </row>
    <row r="4939" spans="1:7">
      <c r="A4939" s="4" t="s">
        <v>17046</v>
      </c>
      <c r="B4939">
        <v>8012490</v>
      </c>
      <c r="D4939" s="4" t="s">
        <v>17047</v>
      </c>
      <c r="E4939" s="4" t="s">
        <v>17048</v>
      </c>
      <c r="F4939">
        <f>VALUE(SUBSTITUTE(Hafas[[#This Row],[Breitengrad Bahnhof]],".",","))</f>
        <v>52.129975999999999</v>
      </c>
      <c r="G4939">
        <f>VALUE(SUBSTITUTE(Hafas[[#This Row],[Längengrad Bahnhof]],".",","))</f>
        <v>11.502663</v>
      </c>
    </row>
    <row r="4940" spans="1:7">
      <c r="A4940" s="4" t="s">
        <v>17049</v>
      </c>
      <c r="B4940">
        <v>8004400</v>
      </c>
      <c r="D4940" s="4" t="s">
        <v>17050</v>
      </c>
      <c r="E4940" s="4" t="s">
        <v>17051</v>
      </c>
      <c r="F4940">
        <f>VALUE(SUBSTITUTE(Hafas[[#This Row],[Breitengrad Bahnhof]],".",","))</f>
        <v>50.159697000000001</v>
      </c>
      <c r="G4940">
        <f>VALUE(SUBSTITUTE(Hafas[[#This Row],[Längengrad Bahnhof]],".",","))</f>
        <v>8.3128790000000006</v>
      </c>
    </row>
    <row r="4941" spans="1:7">
      <c r="A4941" s="4" t="s">
        <v>17052</v>
      </c>
      <c r="B4941">
        <v>8012491</v>
      </c>
      <c r="D4941" s="4" t="s">
        <v>17053</v>
      </c>
      <c r="E4941" s="4" t="s">
        <v>17054</v>
      </c>
      <c r="F4941">
        <f>VALUE(SUBSTITUTE(Hafas[[#This Row],[Breitengrad Bahnhof]],".",","))</f>
        <v>50.952300000000001</v>
      </c>
      <c r="G4941">
        <f>VALUE(SUBSTITUTE(Hafas[[#This Row],[Längengrad Bahnhof]],".",","))</f>
        <v>14.724413999999999</v>
      </c>
    </row>
    <row r="4942" spans="1:7">
      <c r="A4942" s="4" t="s">
        <v>17055</v>
      </c>
      <c r="B4942">
        <v>8071668</v>
      </c>
      <c r="D4942" s="4" t="s">
        <v>17056</v>
      </c>
      <c r="E4942" s="4" t="s">
        <v>17057</v>
      </c>
      <c r="F4942">
        <f>VALUE(SUBSTITUTE(Hafas[[#This Row],[Breitengrad Bahnhof]],".",","))</f>
        <v>50.952292</v>
      </c>
      <c r="G4942">
        <f>VALUE(SUBSTITUTE(Hafas[[#This Row],[Längengrad Bahnhof]],".",","))</f>
        <v>14.727155</v>
      </c>
    </row>
    <row r="4943" spans="1:7">
      <c r="A4943" s="4" t="s">
        <v>17058</v>
      </c>
      <c r="B4943">
        <v>8004348</v>
      </c>
      <c r="D4943" s="4" t="s">
        <v>17059</v>
      </c>
      <c r="E4943" s="4" t="s">
        <v>17060</v>
      </c>
      <c r="F4943">
        <f>VALUE(SUBSTITUTE(Hafas[[#This Row],[Breitengrad Bahnhof]],".",","))</f>
        <v>50.644967000000001</v>
      </c>
      <c r="G4943">
        <f>VALUE(SUBSTITUTE(Hafas[[#This Row],[Längengrad Bahnhof]],".",","))</f>
        <v>9.0341330000000006</v>
      </c>
    </row>
    <row r="4944" spans="1:7">
      <c r="A4944" s="4" t="s">
        <v>17061</v>
      </c>
      <c r="B4944">
        <v>8012493</v>
      </c>
      <c r="D4944" s="4" t="s">
        <v>17062</v>
      </c>
      <c r="E4944" s="4" t="s">
        <v>17063</v>
      </c>
      <c r="F4944">
        <f>VALUE(SUBSTITUTE(Hafas[[#This Row],[Breitengrad Bahnhof]],".",","))</f>
        <v>50.766359999999999</v>
      </c>
      <c r="G4944">
        <f>VALUE(SUBSTITUTE(Hafas[[#This Row],[Längengrad Bahnhof]],".",","))</f>
        <v>11.957079999999999</v>
      </c>
    </row>
    <row r="4945" spans="1:7">
      <c r="A4945" s="4" t="s">
        <v>17064</v>
      </c>
      <c r="B4945">
        <v>8004401</v>
      </c>
      <c r="D4945" s="4" t="s">
        <v>17065</v>
      </c>
      <c r="E4945" s="4" t="s">
        <v>17066</v>
      </c>
      <c r="F4945">
        <f>VALUE(SUBSTITUTE(Hafas[[#This Row],[Breitengrad Bahnhof]],".",","))</f>
        <v>48.221344000000002</v>
      </c>
      <c r="G4945">
        <f>VALUE(SUBSTITUTE(Hafas[[#This Row],[Längengrad Bahnhof]],".",","))</f>
        <v>10.374503000000001</v>
      </c>
    </row>
    <row r="4946" spans="1:7">
      <c r="A4946" s="4" t="s">
        <v>17067</v>
      </c>
      <c r="B4946">
        <v>8004404</v>
      </c>
      <c r="D4946" s="4" t="s">
        <v>17068</v>
      </c>
      <c r="E4946" s="4" t="s">
        <v>17069</v>
      </c>
      <c r="F4946">
        <f>VALUE(SUBSTITUTE(Hafas[[#This Row],[Breitengrad Bahnhof]],".",","))</f>
        <v>48.320934999999999</v>
      </c>
      <c r="G4946">
        <f>VALUE(SUBSTITUTE(Hafas[[#This Row],[Längengrad Bahnhof]],".",","))</f>
        <v>11.390041</v>
      </c>
    </row>
    <row r="4947" spans="1:7">
      <c r="A4947" s="4" t="s">
        <v>17070</v>
      </c>
      <c r="B4947">
        <v>8012494</v>
      </c>
      <c r="D4947" s="4" t="s">
        <v>17071</v>
      </c>
      <c r="E4947" s="4" t="s">
        <v>17072</v>
      </c>
      <c r="F4947">
        <f>VALUE(SUBSTITUTE(Hafas[[#This Row],[Breitengrad Bahnhof]],".",","))</f>
        <v>51.545067000000003</v>
      </c>
      <c r="G4947">
        <f>VALUE(SUBSTITUTE(Hafas[[#This Row],[Längengrad Bahnhof]],".",","))</f>
        <v>10.76389</v>
      </c>
    </row>
    <row r="4948" spans="1:7">
      <c r="A4948" s="4" t="s">
        <v>17073</v>
      </c>
      <c r="B4948">
        <v>8080992</v>
      </c>
      <c r="D4948" s="4" t="s">
        <v>17074</v>
      </c>
      <c r="E4948" s="4" t="s">
        <v>17075</v>
      </c>
      <c r="F4948">
        <f>VALUE(SUBSTITUTE(Hafas[[#This Row],[Breitengrad Bahnhof]],".",","))</f>
        <v>51.542164999999997</v>
      </c>
      <c r="G4948">
        <f>VALUE(SUBSTITUTE(Hafas[[#This Row],[Längengrad Bahnhof]],".",","))</f>
        <v>10.768553000000001</v>
      </c>
    </row>
    <row r="4949" spans="1:7">
      <c r="A4949" s="4" t="s">
        <v>17076</v>
      </c>
      <c r="B4949">
        <v>8080991</v>
      </c>
      <c r="D4949" s="4" t="s">
        <v>17077</v>
      </c>
      <c r="E4949" s="4" t="s">
        <v>17078</v>
      </c>
      <c r="F4949">
        <f>VALUE(SUBSTITUTE(Hafas[[#This Row],[Breitengrad Bahnhof]],".",","))</f>
        <v>51.560673999999999</v>
      </c>
      <c r="G4949">
        <f>VALUE(SUBSTITUTE(Hafas[[#This Row],[Längengrad Bahnhof]],".",","))</f>
        <v>10.769898</v>
      </c>
    </row>
    <row r="4950" spans="1:7">
      <c r="A4950" s="4" t="s">
        <v>17079</v>
      </c>
      <c r="B4950">
        <v>8017017</v>
      </c>
      <c r="D4950" s="4" t="s">
        <v>17080</v>
      </c>
      <c r="E4950" s="4" t="s">
        <v>17081</v>
      </c>
      <c r="F4950">
        <f>VALUE(SUBSTITUTE(Hafas[[#This Row],[Breitengrad Bahnhof]],".",","))</f>
        <v>51.549439</v>
      </c>
      <c r="G4950">
        <f>VALUE(SUBSTITUTE(Hafas[[#This Row],[Längengrad Bahnhof]],".",","))</f>
        <v>10.768731000000001</v>
      </c>
    </row>
    <row r="4951" spans="1:7">
      <c r="A4951" s="4" t="s">
        <v>17082</v>
      </c>
      <c r="B4951">
        <v>8004405</v>
      </c>
      <c r="D4951" s="4" t="s">
        <v>17083</v>
      </c>
      <c r="E4951" s="4" t="s">
        <v>17084</v>
      </c>
      <c r="F4951">
        <f>VALUE(SUBSTITUTE(Hafas[[#This Row],[Breitengrad Bahnhof]],".",","))</f>
        <v>50.717731000000001</v>
      </c>
      <c r="G4951">
        <f>VALUE(SUBSTITUTE(Hafas[[#This Row],[Längengrad Bahnhof]],".",","))</f>
        <v>8.3033000000000001</v>
      </c>
    </row>
    <row r="4952" spans="1:7">
      <c r="A4952" s="4" t="s">
        <v>17085</v>
      </c>
      <c r="B4952">
        <v>8004406</v>
      </c>
      <c r="D4952" s="4" t="s">
        <v>17086</v>
      </c>
      <c r="E4952" s="4" t="s">
        <v>17087</v>
      </c>
      <c r="F4952">
        <f>VALUE(SUBSTITUTE(Hafas[[#This Row],[Breitengrad Bahnhof]],".",","))</f>
        <v>50.839247999999998</v>
      </c>
      <c r="G4952">
        <f>VALUE(SUBSTITUTE(Hafas[[#This Row],[Längengrad Bahnhof]],".",","))</f>
        <v>7.965509</v>
      </c>
    </row>
    <row r="4953" spans="1:7">
      <c r="A4953" s="4" t="s">
        <v>17088</v>
      </c>
      <c r="B4953">
        <v>8004407</v>
      </c>
      <c r="D4953" s="4" t="s">
        <v>17089</v>
      </c>
      <c r="E4953" s="4" t="s">
        <v>17090</v>
      </c>
      <c r="F4953">
        <f>VALUE(SUBSTITUTE(Hafas[[#This Row],[Breitengrad Bahnhof]],".",","))</f>
        <v>50.844186999999998</v>
      </c>
      <c r="G4953">
        <f>VALUE(SUBSTITUTE(Hafas[[#This Row],[Längengrad Bahnhof]],".",","))</f>
        <v>7.9706570000000001</v>
      </c>
    </row>
    <row r="4954" spans="1:7">
      <c r="A4954" s="4" t="s">
        <v>17091</v>
      </c>
      <c r="B4954">
        <v>8012496</v>
      </c>
      <c r="D4954" s="4" t="s">
        <v>17092</v>
      </c>
      <c r="E4954" s="4" t="s">
        <v>17093</v>
      </c>
      <c r="F4954">
        <f>VALUE(SUBSTITUTE(Hafas[[#This Row],[Breitengrad Bahnhof]],".",","))</f>
        <v>50.463963999999997</v>
      </c>
      <c r="G4954">
        <f>VALUE(SUBSTITUTE(Hafas[[#This Row],[Längengrad Bahnhof]],".",","))</f>
        <v>13.014417999999999</v>
      </c>
    </row>
    <row r="4955" spans="1:7">
      <c r="A4955" s="4" t="s">
        <v>17094</v>
      </c>
      <c r="B4955">
        <v>8012497</v>
      </c>
      <c r="D4955" s="4" t="s">
        <v>17095</v>
      </c>
      <c r="E4955" s="4" t="s">
        <v>17096</v>
      </c>
      <c r="F4955">
        <f>VALUE(SUBSTITUTE(Hafas[[#This Row],[Breitengrad Bahnhof]],".",","))</f>
        <v>50.889578</v>
      </c>
      <c r="G4955">
        <f>VALUE(SUBSTITUTE(Hafas[[#This Row],[Längengrad Bahnhof]],".",","))</f>
        <v>13.810979</v>
      </c>
    </row>
    <row r="4956" spans="1:7">
      <c r="A4956" s="4" t="s">
        <v>17097</v>
      </c>
      <c r="B4956">
        <v>8012498</v>
      </c>
      <c r="D4956" s="4" t="s">
        <v>17098</v>
      </c>
      <c r="E4956" s="4" t="s">
        <v>17099</v>
      </c>
      <c r="F4956">
        <f>VALUE(SUBSTITUTE(Hafas[[#This Row],[Breitengrad Bahnhof]],".",","))</f>
        <v>50.716723999999999</v>
      </c>
      <c r="G4956">
        <f>VALUE(SUBSTITUTE(Hafas[[#This Row],[Längengrad Bahnhof]],".",","))</f>
        <v>10.375907</v>
      </c>
    </row>
    <row r="4957" spans="1:7">
      <c r="A4957" s="4" t="s">
        <v>17100</v>
      </c>
      <c r="B4957">
        <v>8004409</v>
      </c>
      <c r="D4957" s="4" t="s">
        <v>17101</v>
      </c>
      <c r="E4957" s="4" t="s">
        <v>17102</v>
      </c>
      <c r="F4957">
        <f>VALUE(SUBSTITUTE(Hafas[[#This Row],[Breitengrad Bahnhof]],".",","))</f>
        <v>50.332543999999999</v>
      </c>
      <c r="G4957">
        <f>VALUE(SUBSTITUTE(Hafas[[#This Row],[Längengrad Bahnhof]],".",","))</f>
        <v>8.2299799999999994</v>
      </c>
    </row>
    <row r="4958" spans="1:7">
      <c r="A4958" s="4" t="s">
        <v>17103</v>
      </c>
      <c r="B4958">
        <v>8012500</v>
      </c>
      <c r="D4958" s="4" t="s">
        <v>17104</v>
      </c>
      <c r="E4958" s="4" t="s">
        <v>17105</v>
      </c>
      <c r="F4958">
        <f>VALUE(SUBSTITUTE(Hafas[[#This Row],[Breitengrad Bahnhof]],".",","))</f>
        <v>51.290103000000002</v>
      </c>
      <c r="G4958">
        <f>VALUE(SUBSTITUTE(Hafas[[#This Row],[Längengrad Bahnhof]],".",","))</f>
        <v>10.848231</v>
      </c>
    </row>
    <row r="4959" spans="1:7">
      <c r="A4959" s="4" t="s">
        <v>17106</v>
      </c>
      <c r="B4959">
        <v>8071064</v>
      </c>
      <c r="D4959" s="4" t="s">
        <v>17107</v>
      </c>
      <c r="E4959" s="4" t="s">
        <v>17108</v>
      </c>
      <c r="F4959">
        <f>VALUE(SUBSTITUTE(Hafas[[#This Row],[Breitengrad Bahnhof]],".",","))</f>
        <v>51.288507000000003</v>
      </c>
      <c r="G4959">
        <f>VALUE(SUBSTITUTE(Hafas[[#This Row],[Längengrad Bahnhof]],".",","))</f>
        <v>10.845115</v>
      </c>
    </row>
    <row r="4960" spans="1:7">
      <c r="A4960" s="4" t="s">
        <v>17109</v>
      </c>
      <c r="B4960">
        <v>8007278</v>
      </c>
      <c r="D4960" s="4" t="s">
        <v>17110</v>
      </c>
      <c r="E4960" s="4" t="s">
        <v>17111</v>
      </c>
      <c r="F4960">
        <f>VALUE(SUBSTITUTE(Hafas[[#This Row],[Breitengrad Bahnhof]],".",","))</f>
        <v>50.086596</v>
      </c>
      <c r="G4960">
        <f>VALUE(SUBSTITUTE(Hafas[[#This Row],[Längengrad Bahnhof]],".",","))</f>
        <v>9.1485620000000001</v>
      </c>
    </row>
    <row r="4961" spans="1:7">
      <c r="A4961" s="4" t="s">
        <v>17112</v>
      </c>
      <c r="B4961">
        <v>8004412</v>
      </c>
      <c r="D4961" s="4" t="s">
        <v>17113</v>
      </c>
      <c r="E4961" s="4" t="s">
        <v>17114</v>
      </c>
      <c r="F4961">
        <f>VALUE(SUBSTITUTE(Hafas[[#This Row],[Breitengrad Bahnhof]],".",","))</f>
        <v>49.403573000000002</v>
      </c>
      <c r="G4961">
        <f>VALUE(SUBSTITUTE(Hafas[[#This Row],[Längengrad Bahnhof]],".",","))</f>
        <v>9.9150790000000004</v>
      </c>
    </row>
    <row r="4962" spans="1:7">
      <c r="A4962" s="4" t="s">
        <v>17115</v>
      </c>
      <c r="B4962">
        <v>8004413</v>
      </c>
      <c r="D4962" s="4" t="s">
        <v>17116</v>
      </c>
      <c r="E4962" s="4" t="s">
        <v>17117</v>
      </c>
      <c r="F4962">
        <f>VALUE(SUBSTITUTE(Hafas[[#This Row],[Breitengrad Bahnhof]],".",","))</f>
        <v>48.532603999999999</v>
      </c>
      <c r="G4962">
        <f>VALUE(SUBSTITUTE(Hafas[[#This Row],[Längengrad Bahnhof]],".",","))</f>
        <v>10.236459999999999</v>
      </c>
    </row>
    <row r="4963" spans="1:7">
      <c r="A4963" s="4" t="s">
        <v>17118</v>
      </c>
      <c r="B4963">
        <v>8012501</v>
      </c>
      <c r="D4963" s="4" t="s">
        <v>17119</v>
      </c>
      <c r="E4963" s="4" t="s">
        <v>17120</v>
      </c>
      <c r="F4963">
        <f>VALUE(SUBSTITUTE(Hafas[[#This Row],[Breitengrad Bahnhof]],".",","))</f>
        <v>51.083407000000001</v>
      </c>
      <c r="G4963">
        <f>VALUE(SUBSTITUTE(Hafas[[#This Row],[Längengrad Bahnhof]],".",","))</f>
        <v>13.150575</v>
      </c>
    </row>
    <row r="4964" spans="1:7">
      <c r="A4964" s="4" t="s">
        <v>17121</v>
      </c>
      <c r="B4964">
        <v>8012502</v>
      </c>
      <c r="D4964" s="4" t="s">
        <v>17122</v>
      </c>
      <c r="E4964" s="4" t="s">
        <v>17123</v>
      </c>
      <c r="F4964">
        <f>VALUE(SUBSTITUTE(Hafas[[#This Row],[Breitengrad Bahnhof]],".",","))</f>
        <v>51.064343000000001</v>
      </c>
      <c r="G4964">
        <f>VALUE(SUBSTITUTE(Hafas[[#This Row],[Längengrad Bahnhof]],".",","))</f>
        <v>11.579245999999999</v>
      </c>
    </row>
    <row r="4965" spans="1:7">
      <c r="A4965" s="4" t="s">
        <v>17124</v>
      </c>
      <c r="B4965">
        <v>8004417</v>
      </c>
      <c r="D4965" s="4" t="s">
        <v>17125</v>
      </c>
      <c r="E4965" s="4" t="s">
        <v>17126</v>
      </c>
      <c r="F4965">
        <f>VALUE(SUBSTITUTE(Hafas[[#This Row],[Breitengrad Bahnhof]],".",","))</f>
        <v>50.736598000000001</v>
      </c>
      <c r="G4965">
        <f>VALUE(SUBSTITUTE(Hafas[[#This Row],[Längengrad Bahnhof]],".",","))</f>
        <v>8.7083790000000008</v>
      </c>
    </row>
    <row r="4966" spans="1:7">
      <c r="A4966" s="4" t="s">
        <v>17127</v>
      </c>
      <c r="B4966">
        <v>8004418</v>
      </c>
      <c r="D4966" s="4" t="s">
        <v>17128</v>
      </c>
      <c r="E4966" s="4" t="s">
        <v>17129</v>
      </c>
      <c r="F4966">
        <f>VALUE(SUBSTITUTE(Hafas[[#This Row],[Breitengrad Bahnhof]],".",","))</f>
        <v>50.036901</v>
      </c>
      <c r="G4966">
        <f>VALUE(SUBSTITUTE(Hafas[[#This Row],[Längengrad Bahnhof]],".",","))</f>
        <v>8.1593119999999999</v>
      </c>
    </row>
    <row r="4967" spans="1:7">
      <c r="A4967" s="4" t="s">
        <v>17130</v>
      </c>
      <c r="B4967">
        <v>8012503</v>
      </c>
      <c r="D4967" s="4" t="s">
        <v>17131</v>
      </c>
      <c r="E4967" s="4" t="s">
        <v>17132</v>
      </c>
      <c r="F4967">
        <f>VALUE(SUBSTITUTE(Hafas[[#This Row],[Breitengrad Bahnhof]],".",","))</f>
        <v>51.094631999999997</v>
      </c>
      <c r="G4967">
        <f>VALUE(SUBSTITUTE(Hafas[[#This Row],[Längengrad Bahnhof]],".",","))</f>
        <v>13.605922</v>
      </c>
    </row>
    <row r="4968" spans="1:7">
      <c r="A4968" s="4" t="s">
        <v>17133</v>
      </c>
      <c r="B4968">
        <v>8004420</v>
      </c>
      <c r="D4968" s="4" t="s">
        <v>17134</v>
      </c>
      <c r="E4968" s="4" t="s">
        <v>17135</v>
      </c>
      <c r="F4968">
        <f>VALUE(SUBSTITUTE(Hafas[[#This Row],[Breitengrad Bahnhof]],".",","))</f>
        <v>50.756743</v>
      </c>
      <c r="G4968">
        <f>VALUE(SUBSTITUTE(Hafas[[#This Row],[Längengrad Bahnhof]],".",","))</f>
        <v>8.7338199999999997</v>
      </c>
    </row>
    <row r="4969" spans="1:7">
      <c r="A4969" s="4" t="s">
        <v>17136</v>
      </c>
      <c r="B4969">
        <v>8010253</v>
      </c>
      <c r="D4969" s="4" t="s">
        <v>17137</v>
      </c>
      <c r="E4969" s="4" t="s">
        <v>17138</v>
      </c>
      <c r="F4969">
        <f>VALUE(SUBSTITUTE(Hafas[[#This Row],[Breitengrad Bahnhof]],".",","))</f>
        <v>50.862616000000003</v>
      </c>
      <c r="G4969">
        <f>VALUE(SUBSTITUTE(Hafas[[#This Row],[Längengrad Bahnhof]],".",","))</f>
        <v>13.022852</v>
      </c>
    </row>
    <row r="4970" spans="1:7">
      <c r="A4970" s="4" t="s">
        <v>17139</v>
      </c>
      <c r="B4970">
        <v>8012504</v>
      </c>
      <c r="D4970" s="4" t="s">
        <v>17140</v>
      </c>
      <c r="E4970" s="4" t="s">
        <v>17141</v>
      </c>
      <c r="F4970">
        <f>VALUE(SUBSTITUTE(Hafas[[#This Row],[Breitengrad Bahnhof]],".",","))</f>
        <v>50.775457000000003</v>
      </c>
      <c r="G4970">
        <f>VALUE(SUBSTITUTE(Hafas[[#This Row],[Längengrad Bahnhof]],".",","))</f>
        <v>11.038709000000001</v>
      </c>
    </row>
    <row r="4971" spans="1:7">
      <c r="A4971" s="4" t="s">
        <v>17142</v>
      </c>
      <c r="B4971">
        <v>8004423</v>
      </c>
      <c r="D4971" s="4" t="s">
        <v>17143</v>
      </c>
      <c r="E4971" s="4" t="s">
        <v>17144</v>
      </c>
      <c r="F4971">
        <f>VALUE(SUBSTITUTE(Hafas[[#This Row],[Breitengrad Bahnhof]],".",","))</f>
        <v>48.139705999999997</v>
      </c>
      <c r="G4971">
        <f>VALUE(SUBSTITUTE(Hafas[[#This Row],[Längengrad Bahnhof]],".",","))</f>
        <v>8.0230829999999997</v>
      </c>
    </row>
    <row r="4972" spans="1:7">
      <c r="A4972" s="4" t="s">
        <v>17145</v>
      </c>
      <c r="B4972">
        <v>8012505</v>
      </c>
      <c r="D4972" s="4" t="s">
        <v>17146</v>
      </c>
      <c r="E4972" s="4" t="s">
        <v>17147</v>
      </c>
      <c r="F4972">
        <f>VALUE(SUBSTITUTE(Hafas[[#This Row],[Breitengrad Bahnhof]],".",","))</f>
        <v>50.718223999999999</v>
      </c>
      <c r="G4972">
        <f>VALUE(SUBSTITUTE(Hafas[[#This Row],[Längengrad Bahnhof]],".",","))</f>
        <v>12.754106</v>
      </c>
    </row>
    <row r="4973" spans="1:7">
      <c r="A4973" s="4" t="s">
        <v>17148</v>
      </c>
      <c r="B4973">
        <v>8004424</v>
      </c>
      <c r="D4973" s="4" t="s">
        <v>17149</v>
      </c>
      <c r="E4973" s="4" t="s">
        <v>17150</v>
      </c>
      <c r="F4973">
        <f>VALUE(SUBSTITUTE(Hafas[[#This Row],[Breitengrad Bahnhof]],".",","))</f>
        <v>50.468224999999997</v>
      </c>
      <c r="G4973">
        <f>VALUE(SUBSTITUTE(Hafas[[#This Row],[Längengrad Bahnhof]],".",","))</f>
        <v>8.0396870000000007</v>
      </c>
    </row>
    <row r="4974" spans="1:7">
      <c r="A4974" s="4" t="s">
        <v>17151</v>
      </c>
      <c r="B4974">
        <v>8071532</v>
      </c>
      <c r="D4974" s="4" t="s">
        <v>17152</v>
      </c>
      <c r="E4974" s="4" t="s">
        <v>17153</v>
      </c>
      <c r="F4974">
        <f>VALUE(SUBSTITUTE(Hafas[[#This Row],[Breitengrad Bahnhof]],".",","))</f>
        <v>50.469717000000003</v>
      </c>
      <c r="G4974">
        <f>VALUE(SUBSTITUTE(Hafas[[#This Row],[Längengrad Bahnhof]],".",","))</f>
        <v>8.0374879999999997</v>
      </c>
    </row>
    <row r="4975" spans="1:7">
      <c r="A4975" s="4" t="s">
        <v>17154</v>
      </c>
      <c r="B4975">
        <v>8070501</v>
      </c>
      <c r="D4975" s="4" t="s">
        <v>17155</v>
      </c>
      <c r="E4975" s="4" t="s">
        <v>17156</v>
      </c>
      <c r="F4975">
        <f>VALUE(SUBSTITUTE(Hafas[[#This Row],[Breitengrad Bahnhof]],".",","))</f>
        <v>50.461224999999999</v>
      </c>
      <c r="G4975">
        <f>VALUE(SUBSTITUTE(Hafas[[#This Row],[Längengrad Bahnhof]],".",","))</f>
        <v>7.2231969999999999</v>
      </c>
    </row>
    <row r="4976" spans="1:7">
      <c r="A4976" s="4" t="s">
        <v>17157</v>
      </c>
      <c r="B4976">
        <v>8012499</v>
      </c>
      <c r="D4976" s="4" t="s">
        <v>17158</v>
      </c>
      <c r="E4976" s="4" t="s">
        <v>17159</v>
      </c>
      <c r="F4976">
        <f>VALUE(SUBSTITUTE(Hafas[[#This Row],[Breitengrad Bahnhof]],".",","))</f>
        <v>50.646191000000002</v>
      </c>
      <c r="G4976">
        <f>VALUE(SUBSTITUTE(Hafas[[#This Row],[Längengrad Bahnhof]],".",","))</f>
        <v>12.82213</v>
      </c>
    </row>
    <row r="4977" spans="1:7">
      <c r="A4977" s="4" t="s">
        <v>17160</v>
      </c>
      <c r="B4977">
        <v>8004425</v>
      </c>
      <c r="D4977" s="4" t="s">
        <v>17161</v>
      </c>
      <c r="E4977" s="4" t="s">
        <v>17162</v>
      </c>
      <c r="F4977">
        <f>VALUE(SUBSTITUTE(Hafas[[#This Row],[Breitengrad Bahnhof]],".",","))</f>
        <v>48.920158999999998</v>
      </c>
      <c r="G4977">
        <f>VALUE(SUBSTITUTE(Hafas[[#This Row],[Längengrad Bahnhof]],".",","))</f>
        <v>8.76952</v>
      </c>
    </row>
    <row r="4978" spans="1:7">
      <c r="A4978" s="4" t="s">
        <v>17163</v>
      </c>
      <c r="B4978">
        <v>8012506</v>
      </c>
      <c r="D4978" s="4" t="s">
        <v>17164</v>
      </c>
      <c r="E4978" s="4" t="s">
        <v>17165</v>
      </c>
      <c r="F4978">
        <f>VALUE(SUBSTITUTE(Hafas[[#This Row],[Breitengrad Bahnhof]],".",","))</f>
        <v>51.552061999999999</v>
      </c>
      <c r="G4978">
        <f>VALUE(SUBSTITUTE(Hafas[[#This Row],[Längengrad Bahnhof]],".",","))</f>
        <v>12.099869</v>
      </c>
    </row>
    <row r="4979" spans="1:7">
      <c r="A4979" s="4" t="s">
        <v>17166</v>
      </c>
      <c r="B4979">
        <v>8071992</v>
      </c>
      <c r="D4979" s="4" t="s">
        <v>17167</v>
      </c>
      <c r="E4979" s="4" t="s">
        <v>17168</v>
      </c>
      <c r="F4979">
        <f>VALUE(SUBSTITUTE(Hafas[[#This Row],[Breitengrad Bahnhof]],".",","))</f>
        <v>51.550837999999999</v>
      </c>
      <c r="G4979">
        <f>VALUE(SUBSTITUTE(Hafas[[#This Row],[Längengrad Bahnhof]],".",","))</f>
        <v>12.095043</v>
      </c>
    </row>
    <row r="4980" spans="1:7">
      <c r="A4980" s="4" t="s">
        <v>17169</v>
      </c>
      <c r="B4980">
        <v>8012507</v>
      </c>
      <c r="D4980" s="4" t="s">
        <v>17170</v>
      </c>
      <c r="E4980" s="4" t="s">
        <v>17171</v>
      </c>
      <c r="F4980">
        <f>VALUE(SUBSTITUTE(Hafas[[#This Row],[Breitengrad Bahnhof]],".",","))</f>
        <v>51.837950999999997</v>
      </c>
      <c r="G4980">
        <f>VALUE(SUBSTITUTE(Hafas[[#This Row],[Längengrad Bahnhof]],".",","))</f>
        <v>11.761533</v>
      </c>
    </row>
    <row r="4981" spans="1:7">
      <c r="A4981" s="4" t="s">
        <v>17172</v>
      </c>
      <c r="B4981">
        <v>8000279</v>
      </c>
      <c r="D4981" s="4" t="s">
        <v>17173</v>
      </c>
      <c r="E4981" s="4" t="s">
        <v>17174</v>
      </c>
      <c r="F4981">
        <f>VALUE(SUBSTITUTE(Hafas[[#This Row],[Breitengrad Bahnhof]],".",","))</f>
        <v>52.645566000000002</v>
      </c>
      <c r="G4981">
        <f>VALUE(SUBSTITUTE(Hafas[[#This Row],[Längengrad Bahnhof]],".",","))</f>
        <v>9.2177530000000001</v>
      </c>
    </row>
    <row r="4982" spans="1:7">
      <c r="A4982" s="4" t="s">
        <v>17175</v>
      </c>
      <c r="B4982">
        <v>8010254</v>
      </c>
      <c r="D4982" s="4" t="s">
        <v>17176</v>
      </c>
      <c r="E4982" s="4" t="s">
        <v>17177</v>
      </c>
      <c r="F4982">
        <f>VALUE(SUBSTITUTE(Hafas[[#This Row],[Breitengrad Bahnhof]],".",","))</f>
        <v>51.951203999999997</v>
      </c>
      <c r="G4982">
        <f>VALUE(SUBSTITUTE(Hafas[[#This Row],[Längengrad Bahnhof]],".",","))</f>
        <v>11.170056000000001</v>
      </c>
    </row>
    <row r="4983" spans="1:7">
      <c r="A4983" s="4" t="s">
        <v>965</v>
      </c>
      <c r="B4983">
        <v>8004432</v>
      </c>
      <c r="D4983" s="4" t="s">
        <v>17178</v>
      </c>
      <c r="E4983" s="4" t="s">
        <v>17179</v>
      </c>
      <c r="F4983">
        <f>VALUE(SUBSTITUTE(Hafas[[#This Row],[Breitengrad Bahnhof]],".",","))</f>
        <v>49.872002000000002</v>
      </c>
      <c r="G4983">
        <f>VALUE(SUBSTITUTE(Hafas[[#This Row],[Längengrad Bahnhof]],".",","))</f>
        <v>8.3428100000000001</v>
      </c>
    </row>
    <row r="4984" spans="1:7">
      <c r="A4984" s="4" t="s">
        <v>17180</v>
      </c>
      <c r="B4984">
        <v>8013493</v>
      </c>
      <c r="D4984" s="4" t="s">
        <v>17181</v>
      </c>
      <c r="E4984" s="4" t="s">
        <v>17182</v>
      </c>
      <c r="F4984">
        <f>VALUE(SUBSTITUTE(Hafas[[#This Row],[Breitengrad Bahnhof]],".",","))</f>
        <v>51.298735999999998</v>
      </c>
      <c r="G4984">
        <f>VALUE(SUBSTITUTE(Hafas[[#This Row],[Längengrad Bahnhof]],".",","))</f>
        <v>14.831897</v>
      </c>
    </row>
    <row r="4985" spans="1:7">
      <c r="A4985" s="4" t="s">
        <v>17183</v>
      </c>
      <c r="B4985">
        <v>8004433</v>
      </c>
      <c r="D4985" s="4" t="s">
        <v>17184</v>
      </c>
      <c r="E4985" s="4" t="s">
        <v>17185</v>
      </c>
      <c r="F4985">
        <f>VALUE(SUBSTITUTE(Hafas[[#This Row],[Breitengrad Bahnhof]],".",","))</f>
        <v>51.458081</v>
      </c>
      <c r="G4985">
        <f>VALUE(SUBSTITUTE(Hafas[[#This Row],[Längengrad Bahnhof]],".",","))</f>
        <v>6.3755860000000002</v>
      </c>
    </row>
    <row r="4986" spans="1:7">
      <c r="A4986" s="4" t="s">
        <v>17186</v>
      </c>
      <c r="B4986">
        <v>8004434</v>
      </c>
      <c r="D4986" s="4" t="s">
        <v>17187</v>
      </c>
      <c r="E4986" s="4" t="s">
        <v>17188</v>
      </c>
      <c r="F4986">
        <f>VALUE(SUBSTITUTE(Hafas[[#This Row],[Breitengrad Bahnhof]],".",","))</f>
        <v>51.123716999999999</v>
      </c>
      <c r="G4986">
        <f>VALUE(SUBSTITUTE(Hafas[[#This Row],[Längengrad Bahnhof]],".",","))</f>
        <v>6.7821170000000004</v>
      </c>
    </row>
    <row r="4987" spans="1:7">
      <c r="A4987" s="4" t="s">
        <v>17189</v>
      </c>
      <c r="B4987">
        <v>8004435</v>
      </c>
      <c r="D4987" s="4" t="s">
        <v>17190</v>
      </c>
      <c r="E4987" s="4" t="s">
        <v>17191</v>
      </c>
      <c r="F4987">
        <f>VALUE(SUBSTITUTE(Hafas[[#This Row],[Breitengrad Bahnhof]],".",","))</f>
        <v>50.337384999999998</v>
      </c>
      <c r="G4987">
        <f>VALUE(SUBSTITUTE(Hafas[[#This Row],[Längengrad Bahnhof]],".",","))</f>
        <v>7.6818759999999999</v>
      </c>
    </row>
    <row r="4988" spans="1:7">
      <c r="A4988" s="4" t="s">
        <v>17192</v>
      </c>
      <c r="B4988">
        <v>8004437</v>
      </c>
      <c r="D4988" s="4" t="s">
        <v>17193</v>
      </c>
      <c r="E4988" s="4" t="s">
        <v>17194</v>
      </c>
      <c r="F4988">
        <f>VALUE(SUBSTITUTE(Hafas[[#This Row],[Breitengrad Bahnhof]],".",","))</f>
        <v>49.701698999999998</v>
      </c>
      <c r="G4988">
        <f>VALUE(SUBSTITUTE(Hafas[[#This Row],[Längengrad Bahnhof]],".",","))</f>
        <v>9.6139159999999997</v>
      </c>
    </row>
    <row r="4989" spans="1:7">
      <c r="A4989" s="4" t="s">
        <v>17195</v>
      </c>
      <c r="B4989">
        <v>8007294</v>
      </c>
      <c r="D4989" s="4" t="s">
        <v>17196</v>
      </c>
      <c r="E4989" s="4" t="s">
        <v>17197</v>
      </c>
      <c r="F4989">
        <f>VALUE(SUBSTITUTE(Hafas[[#This Row],[Breitengrad Bahnhof]],".",","))</f>
        <v>48.105715000000004</v>
      </c>
      <c r="G4989">
        <f>VALUE(SUBSTITUTE(Hafas[[#This Row],[Längengrad Bahnhof]],".",","))</f>
        <v>7.7601399999999998</v>
      </c>
    </row>
    <row r="4990" spans="1:7">
      <c r="A4990" s="4" t="s">
        <v>17198</v>
      </c>
      <c r="B4990">
        <v>8001819</v>
      </c>
      <c r="D4990" s="4" t="s">
        <v>17199</v>
      </c>
      <c r="E4990" s="4" t="s">
        <v>17200</v>
      </c>
      <c r="F4990">
        <f>VALUE(SUBSTITUTE(Hafas[[#This Row],[Breitengrad Bahnhof]],".",","))</f>
        <v>50.632114000000001</v>
      </c>
      <c r="G4990">
        <f>VALUE(SUBSTITUTE(Hafas[[#This Row],[Längengrad Bahnhof]],".",","))</f>
        <v>7.9005799999999997</v>
      </c>
    </row>
    <row r="4991" spans="1:7">
      <c r="A4991" s="4" t="s">
        <v>17201</v>
      </c>
      <c r="B4991">
        <v>8004438</v>
      </c>
      <c r="D4991" s="4" t="s">
        <v>17202</v>
      </c>
      <c r="E4991" s="4" t="s">
        <v>17203</v>
      </c>
      <c r="F4991">
        <f>VALUE(SUBSTITUTE(Hafas[[#This Row],[Breitengrad Bahnhof]],".",","))</f>
        <v>49.654263999999998</v>
      </c>
      <c r="G4991">
        <f>VALUE(SUBSTITUTE(Hafas[[#This Row],[Längengrad Bahnhof]],".",","))</f>
        <v>6.4409419999999997</v>
      </c>
    </row>
    <row r="4992" spans="1:7">
      <c r="A4992" s="4" t="s">
        <v>17204</v>
      </c>
      <c r="B4992">
        <v>8012509</v>
      </c>
      <c r="D4992" s="4" t="s">
        <v>17205</v>
      </c>
      <c r="E4992" s="4" t="s">
        <v>17206</v>
      </c>
      <c r="F4992">
        <f>VALUE(SUBSTITUTE(Hafas[[#This Row],[Breitengrad Bahnhof]],".",","))</f>
        <v>50.878906000000001</v>
      </c>
      <c r="G4992">
        <f>VALUE(SUBSTITUTE(Hafas[[#This Row],[Längengrad Bahnhof]],".",","))</f>
        <v>12.280657</v>
      </c>
    </row>
    <row r="4993" spans="1:7">
      <c r="A4993" s="4" t="s">
        <v>17207</v>
      </c>
      <c r="B4993">
        <v>8004444</v>
      </c>
      <c r="D4993" s="4" t="s">
        <v>17208</v>
      </c>
      <c r="E4993" s="4" t="s">
        <v>17209</v>
      </c>
      <c r="F4993">
        <f>VALUE(SUBSTITUTE(Hafas[[#This Row],[Breitengrad Bahnhof]],".",","))</f>
        <v>49.639648000000001</v>
      </c>
      <c r="G4993">
        <f>VALUE(SUBSTITUTE(Hafas[[#This Row],[Längengrad Bahnhof]],".",","))</f>
        <v>7.2420850000000003</v>
      </c>
    </row>
    <row r="4994" spans="1:7">
      <c r="A4994" s="4" t="s">
        <v>17210</v>
      </c>
      <c r="B4994">
        <v>8079083</v>
      </c>
      <c r="D4994" s="4" t="s">
        <v>17211</v>
      </c>
      <c r="E4994" s="4" t="s">
        <v>17212</v>
      </c>
      <c r="F4994">
        <f>VALUE(SUBSTITUTE(Hafas[[#This Row],[Breitengrad Bahnhof]],".",","))</f>
        <v>49.585687999999998</v>
      </c>
      <c r="G4994">
        <f>VALUE(SUBSTITUTE(Hafas[[#This Row],[Längengrad Bahnhof]],".",","))</f>
        <v>7.139443</v>
      </c>
    </row>
    <row r="4995" spans="1:7">
      <c r="A4995" s="4" t="s">
        <v>17213</v>
      </c>
      <c r="B4995">
        <v>8012511</v>
      </c>
      <c r="D4995" s="4" t="s">
        <v>17214</v>
      </c>
      <c r="E4995" s="4" t="s">
        <v>17215</v>
      </c>
      <c r="F4995">
        <f>VALUE(SUBSTITUTE(Hafas[[#This Row],[Breitengrad Bahnhof]],".",","))</f>
        <v>50.969222000000002</v>
      </c>
      <c r="G4995">
        <f>VALUE(SUBSTITUTE(Hafas[[#This Row],[Längengrad Bahnhof]],".",","))</f>
        <v>11.267303999999999</v>
      </c>
    </row>
    <row r="4996" spans="1:7">
      <c r="A4996" s="4" t="s">
        <v>17216</v>
      </c>
      <c r="B4996">
        <v>8012512</v>
      </c>
      <c r="D4996" s="4" t="s">
        <v>17217</v>
      </c>
      <c r="E4996" s="4" t="s">
        <v>17218</v>
      </c>
      <c r="F4996">
        <f>VALUE(SUBSTITUTE(Hafas[[#This Row],[Breitengrad Bahnhof]],".",","))</f>
        <v>51.443036999999997</v>
      </c>
      <c r="G4996">
        <f>VALUE(SUBSTITUTE(Hafas[[#This Row],[Längengrad Bahnhof]],".",","))</f>
        <v>10.698478</v>
      </c>
    </row>
    <row r="4997" spans="1:7">
      <c r="A4997" s="4" t="s">
        <v>17219</v>
      </c>
      <c r="B4997">
        <v>8004446</v>
      </c>
      <c r="D4997" s="4" t="s">
        <v>17220</v>
      </c>
      <c r="E4997" s="4" t="s">
        <v>17221</v>
      </c>
      <c r="F4997">
        <f>VALUE(SUBSTITUTE(Hafas[[#This Row],[Breitengrad Bahnhof]],".",","))</f>
        <v>47.575118000000003</v>
      </c>
      <c r="G4997">
        <f>VALUE(SUBSTITUTE(Hafas[[#This Row],[Längengrad Bahnhof]],".",","))</f>
        <v>9.6126760000000004</v>
      </c>
    </row>
    <row r="4998" spans="1:7">
      <c r="A4998" s="4" t="s">
        <v>17222</v>
      </c>
      <c r="B4998">
        <v>8074446</v>
      </c>
      <c r="D4998" s="4" t="s">
        <v>17223</v>
      </c>
      <c r="E4998" s="4" t="s">
        <v>17224</v>
      </c>
      <c r="F4998">
        <f>VALUE(SUBSTITUTE(Hafas[[#This Row],[Breitengrad Bahnhof]],".",","))</f>
        <v>47.574607999999998</v>
      </c>
      <c r="G4998">
        <f>VALUE(SUBSTITUTE(Hafas[[#This Row],[Längengrad Bahnhof]],".",","))</f>
        <v>9.6058699999999995</v>
      </c>
    </row>
    <row r="4999" spans="1:7">
      <c r="A4999" s="4" t="s">
        <v>17225</v>
      </c>
      <c r="B4999">
        <v>8004449</v>
      </c>
      <c r="D4999" s="4" t="s">
        <v>17226</v>
      </c>
      <c r="E4999" s="4" t="s">
        <v>17227</v>
      </c>
      <c r="F4999">
        <f>VALUE(SUBSTITUTE(Hafas[[#This Row],[Breitengrad Bahnhof]],".",","))</f>
        <v>53.621578999999997</v>
      </c>
      <c r="G4999">
        <f>VALUE(SUBSTITUTE(Hafas[[#This Row],[Längengrad Bahnhof]],".",","))</f>
        <v>7.1608239999999999</v>
      </c>
    </row>
    <row r="5000" spans="1:7">
      <c r="A5000" s="4" t="s">
        <v>1512</v>
      </c>
      <c r="B5000">
        <v>8007768</v>
      </c>
      <c r="D5000" s="4" t="s">
        <v>17228</v>
      </c>
      <c r="E5000" s="4" t="s">
        <v>17229</v>
      </c>
      <c r="F5000">
        <f>VALUE(SUBSTITUTE(Hafas[[#This Row],[Breitengrad Bahnhof]],".",","))</f>
        <v>53.624315000000003</v>
      </c>
      <c r="G5000">
        <f>VALUE(SUBSTITUTE(Hafas[[#This Row],[Längengrad Bahnhof]],".",","))</f>
        <v>7.1588060000000002</v>
      </c>
    </row>
    <row r="5001" spans="1:7">
      <c r="A5001" s="4" t="s">
        <v>17230</v>
      </c>
      <c r="B5001">
        <v>8000800</v>
      </c>
      <c r="D5001" s="4" t="s">
        <v>17231</v>
      </c>
      <c r="E5001" s="4" t="s">
        <v>17232</v>
      </c>
      <c r="F5001">
        <f>VALUE(SUBSTITUTE(Hafas[[#This Row],[Breitengrad Bahnhof]],".",","))</f>
        <v>53.588196000000003</v>
      </c>
      <c r="G5001">
        <f>VALUE(SUBSTITUTE(Hafas[[#This Row],[Längengrad Bahnhof]],".",","))</f>
        <v>7.2189129999999997</v>
      </c>
    </row>
    <row r="5002" spans="1:7">
      <c r="A5002" s="4" t="s">
        <v>17233</v>
      </c>
      <c r="B5002">
        <v>8004451</v>
      </c>
      <c r="D5002" s="4" t="s">
        <v>17234</v>
      </c>
      <c r="E5002" s="4" t="s">
        <v>17235</v>
      </c>
      <c r="F5002">
        <f>VALUE(SUBSTITUTE(Hafas[[#This Row],[Breitengrad Bahnhof]],".",","))</f>
        <v>48.593434000000002</v>
      </c>
      <c r="G5002">
        <f>VALUE(SUBSTITUTE(Hafas[[#This Row],[Längengrad Bahnhof]],".",","))</f>
        <v>10.837306</v>
      </c>
    </row>
    <row r="5003" spans="1:7">
      <c r="A5003" s="4" t="s">
        <v>17236</v>
      </c>
      <c r="B5003">
        <v>8004452</v>
      </c>
      <c r="D5003" s="4" t="s">
        <v>17237</v>
      </c>
      <c r="E5003" s="4" t="s">
        <v>17238</v>
      </c>
      <c r="F5003">
        <f>VALUE(SUBSTITUTE(Hafas[[#This Row],[Breitengrad Bahnhof]],".",","))</f>
        <v>53.483811000000003</v>
      </c>
      <c r="G5003">
        <f>VALUE(SUBSTITUTE(Hafas[[#This Row],[Längengrad Bahnhof]],".",","))</f>
        <v>8.4873919999999998</v>
      </c>
    </row>
    <row r="5004" spans="1:7">
      <c r="A5004" s="4" t="s">
        <v>17239</v>
      </c>
      <c r="B5004">
        <v>8007762</v>
      </c>
      <c r="D5004" s="4" t="s">
        <v>17240</v>
      </c>
      <c r="E5004" s="4" t="s">
        <v>17241</v>
      </c>
      <c r="F5004">
        <f>VALUE(SUBSTITUTE(Hafas[[#This Row],[Breitengrad Bahnhof]],".",","))</f>
        <v>53.697775999999998</v>
      </c>
      <c r="G5004">
        <f>VALUE(SUBSTITUTE(Hafas[[#This Row],[Längengrad Bahnhof]],".",","))</f>
        <v>7.1642029999999997</v>
      </c>
    </row>
    <row r="5005" spans="1:7">
      <c r="A5005" s="4" t="s">
        <v>17242</v>
      </c>
      <c r="B5005">
        <v>8079027</v>
      </c>
      <c r="D5005" s="4" t="s">
        <v>17243</v>
      </c>
      <c r="E5005" s="4" t="s">
        <v>17244</v>
      </c>
      <c r="F5005">
        <f>VALUE(SUBSTITUTE(Hafas[[#This Row],[Breitengrad Bahnhof]],".",","))</f>
        <v>53.707687</v>
      </c>
      <c r="G5005">
        <f>VALUE(SUBSTITUTE(Hafas[[#This Row],[Längengrad Bahnhof]],".",","))</f>
        <v>9.9923780000000004</v>
      </c>
    </row>
    <row r="5006" spans="1:7">
      <c r="A5006" s="4" t="s">
        <v>17245</v>
      </c>
      <c r="B5006">
        <v>8004455</v>
      </c>
      <c r="D5006" s="4" t="s">
        <v>17246</v>
      </c>
      <c r="E5006" s="4" t="s">
        <v>17247</v>
      </c>
      <c r="F5006">
        <f>VALUE(SUBSTITUTE(Hafas[[#This Row],[Breitengrad Bahnhof]],".",","))</f>
        <v>50.368358999999998</v>
      </c>
      <c r="G5006">
        <f>VALUE(SUBSTITUTE(Hafas[[#This Row],[Längengrad Bahnhof]],".",","))</f>
        <v>11.517837999999999</v>
      </c>
    </row>
    <row r="5007" spans="1:7">
      <c r="A5007" s="4" t="s">
        <v>17248</v>
      </c>
      <c r="B5007">
        <v>8004456</v>
      </c>
      <c r="D5007" s="4" t="s">
        <v>17249</v>
      </c>
      <c r="E5007" s="4" t="s">
        <v>17250</v>
      </c>
      <c r="F5007">
        <f>VALUE(SUBSTITUTE(Hafas[[#This Row],[Breitengrad Bahnhof]],".",","))</f>
        <v>54.168970000000002</v>
      </c>
      <c r="G5007">
        <f>VALUE(SUBSTITUTE(Hafas[[#This Row],[Längengrad Bahnhof]],".",","))</f>
        <v>9.1802980000000005</v>
      </c>
    </row>
    <row r="5008" spans="1:7">
      <c r="A5008" s="4" t="s">
        <v>17251</v>
      </c>
      <c r="B5008">
        <v>8010256</v>
      </c>
      <c r="D5008" s="4" t="s">
        <v>17252</v>
      </c>
      <c r="E5008" s="4" t="s">
        <v>17253</v>
      </c>
      <c r="F5008">
        <f>VALUE(SUBSTITUTE(Hafas[[#This Row],[Breitengrad Bahnhof]],".",","))</f>
        <v>51.492919999999998</v>
      </c>
      <c r="G5008">
        <f>VALUE(SUBSTITUTE(Hafas[[#This Row],[Längengrad Bahnhof]],".",","))</f>
        <v>10.789249</v>
      </c>
    </row>
    <row r="5009" spans="1:7">
      <c r="A5009" s="4" t="s">
        <v>17254</v>
      </c>
      <c r="B5009">
        <v>8070777</v>
      </c>
      <c r="D5009" s="4" t="s">
        <v>2585</v>
      </c>
      <c r="E5009" s="4" t="s">
        <v>2585</v>
      </c>
      <c r="F5009">
        <f>VALUE(SUBSTITUTE(Hafas[[#This Row],[Breitengrad Bahnhof]],".",","))</f>
        <v>999999</v>
      </c>
      <c r="G5009">
        <f>VALUE(SUBSTITUTE(Hafas[[#This Row],[Längengrad Bahnhof]],".",","))</f>
        <v>999999</v>
      </c>
    </row>
    <row r="5010" spans="1:7">
      <c r="A5010" s="4" t="s">
        <v>17255</v>
      </c>
      <c r="B5010">
        <v>8070732</v>
      </c>
      <c r="D5010" s="4" t="s">
        <v>17256</v>
      </c>
      <c r="E5010" s="4" t="s">
        <v>17257</v>
      </c>
      <c r="F5010">
        <f>VALUE(SUBSTITUTE(Hafas[[#This Row],[Breitengrad Bahnhof]],".",","))</f>
        <v>51.502839000000002</v>
      </c>
      <c r="G5010">
        <f>VALUE(SUBSTITUTE(Hafas[[#This Row],[Längengrad Bahnhof]],".",","))</f>
        <v>10.777132</v>
      </c>
    </row>
    <row r="5011" spans="1:7">
      <c r="A5011" s="4" t="s">
        <v>17258</v>
      </c>
      <c r="B5011">
        <v>8017020</v>
      </c>
      <c r="D5011" s="4" t="s">
        <v>17259</v>
      </c>
      <c r="E5011" s="4" t="s">
        <v>17260</v>
      </c>
      <c r="F5011">
        <f>VALUE(SUBSTITUTE(Hafas[[#This Row],[Breitengrad Bahnhof]],".",","))</f>
        <v>51.493979000000003</v>
      </c>
      <c r="G5011">
        <f>VALUE(SUBSTITUTE(Hafas[[#This Row],[Längengrad Bahnhof]],".",","))</f>
        <v>10.787882</v>
      </c>
    </row>
    <row r="5012" spans="1:7">
      <c r="A5012" s="4" t="s">
        <v>17261</v>
      </c>
      <c r="B5012">
        <v>8070733</v>
      </c>
      <c r="D5012" s="4" t="s">
        <v>17262</v>
      </c>
      <c r="E5012" s="4" t="s">
        <v>17263</v>
      </c>
      <c r="F5012">
        <f>VALUE(SUBSTITUTE(Hafas[[#This Row],[Breitengrad Bahnhof]],".",","))</f>
        <v>51.514544999999998</v>
      </c>
      <c r="G5012">
        <f>VALUE(SUBSTITUTE(Hafas[[#This Row],[Längengrad Bahnhof]],".",","))</f>
        <v>10.780934999999999</v>
      </c>
    </row>
    <row r="5013" spans="1:7">
      <c r="A5013" s="4" t="s">
        <v>17264</v>
      </c>
      <c r="B5013">
        <v>8070902</v>
      </c>
      <c r="D5013" s="4" t="s">
        <v>17265</v>
      </c>
      <c r="E5013" s="4" t="s">
        <v>17266</v>
      </c>
      <c r="F5013">
        <f>VALUE(SUBSTITUTE(Hafas[[#This Row],[Breitengrad Bahnhof]],".",","))</f>
        <v>51.522649999999999</v>
      </c>
      <c r="G5013">
        <f>VALUE(SUBSTITUTE(Hafas[[#This Row],[Längengrad Bahnhof]],".",","))</f>
        <v>10.775988999999999</v>
      </c>
    </row>
    <row r="5014" spans="1:7">
      <c r="A5014" s="4" t="s">
        <v>17267</v>
      </c>
      <c r="B5014">
        <v>8017018</v>
      </c>
      <c r="D5014" s="4" t="s">
        <v>17268</v>
      </c>
      <c r="E5014" s="4" t="s">
        <v>17269</v>
      </c>
      <c r="F5014">
        <f>VALUE(SUBSTITUTE(Hafas[[#This Row],[Breitengrad Bahnhof]],".",","))</f>
        <v>51.508043000000001</v>
      </c>
      <c r="G5014">
        <f>VALUE(SUBSTITUTE(Hafas[[#This Row],[Längengrad Bahnhof]],".",","))</f>
        <v>10.778952</v>
      </c>
    </row>
    <row r="5015" spans="1:7">
      <c r="A5015" s="4" t="s">
        <v>17270</v>
      </c>
      <c r="B5015">
        <v>8017019</v>
      </c>
      <c r="D5015" s="4" t="s">
        <v>17271</v>
      </c>
      <c r="E5015" s="4" t="s">
        <v>17272</v>
      </c>
      <c r="F5015">
        <f>VALUE(SUBSTITUTE(Hafas[[#This Row],[Breitengrad Bahnhof]],".",","))</f>
        <v>51.528531000000001</v>
      </c>
      <c r="G5015">
        <f>VALUE(SUBSTITUTE(Hafas[[#This Row],[Längengrad Bahnhof]],".",","))</f>
        <v>10.773972000000001</v>
      </c>
    </row>
    <row r="5016" spans="1:7">
      <c r="A5016" s="4" t="s">
        <v>17273</v>
      </c>
      <c r="B5016">
        <v>8012516</v>
      </c>
      <c r="D5016" s="4" t="s">
        <v>17274</v>
      </c>
      <c r="E5016" s="4" t="s">
        <v>17275</v>
      </c>
      <c r="F5016">
        <f>VALUE(SUBSTITUTE(Hafas[[#This Row],[Breitengrad Bahnhof]],".",","))</f>
        <v>51.515110999999997</v>
      </c>
      <c r="G5016">
        <f>VALUE(SUBSTITUTE(Hafas[[#This Row],[Längengrad Bahnhof]],".",","))</f>
        <v>10.77314</v>
      </c>
    </row>
    <row r="5017" spans="1:7">
      <c r="A5017" s="4" t="s">
        <v>17276</v>
      </c>
      <c r="B5017">
        <v>8071974</v>
      </c>
      <c r="D5017" s="4" t="s">
        <v>17277</v>
      </c>
      <c r="E5017" s="4" t="s">
        <v>17278</v>
      </c>
      <c r="F5017">
        <f>VALUE(SUBSTITUTE(Hafas[[#This Row],[Breitengrad Bahnhof]],".",","))</f>
        <v>50.477217000000003</v>
      </c>
      <c r="G5017">
        <f>VALUE(SUBSTITUTE(Hafas[[#This Row],[Längengrad Bahnhof]],".",","))</f>
        <v>10.180723</v>
      </c>
    </row>
    <row r="5018" spans="1:7">
      <c r="A5018" s="4" t="s">
        <v>17279</v>
      </c>
      <c r="B5018">
        <v>8004458</v>
      </c>
      <c r="D5018" s="4" t="s">
        <v>17280</v>
      </c>
      <c r="E5018" s="4" t="s">
        <v>17281</v>
      </c>
      <c r="F5018">
        <f>VALUE(SUBSTITUTE(Hafas[[#This Row],[Breitengrad Bahnhof]],".",","))</f>
        <v>49.109383999999999</v>
      </c>
      <c r="G5018">
        <f>VALUE(SUBSTITUTE(Hafas[[#This Row],[Längengrad Bahnhof]],".",","))</f>
        <v>9.1488110000000002</v>
      </c>
    </row>
    <row r="5019" spans="1:7">
      <c r="A5019" s="4" t="s">
        <v>17282</v>
      </c>
      <c r="B5019">
        <v>8004460</v>
      </c>
      <c r="D5019" s="4" t="s">
        <v>17283</v>
      </c>
      <c r="E5019" s="4" t="s">
        <v>17284</v>
      </c>
      <c r="F5019">
        <f>VALUE(SUBSTITUTE(Hafas[[#This Row],[Breitengrad Bahnhof]],".",","))</f>
        <v>53.778742999999999</v>
      </c>
      <c r="G5019">
        <f>VALUE(SUBSTITUTE(Hafas[[#This Row],[Längengrad Bahnhof]],".",","))</f>
        <v>8.6213700000000006</v>
      </c>
    </row>
    <row r="5020" spans="1:7">
      <c r="A5020" s="4" t="s">
        <v>17285</v>
      </c>
      <c r="B5020">
        <v>8004467</v>
      </c>
      <c r="D5020" s="4" t="s">
        <v>17286</v>
      </c>
      <c r="E5020" s="4" t="s">
        <v>17287</v>
      </c>
      <c r="F5020">
        <f>VALUE(SUBSTITUTE(Hafas[[#This Row],[Breitengrad Bahnhof]],".",","))</f>
        <v>52.429882999999997</v>
      </c>
      <c r="G5020">
        <f>VALUE(SUBSTITUTE(Hafas[[#This Row],[Längengrad Bahnhof]],".",","))</f>
        <v>7.0647989999999998</v>
      </c>
    </row>
    <row r="5021" spans="1:7">
      <c r="A5021" s="4" t="s">
        <v>17288</v>
      </c>
      <c r="B5021">
        <v>8004465</v>
      </c>
      <c r="D5021" s="4" t="s">
        <v>17289</v>
      </c>
      <c r="E5021" s="4" t="s">
        <v>17290</v>
      </c>
      <c r="F5021">
        <f>VALUE(SUBSTITUTE(Hafas[[#This Row],[Breitengrad Bahnhof]],".",","))</f>
        <v>52.417000000000002</v>
      </c>
      <c r="G5021">
        <f>VALUE(SUBSTITUTE(Hafas[[#This Row],[Längengrad Bahnhof]],".",","))</f>
        <v>7.07477</v>
      </c>
    </row>
    <row r="5022" spans="1:7">
      <c r="A5022" s="4" t="s">
        <v>278</v>
      </c>
      <c r="B5022">
        <v>8000280</v>
      </c>
      <c r="D5022" s="4" t="s">
        <v>17291</v>
      </c>
      <c r="E5022" s="4" t="s">
        <v>17292</v>
      </c>
      <c r="F5022">
        <f>VALUE(SUBSTITUTE(Hafas[[#This Row],[Breitengrad Bahnhof]],".",","))</f>
        <v>48.850841000000003</v>
      </c>
      <c r="G5022">
        <f>VALUE(SUBSTITUTE(Hafas[[#This Row],[Längengrad Bahnhof]],".",","))</f>
        <v>10.497863000000001</v>
      </c>
    </row>
    <row r="5023" spans="1:7">
      <c r="A5023" s="4" t="s">
        <v>17293</v>
      </c>
      <c r="B5023">
        <v>8000282</v>
      </c>
      <c r="D5023" s="4" t="s">
        <v>17294</v>
      </c>
      <c r="E5023" s="4" t="s">
        <v>17295</v>
      </c>
      <c r="F5023">
        <f>VALUE(SUBSTITUTE(Hafas[[#This Row],[Breitengrad Bahnhof]],".",","))</f>
        <v>52.167549000000001</v>
      </c>
      <c r="G5023">
        <f>VALUE(SUBSTITUTE(Hafas[[#This Row],[Längengrad Bahnhof]],".",","))</f>
        <v>9.7909430000000004</v>
      </c>
    </row>
    <row r="5024" spans="1:7">
      <c r="A5024" s="4" t="s">
        <v>17296</v>
      </c>
      <c r="B5024">
        <v>8070182</v>
      </c>
      <c r="D5024" s="4" t="s">
        <v>17297</v>
      </c>
      <c r="E5024" s="4" t="s">
        <v>17298</v>
      </c>
      <c r="F5024">
        <f>VALUE(SUBSTITUTE(Hafas[[#This Row],[Breitengrad Bahnhof]],".",","))</f>
        <v>54.497340999999999</v>
      </c>
      <c r="G5024">
        <f>VALUE(SUBSTITUTE(Hafas[[#This Row],[Längengrad Bahnhof]],".",","))</f>
        <v>8.8074770000000004</v>
      </c>
    </row>
    <row r="5025" spans="1:7">
      <c r="A5025" s="4" t="s">
        <v>17299</v>
      </c>
      <c r="B5025">
        <v>8004461</v>
      </c>
      <c r="D5025" s="4" t="s">
        <v>17300</v>
      </c>
      <c r="E5025" s="4" t="s">
        <v>17301</v>
      </c>
      <c r="F5025">
        <f>VALUE(SUBSTITUTE(Hafas[[#This Row],[Breitengrad Bahnhof]],".",","))</f>
        <v>52.077392000000003</v>
      </c>
      <c r="G5025">
        <f>VALUE(SUBSTITUTE(Hafas[[#This Row],[Längengrad Bahnhof]],".",","))</f>
        <v>7.4616410000000002</v>
      </c>
    </row>
    <row r="5026" spans="1:7">
      <c r="A5026" s="4" t="s">
        <v>17302</v>
      </c>
      <c r="B5026">
        <v>8004462</v>
      </c>
      <c r="D5026" s="4" t="s">
        <v>17303</v>
      </c>
      <c r="E5026" s="4" t="s">
        <v>17304</v>
      </c>
      <c r="F5026">
        <f>VALUE(SUBSTITUTE(Hafas[[#This Row],[Breitengrad Bahnhof]],".",","))</f>
        <v>51.160412000000001</v>
      </c>
      <c r="G5026">
        <f>VALUE(SUBSTITUTE(Hafas[[#This Row],[Längengrad Bahnhof]],".",","))</f>
        <v>6.7316450000000003</v>
      </c>
    </row>
    <row r="5027" spans="1:7">
      <c r="A5027" s="4" t="s">
        <v>17305</v>
      </c>
      <c r="B5027">
        <v>8004463</v>
      </c>
      <c r="D5027" s="4" t="s">
        <v>17306</v>
      </c>
      <c r="E5027" s="4" t="s">
        <v>17307</v>
      </c>
      <c r="F5027">
        <f>VALUE(SUBSTITUTE(Hafas[[#This Row],[Breitengrad Bahnhof]],".",","))</f>
        <v>49.808807000000002</v>
      </c>
      <c r="G5027">
        <f>VALUE(SUBSTITUTE(Hafas[[#This Row],[Längengrad Bahnhof]],".",","))</f>
        <v>7.8122910000000001</v>
      </c>
    </row>
    <row r="5028" spans="1:7">
      <c r="A5028" s="4" t="s">
        <v>17308</v>
      </c>
      <c r="B5028">
        <v>8004464</v>
      </c>
      <c r="D5028" s="4" t="s">
        <v>17309</v>
      </c>
      <c r="E5028" s="4" t="s">
        <v>17310</v>
      </c>
      <c r="F5028">
        <f>VALUE(SUBSTITUTE(Hafas[[#This Row],[Breitengrad Bahnhof]],".",","))</f>
        <v>47.939061000000002</v>
      </c>
      <c r="G5028">
        <f>VALUE(SUBSTITUTE(Hafas[[#This Row],[Längengrad Bahnhof]],".",","))</f>
        <v>7.7260660000000003</v>
      </c>
    </row>
    <row r="5029" spans="1:7">
      <c r="A5029" s="4" t="s">
        <v>17311</v>
      </c>
      <c r="B5029">
        <v>8004441</v>
      </c>
      <c r="D5029" s="4" t="s">
        <v>17312</v>
      </c>
      <c r="E5029" s="4" t="s">
        <v>17313</v>
      </c>
      <c r="F5029">
        <f>VALUE(SUBSTITUTE(Hafas[[#This Row],[Breitengrad Bahnhof]],".",","))</f>
        <v>51.628183999999997</v>
      </c>
      <c r="G5029">
        <f>VALUE(SUBSTITUTE(Hafas[[#This Row],[Längengrad Bahnhof]],".",","))</f>
        <v>9.9330960000000008</v>
      </c>
    </row>
    <row r="5030" spans="1:7">
      <c r="A5030" s="4" t="s">
        <v>17314</v>
      </c>
      <c r="B5030">
        <v>8000283</v>
      </c>
      <c r="D5030" s="4" t="s">
        <v>17315</v>
      </c>
      <c r="E5030" s="4" t="s">
        <v>17316</v>
      </c>
      <c r="F5030">
        <f>VALUE(SUBSTITUTE(Hafas[[#This Row],[Breitengrad Bahnhof]],".",","))</f>
        <v>51.703139</v>
      </c>
      <c r="G5030">
        <f>VALUE(SUBSTITUTE(Hafas[[#This Row],[Längengrad Bahnhof]],".",","))</f>
        <v>9.986618</v>
      </c>
    </row>
    <row r="5031" spans="1:7">
      <c r="A5031" s="4" t="s">
        <v>17317</v>
      </c>
      <c r="B5031">
        <v>8004466</v>
      </c>
      <c r="D5031" s="4" t="s">
        <v>17318</v>
      </c>
      <c r="E5031" s="4" t="s">
        <v>17319</v>
      </c>
      <c r="F5031">
        <f>VALUE(SUBSTITUTE(Hafas[[#This Row],[Breitengrad Bahnhof]],".",","))</f>
        <v>54.167327</v>
      </c>
      <c r="G5031">
        <f>VALUE(SUBSTITUTE(Hafas[[#This Row],[Längengrad Bahnhof]],".",","))</f>
        <v>9.8516890000000004</v>
      </c>
    </row>
    <row r="5032" spans="1:7">
      <c r="A5032" s="4" t="s">
        <v>17320</v>
      </c>
      <c r="B5032">
        <v>8071257</v>
      </c>
      <c r="D5032" s="4" t="s">
        <v>17321</v>
      </c>
      <c r="E5032" s="4" t="s">
        <v>17322</v>
      </c>
      <c r="F5032">
        <f>VALUE(SUBSTITUTE(Hafas[[#This Row],[Breitengrad Bahnhof]],".",","))</f>
        <v>50.794969999999999</v>
      </c>
      <c r="G5032">
        <f>VALUE(SUBSTITUTE(Hafas[[#This Row],[Längengrad Bahnhof]],".",","))</f>
        <v>6.5333420000000002</v>
      </c>
    </row>
    <row r="5033" spans="1:7">
      <c r="A5033" s="4" t="s">
        <v>17323</v>
      </c>
      <c r="B5033">
        <v>8004371</v>
      </c>
      <c r="D5033" s="4" t="s">
        <v>17324</v>
      </c>
      <c r="E5033" s="4" t="s">
        <v>17325</v>
      </c>
      <c r="F5033">
        <f>VALUE(SUBSTITUTE(Hafas[[#This Row],[Breitengrad Bahnhof]],".",","))</f>
        <v>50.782606999999999</v>
      </c>
      <c r="G5033">
        <f>VALUE(SUBSTITUTE(Hafas[[#This Row],[Längengrad Bahnhof]],".",","))</f>
        <v>6.5473160000000004</v>
      </c>
    </row>
    <row r="5034" spans="1:7">
      <c r="A5034" s="4" t="s">
        <v>17326</v>
      </c>
      <c r="B5034">
        <v>8010258</v>
      </c>
      <c r="D5034" s="4" t="s">
        <v>17327</v>
      </c>
      <c r="E5034" s="4" t="s">
        <v>17328</v>
      </c>
      <c r="F5034">
        <f>VALUE(SUBSTITUTE(Hafas[[#This Row],[Breitengrad Bahnhof]],".",","))</f>
        <v>51.060915999999999</v>
      </c>
      <c r="G5034">
        <f>VALUE(SUBSTITUTE(Hafas[[#This Row],[Längengrad Bahnhof]],".",","))</f>
        <v>13.293259000000001</v>
      </c>
    </row>
    <row r="5035" spans="1:7">
      <c r="A5035" s="4" t="s">
        <v>17329</v>
      </c>
      <c r="B5035">
        <v>8012517</v>
      </c>
      <c r="D5035" s="4" t="s">
        <v>17330</v>
      </c>
      <c r="E5035" s="4" t="s">
        <v>17331</v>
      </c>
      <c r="F5035">
        <f>VALUE(SUBSTITUTE(Hafas[[#This Row],[Breitengrad Bahnhof]],".",","))</f>
        <v>53.521594</v>
      </c>
      <c r="G5035">
        <f>VALUE(SUBSTITUTE(Hafas[[#This Row],[Längengrad Bahnhof]],".",","))</f>
        <v>12.452177000000001</v>
      </c>
    </row>
    <row r="5036" spans="1:7">
      <c r="A5036" s="4" t="s">
        <v>17332</v>
      </c>
      <c r="B5036">
        <v>8000595</v>
      </c>
      <c r="D5036" s="4" t="s">
        <v>17333</v>
      </c>
      <c r="E5036" s="4" t="s">
        <v>17334</v>
      </c>
      <c r="F5036">
        <f>VALUE(SUBSTITUTE(Hafas[[#This Row],[Breitengrad Bahnhof]],".",","))</f>
        <v>51.892139</v>
      </c>
      <c r="G5036">
        <f>VALUE(SUBSTITUTE(Hafas[[#This Row],[Längengrad Bahnhof]],".",","))</f>
        <v>7.4263339999999998</v>
      </c>
    </row>
    <row r="5037" spans="1:7">
      <c r="A5037" s="4" t="s">
        <v>17335</v>
      </c>
      <c r="B5037">
        <v>8004490</v>
      </c>
      <c r="D5037" s="4" t="s">
        <v>17336</v>
      </c>
      <c r="E5037" s="4" t="s">
        <v>17337</v>
      </c>
      <c r="F5037">
        <f>VALUE(SUBSTITUTE(Hafas[[#This Row],[Breitengrad Bahnhof]],".",","))</f>
        <v>48.620131999999998</v>
      </c>
      <c r="G5037">
        <f>VALUE(SUBSTITUTE(Hafas[[#This Row],[Längengrad Bahnhof]],".",","))</f>
        <v>8.8898250000000001</v>
      </c>
    </row>
    <row r="5038" spans="1:7">
      <c r="A5038" s="4" t="s">
        <v>17338</v>
      </c>
      <c r="B5038">
        <v>8012523</v>
      </c>
      <c r="D5038" s="4" t="s">
        <v>17339</v>
      </c>
      <c r="E5038" s="4" t="s">
        <v>17340</v>
      </c>
      <c r="F5038">
        <f>VALUE(SUBSTITUTE(Hafas[[#This Row],[Breitengrad Bahnhof]],".",","))</f>
        <v>51.302649000000002</v>
      </c>
      <c r="G5038">
        <f>VALUE(SUBSTITUTE(Hafas[[#This Row],[Längengrad Bahnhof]],".",","))</f>
        <v>13.391970000000001</v>
      </c>
    </row>
    <row r="5039" spans="1:7">
      <c r="A5039" s="4" t="s">
        <v>17341</v>
      </c>
      <c r="B5039">
        <v>8070716</v>
      </c>
      <c r="D5039" s="4" t="s">
        <v>17342</v>
      </c>
      <c r="E5039" s="4" t="s">
        <v>17343</v>
      </c>
      <c r="F5039">
        <f>VALUE(SUBSTITUTE(Hafas[[#This Row],[Breitengrad Bahnhof]],".",","))</f>
        <v>49.493986</v>
      </c>
      <c r="G5039">
        <f>VALUE(SUBSTITUTE(Hafas[[#This Row],[Längengrad Bahnhof]],".",","))</f>
        <v>11.078239999999999</v>
      </c>
    </row>
    <row r="5040" spans="1:7">
      <c r="A5040" s="4" t="s">
        <v>17344</v>
      </c>
      <c r="B5040">
        <v>8004493</v>
      </c>
      <c r="D5040" s="4" t="s">
        <v>17345</v>
      </c>
      <c r="E5040" s="4" t="s">
        <v>17346</v>
      </c>
      <c r="F5040">
        <f>VALUE(SUBSTITUTE(Hafas[[#This Row],[Breitengrad Bahnhof]],".",","))</f>
        <v>49.430795000000003</v>
      </c>
      <c r="G5040">
        <f>VALUE(SUBSTITUTE(Hafas[[#This Row],[Längengrad Bahnhof]],".",","))</f>
        <v>11.130044</v>
      </c>
    </row>
    <row r="5041" spans="1:7">
      <c r="A5041" s="4" t="s">
        <v>17347</v>
      </c>
      <c r="B5041">
        <v>8098493</v>
      </c>
      <c r="D5041" s="4" t="s">
        <v>2585</v>
      </c>
      <c r="E5041" s="4" t="s">
        <v>2585</v>
      </c>
      <c r="F5041">
        <f>VALUE(SUBSTITUTE(Hafas[[#This Row],[Breitengrad Bahnhof]],".",","))</f>
        <v>999999</v>
      </c>
      <c r="G5041">
        <f>VALUE(SUBSTITUTE(Hafas[[#This Row],[Längengrad Bahnhof]],".",","))</f>
        <v>999999</v>
      </c>
    </row>
    <row r="5042" spans="1:7">
      <c r="A5042" s="4" t="s">
        <v>17348</v>
      </c>
      <c r="B5042">
        <v>8070725</v>
      </c>
      <c r="D5042" s="4" t="s">
        <v>2585</v>
      </c>
      <c r="E5042" s="4" t="s">
        <v>2585</v>
      </c>
      <c r="F5042">
        <f>VALUE(SUBSTITUTE(Hafas[[#This Row],[Breitengrad Bahnhof]],".",","))</f>
        <v>999999</v>
      </c>
      <c r="G5042">
        <f>VALUE(SUBSTITUTE(Hafas[[#This Row],[Längengrad Bahnhof]],".",","))</f>
        <v>999999</v>
      </c>
    </row>
    <row r="5043" spans="1:7">
      <c r="A5043" s="4" t="s">
        <v>1280</v>
      </c>
      <c r="B5043">
        <v>8000284</v>
      </c>
      <c r="D5043" s="4" t="s">
        <v>17349</v>
      </c>
      <c r="E5043" s="4" t="s">
        <v>17350</v>
      </c>
      <c r="F5043">
        <f>VALUE(SUBSTITUTE(Hafas[[#This Row],[Breitengrad Bahnhof]],".",","))</f>
        <v>49.445616000000001</v>
      </c>
      <c r="G5043">
        <f>VALUE(SUBSTITUTE(Hafas[[#This Row],[Längengrad Bahnhof]],".",","))</f>
        <v>11.082989</v>
      </c>
    </row>
    <row r="5044" spans="1:7">
      <c r="A5044" s="4" t="s">
        <v>17351</v>
      </c>
      <c r="B5044">
        <v>8000469</v>
      </c>
      <c r="D5044" s="4" t="s">
        <v>17352</v>
      </c>
      <c r="E5044" s="4" t="s">
        <v>17353</v>
      </c>
      <c r="F5044">
        <f>VALUE(SUBSTITUTE(Hafas[[#This Row],[Breitengrad Bahnhof]],".",","))</f>
        <v>49.478521000000001</v>
      </c>
      <c r="G5044">
        <f>VALUE(SUBSTITUTE(Hafas[[#This Row],[Längengrad Bahnhof]],".",","))</f>
        <v>11.109923</v>
      </c>
    </row>
    <row r="5045" spans="1:7">
      <c r="A5045" s="4" t="s">
        <v>17354</v>
      </c>
      <c r="B5045">
        <v>8070717</v>
      </c>
      <c r="D5045" s="4" t="s">
        <v>17355</v>
      </c>
      <c r="E5045" s="4" t="s">
        <v>17356</v>
      </c>
      <c r="F5045">
        <f>VALUE(SUBSTITUTE(Hafas[[#This Row],[Breitengrad Bahnhof]],".",","))</f>
        <v>49.429206000000001</v>
      </c>
      <c r="G5045">
        <f>VALUE(SUBSTITUTE(Hafas[[#This Row],[Längengrad Bahnhof]],".",","))</f>
        <v>11.044095</v>
      </c>
    </row>
    <row r="5046" spans="1:7">
      <c r="A5046" s="4" t="s">
        <v>17357</v>
      </c>
      <c r="B5046">
        <v>8004469</v>
      </c>
      <c r="D5046" s="4" t="s">
        <v>17358</v>
      </c>
      <c r="E5046" s="4" t="s">
        <v>17359</v>
      </c>
      <c r="F5046">
        <f>VALUE(SUBSTITUTE(Hafas[[#This Row],[Breitengrad Bahnhof]],".",","))</f>
        <v>49.473975000000003</v>
      </c>
      <c r="G5046">
        <f>VALUE(SUBSTITUTE(Hafas[[#This Row],[Längengrad Bahnhof]],".",","))</f>
        <v>11.106115000000001</v>
      </c>
    </row>
    <row r="5047" spans="1:7">
      <c r="A5047" s="4" t="s">
        <v>17360</v>
      </c>
      <c r="B5047">
        <v>8070726</v>
      </c>
      <c r="D5047" s="4" t="s">
        <v>17361</v>
      </c>
      <c r="E5047" s="4" t="s">
        <v>17362</v>
      </c>
      <c r="F5047">
        <f>VALUE(SUBSTITUTE(Hafas[[#This Row],[Breitengrad Bahnhof]],".",","))</f>
        <v>49.472451</v>
      </c>
      <c r="G5047">
        <f>VALUE(SUBSTITUTE(Hafas[[#This Row],[Längengrad Bahnhof]],".",","))</f>
        <v>11.104542</v>
      </c>
    </row>
    <row r="5048" spans="1:7">
      <c r="A5048" s="4" t="s">
        <v>17363</v>
      </c>
      <c r="B5048">
        <v>8070718</v>
      </c>
      <c r="D5048" s="4" t="s">
        <v>2585</v>
      </c>
      <c r="E5048" s="4" t="s">
        <v>2585</v>
      </c>
      <c r="F5048">
        <f>VALUE(SUBSTITUTE(Hafas[[#This Row],[Breitengrad Bahnhof]],".",","))</f>
        <v>999999</v>
      </c>
      <c r="G5048">
        <f>VALUE(SUBSTITUTE(Hafas[[#This Row],[Längengrad Bahnhof]],".",","))</f>
        <v>999999</v>
      </c>
    </row>
    <row r="5049" spans="1:7">
      <c r="A5049" s="4" t="s">
        <v>17364</v>
      </c>
      <c r="B5049">
        <v>8004471</v>
      </c>
      <c r="D5049" s="4" t="s">
        <v>17365</v>
      </c>
      <c r="E5049" s="4" t="s">
        <v>17366</v>
      </c>
      <c r="F5049">
        <f>VALUE(SUBSTITUTE(Hafas[[#This Row],[Breitengrad Bahnhof]],".",","))</f>
        <v>49.463811</v>
      </c>
      <c r="G5049">
        <f>VALUE(SUBSTITUTE(Hafas[[#This Row],[Längengrad Bahnhof]],".",","))</f>
        <v>11.120884999999999</v>
      </c>
    </row>
    <row r="5050" spans="1:7">
      <c r="A5050" s="4" t="s">
        <v>17367</v>
      </c>
      <c r="B5050">
        <v>8004470</v>
      </c>
      <c r="D5050" s="4" t="s">
        <v>17368</v>
      </c>
      <c r="E5050" s="4" t="s">
        <v>17369</v>
      </c>
      <c r="F5050">
        <f>VALUE(SUBSTITUTE(Hafas[[#This Row],[Breitengrad Bahnhof]],".",","))</f>
        <v>49.454129000000002</v>
      </c>
      <c r="G5050">
        <f>VALUE(SUBSTITUTE(Hafas[[#This Row],[Längengrad Bahnhof]],".",","))</f>
        <v>11.119935</v>
      </c>
    </row>
    <row r="5051" spans="1:7">
      <c r="A5051" s="4" t="s">
        <v>17370</v>
      </c>
      <c r="B5051">
        <v>8070723</v>
      </c>
      <c r="D5051" s="4" t="s">
        <v>2585</v>
      </c>
      <c r="E5051" s="4" t="s">
        <v>2585</v>
      </c>
      <c r="F5051">
        <f>VALUE(SUBSTITUTE(Hafas[[#This Row],[Breitengrad Bahnhof]],".",","))</f>
        <v>999999</v>
      </c>
      <c r="G5051">
        <f>VALUE(SUBSTITUTE(Hafas[[#This Row],[Längengrad Bahnhof]],".",","))</f>
        <v>999999</v>
      </c>
    </row>
    <row r="5052" spans="1:7">
      <c r="A5052" s="4" t="s">
        <v>17370</v>
      </c>
      <c r="B5052">
        <v>8070724</v>
      </c>
      <c r="D5052" s="4" t="s">
        <v>2585</v>
      </c>
      <c r="E5052" s="4" t="s">
        <v>2585</v>
      </c>
      <c r="F5052">
        <f>VALUE(SUBSTITUTE(Hafas[[#This Row],[Breitengrad Bahnhof]],".",","))</f>
        <v>999999</v>
      </c>
      <c r="G5052">
        <f>VALUE(SUBSTITUTE(Hafas[[#This Row],[Längengrad Bahnhof]],".",","))</f>
        <v>999999</v>
      </c>
    </row>
    <row r="5053" spans="1:7">
      <c r="A5053" s="4" t="s">
        <v>17371</v>
      </c>
      <c r="B5053">
        <v>8070727</v>
      </c>
      <c r="D5053" s="4" t="s">
        <v>17372</v>
      </c>
      <c r="E5053" s="4" t="s">
        <v>17373</v>
      </c>
      <c r="F5053">
        <f>VALUE(SUBSTITUTE(Hafas[[#This Row],[Breitengrad Bahnhof]],".",","))</f>
        <v>49.457003</v>
      </c>
      <c r="G5053">
        <f>VALUE(SUBSTITUTE(Hafas[[#This Row],[Längengrad Bahnhof]],".",","))</f>
        <v>11.089468999999999</v>
      </c>
    </row>
    <row r="5054" spans="1:7">
      <c r="A5054" s="4" t="s">
        <v>17374</v>
      </c>
      <c r="B5054">
        <v>8070719</v>
      </c>
      <c r="D5054" s="4" t="s">
        <v>17375</v>
      </c>
      <c r="E5054" s="4" t="s">
        <v>17376</v>
      </c>
      <c r="F5054">
        <f>VALUE(SUBSTITUTE(Hafas[[#This Row],[Breitengrad Bahnhof]],".",","))</f>
        <v>49.460926999999998</v>
      </c>
      <c r="G5054">
        <f>VALUE(SUBSTITUTE(Hafas[[#This Row],[Längengrad Bahnhof]],".",","))</f>
        <v>11.093133999999999</v>
      </c>
    </row>
    <row r="5055" spans="1:7">
      <c r="A5055" s="4" t="s">
        <v>17377</v>
      </c>
      <c r="B5055">
        <v>8070728</v>
      </c>
      <c r="D5055" s="4" t="s">
        <v>17378</v>
      </c>
      <c r="E5055" s="4" t="s">
        <v>17379</v>
      </c>
      <c r="F5055">
        <f>VALUE(SUBSTITUTE(Hafas[[#This Row],[Breitengrad Bahnhof]],".",","))</f>
        <v>49.420915000000001</v>
      </c>
      <c r="G5055">
        <f>VALUE(SUBSTITUTE(Hafas[[#This Row],[Längengrad Bahnhof]],".",","))</f>
        <v>11.031923000000001</v>
      </c>
    </row>
    <row r="5056" spans="1:7">
      <c r="A5056" s="4" t="s">
        <v>17380</v>
      </c>
      <c r="B5056">
        <v>8004473</v>
      </c>
      <c r="D5056" s="4" t="s">
        <v>17381</v>
      </c>
      <c r="E5056" s="4" t="s">
        <v>17382</v>
      </c>
      <c r="F5056">
        <f>VALUE(SUBSTITUTE(Hafas[[#This Row],[Breitengrad Bahnhof]],".",","))</f>
        <v>49.445399999999999</v>
      </c>
      <c r="G5056">
        <f>VALUE(SUBSTITUTE(Hafas[[#This Row],[Längengrad Bahnhof]],".",","))</f>
        <v>11.055338000000001</v>
      </c>
    </row>
    <row r="5057" spans="1:7">
      <c r="A5057" s="4" t="s">
        <v>17380</v>
      </c>
      <c r="B5057">
        <v>8070729</v>
      </c>
      <c r="D5057" s="4" t="s">
        <v>17383</v>
      </c>
      <c r="E5057" s="4" t="s">
        <v>17384</v>
      </c>
      <c r="F5057">
        <f>VALUE(SUBSTITUTE(Hafas[[#This Row],[Breitengrad Bahnhof]],".",","))</f>
        <v>49.444710000000001</v>
      </c>
      <c r="G5057">
        <f>VALUE(SUBSTITUTE(Hafas[[#This Row],[Längengrad Bahnhof]],".",","))</f>
        <v>11.055431</v>
      </c>
    </row>
    <row r="5058" spans="1:7">
      <c r="A5058" s="4" t="s">
        <v>17385</v>
      </c>
      <c r="B5058">
        <v>8070720</v>
      </c>
      <c r="D5058" s="4" t="s">
        <v>17386</v>
      </c>
      <c r="E5058" s="4" t="s">
        <v>17387</v>
      </c>
      <c r="F5058">
        <f>VALUE(SUBSTITUTE(Hafas[[#This Row],[Breitengrad Bahnhof]],".",","))</f>
        <v>49.464745000000001</v>
      </c>
      <c r="G5058">
        <f>VALUE(SUBSTITUTE(Hafas[[#This Row],[Längengrad Bahnhof]],".",","))</f>
        <v>11.100491</v>
      </c>
    </row>
    <row r="5059" spans="1:7">
      <c r="A5059" s="4" t="s">
        <v>17388</v>
      </c>
      <c r="B5059">
        <v>8070730</v>
      </c>
      <c r="D5059" s="4" t="s">
        <v>17389</v>
      </c>
      <c r="E5059" s="4" t="s">
        <v>17390</v>
      </c>
      <c r="F5059">
        <f>VALUE(SUBSTITUTE(Hafas[[#This Row],[Breitengrad Bahnhof]],".",","))</f>
        <v>49.434201000000002</v>
      </c>
      <c r="G5059">
        <f>VALUE(SUBSTITUTE(Hafas[[#This Row],[Längengrad Bahnhof]],".",","))</f>
        <v>11.048245</v>
      </c>
    </row>
    <row r="5060" spans="1:7">
      <c r="A5060" s="4" t="s">
        <v>17391</v>
      </c>
      <c r="B5060">
        <v>8070721</v>
      </c>
      <c r="D5060" s="4" t="s">
        <v>17392</v>
      </c>
      <c r="E5060" s="4" t="s">
        <v>17393</v>
      </c>
      <c r="F5060">
        <f>VALUE(SUBSTITUTE(Hafas[[#This Row],[Breitengrad Bahnhof]],".",","))</f>
        <v>49.439008999999999</v>
      </c>
      <c r="G5060">
        <f>VALUE(SUBSTITUTE(Hafas[[#This Row],[Längengrad Bahnhof]],".",","))</f>
        <v>11.049988000000001</v>
      </c>
    </row>
    <row r="5061" spans="1:7">
      <c r="A5061" s="4" t="s">
        <v>17394</v>
      </c>
      <c r="B5061">
        <v>8070722</v>
      </c>
      <c r="D5061" s="4" t="s">
        <v>2585</v>
      </c>
      <c r="E5061" s="4" t="s">
        <v>2585</v>
      </c>
      <c r="F5061">
        <f>VALUE(SUBSTITUTE(Hafas[[#This Row],[Breitengrad Bahnhof]],".",","))</f>
        <v>999999</v>
      </c>
      <c r="G5061">
        <f>VALUE(SUBSTITUTE(Hafas[[#This Row],[Längengrad Bahnhof]],".",","))</f>
        <v>999999</v>
      </c>
    </row>
    <row r="5062" spans="1:7">
      <c r="A5062" s="4" t="s">
        <v>17395</v>
      </c>
      <c r="B5062">
        <v>8070731</v>
      </c>
      <c r="D5062" s="4" t="s">
        <v>17396</v>
      </c>
      <c r="E5062" s="4" t="s">
        <v>17397</v>
      </c>
      <c r="F5062">
        <f>VALUE(SUBSTITUTE(Hafas[[#This Row],[Breitengrad Bahnhof]],".",","))</f>
        <v>49.484959000000003</v>
      </c>
      <c r="G5062">
        <f>VALUE(SUBSTITUTE(Hafas[[#This Row],[Längengrad Bahnhof]],".",","))</f>
        <v>11.105216</v>
      </c>
    </row>
    <row r="5063" spans="1:7">
      <c r="A5063" s="4" t="s">
        <v>17398</v>
      </c>
      <c r="B5063">
        <v>8004442</v>
      </c>
      <c r="D5063" s="4" t="s">
        <v>17399</v>
      </c>
      <c r="E5063" s="4" t="s">
        <v>17400</v>
      </c>
      <c r="F5063">
        <f>VALUE(SUBSTITUTE(Hafas[[#This Row],[Breitengrad Bahnhof]],".",","))</f>
        <v>49.448039000000001</v>
      </c>
      <c r="G5063">
        <f>VALUE(SUBSTITUTE(Hafas[[#This Row],[Längengrad Bahnhof]],".",","))</f>
        <v>11.097530000000001</v>
      </c>
    </row>
    <row r="5064" spans="1:7">
      <c r="A5064" s="4" t="s">
        <v>17401</v>
      </c>
      <c r="B5064">
        <v>8004476</v>
      </c>
      <c r="D5064" s="4" t="s">
        <v>17402</v>
      </c>
      <c r="E5064" s="4" t="s">
        <v>17403</v>
      </c>
      <c r="F5064">
        <f>VALUE(SUBSTITUTE(Hafas[[#This Row],[Breitengrad Bahnhof]],".",","))</f>
        <v>49.437069999999999</v>
      </c>
      <c r="G5064">
        <f>VALUE(SUBSTITUTE(Hafas[[#This Row],[Längengrad Bahnhof]],".",","))</f>
        <v>11.117378</v>
      </c>
    </row>
    <row r="5065" spans="1:7">
      <c r="A5065" s="4" t="s">
        <v>17404</v>
      </c>
      <c r="B5065">
        <v>8004477</v>
      </c>
      <c r="D5065" s="4" t="s">
        <v>17405</v>
      </c>
      <c r="E5065" s="4" t="s">
        <v>17406</v>
      </c>
      <c r="F5065">
        <f>VALUE(SUBSTITUTE(Hafas[[#This Row],[Breitengrad Bahnhof]],".",","))</f>
        <v>49.409604999999999</v>
      </c>
      <c r="G5065">
        <f>VALUE(SUBSTITUTE(Hafas[[#This Row],[Längengrad Bahnhof]],".",","))</f>
        <v>11.047751</v>
      </c>
    </row>
    <row r="5066" spans="1:7">
      <c r="A5066" s="4" t="s">
        <v>17407</v>
      </c>
      <c r="B5066">
        <v>8004478</v>
      </c>
      <c r="D5066" s="4" t="s">
        <v>17408</v>
      </c>
      <c r="E5066" s="4" t="s">
        <v>17409</v>
      </c>
      <c r="F5066">
        <f>VALUE(SUBSTITUTE(Hafas[[#This Row],[Breitengrad Bahnhof]],".",","))</f>
        <v>49.472060999999997</v>
      </c>
      <c r="G5066">
        <f>VALUE(SUBSTITUTE(Hafas[[#This Row],[Längengrad Bahnhof]],".",","))</f>
        <v>11.137293</v>
      </c>
    </row>
    <row r="5067" spans="1:7">
      <c r="A5067" s="4" t="s">
        <v>17410</v>
      </c>
      <c r="B5067">
        <v>8005304</v>
      </c>
      <c r="D5067" s="4" t="s">
        <v>17411</v>
      </c>
      <c r="E5067" s="4" t="s">
        <v>17412</v>
      </c>
      <c r="F5067">
        <f>VALUE(SUBSTITUTE(Hafas[[#This Row],[Breitengrad Bahnhof]],".",","))</f>
        <v>49.444457999999997</v>
      </c>
      <c r="G5067">
        <f>VALUE(SUBSTITUTE(Hafas[[#This Row],[Längengrad Bahnhof]],".",","))</f>
        <v>11.111354</v>
      </c>
    </row>
    <row r="5068" spans="1:7">
      <c r="A5068" s="4" t="s">
        <v>17413</v>
      </c>
      <c r="B5068">
        <v>8004480</v>
      </c>
      <c r="D5068" s="4" t="s">
        <v>17414</v>
      </c>
      <c r="E5068" s="4" t="s">
        <v>17415</v>
      </c>
      <c r="F5068">
        <f>VALUE(SUBSTITUTE(Hafas[[#This Row],[Breitengrad Bahnhof]],".",","))</f>
        <v>49.462947999999997</v>
      </c>
      <c r="G5068">
        <f>VALUE(SUBSTITUTE(Hafas[[#This Row],[Längengrad Bahnhof]],".",","))</f>
        <v>11.168476999999999</v>
      </c>
    </row>
    <row r="5069" spans="1:7">
      <c r="A5069" s="4" t="s">
        <v>17416</v>
      </c>
      <c r="B5069">
        <v>8004481</v>
      </c>
      <c r="D5069" s="4" t="s">
        <v>17417</v>
      </c>
      <c r="E5069" s="4" t="s">
        <v>17418</v>
      </c>
      <c r="F5069">
        <f>VALUE(SUBSTITUTE(Hafas[[#This Row],[Breitengrad Bahnhof]],".",","))</f>
        <v>49.459212999999998</v>
      </c>
      <c r="G5069">
        <f>VALUE(SUBSTITUTE(Hafas[[#This Row],[Längengrad Bahnhof]],".",","))</f>
        <v>11.133865999999999</v>
      </c>
    </row>
    <row r="5070" spans="1:7">
      <c r="A5070" s="4" t="s">
        <v>17419</v>
      </c>
      <c r="B5070">
        <v>8004491</v>
      </c>
      <c r="D5070" s="4" t="s">
        <v>17420</v>
      </c>
      <c r="E5070" s="4" t="s">
        <v>17421</v>
      </c>
      <c r="F5070">
        <f>VALUE(SUBSTITUTE(Hafas[[#This Row],[Breitengrad Bahnhof]],".",","))</f>
        <v>49.462625000000003</v>
      </c>
      <c r="G5070">
        <f>VALUE(SUBSTITUTE(Hafas[[#This Row],[Längengrad Bahnhof]],".",","))</f>
        <v>11.154754000000001</v>
      </c>
    </row>
    <row r="5071" spans="1:7">
      <c r="A5071" s="4" t="s">
        <v>17422</v>
      </c>
      <c r="B5071">
        <v>8004483</v>
      </c>
      <c r="D5071" s="4" t="s">
        <v>17423</v>
      </c>
      <c r="E5071" s="4" t="s">
        <v>17424</v>
      </c>
      <c r="F5071">
        <f>VALUE(SUBSTITUTE(Hafas[[#This Row],[Breitengrad Bahnhof]],".",","))</f>
        <v>49.382114000000001</v>
      </c>
      <c r="G5071">
        <f>VALUE(SUBSTITUTE(Hafas[[#This Row],[Längengrad Bahnhof]],".",","))</f>
        <v>11.038857</v>
      </c>
    </row>
    <row r="5072" spans="1:7">
      <c r="A5072" s="4" t="s">
        <v>17425</v>
      </c>
      <c r="B5072">
        <v>8004484</v>
      </c>
      <c r="D5072" s="4" t="s">
        <v>17426</v>
      </c>
      <c r="E5072" s="4" t="s">
        <v>17427</v>
      </c>
      <c r="F5072">
        <f>VALUE(SUBSTITUTE(Hafas[[#This Row],[Breitengrad Bahnhof]],".",","))</f>
        <v>49.429585000000003</v>
      </c>
      <c r="G5072">
        <f>VALUE(SUBSTITUTE(Hafas[[#This Row],[Längengrad Bahnhof]],".",","))</f>
        <v>11.054650000000001</v>
      </c>
    </row>
    <row r="5073" spans="1:7">
      <c r="A5073" s="4" t="s">
        <v>17428</v>
      </c>
      <c r="B5073">
        <v>8004485</v>
      </c>
      <c r="D5073" s="4" t="s">
        <v>17429</v>
      </c>
      <c r="E5073" s="4" t="s">
        <v>17430</v>
      </c>
      <c r="F5073">
        <f>VALUE(SUBSTITUTE(Hafas[[#This Row],[Breitengrad Bahnhof]],".",","))</f>
        <v>49.434376999999998</v>
      </c>
      <c r="G5073">
        <f>VALUE(SUBSTITUTE(Hafas[[#This Row],[Längengrad Bahnhof]],".",","))</f>
        <v>11.045403</v>
      </c>
    </row>
    <row r="5074" spans="1:7">
      <c r="A5074" s="4" t="s">
        <v>17431</v>
      </c>
      <c r="B5074">
        <v>8004486</v>
      </c>
      <c r="D5074" s="4" t="s">
        <v>17432</v>
      </c>
      <c r="E5074" s="4" t="s">
        <v>17433</v>
      </c>
      <c r="F5074">
        <f>VALUE(SUBSTITUTE(Hafas[[#This Row],[Breitengrad Bahnhof]],".",","))</f>
        <v>49.425552000000003</v>
      </c>
      <c r="G5074">
        <f>VALUE(SUBSTITUTE(Hafas[[#This Row],[Längengrad Bahnhof]],".",","))</f>
        <v>11.018171000000001</v>
      </c>
    </row>
    <row r="5075" spans="1:7">
      <c r="A5075" s="4" t="s">
        <v>17434</v>
      </c>
      <c r="B5075">
        <v>8004487</v>
      </c>
      <c r="D5075" s="4" t="s">
        <v>17435</v>
      </c>
      <c r="E5075" s="4" t="s">
        <v>17436</v>
      </c>
      <c r="F5075">
        <f>VALUE(SUBSTITUTE(Hafas[[#This Row],[Breitengrad Bahnhof]],".",","))</f>
        <v>49.442836</v>
      </c>
      <c r="G5075">
        <f>VALUE(SUBSTITUTE(Hafas[[#This Row],[Längengrad Bahnhof]],".",","))</f>
        <v>11.068199999999999</v>
      </c>
    </row>
    <row r="5076" spans="1:7">
      <c r="A5076" s="4" t="s">
        <v>17437</v>
      </c>
      <c r="B5076">
        <v>8004488</v>
      </c>
      <c r="D5076" s="4" t="s">
        <v>17438</v>
      </c>
      <c r="E5076" s="4" t="s">
        <v>17439</v>
      </c>
      <c r="F5076">
        <f>VALUE(SUBSTITUTE(Hafas[[#This Row],[Breitengrad Bahnhof]],".",","))</f>
        <v>48.628065999999997</v>
      </c>
      <c r="G5076">
        <f>VALUE(SUBSTITUTE(Hafas[[#This Row],[Längengrad Bahnhof]],".",","))</f>
        <v>9.3428020000000007</v>
      </c>
    </row>
    <row r="5077" spans="1:7">
      <c r="A5077" s="4" t="s">
        <v>17440</v>
      </c>
      <c r="B5077">
        <v>8090021</v>
      </c>
      <c r="D5077" s="4" t="s">
        <v>17441</v>
      </c>
      <c r="E5077" s="4" t="s">
        <v>17442</v>
      </c>
      <c r="F5077">
        <f>VALUE(SUBSTITUTE(Hafas[[#This Row],[Breitengrad Bahnhof]],".",","))</f>
        <v>48.608573</v>
      </c>
      <c r="G5077">
        <f>VALUE(SUBSTITUTE(Hafas[[#This Row],[Längengrad Bahnhof]],".",","))</f>
        <v>9.3457129999999999</v>
      </c>
    </row>
    <row r="5078" spans="1:7">
      <c r="A5078" s="4" t="s">
        <v>17443</v>
      </c>
      <c r="B5078">
        <v>8090020</v>
      </c>
      <c r="D5078" s="4" t="s">
        <v>17444</v>
      </c>
      <c r="E5078" s="4" t="s">
        <v>17445</v>
      </c>
      <c r="F5078">
        <f>VALUE(SUBSTITUTE(Hafas[[#This Row],[Breitengrad Bahnhof]],".",","))</f>
        <v>48.620334</v>
      </c>
      <c r="G5078">
        <f>VALUE(SUBSTITUTE(Hafas[[#This Row],[Längengrad Bahnhof]],".",","))</f>
        <v>9.3400719999999993</v>
      </c>
    </row>
    <row r="5079" spans="1:7">
      <c r="A5079" s="4" t="s">
        <v>17446</v>
      </c>
      <c r="B5079">
        <v>8007055</v>
      </c>
      <c r="D5079" s="4" t="s">
        <v>17447</v>
      </c>
      <c r="E5079" s="4" t="s">
        <v>17448</v>
      </c>
      <c r="F5079">
        <f>VALUE(SUBSTITUTE(Hafas[[#This Row],[Breitengrad Bahnhof]],".",","))</f>
        <v>53.863663000000003</v>
      </c>
      <c r="G5079">
        <f>VALUE(SUBSTITUTE(Hafas[[#This Row],[Längengrad Bahnhof]],".",","))</f>
        <v>9.9167489999999994</v>
      </c>
    </row>
    <row r="5080" spans="1:7">
      <c r="A5080" s="4" t="s">
        <v>17449</v>
      </c>
      <c r="B5080">
        <v>8004497</v>
      </c>
      <c r="D5080" s="4" t="s">
        <v>17450</v>
      </c>
      <c r="E5080" s="4" t="s">
        <v>17451</v>
      </c>
      <c r="F5080">
        <f>VALUE(SUBSTITUTE(Hafas[[#This Row],[Breitengrad Bahnhof]],".",","))</f>
        <v>49.832048999999998</v>
      </c>
      <c r="G5080">
        <f>VALUE(SUBSTITUTE(Hafas[[#This Row],[Längengrad Bahnhof]],".",","))</f>
        <v>8.7437439999999995</v>
      </c>
    </row>
    <row r="5081" spans="1:7">
      <c r="A5081" s="4" t="s">
        <v>17452</v>
      </c>
      <c r="B5081">
        <v>8007002</v>
      </c>
      <c r="D5081" s="4" t="s">
        <v>17453</v>
      </c>
      <c r="E5081" s="4" t="s">
        <v>17454</v>
      </c>
      <c r="F5081">
        <f>VALUE(SUBSTITUTE(Hafas[[#This Row],[Breitengrad Bahnhof]],".",","))</f>
        <v>48.614099000000003</v>
      </c>
      <c r="G5081">
        <f>VALUE(SUBSTITUTE(Hafas[[#This Row],[Längengrad Bahnhof]],".",","))</f>
        <v>8.0792509999999993</v>
      </c>
    </row>
    <row r="5082" spans="1:7">
      <c r="A5082" s="4" t="s">
        <v>17455</v>
      </c>
      <c r="B5082">
        <v>8007003</v>
      </c>
      <c r="D5082" s="4" t="s">
        <v>17456</v>
      </c>
      <c r="E5082" s="4" t="s">
        <v>17457</v>
      </c>
      <c r="F5082">
        <f>VALUE(SUBSTITUTE(Hafas[[#This Row],[Breitengrad Bahnhof]],".",","))</f>
        <v>48.603464000000002</v>
      </c>
      <c r="G5082">
        <f>VALUE(SUBSTITUTE(Hafas[[#This Row],[Längengrad Bahnhof]],".",","))</f>
        <v>8.0932680000000001</v>
      </c>
    </row>
    <row r="5083" spans="1:7">
      <c r="A5083" s="4" t="s">
        <v>17458</v>
      </c>
      <c r="B5083">
        <v>8004496</v>
      </c>
      <c r="D5083" s="4" t="s">
        <v>17459</v>
      </c>
      <c r="E5083" s="4" t="s">
        <v>17460</v>
      </c>
      <c r="F5083">
        <f>VALUE(SUBSTITUTE(Hafas[[#This Row],[Breitengrad Bahnhof]],".",","))</f>
        <v>48.705193000000001</v>
      </c>
      <c r="G5083">
        <f>VALUE(SUBSTITUTE(Hafas[[#This Row],[Längengrad Bahnhof]],".",","))</f>
        <v>9.1273350000000004</v>
      </c>
    </row>
    <row r="5084" spans="1:7">
      <c r="A5084" s="4" t="s">
        <v>17461</v>
      </c>
      <c r="B5084">
        <v>8004503</v>
      </c>
      <c r="D5084" s="4" t="s">
        <v>17462</v>
      </c>
      <c r="E5084" s="4" t="s">
        <v>17463</v>
      </c>
      <c r="F5084">
        <f>VALUE(SUBSTITUTE(Hafas[[#This Row],[Breitengrad Bahnhof]],".",","))</f>
        <v>47.599544999999999</v>
      </c>
      <c r="G5084">
        <f>VALUE(SUBSTITUTE(Hafas[[#This Row],[Längengrad Bahnhof]],".",","))</f>
        <v>11.057078000000001</v>
      </c>
    </row>
    <row r="5085" spans="1:7">
      <c r="A5085" s="4" t="s">
        <v>17464</v>
      </c>
      <c r="B5085">
        <v>8004504</v>
      </c>
      <c r="D5085" s="4" t="s">
        <v>17465</v>
      </c>
      <c r="E5085" s="4" t="s">
        <v>17466</v>
      </c>
      <c r="F5085">
        <f>VALUE(SUBSTITUTE(Hafas[[#This Row],[Breitengrad Bahnhof]],".",","))</f>
        <v>49.41621</v>
      </c>
      <c r="G5085">
        <f>VALUE(SUBSTITUTE(Hafas[[#This Row],[Längengrad Bahnhof]],".",","))</f>
        <v>10.963200000000001</v>
      </c>
    </row>
    <row r="5086" spans="1:7">
      <c r="A5086" s="4" t="s">
        <v>17467</v>
      </c>
      <c r="B5086">
        <v>8004506</v>
      </c>
      <c r="D5086" s="4" t="s">
        <v>17468</v>
      </c>
      <c r="E5086" s="4" t="s">
        <v>17469</v>
      </c>
      <c r="F5086">
        <f>VALUE(SUBSTITUTE(Hafas[[#This Row],[Breitengrad Bahnhof]],".",","))</f>
        <v>47.559272999999997</v>
      </c>
      <c r="G5086">
        <f>VALUE(SUBSTITUTE(Hafas[[#This Row],[Längengrad Bahnhof]],".",","))</f>
        <v>11.139272</v>
      </c>
    </row>
    <row r="5087" spans="1:7">
      <c r="A5087" s="4" t="s">
        <v>17470</v>
      </c>
      <c r="B5087">
        <v>8004507</v>
      </c>
      <c r="D5087" s="4" t="s">
        <v>17471</v>
      </c>
      <c r="E5087" s="4" t="s">
        <v>17472</v>
      </c>
      <c r="F5087">
        <f>VALUE(SUBSTITUTE(Hafas[[#This Row],[Breitengrad Bahnhof]],".",","))</f>
        <v>47.652790000000003</v>
      </c>
      <c r="G5087">
        <f>VALUE(SUBSTITUTE(Hafas[[#This Row],[Längengrad Bahnhof]],".",","))</f>
        <v>12.175262</v>
      </c>
    </row>
    <row r="5088" spans="1:7">
      <c r="A5088" s="4" t="s">
        <v>17473</v>
      </c>
      <c r="B5088">
        <v>8004513</v>
      </c>
      <c r="D5088" s="4" t="s">
        <v>17474</v>
      </c>
      <c r="E5088" s="4" t="s">
        <v>17475</v>
      </c>
      <c r="F5088">
        <f>VALUE(SUBSTITUTE(Hafas[[#This Row],[Breitengrad Bahnhof]],".",","))</f>
        <v>50.282929000000003</v>
      </c>
      <c r="G5088">
        <f>VALUE(SUBSTITUTE(Hafas[[#This Row],[Längengrad Bahnhof]],".",","))</f>
        <v>6.6383369999999999</v>
      </c>
    </row>
    <row r="5089" spans="1:7">
      <c r="A5089" s="4" t="s">
        <v>442</v>
      </c>
      <c r="B5089">
        <v>8004514</v>
      </c>
      <c r="D5089" s="4" t="s">
        <v>17476</v>
      </c>
      <c r="E5089" s="4" t="s">
        <v>17477</v>
      </c>
      <c r="F5089">
        <f>VALUE(SUBSTITUTE(Hafas[[#This Row],[Breitengrad Bahnhof]],".",","))</f>
        <v>49.710161999999997</v>
      </c>
      <c r="G5089">
        <f>VALUE(SUBSTITUTE(Hafas[[#This Row],[Längengrad Bahnhof]],".",","))</f>
        <v>6.5116339999999999</v>
      </c>
    </row>
    <row r="5090" spans="1:7">
      <c r="A5090" s="4" t="s">
        <v>17478</v>
      </c>
      <c r="B5090">
        <v>8004515</v>
      </c>
      <c r="D5090" s="4" t="s">
        <v>17479</v>
      </c>
      <c r="E5090" s="4" t="s">
        <v>17480</v>
      </c>
      <c r="F5090">
        <f>VALUE(SUBSTITUTE(Hafas[[#This Row],[Breitengrad Bahnhof]],".",","))</f>
        <v>50.577010999999999</v>
      </c>
      <c r="G5090">
        <f>VALUE(SUBSTITUTE(Hafas[[#This Row],[Längengrad Bahnhof]],".",","))</f>
        <v>9.5642320000000005</v>
      </c>
    </row>
    <row r="5091" spans="1:7">
      <c r="A5091" s="4" t="s">
        <v>17481</v>
      </c>
      <c r="B5091">
        <v>8004517</v>
      </c>
      <c r="D5091" s="4" t="s">
        <v>17482</v>
      </c>
      <c r="E5091" s="4" t="s">
        <v>17483</v>
      </c>
      <c r="F5091">
        <f>VALUE(SUBSTITUTE(Hafas[[#This Row],[Breitengrad Bahnhof]],".",","))</f>
        <v>48.648158000000002</v>
      </c>
      <c r="G5091">
        <f>VALUE(SUBSTITUTE(Hafas[[#This Row],[Längengrad Bahnhof]],".",","))</f>
        <v>9.3643370000000008</v>
      </c>
    </row>
    <row r="5092" spans="1:7">
      <c r="A5092" s="4" t="s">
        <v>17484</v>
      </c>
      <c r="B5092">
        <v>8004518</v>
      </c>
      <c r="D5092" s="4" t="s">
        <v>17485</v>
      </c>
      <c r="E5092" s="4" t="s">
        <v>17486</v>
      </c>
      <c r="F5092">
        <f>VALUE(SUBSTITUTE(Hafas[[#This Row],[Breitengrad Bahnhof]],".",","))</f>
        <v>50.354498</v>
      </c>
      <c r="G5092">
        <f>VALUE(SUBSTITUTE(Hafas[[#This Row],[Längengrad Bahnhof]],".",","))</f>
        <v>8.1878010000000003</v>
      </c>
    </row>
    <row r="5093" spans="1:7">
      <c r="A5093" s="4" t="s">
        <v>17487</v>
      </c>
      <c r="B5093">
        <v>8012518</v>
      </c>
      <c r="D5093" s="4" t="s">
        <v>17488</v>
      </c>
      <c r="E5093" s="4" t="s">
        <v>17489</v>
      </c>
      <c r="F5093">
        <f>VALUE(SUBSTITUTE(Hafas[[#This Row],[Breitengrad Bahnhof]],".",","))</f>
        <v>50.860247999999999</v>
      </c>
      <c r="G5093">
        <f>VALUE(SUBSTITUTE(Hafas[[#This Row],[Längengrad Bahnhof]],".",","))</f>
        <v>13.665174</v>
      </c>
    </row>
    <row r="5094" spans="1:7">
      <c r="A5094" s="4" t="s">
        <v>17490</v>
      </c>
      <c r="B5094">
        <v>8004521</v>
      </c>
      <c r="D5094" s="4" t="s">
        <v>17491</v>
      </c>
      <c r="E5094" s="4" t="s">
        <v>17492</v>
      </c>
      <c r="F5094">
        <f>VALUE(SUBSTITUTE(Hafas[[#This Row],[Breitengrad Bahnhof]],".",","))</f>
        <v>49.418078999999999</v>
      </c>
      <c r="G5094">
        <f>VALUE(SUBSTITUTE(Hafas[[#This Row],[Längengrad Bahnhof]],".",","))</f>
        <v>10.423118000000001</v>
      </c>
    </row>
    <row r="5095" spans="1:7">
      <c r="A5095" s="4" t="s">
        <v>17493</v>
      </c>
      <c r="B5095">
        <v>8079078</v>
      </c>
      <c r="D5095" s="4" t="s">
        <v>17494</v>
      </c>
      <c r="E5095" s="4" t="s">
        <v>17495</v>
      </c>
      <c r="F5095">
        <f>VALUE(SUBSTITUTE(Hafas[[#This Row],[Breitengrad Bahnhof]],".",","))</f>
        <v>49.083967999999999</v>
      </c>
      <c r="G5095">
        <f>VALUE(SUBSTITUTE(Hafas[[#This Row],[Längengrad Bahnhof]],".",","))</f>
        <v>8.7750070000000004</v>
      </c>
    </row>
    <row r="5096" spans="1:7">
      <c r="A5096" s="4" t="s">
        <v>17496</v>
      </c>
      <c r="B5096">
        <v>8004525</v>
      </c>
      <c r="D5096" s="4" t="s">
        <v>17497</v>
      </c>
      <c r="E5096" s="4" t="s">
        <v>17498</v>
      </c>
      <c r="F5096">
        <f>VALUE(SUBSTITUTE(Hafas[[#This Row],[Breitengrad Bahnhof]],".",","))</f>
        <v>48.447572999999998</v>
      </c>
      <c r="G5096">
        <f>VALUE(SUBSTITUTE(Hafas[[#This Row],[Längengrad Bahnhof]],".",","))</f>
        <v>10.083024</v>
      </c>
    </row>
    <row r="5097" spans="1:7">
      <c r="A5097" s="4" t="s">
        <v>17499</v>
      </c>
      <c r="B5097">
        <v>8004526</v>
      </c>
      <c r="D5097" s="4" t="s">
        <v>17500</v>
      </c>
      <c r="E5097" s="4" t="s">
        <v>17501</v>
      </c>
      <c r="F5097">
        <f>VALUE(SUBSTITUTE(Hafas[[#This Row],[Breitengrad Bahnhof]],".",","))</f>
        <v>51.376322999999999</v>
      </c>
      <c r="G5097">
        <f>VALUE(SUBSTITUTE(Hafas[[#This Row],[Längengrad Bahnhof]],".",","))</f>
        <v>9.2509289999999993</v>
      </c>
    </row>
    <row r="5098" spans="1:7">
      <c r="A5098" s="4" t="s">
        <v>17502</v>
      </c>
      <c r="B5098">
        <v>8004527</v>
      </c>
      <c r="D5098" s="4" t="s">
        <v>17503</v>
      </c>
      <c r="E5098" s="4" t="s">
        <v>17504</v>
      </c>
      <c r="F5098">
        <f>VALUE(SUBSTITUTE(Hafas[[#This Row],[Breitengrad Bahnhof]],".",","))</f>
        <v>50.719911000000003</v>
      </c>
      <c r="G5098">
        <f>VALUE(SUBSTITUTE(Hafas[[#This Row],[Längengrad Bahnhof]],".",","))</f>
        <v>7.6593929999999997</v>
      </c>
    </row>
    <row r="5099" spans="1:7">
      <c r="A5099" s="4" t="s">
        <v>17505</v>
      </c>
      <c r="B5099">
        <v>8004528</v>
      </c>
      <c r="D5099" s="4" t="s">
        <v>17506</v>
      </c>
      <c r="E5099" s="4" t="s">
        <v>17507</v>
      </c>
      <c r="F5099">
        <f>VALUE(SUBSTITUTE(Hafas[[#This Row],[Breitengrad Bahnhof]],".",","))</f>
        <v>48.729875999999997</v>
      </c>
      <c r="G5099">
        <f>VALUE(SUBSTITUTE(Hafas[[#This Row],[Längengrad Bahnhof]],".",","))</f>
        <v>9.3272670000000009</v>
      </c>
    </row>
    <row r="5100" spans="1:7">
      <c r="A5100" s="4" t="s">
        <v>17508</v>
      </c>
      <c r="B5100">
        <v>8004529</v>
      </c>
      <c r="D5100" s="4" t="s">
        <v>17509</v>
      </c>
      <c r="E5100" s="4" t="s">
        <v>17510</v>
      </c>
      <c r="F5100">
        <f>VALUE(SUBSTITUTE(Hafas[[#This Row],[Breitengrad Bahnhof]],".",","))</f>
        <v>49.331477</v>
      </c>
      <c r="G5100">
        <f>VALUE(SUBSTITUTE(Hafas[[#This Row],[Längengrad Bahnhof]],".",","))</f>
        <v>11.333429000000001</v>
      </c>
    </row>
    <row r="5101" spans="1:7">
      <c r="A5101" s="4" t="s">
        <v>17511</v>
      </c>
      <c r="B5101">
        <v>8007437</v>
      </c>
      <c r="D5101" s="4" t="s">
        <v>17512</v>
      </c>
      <c r="E5101" s="4" t="s">
        <v>17513</v>
      </c>
      <c r="F5101">
        <f>VALUE(SUBSTITUTE(Hafas[[#This Row],[Breitengrad Bahnhof]],".",","))</f>
        <v>49.255403999999999</v>
      </c>
      <c r="G5101">
        <f>VALUE(SUBSTITUTE(Hafas[[#This Row],[Längengrad Bahnhof]],".",","))</f>
        <v>9.0440190000000005</v>
      </c>
    </row>
    <row r="5102" spans="1:7">
      <c r="A5102" s="4" t="s">
        <v>17514</v>
      </c>
      <c r="B5102">
        <v>8004531</v>
      </c>
      <c r="D5102" s="4" t="s">
        <v>17515</v>
      </c>
      <c r="E5102" s="4" t="s">
        <v>17516</v>
      </c>
      <c r="F5102">
        <f>VALUE(SUBSTITUTE(Hafas[[#This Row],[Breitengrad Bahnhof]],".",","))</f>
        <v>47.707537000000002</v>
      </c>
      <c r="G5102">
        <f>VALUE(SUBSTITUTE(Hafas[[#This Row],[Längengrad Bahnhof]],".",","))</f>
        <v>11.563533</v>
      </c>
    </row>
    <row r="5103" spans="1:7">
      <c r="A5103" s="4" t="s">
        <v>17517</v>
      </c>
      <c r="B5103">
        <v>8004532</v>
      </c>
      <c r="D5103" s="4" t="s">
        <v>17518</v>
      </c>
      <c r="E5103" s="4" t="s">
        <v>17519</v>
      </c>
      <c r="F5103">
        <f>VALUE(SUBSTITUTE(Hafas[[#This Row],[Breitengrad Bahnhof]],".",","))</f>
        <v>48.421925999999999</v>
      </c>
      <c r="G5103">
        <f>VALUE(SUBSTITUTE(Hafas[[#This Row],[Längengrad Bahnhof]],".",","))</f>
        <v>11.07976</v>
      </c>
    </row>
    <row r="5104" spans="1:7">
      <c r="A5104" s="4" t="s">
        <v>17520</v>
      </c>
      <c r="B5104">
        <v>8012524</v>
      </c>
      <c r="D5104" s="4" t="s">
        <v>17521</v>
      </c>
      <c r="E5104" s="4" t="s">
        <v>17522</v>
      </c>
      <c r="F5104">
        <f>VALUE(SUBSTITUTE(Hafas[[#This Row],[Breitengrad Bahnhof]],".",","))</f>
        <v>50.955595000000002</v>
      </c>
      <c r="G5104">
        <f>VALUE(SUBSTITUTE(Hafas[[#This Row],[Längengrad Bahnhof]],".",","))</f>
        <v>11.270746000000001</v>
      </c>
    </row>
    <row r="5105" spans="1:7">
      <c r="A5105" s="4" t="s">
        <v>17523</v>
      </c>
      <c r="B5105">
        <v>8004533</v>
      </c>
      <c r="D5105" s="4" t="s">
        <v>17524</v>
      </c>
      <c r="E5105" s="4" t="s">
        <v>17525</v>
      </c>
      <c r="F5105">
        <f>VALUE(SUBSTITUTE(Hafas[[#This Row],[Breitengrad Bahnhof]],".",","))</f>
        <v>49.929468</v>
      </c>
      <c r="G5105">
        <f>VALUE(SUBSTITUTE(Hafas[[#This Row],[Längengrad Bahnhof]],".",","))</f>
        <v>10.817637</v>
      </c>
    </row>
    <row r="5106" spans="1:7">
      <c r="A5106" s="4" t="s">
        <v>17526</v>
      </c>
      <c r="B5106">
        <v>8007105</v>
      </c>
      <c r="D5106" s="4" t="s">
        <v>17527</v>
      </c>
      <c r="E5106" s="4" t="s">
        <v>17528</v>
      </c>
      <c r="F5106">
        <f>VALUE(SUBSTITUTE(Hafas[[#This Row],[Breitengrad Bahnhof]],".",","))</f>
        <v>48.373308000000002</v>
      </c>
      <c r="G5106">
        <f>VALUE(SUBSTITUTE(Hafas[[#This Row],[Längengrad Bahnhof]],".",","))</f>
        <v>8.1244069999999997</v>
      </c>
    </row>
    <row r="5107" spans="1:7">
      <c r="A5107" s="4" t="s">
        <v>17529</v>
      </c>
      <c r="B5107">
        <v>8007106</v>
      </c>
      <c r="D5107" s="4" t="s">
        <v>17530</v>
      </c>
      <c r="E5107" s="4" t="s">
        <v>17531</v>
      </c>
      <c r="F5107">
        <f>VALUE(SUBSTITUTE(Hafas[[#This Row],[Breitengrad Bahnhof]],".",","))</f>
        <v>48.380789</v>
      </c>
      <c r="G5107">
        <f>VALUE(SUBSTITUTE(Hafas[[#This Row],[Längengrad Bahnhof]],".",","))</f>
        <v>8.1405119999999993</v>
      </c>
    </row>
    <row r="5108" spans="1:7">
      <c r="A5108" s="4" t="s">
        <v>17532</v>
      </c>
      <c r="B5108">
        <v>8000286</v>
      </c>
      <c r="D5108" s="4" t="s">
        <v>17533</v>
      </c>
      <c r="E5108" s="4" t="s">
        <v>17534</v>
      </c>
      <c r="F5108">
        <f>VALUE(SUBSTITUTE(Hafas[[#This Row],[Breitengrad Bahnhof]],".",","))</f>
        <v>51.474877999999997</v>
      </c>
      <c r="G5108">
        <f>VALUE(SUBSTITUTE(Hafas[[#This Row],[Längengrad Bahnhof]],".",","))</f>
        <v>6.8515879999999996</v>
      </c>
    </row>
    <row r="5109" spans="1:7">
      <c r="A5109" s="4" t="s">
        <v>17535</v>
      </c>
      <c r="B5109">
        <v>8004540</v>
      </c>
      <c r="D5109" s="4" t="s">
        <v>17536</v>
      </c>
      <c r="E5109" s="4" t="s">
        <v>17537</v>
      </c>
      <c r="F5109">
        <f>VALUE(SUBSTITUTE(Hafas[[#This Row],[Breitengrad Bahnhof]],".",","))</f>
        <v>51.534573999999999</v>
      </c>
      <c r="G5109">
        <f>VALUE(SUBSTITUTE(Hafas[[#This Row],[Längengrad Bahnhof]],".",","))</f>
        <v>6.8104550000000001</v>
      </c>
    </row>
    <row r="5110" spans="1:7">
      <c r="A5110" s="4" t="s">
        <v>17538</v>
      </c>
      <c r="B5110">
        <v>8004541</v>
      </c>
      <c r="D5110" s="4" t="s">
        <v>17539</v>
      </c>
      <c r="E5110" s="4" t="s">
        <v>17540</v>
      </c>
      <c r="F5110">
        <f>VALUE(SUBSTITUTE(Hafas[[#This Row],[Breitengrad Bahnhof]],".",","))</f>
        <v>51.499889000000003</v>
      </c>
      <c r="G5110">
        <f>VALUE(SUBSTITUTE(Hafas[[#This Row],[Längengrad Bahnhof]],".",","))</f>
        <v>6.8851339999999999</v>
      </c>
    </row>
    <row r="5111" spans="1:7">
      <c r="A5111" s="4" t="s">
        <v>17541</v>
      </c>
      <c r="B5111">
        <v>8004542</v>
      </c>
      <c r="D5111" s="4" t="s">
        <v>17542</v>
      </c>
      <c r="E5111" s="4" t="s">
        <v>17543</v>
      </c>
      <c r="F5111">
        <f>VALUE(SUBSTITUTE(Hafas[[#This Row],[Breitengrad Bahnhof]],".",","))</f>
        <v>51.512085999999996</v>
      </c>
      <c r="G5111">
        <f>VALUE(SUBSTITUTE(Hafas[[#This Row],[Längengrad Bahnhof]],".",","))</f>
        <v>6.8435430000000004</v>
      </c>
    </row>
    <row r="5112" spans="1:7">
      <c r="A5112" s="4" t="s">
        <v>17544</v>
      </c>
      <c r="B5112">
        <v>8017451</v>
      </c>
      <c r="D5112" s="4" t="s">
        <v>17545</v>
      </c>
      <c r="E5112" s="4" t="s">
        <v>17546</v>
      </c>
      <c r="F5112">
        <f>VALUE(SUBSTITUTE(Hafas[[#This Row],[Breitengrad Bahnhof]],".",","))</f>
        <v>50.706612999999997</v>
      </c>
      <c r="G5112">
        <f>VALUE(SUBSTITUTE(Hafas[[#This Row],[Längengrad Bahnhof]],".",","))</f>
        <v>10.724570999999999</v>
      </c>
    </row>
    <row r="5113" spans="1:7">
      <c r="A5113" s="4" t="s">
        <v>17547</v>
      </c>
      <c r="B5113">
        <v>8012526</v>
      </c>
      <c r="D5113" s="4" t="s">
        <v>17548</v>
      </c>
      <c r="E5113" s="4" t="s">
        <v>17549</v>
      </c>
      <c r="F5113">
        <f>VALUE(SUBSTITUTE(Hafas[[#This Row],[Breitengrad Bahnhof]],".",","))</f>
        <v>51.257795999999999</v>
      </c>
      <c r="G5113">
        <f>VALUE(SUBSTITUTE(Hafas[[#This Row],[Längengrad Bahnhof]],".",","))</f>
        <v>12.506422000000001</v>
      </c>
    </row>
    <row r="5114" spans="1:7">
      <c r="A5114" s="4" t="s">
        <v>17550</v>
      </c>
      <c r="B5114">
        <v>8081946</v>
      </c>
      <c r="D5114" s="4" t="s">
        <v>17551</v>
      </c>
      <c r="E5114" s="4" t="s">
        <v>17552</v>
      </c>
      <c r="F5114">
        <f>VALUE(SUBSTITUTE(Hafas[[#This Row],[Breitengrad Bahnhof]],".",","))</f>
        <v>47.519970999999998</v>
      </c>
      <c r="G5114">
        <f>VALUE(SUBSTITUTE(Hafas[[#This Row],[Längengrad Bahnhof]],".",","))</f>
        <v>10.425364</v>
      </c>
    </row>
    <row r="5115" spans="1:7">
      <c r="A5115" s="4" t="s">
        <v>17553</v>
      </c>
      <c r="B5115">
        <v>711840</v>
      </c>
      <c r="D5115" s="4" t="s">
        <v>17554</v>
      </c>
      <c r="E5115" s="4" t="s">
        <v>17555</v>
      </c>
      <c r="F5115">
        <f>VALUE(SUBSTITUTE(Hafas[[#This Row],[Breitengrad Bahnhof]],".",","))</f>
        <v>51.287045999999997</v>
      </c>
      <c r="G5115">
        <f>VALUE(SUBSTITUTE(Hafas[[#This Row],[Längengrad Bahnhof]],".",","))</f>
        <v>9.6365219999999994</v>
      </c>
    </row>
    <row r="5116" spans="1:7">
      <c r="A5116" s="4" t="s">
        <v>17556</v>
      </c>
      <c r="B5116">
        <v>711842</v>
      </c>
      <c r="D5116" s="4" t="s">
        <v>17557</v>
      </c>
      <c r="E5116" s="4" t="s">
        <v>17558</v>
      </c>
      <c r="F5116">
        <f>VALUE(SUBSTITUTE(Hafas[[#This Row],[Breitengrad Bahnhof]],".",","))</f>
        <v>51.283596000000003</v>
      </c>
      <c r="G5116">
        <f>VALUE(SUBSTITUTE(Hafas[[#This Row],[Längengrad Bahnhof]],".",","))</f>
        <v>9.6392380000000006</v>
      </c>
    </row>
    <row r="5117" spans="1:7">
      <c r="A5117" s="4" t="s">
        <v>17559</v>
      </c>
      <c r="B5117">
        <v>713412</v>
      </c>
      <c r="D5117" s="4" t="s">
        <v>17560</v>
      </c>
      <c r="E5117" s="4" t="s">
        <v>17561</v>
      </c>
      <c r="F5117">
        <f>VALUE(SUBSTITUTE(Hafas[[#This Row],[Breitengrad Bahnhof]],".",","))</f>
        <v>51.282487000000003</v>
      </c>
      <c r="G5117">
        <f>VALUE(SUBSTITUTE(Hafas[[#This Row],[Längengrad Bahnhof]],".",","))</f>
        <v>9.6197920000000003</v>
      </c>
    </row>
    <row r="5118" spans="1:7">
      <c r="A5118" s="4" t="s">
        <v>17562</v>
      </c>
      <c r="B5118">
        <v>711836</v>
      </c>
      <c r="D5118" s="4" t="s">
        <v>17563</v>
      </c>
      <c r="E5118" s="4" t="s">
        <v>17564</v>
      </c>
      <c r="F5118">
        <f>VALUE(SUBSTITUTE(Hafas[[#This Row],[Breitengrad Bahnhof]],".",","))</f>
        <v>51.285190999999998</v>
      </c>
      <c r="G5118">
        <f>VALUE(SUBSTITUTE(Hafas[[#This Row],[Längengrad Bahnhof]],".",","))</f>
        <v>9.6297309999999996</v>
      </c>
    </row>
    <row r="5119" spans="1:7">
      <c r="A5119" s="4" t="s">
        <v>17565</v>
      </c>
      <c r="B5119">
        <v>8004545</v>
      </c>
      <c r="D5119" s="4" t="s">
        <v>17566</v>
      </c>
      <c r="E5119" s="4" t="s">
        <v>17567</v>
      </c>
      <c r="F5119">
        <f>VALUE(SUBSTITUTE(Hafas[[#This Row],[Breitengrad Bahnhof]],".",","))</f>
        <v>48.529031000000003</v>
      </c>
      <c r="G5119">
        <f>VALUE(SUBSTITUTE(Hafas[[#This Row],[Längengrad Bahnhof]],".",","))</f>
        <v>8.0768900000000006</v>
      </c>
    </row>
    <row r="5120" spans="1:7">
      <c r="A5120" s="4" t="s">
        <v>17568</v>
      </c>
      <c r="B5120">
        <v>8004546</v>
      </c>
      <c r="D5120" s="4" t="s">
        <v>17569</v>
      </c>
      <c r="E5120" s="4" t="s">
        <v>17570</v>
      </c>
      <c r="F5120">
        <f>VALUE(SUBSTITUTE(Hafas[[#This Row],[Breitengrad Bahnhof]],".",","))</f>
        <v>48.524844999999999</v>
      </c>
      <c r="G5120">
        <f>VALUE(SUBSTITUTE(Hafas[[#This Row],[Längengrad Bahnhof]],".",","))</f>
        <v>8.0894370000000002</v>
      </c>
    </row>
    <row r="5121" spans="1:7">
      <c r="A5121" s="4" t="s">
        <v>17571</v>
      </c>
      <c r="B5121">
        <v>8004549</v>
      </c>
      <c r="D5121" s="4" t="s">
        <v>17572</v>
      </c>
      <c r="E5121" s="4" t="s">
        <v>17573</v>
      </c>
      <c r="F5121">
        <f>VALUE(SUBSTITUTE(Hafas[[#This Row],[Breitengrad Bahnhof]],".",","))</f>
        <v>48.782359</v>
      </c>
      <c r="G5121">
        <f>VALUE(SUBSTITUTE(Hafas[[#This Row],[Längengrad Bahnhof]],".",","))</f>
        <v>10.107654</v>
      </c>
    </row>
    <row r="5122" spans="1:7">
      <c r="A5122" s="4" t="s">
        <v>17574</v>
      </c>
      <c r="B5122">
        <v>8000287</v>
      </c>
      <c r="D5122" s="4" t="s">
        <v>17575</v>
      </c>
      <c r="E5122" s="4" t="s">
        <v>17576</v>
      </c>
      <c r="F5122">
        <f>VALUE(SUBSTITUTE(Hafas[[#This Row],[Breitengrad Bahnhof]],".",","))</f>
        <v>50.266388999999997</v>
      </c>
      <c r="G5122">
        <f>VALUE(SUBSTITUTE(Hafas[[#This Row],[Längengrad Bahnhof]],".",","))</f>
        <v>11.932204</v>
      </c>
    </row>
    <row r="5123" spans="1:7">
      <c r="A5123" s="4" t="s">
        <v>17577</v>
      </c>
      <c r="B5123">
        <v>8007331</v>
      </c>
      <c r="D5123" s="4" t="s">
        <v>17578</v>
      </c>
      <c r="E5123" s="4" t="s">
        <v>17579</v>
      </c>
      <c r="F5123">
        <f>VALUE(SUBSTITUTE(Hafas[[#This Row],[Breitengrad Bahnhof]],".",","))</f>
        <v>47.910556999999997</v>
      </c>
      <c r="G5123">
        <f>VALUE(SUBSTITUTE(Hafas[[#This Row],[Längengrad Bahnhof]],".",","))</f>
        <v>7.715884</v>
      </c>
    </row>
    <row r="5124" spans="1:7">
      <c r="A5124" s="4" t="s">
        <v>558</v>
      </c>
      <c r="B5124">
        <v>8004550</v>
      </c>
      <c r="D5124" s="4" t="s">
        <v>560</v>
      </c>
      <c r="E5124" s="4" t="s">
        <v>561</v>
      </c>
      <c r="F5124">
        <f>VALUE(SUBSTITUTE(Hafas[[#This Row],[Breitengrad Bahnhof]],".",","))</f>
        <v>50.299925999999999</v>
      </c>
      <c r="G5124">
        <f>VALUE(SUBSTITUTE(Hafas[[#This Row],[Längengrad Bahnhof]],".",","))</f>
        <v>7.6039640000000004</v>
      </c>
    </row>
    <row r="5125" spans="1:7">
      <c r="A5125" s="4" t="s">
        <v>17580</v>
      </c>
      <c r="B5125">
        <v>8075954</v>
      </c>
      <c r="D5125" s="4" t="s">
        <v>2585</v>
      </c>
      <c r="E5125" s="4" t="s">
        <v>2585</v>
      </c>
      <c r="F5125">
        <f>VALUE(SUBSTITUTE(Hafas[[#This Row],[Breitengrad Bahnhof]],".",","))</f>
        <v>999999</v>
      </c>
      <c r="G5125">
        <f>VALUE(SUBSTITUTE(Hafas[[#This Row],[Längengrad Bahnhof]],".",","))</f>
        <v>999999</v>
      </c>
    </row>
    <row r="5126" spans="1:7">
      <c r="A5126" s="4" t="s">
        <v>17581</v>
      </c>
      <c r="B5126">
        <v>8012527</v>
      </c>
      <c r="D5126" s="4" t="s">
        <v>17582</v>
      </c>
      <c r="E5126" s="4" t="s">
        <v>17583</v>
      </c>
      <c r="F5126">
        <f>VALUE(SUBSTITUTE(Hafas[[#This Row],[Breitengrad Bahnhof]],".",","))</f>
        <v>50.484952999999997</v>
      </c>
      <c r="G5126">
        <f>VALUE(SUBSTITUTE(Hafas[[#This Row],[Längengrad Bahnhof]],".",","))</f>
        <v>11.156264999999999</v>
      </c>
    </row>
    <row r="5127" spans="1:7">
      <c r="A5127" s="4" t="s">
        <v>17584</v>
      </c>
      <c r="B5127">
        <v>8004553</v>
      </c>
      <c r="D5127" s="4" t="s">
        <v>17585</v>
      </c>
      <c r="E5127" s="4" t="s">
        <v>17586</v>
      </c>
      <c r="F5127">
        <f>VALUE(SUBSTITUTE(Hafas[[#This Row],[Breitengrad Bahnhof]],".",","))</f>
        <v>48.554385000000003</v>
      </c>
      <c r="G5127">
        <f>VALUE(SUBSTITUTE(Hafas[[#This Row],[Längengrad Bahnhof]],".",","))</f>
        <v>9.4707740000000005</v>
      </c>
    </row>
    <row r="5128" spans="1:7">
      <c r="A5128" s="4" t="s">
        <v>17587</v>
      </c>
      <c r="B5128">
        <v>8012528</v>
      </c>
      <c r="D5128" s="4" t="s">
        <v>17588</v>
      </c>
      <c r="E5128" s="4" t="s">
        <v>17589</v>
      </c>
      <c r="F5128">
        <f>VALUE(SUBSTITUTE(Hafas[[#This Row],[Breitengrad Bahnhof]],".",","))</f>
        <v>50.907913999999998</v>
      </c>
      <c r="G5128">
        <f>VALUE(SUBSTITUTE(Hafas[[#This Row],[Längengrad Bahnhof]],".",","))</f>
        <v>12.959275999999999</v>
      </c>
    </row>
    <row r="5129" spans="1:7">
      <c r="A5129" s="4" t="s">
        <v>17590</v>
      </c>
      <c r="B5129">
        <v>8004554</v>
      </c>
      <c r="D5129" s="4" t="s">
        <v>17591</v>
      </c>
      <c r="E5129" s="4" t="s">
        <v>17592</v>
      </c>
      <c r="F5129">
        <f>VALUE(SUBSTITUTE(Hafas[[#This Row],[Breitengrad Bahnhof]],".",","))</f>
        <v>48.755409</v>
      </c>
      <c r="G5129">
        <f>VALUE(SUBSTITUTE(Hafas[[#This Row],[Längengrad Bahnhof]],".",","))</f>
        <v>12.217908</v>
      </c>
    </row>
    <row r="5130" spans="1:7">
      <c r="A5130" s="4" t="s">
        <v>17593</v>
      </c>
      <c r="B5130">
        <v>8004555</v>
      </c>
      <c r="D5130" s="4" t="s">
        <v>17594</v>
      </c>
      <c r="E5130" s="4" t="s">
        <v>17595</v>
      </c>
      <c r="F5130">
        <f>VALUE(SUBSTITUTE(Hafas[[#This Row],[Breitengrad Bahnhof]],".",","))</f>
        <v>49.450707000000001</v>
      </c>
      <c r="G5130">
        <f>VALUE(SUBSTITUTE(Hafas[[#This Row],[Längengrad Bahnhof]],".",","))</f>
        <v>7.151116</v>
      </c>
    </row>
    <row r="5131" spans="1:7">
      <c r="A5131" s="4" t="s">
        <v>17596</v>
      </c>
      <c r="B5131">
        <v>8007823</v>
      </c>
      <c r="D5131" s="4" t="s">
        <v>17597</v>
      </c>
      <c r="E5131" s="4" t="s">
        <v>17598</v>
      </c>
      <c r="F5131">
        <f>VALUE(SUBSTITUTE(Hafas[[#This Row],[Breitengrad Bahnhof]],".",","))</f>
        <v>50.713985999999998</v>
      </c>
      <c r="G5131">
        <f>VALUE(SUBSTITUTE(Hafas[[#This Row],[Längengrad Bahnhof]],".",","))</f>
        <v>6.4469669999999999</v>
      </c>
    </row>
    <row r="5132" spans="1:7">
      <c r="A5132" s="4" t="s">
        <v>17599</v>
      </c>
      <c r="B5132">
        <v>8004557</v>
      </c>
      <c r="D5132" s="4" t="s">
        <v>17600</v>
      </c>
      <c r="E5132" s="4" t="s">
        <v>17601</v>
      </c>
      <c r="F5132">
        <f>VALUE(SUBSTITUTE(Hafas[[#This Row],[Breitengrad Bahnhof]],".",","))</f>
        <v>49.456252999999997</v>
      </c>
      <c r="G5132">
        <f>VALUE(SUBSTITUTE(Hafas[[#This Row],[Längengrad Bahnhof]],".",","))</f>
        <v>7.5014120000000002</v>
      </c>
    </row>
    <row r="5133" spans="1:7">
      <c r="A5133" s="4" t="s">
        <v>17602</v>
      </c>
      <c r="B5133">
        <v>8004558</v>
      </c>
      <c r="D5133" s="4" t="s">
        <v>17603</v>
      </c>
      <c r="E5133" s="4" t="s">
        <v>17604</v>
      </c>
      <c r="F5133">
        <f>VALUE(SUBSTITUTE(Hafas[[#This Row],[Breitengrad Bahnhof]],".",","))</f>
        <v>49.934536999999999</v>
      </c>
      <c r="G5133">
        <f>VALUE(SUBSTITUTE(Hafas[[#This Row],[Längengrad Bahnhof]],".",","))</f>
        <v>9.1360880000000009</v>
      </c>
    </row>
    <row r="5134" spans="1:7">
      <c r="A5134" s="4" t="s">
        <v>17605</v>
      </c>
      <c r="B5134">
        <v>8004560</v>
      </c>
      <c r="D5134" s="4" t="s">
        <v>17606</v>
      </c>
      <c r="E5134" s="4" t="s">
        <v>17607</v>
      </c>
      <c r="F5134">
        <f>VALUE(SUBSTITUTE(Hafas[[#This Row],[Breitengrad Bahnhof]],".",","))</f>
        <v>49.840738000000002</v>
      </c>
      <c r="G5134">
        <f>VALUE(SUBSTITUTE(Hafas[[#This Row],[Längengrad Bahnhof]],".",","))</f>
        <v>9.1542220000000007</v>
      </c>
    </row>
    <row r="5135" spans="1:7">
      <c r="A5135" s="4" t="s">
        <v>17608</v>
      </c>
      <c r="B5135">
        <v>8004563</v>
      </c>
      <c r="D5135" s="4" t="s">
        <v>17609</v>
      </c>
      <c r="E5135" s="4" t="s">
        <v>17610</v>
      </c>
      <c r="F5135">
        <f>VALUE(SUBSTITUTE(Hafas[[#This Row],[Breitengrad Bahnhof]],".",","))</f>
        <v>48.295668999999997</v>
      </c>
      <c r="G5135">
        <f>VALUE(SUBSTITUTE(Hafas[[#This Row],[Längengrad Bahnhof]],".",","))</f>
        <v>8.5755140000000001</v>
      </c>
    </row>
    <row r="5136" spans="1:7">
      <c r="A5136" s="4" t="s">
        <v>17611</v>
      </c>
      <c r="B5136">
        <v>8004564</v>
      </c>
      <c r="D5136" s="4" t="s">
        <v>17612</v>
      </c>
      <c r="E5136" s="4" t="s">
        <v>17613</v>
      </c>
      <c r="F5136">
        <f>VALUE(SUBSTITUTE(Hafas[[#This Row],[Breitengrad Bahnhof]],".",","))</f>
        <v>50.952238999999999</v>
      </c>
      <c r="G5136">
        <f>VALUE(SUBSTITUTE(Hafas[[#This Row],[Längengrad Bahnhof]],".",","))</f>
        <v>8.3001670000000001</v>
      </c>
    </row>
    <row r="5137" spans="1:7">
      <c r="A5137" s="4" t="s">
        <v>17614</v>
      </c>
      <c r="B5137">
        <v>8012529</v>
      </c>
      <c r="D5137" s="4" t="s">
        <v>17615</v>
      </c>
      <c r="E5137" s="4" t="s">
        <v>17616</v>
      </c>
      <c r="F5137">
        <f>VALUE(SUBSTITUTE(Hafas[[#This Row],[Breitengrad Bahnhof]],".",","))</f>
        <v>50.646284999999999</v>
      </c>
      <c r="G5137">
        <f>VALUE(SUBSTITUTE(Hafas[[#This Row],[Längengrad Bahnhof]],".",","))</f>
        <v>13.394752</v>
      </c>
    </row>
    <row r="5138" spans="1:7">
      <c r="A5138" s="4" t="s">
        <v>17617</v>
      </c>
      <c r="B5138">
        <v>8004567</v>
      </c>
      <c r="D5138" s="4" t="s">
        <v>17618</v>
      </c>
      <c r="E5138" s="4" t="s">
        <v>17619</v>
      </c>
      <c r="F5138">
        <f>VALUE(SUBSTITUTE(Hafas[[#This Row],[Breitengrad Bahnhof]],".",","))</f>
        <v>50.315944000000002</v>
      </c>
      <c r="G5138">
        <f>VALUE(SUBSTITUTE(Hafas[[#This Row],[Längengrad Bahnhof]],".",","))</f>
        <v>7.8530040000000003</v>
      </c>
    </row>
    <row r="5139" spans="1:7">
      <c r="A5139" s="4" t="s">
        <v>17620</v>
      </c>
      <c r="B5139">
        <v>8010259</v>
      </c>
      <c r="D5139" s="4" t="s">
        <v>17621</v>
      </c>
      <c r="E5139" s="4" t="s">
        <v>17622</v>
      </c>
      <c r="F5139">
        <f>VALUE(SUBSTITUTE(Hafas[[#This Row],[Breitengrad Bahnhof]],".",","))</f>
        <v>50.966427000000003</v>
      </c>
      <c r="G5139">
        <f>VALUE(SUBSTITUTE(Hafas[[#This Row],[Längengrad Bahnhof]],".",","))</f>
        <v>14.708463999999999</v>
      </c>
    </row>
    <row r="5140" spans="1:7">
      <c r="A5140" s="4" t="s">
        <v>17623</v>
      </c>
      <c r="B5140">
        <v>8012530</v>
      </c>
      <c r="D5140" s="4" t="s">
        <v>17624</v>
      </c>
      <c r="E5140" s="4" t="s">
        <v>17625</v>
      </c>
      <c r="F5140">
        <f>VALUE(SUBSTITUTE(Hafas[[#This Row],[Breitengrad Bahnhof]],".",","))</f>
        <v>50.973830999999997</v>
      </c>
      <c r="G5140">
        <f>VALUE(SUBSTITUTE(Hafas[[#This Row],[Längengrad Bahnhof]],".",","))</f>
        <v>14.678718</v>
      </c>
    </row>
    <row r="5141" spans="1:7">
      <c r="A5141" s="4" t="s">
        <v>17626</v>
      </c>
      <c r="B5141">
        <v>8004571</v>
      </c>
      <c r="D5141" s="4" t="s">
        <v>17627</v>
      </c>
      <c r="E5141" s="4" t="s">
        <v>17628</v>
      </c>
      <c r="F5141">
        <f>VALUE(SUBSTITUTE(Hafas[[#This Row],[Breitengrad Bahnhof]],".",","))</f>
        <v>48.235868000000004</v>
      </c>
      <c r="G5141">
        <f>VALUE(SUBSTITUTE(Hafas[[#This Row],[Längengrad Bahnhof]],".",","))</f>
        <v>10.851834</v>
      </c>
    </row>
    <row r="5142" spans="1:7">
      <c r="A5142" s="4" t="s">
        <v>17629</v>
      </c>
      <c r="B5142">
        <v>8007141</v>
      </c>
      <c r="D5142" s="4" t="s">
        <v>17630</v>
      </c>
      <c r="E5142" s="4" t="s">
        <v>17631</v>
      </c>
      <c r="F5142">
        <f>VALUE(SUBSTITUTE(Hafas[[#This Row],[Breitengrad Bahnhof]],".",","))</f>
        <v>49.140059999999998</v>
      </c>
      <c r="G5142">
        <f>VALUE(SUBSTITUTE(Hafas[[#This Row],[Längengrad Bahnhof]],".",","))</f>
        <v>8.6862320000000004</v>
      </c>
    </row>
    <row r="5143" spans="1:7">
      <c r="A5143" s="4" t="s">
        <v>17632</v>
      </c>
      <c r="B5143">
        <v>8012532</v>
      </c>
      <c r="D5143" s="4" t="s">
        <v>17633</v>
      </c>
      <c r="E5143" s="4" t="s">
        <v>17634</v>
      </c>
      <c r="F5143">
        <f>VALUE(SUBSTITUTE(Hafas[[#This Row],[Breitengrad Bahnhof]],".",","))</f>
        <v>51.441136</v>
      </c>
      <c r="G5143">
        <f>VALUE(SUBSTITUTE(Hafas[[#This Row],[Längengrad Bahnhof]],".",","))</f>
        <v>11.297069</v>
      </c>
    </row>
    <row r="5144" spans="1:7">
      <c r="A5144" s="4" t="s">
        <v>17635</v>
      </c>
      <c r="B5144">
        <v>8012533</v>
      </c>
      <c r="D5144" s="4" t="s">
        <v>17636</v>
      </c>
      <c r="E5144" s="4" t="s">
        <v>17637</v>
      </c>
      <c r="F5144">
        <f>VALUE(SUBSTITUTE(Hafas[[#This Row],[Breitengrad Bahnhof]],".",","))</f>
        <v>50.849860999999997</v>
      </c>
      <c r="G5144">
        <f>VALUE(SUBSTITUTE(Hafas[[#This Row],[Längengrad Bahnhof]],".",","))</f>
        <v>10.214108</v>
      </c>
    </row>
    <row r="5145" spans="1:7">
      <c r="A5145" s="4" t="s">
        <v>17638</v>
      </c>
      <c r="B5145">
        <v>8012534</v>
      </c>
      <c r="D5145" s="4" t="s">
        <v>17639</v>
      </c>
      <c r="E5145" s="4" t="s">
        <v>17640</v>
      </c>
      <c r="F5145">
        <f>VALUE(SUBSTITUTE(Hafas[[#This Row],[Breitengrad Bahnhof]],".",","))</f>
        <v>50.763883</v>
      </c>
      <c r="G5145">
        <f>VALUE(SUBSTITUTE(Hafas[[#This Row],[Längengrad Bahnhof]],".",","))</f>
        <v>12.475776</v>
      </c>
    </row>
    <row r="5146" spans="1:7">
      <c r="A5146" s="4" t="s">
        <v>17641</v>
      </c>
      <c r="B5146">
        <v>8007290</v>
      </c>
      <c r="D5146" s="4" t="s">
        <v>17642</v>
      </c>
      <c r="E5146" s="4" t="s">
        <v>17643</v>
      </c>
      <c r="F5146">
        <f>VALUE(SUBSTITUTE(Hafas[[#This Row],[Breitengrad Bahnhof]],".",","))</f>
        <v>48.089841999999997</v>
      </c>
      <c r="G5146">
        <f>VALUE(SUBSTITUTE(Hafas[[#This Row],[Längengrad Bahnhof]],".",","))</f>
        <v>7.6208989999999996</v>
      </c>
    </row>
    <row r="5147" spans="1:7">
      <c r="A5147" s="4" t="s">
        <v>17644</v>
      </c>
      <c r="B5147">
        <v>8004577</v>
      </c>
      <c r="D5147" s="4" t="s">
        <v>17645</v>
      </c>
      <c r="E5147" s="4" t="s">
        <v>17646</v>
      </c>
      <c r="F5147">
        <f>VALUE(SUBSTITUTE(Hafas[[#This Row],[Breitengrad Bahnhof]],".",","))</f>
        <v>49.416924999999999</v>
      </c>
      <c r="G5147">
        <f>VALUE(SUBSTITUTE(Hafas[[#This Row],[Längengrad Bahnhof]],".",","))</f>
        <v>9.2788500000000003</v>
      </c>
    </row>
    <row r="5148" spans="1:7">
      <c r="A5148" s="4" t="s">
        <v>17647</v>
      </c>
      <c r="B5148">
        <v>8004580</v>
      </c>
      <c r="D5148" s="4" t="s">
        <v>17648</v>
      </c>
      <c r="E5148" s="4" t="s">
        <v>17649</v>
      </c>
      <c r="F5148">
        <f>VALUE(SUBSTITUTE(Hafas[[#This Row],[Breitengrad Bahnhof]],".",","))</f>
        <v>48.257226000000003</v>
      </c>
      <c r="G5148">
        <f>VALUE(SUBSTITUTE(Hafas[[#This Row],[Längengrad Bahnhof]],".",","))</f>
        <v>11.557829999999999</v>
      </c>
    </row>
    <row r="5149" spans="1:7">
      <c r="A5149" s="4" t="s">
        <v>17650</v>
      </c>
      <c r="B5149">
        <v>8012535</v>
      </c>
      <c r="D5149" s="4" t="s">
        <v>17651</v>
      </c>
      <c r="E5149" s="4" t="s">
        <v>17652</v>
      </c>
      <c r="F5149">
        <f>VALUE(SUBSTITUTE(Hafas[[#This Row],[Breitengrad Bahnhof]],".",","))</f>
        <v>50.870550000000001</v>
      </c>
      <c r="G5149">
        <f>VALUE(SUBSTITUTE(Hafas[[#This Row],[Längengrad Bahnhof]],".",","))</f>
        <v>13.814493000000001</v>
      </c>
    </row>
    <row r="5150" spans="1:7">
      <c r="A5150" s="4" t="s">
        <v>17653</v>
      </c>
      <c r="B5150">
        <v>8012537</v>
      </c>
      <c r="D5150" s="4" t="s">
        <v>17654</v>
      </c>
      <c r="E5150" s="4" t="s">
        <v>17655</v>
      </c>
      <c r="F5150">
        <f>VALUE(SUBSTITUTE(Hafas[[#This Row],[Breitengrad Bahnhof]],".",","))</f>
        <v>52.536966</v>
      </c>
      <c r="G5150">
        <f>VALUE(SUBSTITUTE(Hafas[[#This Row],[Längengrad Bahnhof]],".",","))</f>
        <v>14.167862</v>
      </c>
    </row>
    <row r="5151" spans="1:7">
      <c r="A5151" s="4" t="s">
        <v>17656</v>
      </c>
      <c r="B5151">
        <v>8004583</v>
      </c>
      <c r="D5151" s="4" t="s">
        <v>17657</v>
      </c>
      <c r="E5151" s="4" t="s">
        <v>17658</v>
      </c>
      <c r="F5151">
        <f>VALUE(SUBSTITUTE(Hafas[[#This Row],[Breitengrad Bahnhof]],".",","))</f>
        <v>50.209018999999998</v>
      </c>
      <c r="G5151">
        <f>VALUE(SUBSTITUTE(Hafas[[#This Row],[Längengrad Bahnhof]],".",","))</f>
        <v>9.6177980000000005</v>
      </c>
    </row>
    <row r="5152" spans="1:7">
      <c r="A5152" s="4" t="s">
        <v>17659</v>
      </c>
      <c r="B5152">
        <v>8071063</v>
      </c>
      <c r="D5152" s="4" t="s">
        <v>17660</v>
      </c>
      <c r="E5152" s="4" t="s">
        <v>17661</v>
      </c>
      <c r="F5152">
        <f>VALUE(SUBSTITUTE(Hafas[[#This Row],[Breitengrad Bahnhof]],".",","))</f>
        <v>51.312911</v>
      </c>
      <c r="G5152">
        <f>VALUE(SUBSTITUTE(Hafas[[#This Row],[Längengrad Bahnhof]],".",","))</f>
        <v>10.855513</v>
      </c>
    </row>
    <row r="5153" spans="1:7">
      <c r="A5153" s="4" t="s">
        <v>17662</v>
      </c>
      <c r="B5153">
        <v>8004584</v>
      </c>
      <c r="D5153" s="4" t="s">
        <v>17663</v>
      </c>
      <c r="E5153" s="4" t="s">
        <v>17664</v>
      </c>
      <c r="F5153">
        <f>VALUE(SUBSTITUTE(Hafas[[#This Row],[Breitengrad Bahnhof]],".",","))</f>
        <v>47.554206000000001</v>
      </c>
      <c r="G5153">
        <f>VALUE(SUBSTITUTE(Hafas[[#This Row],[Längengrad Bahnhof]],".",","))</f>
        <v>10.025285</v>
      </c>
    </row>
    <row r="5154" spans="1:7">
      <c r="A5154" s="4" t="s">
        <v>544</v>
      </c>
      <c r="B5154">
        <v>8004585</v>
      </c>
      <c r="D5154" s="4" t="s">
        <v>17665</v>
      </c>
      <c r="E5154" s="4" t="s">
        <v>17666</v>
      </c>
      <c r="F5154">
        <f>VALUE(SUBSTITUTE(Hafas[[#This Row],[Breitengrad Bahnhof]],".",","))</f>
        <v>47.411031999999999</v>
      </c>
      <c r="G5154">
        <f>VALUE(SUBSTITUTE(Hafas[[#This Row],[Längengrad Bahnhof]],".",","))</f>
        <v>10.278097000000001</v>
      </c>
    </row>
    <row r="5155" spans="1:7">
      <c r="A5155" s="4" t="s">
        <v>17667</v>
      </c>
      <c r="B5155">
        <v>8004592</v>
      </c>
      <c r="D5155" s="4" t="s">
        <v>17668</v>
      </c>
      <c r="E5155" s="4" t="s">
        <v>17669</v>
      </c>
      <c r="F5155">
        <f>VALUE(SUBSTITUTE(Hafas[[#This Row],[Breitengrad Bahnhof]],".",","))</f>
        <v>48.967537</v>
      </c>
      <c r="G5155">
        <f>VALUE(SUBSTITUTE(Hafas[[#This Row],[Längengrad Bahnhof]],".",","))</f>
        <v>12.169995999999999</v>
      </c>
    </row>
    <row r="5156" spans="1:7">
      <c r="A5156" s="4" t="s">
        <v>17670</v>
      </c>
      <c r="B5156">
        <v>8004593</v>
      </c>
      <c r="D5156" s="4" t="s">
        <v>17671</v>
      </c>
      <c r="E5156" s="4" t="s">
        <v>17672</v>
      </c>
      <c r="F5156">
        <f>VALUE(SUBSTITUTE(Hafas[[#This Row],[Breitengrad Bahnhof]],".",","))</f>
        <v>50.072226000000001</v>
      </c>
      <c r="G5156">
        <f>VALUE(SUBSTITUTE(Hafas[[#This Row],[Längengrad Bahnhof]],".",","))</f>
        <v>8.8534170000000003</v>
      </c>
    </row>
    <row r="5157" spans="1:7">
      <c r="A5157" s="4" t="s">
        <v>17673</v>
      </c>
      <c r="B5157">
        <v>8004594</v>
      </c>
      <c r="D5157" s="4" t="s">
        <v>17674</v>
      </c>
      <c r="E5157" s="4" t="s">
        <v>17675</v>
      </c>
      <c r="F5157">
        <f>VALUE(SUBSTITUTE(Hafas[[#This Row],[Breitengrad Bahnhof]],".",","))</f>
        <v>48.745806000000002</v>
      </c>
      <c r="G5157">
        <f>VALUE(SUBSTITUTE(Hafas[[#This Row],[Längengrad Bahnhof]],".",","))</f>
        <v>8.3475300000000008</v>
      </c>
    </row>
    <row r="5158" spans="1:7">
      <c r="A5158" s="4" t="s">
        <v>17676</v>
      </c>
      <c r="B5158">
        <v>8004596</v>
      </c>
      <c r="D5158" s="4" t="s">
        <v>17677</v>
      </c>
      <c r="E5158" s="4" t="s">
        <v>17678</v>
      </c>
      <c r="F5158">
        <f>VALUE(SUBSTITUTE(Hafas[[#This Row],[Breitengrad Bahnhof]],".",","))</f>
        <v>50.199423000000003</v>
      </c>
      <c r="G5158">
        <f>VALUE(SUBSTITUTE(Hafas[[#This Row],[Längengrad Bahnhof]],".",","))</f>
        <v>8.5894089999999998</v>
      </c>
    </row>
    <row r="5159" spans="1:7">
      <c r="A5159" s="4" t="s">
        <v>17679</v>
      </c>
      <c r="B5159">
        <v>8087064</v>
      </c>
      <c r="D5159" s="4" t="s">
        <v>17680</v>
      </c>
      <c r="E5159" s="4" t="s">
        <v>17681</v>
      </c>
      <c r="F5159">
        <f>VALUE(SUBSTITUTE(Hafas[[#This Row],[Breitengrad Bahnhof]],".",","))</f>
        <v>50.185687999999999</v>
      </c>
      <c r="G5159">
        <f>VALUE(SUBSTITUTE(Hafas[[#This Row],[Längengrad Bahnhof]],".",","))</f>
        <v>8.5846940000000007</v>
      </c>
    </row>
    <row r="5160" spans="1:7">
      <c r="A5160" s="4" t="s">
        <v>17682</v>
      </c>
      <c r="B5160">
        <v>8006304</v>
      </c>
      <c r="D5160" s="4" t="s">
        <v>17683</v>
      </c>
      <c r="E5160" s="4" t="s">
        <v>17684</v>
      </c>
      <c r="F5160">
        <f>VALUE(SUBSTITUTE(Hafas[[#This Row],[Breitengrad Bahnhof]],".",","))</f>
        <v>50.173245999999999</v>
      </c>
      <c r="G5160">
        <f>VALUE(SUBSTITUTE(Hafas[[#This Row],[Längengrad Bahnhof]],".",","))</f>
        <v>8.5869180000000007</v>
      </c>
    </row>
    <row r="5161" spans="1:7">
      <c r="A5161" s="4" t="s">
        <v>17685</v>
      </c>
      <c r="B5161">
        <v>8012540</v>
      </c>
      <c r="D5161" s="4" t="s">
        <v>17686</v>
      </c>
      <c r="E5161" s="4" t="s">
        <v>17687</v>
      </c>
      <c r="F5161">
        <f>VALUE(SUBSTITUTE(Hafas[[#This Row],[Breitengrad Bahnhof]],".",","))</f>
        <v>50.949796999999997</v>
      </c>
      <c r="G5161">
        <f>VALUE(SUBSTITUTE(Hafas[[#This Row],[Längengrad Bahnhof]],".",","))</f>
        <v>13.989919</v>
      </c>
    </row>
    <row r="5162" spans="1:7">
      <c r="A5162" s="4" t="s">
        <v>17688</v>
      </c>
      <c r="B5162">
        <v>8012541</v>
      </c>
      <c r="D5162" s="4" t="s">
        <v>17689</v>
      </c>
      <c r="E5162" s="4" t="s">
        <v>17690</v>
      </c>
      <c r="F5162">
        <f>VALUE(SUBSTITUTE(Hafas[[#This Row],[Breitengrad Bahnhof]],".",","))</f>
        <v>50.965933999999997</v>
      </c>
      <c r="G5162">
        <f>VALUE(SUBSTITUTE(Hafas[[#This Row],[Längengrad Bahnhof]],".",","))</f>
        <v>11.354874000000001</v>
      </c>
    </row>
    <row r="5163" spans="1:7">
      <c r="A5163" s="4" t="s">
        <v>17691</v>
      </c>
      <c r="B5163">
        <v>8012542</v>
      </c>
      <c r="D5163" s="4" t="s">
        <v>17692</v>
      </c>
      <c r="E5163" s="4" t="s">
        <v>17693</v>
      </c>
      <c r="F5163">
        <f>VALUE(SUBSTITUTE(Hafas[[#This Row],[Breitengrad Bahnhof]],".",","))</f>
        <v>50.579239000000001</v>
      </c>
      <c r="G5163">
        <f>VALUE(SUBSTITUTE(Hafas[[#This Row],[Längengrad Bahnhof]],".",","))</f>
        <v>11.135521000000001</v>
      </c>
    </row>
    <row r="5164" spans="1:7">
      <c r="A5164" s="4" t="s">
        <v>17694</v>
      </c>
      <c r="B5164">
        <v>8004453</v>
      </c>
      <c r="D5164" s="4" t="s">
        <v>17695</v>
      </c>
      <c r="E5164" s="4" t="s">
        <v>17696</v>
      </c>
      <c r="F5164">
        <f>VALUE(SUBSTITUTE(Hafas[[#This Row],[Breitengrad Bahnhof]],".",","))</f>
        <v>50.070341999999997</v>
      </c>
      <c r="G5164">
        <f>VALUE(SUBSTITUTE(Hafas[[#This Row],[Längengrad Bahnhof]],".",","))</f>
        <v>10.153803999999999</v>
      </c>
    </row>
    <row r="5165" spans="1:7">
      <c r="A5165" s="4" t="s">
        <v>770</v>
      </c>
      <c r="B5165">
        <v>8004601</v>
      </c>
      <c r="D5165" s="4" t="s">
        <v>17697</v>
      </c>
      <c r="E5165" s="4" t="s">
        <v>17698</v>
      </c>
      <c r="F5165">
        <f>VALUE(SUBSTITUTE(Hafas[[#This Row],[Breitengrad Bahnhof]],".",","))</f>
        <v>50.104460000000003</v>
      </c>
      <c r="G5165">
        <f>VALUE(SUBSTITUTE(Hafas[[#This Row],[Längengrad Bahnhof]],".",","))</f>
        <v>7.7315420000000001</v>
      </c>
    </row>
    <row r="5166" spans="1:7">
      <c r="A5166" s="4" t="s">
        <v>17699</v>
      </c>
      <c r="B5166">
        <v>8075962</v>
      </c>
      <c r="D5166" s="4" t="s">
        <v>2585</v>
      </c>
      <c r="E5166" s="4" t="s">
        <v>2585</v>
      </c>
      <c r="F5166">
        <f>VALUE(SUBSTITUTE(Hafas[[#This Row],[Breitengrad Bahnhof]],".",","))</f>
        <v>999999</v>
      </c>
      <c r="G5166">
        <f>VALUE(SUBSTITUTE(Hafas[[#This Row],[Längengrad Bahnhof]],".",","))</f>
        <v>999999</v>
      </c>
    </row>
    <row r="5167" spans="1:7">
      <c r="A5167" s="4" t="s">
        <v>17700</v>
      </c>
      <c r="B5167">
        <v>8004499</v>
      </c>
      <c r="D5167" s="4" t="s">
        <v>17701</v>
      </c>
      <c r="E5167" s="4" t="s">
        <v>17702</v>
      </c>
      <c r="F5167">
        <f>VALUE(SUBSTITUTE(Hafas[[#This Row],[Breitengrad Bahnhof]],".",","))</f>
        <v>50.429557000000003</v>
      </c>
      <c r="G5167">
        <f>VALUE(SUBSTITUTE(Hafas[[#This Row],[Längengrad Bahnhof]],".",","))</f>
        <v>8.933878</v>
      </c>
    </row>
    <row r="5168" spans="1:7">
      <c r="A5168" s="4" t="s">
        <v>17703</v>
      </c>
      <c r="B5168">
        <v>8004603</v>
      </c>
      <c r="D5168" s="4" t="s">
        <v>17704</v>
      </c>
      <c r="E5168" s="4" t="s">
        <v>17705</v>
      </c>
      <c r="F5168">
        <f>VALUE(SUBSTITUTE(Hafas[[#This Row],[Breitengrad Bahnhof]],".",","))</f>
        <v>48.152529000000001</v>
      </c>
      <c r="G5168">
        <f>VALUE(SUBSTITUTE(Hafas[[#This Row],[Längengrad Bahnhof]],".",","))</f>
        <v>8.0445829999999994</v>
      </c>
    </row>
    <row r="5169" spans="1:7">
      <c r="A5169" s="4" t="s">
        <v>17706</v>
      </c>
      <c r="B5169">
        <v>8004604</v>
      </c>
      <c r="D5169" s="4" t="s">
        <v>17707</v>
      </c>
      <c r="E5169" s="4" t="s">
        <v>17708</v>
      </c>
      <c r="F5169">
        <f>VALUE(SUBSTITUTE(Hafas[[#This Row],[Breitengrad Bahnhof]],".",","))</f>
        <v>50.611196</v>
      </c>
      <c r="G5169">
        <f>VALUE(SUBSTITUTE(Hafas[[#This Row],[Längengrad Bahnhof]],".",","))</f>
        <v>7.2077960000000001</v>
      </c>
    </row>
    <row r="5170" spans="1:7">
      <c r="A5170" s="4" t="s">
        <v>17709</v>
      </c>
      <c r="B5170">
        <v>8004605</v>
      </c>
      <c r="D5170" s="4" t="s">
        <v>17710</v>
      </c>
      <c r="E5170" s="4" t="s">
        <v>17711</v>
      </c>
      <c r="F5170">
        <f>VALUE(SUBSTITUTE(Hafas[[#This Row],[Breitengrad Bahnhof]],".",","))</f>
        <v>47.751727000000002</v>
      </c>
      <c r="G5170">
        <f>VALUE(SUBSTITUTE(Hafas[[#This Row],[Längengrad Bahnhof]],".",","))</f>
        <v>9.5744749999999996</v>
      </c>
    </row>
    <row r="5171" spans="1:7">
      <c r="A5171" s="4" t="s">
        <v>17712</v>
      </c>
      <c r="B5171">
        <v>8070507</v>
      </c>
      <c r="D5171" s="4" t="s">
        <v>17713</v>
      </c>
      <c r="E5171" s="4" t="s">
        <v>17714</v>
      </c>
      <c r="F5171">
        <f>VALUE(SUBSTITUTE(Hafas[[#This Row],[Breitengrad Bahnhof]],".",","))</f>
        <v>50.455137000000001</v>
      </c>
      <c r="G5171">
        <f>VALUE(SUBSTITUTE(Hafas[[#This Row],[Längengrad Bahnhof]],".",","))</f>
        <v>7.20031</v>
      </c>
    </row>
    <row r="5172" spans="1:7">
      <c r="A5172" s="4" t="s">
        <v>17715</v>
      </c>
      <c r="B5172">
        <v>8070803</v>
      </c>
      <c r="D5172" s="4" t="s">
        <v>17716</v>
      </c>
      <c r="E5172" s="4" t="s">
        <v>17717</v>
      </c>
      <c r="F5172">
        <f>VALUE(SUBSTITUTE(Hafas[[#This Row],[Breitengrad Bahnhof]],".",","))</f>
        <v>47.998778999999999</v>
      </c>
      <c r="G5172">
        <f>VALUE(SUBSTITUTE(Hafas[[#This Row],[Längengrad Bahnhof]],".",","))</f>
        <v>12.403155999999999</v>
      </c>
    </row>
    <row r="5173" spans="1:7">
      <c r="A5173" s="4" t="s">
        <v>764</v>
      </c>
      <c r="B5173">
        <v>8010260</v>
      </c>
      <c r="D5173" s="4" t="s">
        <v>17718</v>
      </c>
      <c r="E5173" s="4" t="s">
        <v>17719</v>
      </c>
      <c r="F5173">
        <f>VALUE(SUBSTITUTE(Hafas[[#This Row],[Breitengrad Bahnhof]],".",","))</f>
        <v>50.603622000000001</v>
      </c>
      <c r="G5173">
        <f>VALUE(SUBSTITUTE(Hafas[[#This Row],[Längengrad Bahnhof]],".",","))</f>
        <v>11.133784</v>
      </c>
    </row>
    <row r="5174" spans="1:7">
      <c r="A5174" s="4" t="s">
        <v>17720</v>
      </c>
      <c r="B5174">
        <v>8004609</v>
      </c>
      <c r="D5174" s="4" t="s">
        <v>17721</v>
      </c>
      <c r="E5174" s="4" t="s">
        <v>17722</v>
      </c>
      <c r="F5174">
        <f>VALUE(SUBSTITUTE(Hafas[[#This Row],[Breitengrad Bahnhof]],".",","))</f>
        <v>49.362839000000001</v>
      </c>
      <c r="G5174">
        <f>VALUE(SUBSTITUTE(Hafas[[#This Row],[Längengrad Bahnhof]],".",","))</f>
        <v>11.253831</v>
      </c>
    </row>
    <row r="5175" spans="1:7">
      <c r="A5175" s="4" t="s">
        <v>17723</v>
      </c>
      <c r="B5175">
        <v>8000818</v>
      </c>
      <c r="D5175" s="4" t="s">
        <v>17724</v>
      </c>
      <c r="E5175" s="4" t="s">
        <v>17725</v>
      </c>
      <c r="F5175">
        <f>VALUE(SUBSTITUTE(Hafas[[#This Row],[Breitengrad Bahnhof]],".",","))</f>
        <v>49.663043000000002</v>
      </c>
      <c r="G5175">
        <f>VALUE(SUBSTITUTE(Hafas[[#This Row],[Längengrad Bahnhof]],".",","))</f>
        <v>10.071776</v>
      </c>
    </row>
    <row r="5176" spans="1:7">
      <c r="A5176" s="4" t="s">
        <v>17726</v>
      </c>
      <c r="B5176">
        <v>8079093</v>
      </c>
      <c r="D5176" s="4" t="s">
        <v>17727</v>
      </c>
      <c r="E5176" s="4" t="s">
        <v>17728</v>
      </c>
      <c r="F5176">
        <f>VALUE(SUBSTITUTE(Hafas[[#This Row],[Breitengrad Bahnhof]],".",","))</f>
        <v>48.071069000000001</v>
      </c>
      <c r="G5176">
        <f>VALUE(SUBSTITUTE(Hafas[[#This Row],[Längengrad Bahnhof]],".",","))</f>
        <v>9.9473669999999998</v>
      </c>
    </row>
    <row r="5177" spans="1:7">
      <c r="A5177" s="4" t="s">
        <v>17729</v>
      </c>
      <c r="B5177">
        <v>8012546</v>
      </c>
      <c r="D5177" s="4" t="s">
        <v>17730</v>
      </c>
      <c r="E5177" s="4" t="s">
        <v>17731</v>
      </c>
      <c r="F5177">
        <f>VALUE(SUBSTITUTE(Hafas[[#This Row],[Breitengrad Bahnhof]],".",","))</f>
        <v>52.144441999999998</v>
      </c>
      <c r="G5177">
        <f>VALUE(SUBSTITUTE(Hafas[[#This Row],[Längengrad Bahnhof]],".",","))</f>
        <v>11.381105</v>
      </c>
    </row>
    <row r="5178" spans="1:7">
      <c r="A5178" s="4" t="s">
        <v>17732</v>
      </c>
      <c r="B5178">
        <v>8004613</v>
      </c>
      <c r="D5178" s="4" t="s">
        <v>17733</v>
      </c>
      <c r="E5178" s="4" t="s">
        <v>17734</v>
      </c>
      <c r="F5178">
        <f>VALUE(SUBSTITUTE(Hafas[[#This Row],[Breitengrad Bahnhof]],".",","))</f>
        <v>52.201616000000001</v>
      </c>
      <c r="G5178">
        <f>VALUE(SUBSTITUTE(Hafas[[#This Row],[Längengrad Bahnhof]],".",","))</f>
        <v>7.1840359999999999</v>
      </c>
    </row>
    <row r="5179" spans="1:7">
      <c r="A5179" s="4" t="s">
        <v>17735</v>
      </c>
      <c r="B5179">
        <v>8004614</v>
      </c>
      <c r="D5179" s="4" t="s">
        <v>17736</v>
      </c>
      <c r="E5179" s="4" t="s">
        <v>17737</v>
      </c>
      <c r="F5179">
        <f>VALUE(SUBSTITUTE(Hafas[[#This Row],[Breitengrad Bahnhof]],".",","))</f>
        <v>49.950552000000002</v>
      </c>
      <c r="G5179">
        <f>VALUE(SUBSTITUTE(Hafas[[#This Row],[Längengrad Bahnhof]],".",","))</f>
        <v>7.9654410000000002</v>
      </c>
    </row>
    <row r="5180" spans="1:7">
      <c r="A5180" s="4" t="s">
        <v>17738</v>
      </c>
      <c r="B5180">
        <v>8007138</v>
      </c>
      <c r="D5180" s="4" t="s">
        <v>17739</v>
      </c>
      <c r="E5180" s="4" t="s">
        <v>17740</v>
      </c>
      <c r="F5180">
        <f>VALUE(SUBSTITUTE(Hafas[[#This Row],[Breitengrad Bahnhof]],".",","))</f>
        <v>49.179020000000001</v>
      </c>
      <c r="G5180">
        <f>VALUE(SUBSTITUTE(Hafas[[#This Row],[Längengrad Bahnhof]],".",","))</f>
        <v>8.7463879999999996</v>
      </c>
    </row>
    <row r="5181" spans="1:7">
      <c r="A5181" s="4" t="s">
        <v>17741</v>
      </c>
      <c r="B5181">
        <v>8070099</v>
      </c>
      <c r="D5181" s="4" t="s">
        <v>17742</v>
      </c>
      <c r="E5181" s="4" t="s">
        <v>17743</v>
      </c>
      <c r="F5181">
        <f>VALUE(SUBSTITUTE(Hafas[[#This Row],[Breitengrad Bahnhof]],".",","))</f>
        <v>49.182271999999998</v>
      </c>
      <c r="G5181">
        <f>VALUE(SUBSTITUTE(Hafas[[#This Row],[Längengrad Bahnhof]],".",","))</f>
        <v>8.7364920000000001</v>
      </c>
    </row>
    <row r="5182" spans="1:7">
      <c r="A5182" s="4" t="s">
        <v>17744</v>
      </c>
      <c r="B5182">
        <v>8012549</v>
      </c>
      <c r="D5182" s="4" t="s">
        <v>17745</v>
      </c>
      <c r="E5182" s="4" t="s">
        <v>17746</v>
      </c>
      <c r="F5182">
        <f>VALUE(SUBSTITUTE(Hafas[[#This Row],[Breitengrad Bahnhof]],".",","))</f>
        <v>52.074916000000002</v>
      </c>
      <c r="G5182">
        <f>VALUE(SUBSTITUTE(Hafas[[#This Row],[Längengrad Bahnhof]],".",","))</f>
        <v>13.726922999999999</v>
      </c>
    </row>
    <row r="5183" spans="1:7">
      <c r="A5183" s="4" t="s">
        <v>17747</v>
      </c>
      <c r="B5183">
        <v>8010261</v>
      </c>
      <c r="D5183" s="4" t="s">
        <v>17748</v>
      </c>
      <c r="E5183" s="4" t="s">
        <v>17749</v>
      </c>
      <c r="F5183">
        <f>VALUE(SUBSTITUTE(Hafas[[#This Row],[Breitengrad Bahnhof]],".",","))</f>
        <v>52.439275000000002</v>
      </c>
      <c r="G5183">
        <f>VALUE(SUBSTITUTE(Hafas[[#This Row],[Längengrad Bahnhof]],".",","))</f>
        <v>10.983852000000001</v>
      </c>
    </row>
    <row r="5184" spans="1:7">
      <c r="A5184" s="4" t="s">
        <v>17750</v>
      </c>
      <c r="B5184">
        <v>8012550</v>
      </c>
      <c r="D5184" s="4" t="s">
        <v>17751</v>
      </c>
      <c r="E5184" s="4" t="s">
        <v>17752</v>
      </c>
      <c r="F5184">
        <f>VALUE(SUBSTITUTE(Hafas[[#This Row],[Breitengrad Bahnhof]],".",","))</f>
        <v>50.857222</v>
      </c>
      <c r="G5184">
        <f>VALUE(SUBSTITUTE(Hafas[[#This Row],[Längengrad Bahnhof]],".",","))</f>
        <v>13.174791000000001</v>
      </c>
    </row>
    <row r="5185" spans="1:7">
      <c r="A5185" s="4" t="s">
        <v>17753</v>
      </c>
      <c r="B5185">
        <v>8012551</v>
      </c>
      <c r="D5185" s="4" t="s">
        <v>17754</v>
      </c>
      <c r="E5185" s="4" t="s">
        <v>17755</v>
      </c>
      <c r="F5185">
        <f>VALUE(SUBSTITUTE(Hafas[[#This Row],[Breitengrad Bahnhof]],".",","))</f>
        <v>52.172727999999999</v>
      </c>
      <c r="G5185">
        <f>VALUE(SUBSTITUTE(Hafas[[#This Row],[Längengrad Bahnhof]],".",","))</f>
        <v>14.27087</v>
      </c>
    </row>
    <row r="5186" spans="1:7">
      <c r="A5186" s="4" t="s">
        <v>17756</v>
      </c>
      <c r="B5186">
        <v>8012552</v>
      </c>
      <c r="D5186" s="4" t="s">
        <v>17757</v>
      </c>
      <c r="E5186" s="4" t="s">
        <v>17758</v>
      </c>
      <c r="F5186">
        <f>VALUE(SUBSTITUTE(Hafas[[#This Row],[Breitengrad Bahnhof]],".",","))</f>
        <v>51.933050000000001</v>
      </c>
      <c r="G5186">
        <f>VALUE(SUBSTITUTE(Hafas[[#This Row],[Längengrad Bahnhof]],".",","))</f>
        <v>13.048201000000001</v>
      </c>
    </row>
    <row r="5187" spans="1:7">
      <c r="A5187" s="4" t="s">
        <v>17759</v>
      </c>
      <c r="B5187">
        <v>8004626</v>
      </c>
      <c r="D5187" s="4" t="s">
        <v>17760</v>
      </c>
      <c r="E5187" s="4" t="s">
        <v>17761</v>
      </c>
      <c r="F5187">
        <f>VALUE(SUBSTITUTE(Hafas[[#This Row],[Breitengrad Bahnhof]],".",","))</f>
        <v>51.829112000000002</v>
      </c>
      <c r="G5187">
        <f>VALUE(SUBSTITUTE(Hafas[[#This Row],[Längengrad Bahnhof]],".",","))</f>
        <v>8.1425990000000006</v>
      </c>
    </row>
    <row r="5188" spans="1:7">
      <c r="A5188" s="4" t="s">
        <v>17762</v>
      </c>
      <c r="B5188">
        <v>8017408</v>
      </c>
      <c r="D5188" s="4" t="s">
        <v>2585</v>
      </c>
      <c r="E5188" s="4" t="s">
        <v>2585</v>
      </c>
      <c r="F5188">
        <f>VALUE(SUBSTITUTE(Hafas[[#This Row],[Breitengrad Bahnhof]],".",","))</f>
        <v>999999</v>
      </c>
      <c r="G5188">
        <f>VALUE(SUBSTITUTE(Hafas[[#This Row],[Längengrad Bahnhof]],".",","))</f>
        <v>999999</v>
      </c>
    </row>
    <row r="5189" spans="1:7">
      <c r="A5189" s="4" t="s">
        <v>17763</v>
      </c>
      <c r="B5189">
        <v>8012553</v>
      </c>
      <c r="D5189" s="4" t="s">
        <v>17764</v>
      </c>
      <c r="E5189" s="4" t="s">
        <v>17765</v>
      </c>
      <c r="F5189">
        <f>VALUE(SUBSTITUTE(Hafas[[#This Row],[Breitengrad Bahnhof]],".",","))</f>
        <v>50.734178</v>
      </c>
      <c r="G5189">
        <f>VALUE(SUBSTITUTE(Hafas[[#This Row],[Längengrad Bahnhof]],".",","))</f>
        <v>12.693932999999999</v>
      </c>
    </row>
    <row r="5190" spans="1:7">
      <c r="A5190" s="4" t="s">
        <v>17766</v>
      </c>
      <c r="B5190">
        <v>8012554</v>
      </c>
      <c r="D5190" s="4" t="s">
        <v>17767</v>
      </c>
      <c r="E5190" s="4" t="s">
        <v>17768</v>
      </c>
      <c r="F5190">
        <f>VALUE(SUBSTITUTE(Hafas[[#This Row],[Breitengrad Bahnhof]],".",","))</f>
        <v>50.413229999999999</v>
      </c>
      <c r="G5190">
        <f>VALUE(SUBSTITUTE(Hafas[[#This Row],[Längengrad Bahnhof]],".",","))</f>
        <v>12.159000000000001</v>
      </c>
    </row>
    <row r="5191" spans="1:7">
      <c r="A5191" s="4" t="s">
        <v>17769</v>
      </c>
      <c r="B5191">
        <v>8007810</v>
      </c>
      <c r="D5191" s="4" t="s">
        <v>17770</v>
      </c>
      <c r="E5191" s="4" t="s">
        <v>17771</v>
      </c>
      <c r="F5191">
        <f>VALUE(SUBSTITUTE(Hafas[[#This Row],[Breitengrad Bahnhof]],".",","))</f>
        <v>53.494155999999997</v>
      </c>
      <c r="G5191">
        <f>VALUE(SUBSTITUTE(Hafas[[#This Row],[Längengrad Bahnhof]],".",","))</f>
        <v>9.03247</v>
      </c>
    </row>
    <row r="5192" spans="1:7">
      <c r="A5192" s="4" t="s">
        <v>17772</v>
      </c>
      <c r="B5192">
        <v>8004629</v>
      </c>
      <c r="D5192" s="4" t="s">
        <v>17773</v>
      </c>
      <c r="E5192" s="4" t="s">
        <v>17774</v>
      </c>
      <c r="F5192">
        <f>VALUE(SUBSTITUTE(Hafas[[#This Row],[Breitengrad Bahnhof]],".",","))</f>
        <v>50.143278000000002</v>
      </c>
      <c r="G5192">
        <f>VALUE(SUBSTITUTE(Hafas[[#This Row],[Längengrad Bahnhof]],".",","))</f>
        <v>10.130921000000001</v>
      </c>
    </row>
    <row r="5193" spans="1:7">
      <c r="A5193" s="4" t="s">
        <v>17775</v>
      </c>
      <c r="B5193">
        <v>8004630</v>
      </c>
      <c r="D5193" s="4" t="s">
        <v>17776</v>
      </c>
      <c r="E5193" s="4" t="s">
        <v>17777</v>
      </c>
      <c r="F5193">
        <f>VALUE(SUBSTITUTE(Hafas[[#This Row],[Breitengrad Bahnhof]],".",","))</f>
        <v>51.978774000000001</v>
      </c>
      <c r="G5193">
        <f>VALUE(SUBSTITUTE(Hafas[[#This Row],[Längengrad Bahnhof]],".",","))</f>
        <v>8.6660160000000008</v>
      </c>
    </row>
    <row r="5194" spans="1:7">
      <c r="A5194" s="4" t="s">
        <v>17778</v>
      </c>
      <c r="B5194">
        <v>8012555</v>
      </c>
      <c r="D5194" s="4" t="s">
        <v>17779</v>
      </c>
      <c r="E5194" s="4" t="s">
        <v>17780</v>
      </c>
      <c r="F5194">
        <f>VALUE(SUBSTITUTE(Hafas[[#This Row],[Breitengrad Bahnhof]],".",","))</f>
        <v>53.518082999999997</v>
      </c>
      <c r="G5194">
        <f>VALUE(SUBSTITUTE(Hafas[[#This Row],[Längengrad Bahnhof]],".",","))</f>
        <v>13.573119</v>
      </c>
    </row>
    <row r="5195" spans="1:7">
      <c r="A5195" s="4" t="s">
        <v>17781</v>
      </c>
      <c r="B5195">
        <v>8004628</v>
      </c>
      <c r="D5195" s="4" t="s">
        <v>17782</v>
      </c>
      <c r="E5195" s="4" t="s">
        <v>17783</v>
      </c>
      <c r="F5195">
        <f>VALUE(SUBSTITUTE(Hafas[[#This Row],[Breitengrad Bahnhof]],".",","))</f>
        <v>52.208728999999998</v>
      </c>
      <c r="G5195">
        <f>VALUE(SUBSTITUTE(Hafas[[#This Row],[Längengrad Bahnhof]],".",","))</f>
        <v>8.0643170000000008</v>
      </c>
    </row>
    <row r="5196" spans="1:7">
      <c r="A5196" s="4" t="s">
        <v>17784</v>
      </c>
      <c r="B5196">
        <v>8004635</v>
      </c>
      <c r="D5196" s="4" t="s">
        <v>17785</v>
      </c>
      <c r="E5196" s="4" t="s">
        <v>17786</v>
      </c>
      <c r="F5196">
        <f>VALUE(SUBSTITUTE(Hafas[[#This Row],[Breitengrad Bahnhof]],".",","))</f>
        <v>50.002659000000001</v>
      </c>
      <c r="G5196">
        <f>VALUE(SUBSTITUTE(Hafas[[#This Row],[Längengrad Bahnhof]],".",","))</f>
        <v>8.0189000000000004</v>
      </c>
    </row>
    <row r="5197" spans="1:7">
      <c r="A5197" s="4" t="s">
        <v>17787</v>
      </c>
      <c r="B5197">
        <v>8070508</v>
      </c>
      <c r="D5197" s="4" t="s">
        <v>17788</v>
      </c>
      <c r="E5197" s="4" t="s">
        <v>17789</v>
      </c>
      <c r="F5197">
        <f>VALUE(SUBSTITUTE(Hafas[[#This Row],[Breitengrad Bahnhof]],".",","))</f>
        <v>48.945050000000002</v>
      </c>
      <c r="G5197">
        <f>VALUE(SUBSTITUTE(Hafas[[#This Row],[Längengrad Bahnhof]],".",","))</f>
        <v>10.600122000000001</v>
      </c>
    </row>
    <row r="5198" spans="1:7">
      <c r="A5198" s="4" t="s">
        <v>17790</v>
      </c>
      <c r="B5198">
        <v>8004642</v>
      </c>
      <c r="D5198" s="4" t="s">
        <v>17791</v>
      </c>
      <c r="E5198" s="4" t="s">
        <v>17792</v>
      </c>
      <c r="F5198">
        <f>VALUE(SUBSTITUTE(Hafas[[#This Row],[Breitengrad Bahnhof]],".",","))</f>
        <v>51.392020000000002</v>
      </c>
      <c r="G5198">
        <f>VALUE(SUBSTITUTE(Hafas[[#This Row],[Längengrad Bahnhof]],".",","))</f>
        <v>8.1320809999999994</v>
      </c>
    </row>
    <row r="5199" spans="1:7">
      <c r="A5199" s="4" t="s">
        <v>17793</v>
      </c>
      <c r="B5199">
        <v>8004643</v>
      </c>
      <c r="D5199" s="4" t="s">
        <v>17794</v>
      </c>
      <c r="E5199" s="4" t="s">
        <v>17795</v>
      </c>
      <c r="F5199">
        <f>VALUE(SUBSTITUTE(Hafas[[#This Row],[Breitengrad Bahnhof]],".",","))</f>
        <v>49.246414000000001</v>
      </c>
      <c r="G5199">
        <f>VALUE(SUBSTITUTE(Hafas[[#This Row],[Längengrad Bahnhof]],".",","))</f>
        <v>9.1652930000000001</v>
      </c>
    </row>
    <row r="5200" spans="1:7">
      <c r="A5200" s="4" t="s">
        <v>17796</v>
      </c>
      <c r="B5200">
        <v>8070092</v>
      </c>
      <c r="D5200" s="4" t="s">
        <v>17797</v>
      </c>
      <c r="E5200" s="4" t="s">
        <v>17798</v>
      </c>
      <c r="F5200">
        <f>VALUE(SUBSTITUTE(Hafas[[#This Row],[Breitengrad Bahnhof]],".",","))</f>
        <v>50.105246000000001</v>
      </c>
      <c r="G5200">
        <f>VALUE(SUBSTITUTE(Hafas[[#This Row],[Längengrad Bahnhof]],".",","))</f>
        <v>8.7384710000000005</v>
      </c>
    </row>
    <row r="5201" spans="1:7">
      <c r="A5201" s="4" t="s">
        <v>17799</v>
      </c>
      <c r="B5201">
        <v>8070091</v>
      </c>
      <c r="D5201" s="4" t="s">
        <v>17800</v>
      </c>
      <c r="E5201" s="4" t="s">
        <v>17801</v>
      </c>
      <c r="F5201">
        <f>VALUE(SUBSTITUTE(Hafas[[#This Row],[Breitengrad Bahnhof]],".",","))</f>
        <v>50.105989000000001</v>
      </c>
      <c r="G5201">
        <f>VALUE(SUBSTITUTE(Hafas[[#This Row],[Längengrad Bahnhof]],".",","))</f>
        <v>8.7504849999999994</v>
      </c>
    </row>
    <row r="5202" spans="1:7">
      <c r="A5202" s="4" t="s">
        <v>17802</v>
      </c>
      <c r="B5202">
        <v>8070090</v>
      </c>
      <c r="D5202" s="4" t="s">
        <v>17803</v>
      </c>
      <c r="E5202" s="4" t="s">
        <v>17804</v>
      </c>
      <c r="F5202">
        <f>VALUE(SUBSTITUTE(Hafas[[#This Row],[Breitengrad Bahnhof]],".",","))</f>
        <v>50.105854999999998</v>
      </c>
      <c r="G5202">
        <f>VALUE(SUBSTITUTE(Hafas[[#This Row],[Längengrad Bahnhof]],".",","))</f>
        <v>8.7636330000000005</v>
      </c>
    </row>
    <row r="5203" spans="1:7">
      <c r="A5203" s="4" t="s">
        <v>17805</v>
      </c>
      <c r="B5203">
        <v>8000349</v>
      </c>
      <c r="D5203" s="4" t="s">
        <v>17806</v>
      </c>
      <c r="E5203" s="4" t="s">
        <v>17807</v>
      </c>
      <c r="F5203">
        <f>VALUE(SUBSTITUTE(Hafas[[#This Row],[Breitengrad Bahnhof]],".",","))</f>
        <v>50.099263999999998</v>
      </c>
      <c r="G5203">
        <f>VALUE(SUBSTITUTE(Hafas[[#This Row],[Längengrad Bahnhof]],".",","))</f>
        <v>8.7607429999999997</v>
      </c>
    </row>
    <row r="5204" spans="1:7">
      <c r="A5204" s="4" t="s">
        <v>17808</v>
      </c>
      <c r="B5204">
        <v>8004645</v>
      </c>
      <c r="D5204" s="4" t="s">
        <v>17809</v>
      </c>
      <c r="E5204" s="4" t="s">
        <v>17810</v>
      </c>
      <c r="F5204">
        <f>VALUE(SUBSTITUTE(Hafas[[#This Row],[Breitengrad Bahnhof]],".",","))</f>
        <v>50.102710999999999</v>
      </c>
      <c r="G5204">
        <f>VALUE(SUBSTITUTE(Hafas[[#This Row],[Längengrad Bahnhof]],".",","))</f>
        <v>8.7844239999999996</v>
      </c>
    </row>
    <row r="5205" spans="1:7">
      <c r="A5205" s="4" t="s">
        <v>17811</v>
      </c>
      <c r="B5205">
        <v>8004647</v>
      </c>
      <c r="D5205" s="4" t="s">
        <v>17812</v>
      </c>
      <c r="E5205" s="4" t="s">
        <v>17813</v>
      </c>
      <c r="F5205">
        <f>VALUE(SUBSTITUTE(Hafas[[#This Row],[Breitengrad Bahnhof]],".",","))</f>
        <v>50.090420999999999</v>
      </c>
      <c r="G5205">
        <f>VALUE(SUBSTITUTE(Hafas[[#This Row],[Längengrad Bahnhof]],".",","))</f>
        <v>8.8085889999999996</v>
      </c>
    </row>
    <row r="5206" spans="1:7">
      <c r="A5206" s="4" t="s">
        <v>17814</v>
      </c>
      <c r="B5206">
        <v>8004640</v>
      </c>
      <c r="D5206" s="4" t="s">
        <v>17815</v>
      </c>
      <c r="E5206" s="4" t="s">
        <v>17816</v>
      </c>
      <c r="F5206">
        <f>VALUE(SUBSTITUTE(Hafas[[#This Row],[Breitengrad Bahnhof]],".",","))</f>
        <v>50.081690999999999</v>
      </c>
      <c r="G5206">
        <f>VALUE(SUBSTITUTE(Hafas[[#This Row],[Längengrad Bahnhof]],".",","))</f>
        <v>8.8289380000000008</v>
      </c>
    </row>
    <row r="5207" spans="1:7">
      <c r="A5207" s="4" t="s">
        <v>588</v>
      </c>
      <c r="B5207">
        <v>8000290</v>
      </c>
      <c r="D5207" s="4" t="s">
        <v>590</v>
      </c>
      <c r="E5207" s="4" t="s">
        <v>591</v>
      </c>
      <c r="F5207">
        <f>VALUE(SUBSTITUTE(Hafas[[#This Row],[Breitengrad Bahnhof]],".",","))</f>
        <v>48.476475000000001</v>
      </c>
      <c r="G5207">
        <f>VALUE(SUBSTITUTE(Hafas[[#This Row],[Längengrad Bahnhof]],".",","))</f>
        <v>7.9467230000000004</v>
      </c>
    </row>
    <row r="5208" spans="1:7">
      <c r="A5208" s="4" t="s">
        <v>17817</v>
      </c>
      <c r="B5208">
        <v>8004639</v>
      </c>
      <c r="D5208" s="4" t="s">
        <v>17818</v>
      </c>
      <c r="E5208" s="4" t="s">
        <v>17819</v>
      </c>
      <c r="F5208">
        <f>VALUE(SUBSTITUTE(Hafas[[#This Row],[Breitengrad Bahnhof]],".",","))</f>
        <v>48.459783999999999</v>
      </c>
      <c r="G5208">
        <f>VALUE(SUBSTITUTE(Hafas[[#This Row],[Längengrad Bahnhof]],".",","))</f>
        <v>7.9551920000000003</v>
      </c>
    </row>
    <row r="5209" spans="1:7">
      <c r="A5209" s="4" t="s">
        <v>17820</v>
      </c>
      <c r="B5209">
        <v>8070509</v>
      </c>
      <c r="D5209" s="4" t="s">
        <v>17821</v>
      </c>
      <c r="E5209" s="4" t="s">
        <v>17822</v>
      </c>
      <c r="F5209">
        <f>VALUE(SUBSTITUTE(Hafas[[#This Row],[Breitengrad Bahnhof]],".",","))</f>
        <v>48.399628</v>
      </c>
      <c r="G5209">
        <f>VALUE(SUBSTITUTE(Hafas[[#This Row],[Längengrad Bahnhof]],".",","))</f>
        <v>9.3702919999999992</v>
      </c>
    </row>
    <row r="5210" spans="1:7">
      <c r="A5210" s="4" t="s">
        <v>17823</v>
      </c>
      <c r="B5210">
        <v>8004652</v>
      </c>
      <c r="D5210" s="4" t="s">
        <v>17824</v>
      </c>
      <c r="E5210" s="4" t="s">
        <v>17825</v>
      </c>
      <c r="F5210">
        <f>VALUE(SUBSTITUTE(Hafas[[#This Row],[Breitengrad Bahnhof]],".",","))</f>
        <v>51.588886000000002</v>
      </c>
      <c r="G5210">
        <f>VALUE(SUBSTITUTE(Hafas[[#This Row],[Längengrad Bahnhof]],".",","))</f>
        <v>9.6798169999999999</v>
      </c>
    </row>
    <row r="5211" spans="1:7">
      <c r="A5211" s="4" t="s">
        <v>17826</v>
      </c>
      <c r="B5211">
        <v>8004654</v>
      </c>
      <c r="D5211" s="4" t="s">
        <v>17827</v>
      </c>
      <c r="E5211" s="4" t="s">
        <v>17828</v>
      </c>
      <c r="F5211">
        <f>VALUE(SUBSTITUTE(Hafas[[#This Row],[Breitengrad Bahnhof]],".",","))</f>
        <v>48.481845999999997</v>
      </c>
      <c r="G5211">
        <f>VALUE(SUBSTITUTE(Hafas[[#This Row],[Längengrad Bahnhof]],".",","))</f>
        <v>10.376003000000001</v>
      </c>
    </row>
    <row r="5212" spans="1:7">
      <c r="A5212" s="4" t="s">
        <v>17829</v>
      </c>
      <c r="B5212">
        <v>8004658</v>
      </c>
      <c r="D5212" s="4" t="s">
        <v>17830</v>
      </c>
      <c r="E5212" s="4" t="s">
        <v>17831</v>
      </c>
      <c r="F5212">
        <f>VALUE(SUBSTITUTE(Hafas[[#This Row],[Breitengrad Bahnhof]],".",","))</f>
        <v>49.373505000000002</v>
      </c>
      <c r="G5212">
        <f>VALUE(SUBSTITUTE(Hafas[[#This Row],[Längengrad Bahnhof]],".",","))</f>
        <v>8.5790129999999998</v>
      </c>
    </row>
    <row r="5213" spans="1:7">
      <c r="A5213" s="4" t="s">
        <v>17832</v>
      </c>
      <c r="B5213">
        <v>8004662</v>
      </c>
      <c r="D5213" s="4" t="s">
        <v>17833</v>
      </c>
      <c r="E5213" s="4" t="s">
        <v>17834</v>
      </c>
      <c r="F5213">
        <f>VALUE(SUBSTITUTE(Hafas[[#This Row],[Breitengrad Bahnhof]],".",","))</f>
        <v>47.634090999999998</v>
      </c>
      <c r="G5213">
        <f>VALUE(SUBSTITUTE(Hafas[[#This Row],[Längengrad Bahnhof]],".",","))</f>
        <v>11.218066</v>
      </c>
    </row>
    <row r="5214" spans="1:7">
      <c r="A5214" s="4" t="s">
        <v>17835</v>
      </c>
      <c r="B5214">
        <v>8079014</v>
      </c>
      <c r="D5214" s="4" t="s">
        <v>17836</v>
      </c>
      <c r="E5214" s="4" t="s">
        <v>17837</v>
      </c>
      <c r="F5214">
        <f>VALUE(SUBSTITUTE(Hafas[[#This Row],[Breitengrad Bahnhof]],".",","))</f>
        <v>47.652098000000002</v>
      </c>
      <c r="G5214">
        <f>VALUE(SUBSTITUTE(Hafas[[#This Row],[Längengrad Bahnhof]],".",","))</f>
        <v>8.8943110000000001</v>
      </c>
    </row>
    <row r="5215" spans="1:7">
      <c r="A5215" s="4" t="s">
        <v>17838</v>
      </c>
      <c r="B5215">
        <v>8004623</v>
      </c>
      <c r="D5215" s="4" t="s">
        <v>17839</v>
      </c>
      <c r="E5215" s="4" t="s">
        <v>17840</v>
      </c>
      <c r="F5215">
        <f>VALUE(SUBSTITUTE(Hafas[[#This Row],[Breitengrad Bahnhof]],".",","))</f>
        <v>49.203214000000003</v>
      </c>
      <c r="G5215">
        <f>VALUE(SUBSTITUTE(Hafas[[#This Row],[Längengrad Bahnhof]],".",","))</f>
        <v>9.5027050000000006</v>
      </c>
    </row>
    <row r="5216" spans="1:7">
      <c r="A5216" s="4" t="s">
        <v>17841</v>
      </c>
      <c r="B5216">
        <v>8004624</v>
      </c>
      <c r="D5216" s="4" t="s">
        <v>17842</v>
      </c>
      <c r="E5216" s="4" t="s">
        <v>17843</v>
      </c>
      <c r="F5216">
        <f>VALUE(SUBSTITUTE(Hafas[[#This Row],[Breitengrad Bahnhof]],".",","))</f>
        <v>49.200139999999998</v>
      </c>
      <c r="G5216">
        <f>VALUE(SUBSTITUTE(Hafas[[#This Row],[Längengrad Bahnhof]],".",","))</f>
        <v>9.4858039999999999</v>
      </c>
    </row>
    <row r="5217" spans="1:7">
      <c r="A5217" s="4" t="s">
        <v>17844</v>
      </c>
      <c r="B5217">
        <v>8004620</v>
      </c>
      <c r="D5217" s="4" t="s">
        <v>17845</v>
      </c>
      <c r="E5217" s="4" t="s">
        <v>17846</v>
      </c>
      <c r="F5217">
        <f>VALUE(SUBSTITUTE(Hafas[[#This Row],[Breitengrad Bahnhof]],".",","))</f>
        <v>49.201960999999997</v>
      </c>
      <c r="G5217">
        <f>VALUE(SUBSTITUTE(Hafas[[#This Row],[Längengrad Bahnhof]],".",","))</f>
        <v>9.5269189999999995</v>
      </c>
    </row>
    <row r="5218" spans="1:7">
      <c r="A5218" s="4" t="s">
        <v>17847</v>
      </c>
      <c r="B5218">
        <v>8004664</v>
      </c>
      <c r="D5218" s="4" t="s">
        <v>17848</v>
      </c>
      <c r="E5218" s="4" t="s">
        <v>17849</v>
      </c>
      <c r="F5218">
        <f>VALUE(SUBSTITUTE(Hafas[[#This Row],[Breitengrad Bahnhof]],".",","))</f>
        <v>50.252664000000003</v>
      </c>
      <c r="G5218">
        <f>VALUE(SUBSTITUTE(Hafas[[#This Row],[Längengrad Bahnhof]],".",","))</f>
        <v>8.7533499999999993</v>
      </c>
    </row>
    <row r="5219" spans="1:7">
      <c r="A5219" s="4" t="s">
        <v>17850</v>
      </c>
      <c r="B5219">
        <v>8004665</v>
      </c>
      <c r="D5219" s="4" t="s">
        <v>17851</v>
      </c>
      <c r="E5219" s="4" t="s">
        <v>17852</v>
      </c>
      <c r="F5219">
        <f>VALUE(SUBSTITUTE(Hafas[[#This Row],[Breitengrad Bahnhof]],".",","))</f>
        <v>51.904879000000001</v>
      </c>
      <c r="G5219">
        <f>VALUE(SUBSTITUTE(Hafas[[#This Row],[Längengrad Bahnhof]],".",","))</f>
        <v>10.478146000000001</v>
      </c>
    </row>
    <row r="5220" spans="1:7">
      <c r="A5220" s="4" t="s">
        <v>17853</v>
      </c>
      <c r="B5220">
        <v>8012558</v>
      </c>
      <c r="D5220" s="4" t="s">
        <v>17854</v>
      </c>
      <c r="E5220" s="4" t="s">
        <v>17855</v>
      </c>
      <c r="F5220">
        <f>VALUE(SUBSTITUTE(Hafas[[#This Row],[Breitengrad Bahnhof]],".",","))</f>
        <v>50.656255000000002</v>
      </c>
      <c r="G5220">
        <f>VALUE(SUBSTITUTE(Hafas[[#This Row],[Längengrad Bahnhof]],".",","))</f>
        <v>13.336774</v>
      </c>
    </row>
    <row r="5221" spans="1:7">
      <c r="A5221" s="4" t="s">
        <v>17856</v>
      </c>
      <c r="B5221">
        <v>8012571</v>
      </c>
      <c r="D5221" s="4" t="s">
        <v>17857</v>
      </c>
      <c r="E5221" s="4" t="s">
        <v>17858</v>
      </c>
      <c r="F5221">
        <f>VALUE(SUBSTITUTE(Hafas[[#This Row],[Breitengrad Bahnhof]],".",","))</f>
        <v>50.660248000000003</v>
      </c>
      <c r="G5221">
        <f>VALUE(SUBSTITUTE(Hafas[[#This Row],[Längengrad Bahnhof]],".",","))</f>
        <v>13.320757</v>
      </c>
    </row>
    <row r="5222" spans="1:7">
      <c r="A5222" s="4" t="s">
        <v>17859</v>
      </c>
      <c r="B5222">
        <v>8012559</v>
      </c>
      <c r="D5222" s="4" t="s">
        <v>17860</v>
      </c>
      <c r="E5222" s="4" t="s">
        <v>17861</v>
      </c>
      <c r="F5222">
        <f>VALUE(SUBSTITUTE(Hafas[[#This Row],[Breitengrad Bahnhof]],".",","))</f>
        <v>50.649844000000002</v>
      </c>
      <c r="G5222">
        <f>VALUE(SUBSTITUTE(Hafas[[#This Row],[Längengrad Bahnhof]],".",","))</f>
        <v>13.364853999999999</v>
      </c>
    </row>
    <row r="5223" spans="1:7">
      <c r="A5223" s="4" t="s">
        <v>17862</v>
      </c>
      <c r="B5223">
        <v>8012560</v>
      </c>
      <c r="D5223" s="4" t="s">
        <v>17863</v>
      </c>
      <c r="E5223" s="4" t="s">
        <v>17864</v>
      </c>
      <c r="F5223">
        <f>VALUE(SUBSTITUTE(Hafas[[#This Row],[Breitengrad Bahnhof]],".",","))</f>
        <v>50.881174999999999</v>
      </c>
      <c r="G5223">
        <f>VALUE(SUBSTITUTE(Hafas[[#This Row],[Längengrad Bahnhof]],".",","))</f>
        <v>14.781219</v>
      </c>
    </row>
    <row r="5224" spans="1:7">
      <c r="A5224" s="4" t="s">
        <v>17865</v>
      </c>
      <c r="B5224">
        <v>8012561</v>
      </c>
      <c r="D5224" s="4" t="s">
        <v>17866</v>
      </c>
      <c r="E5224" s="4" t="s">
        <v>17867</v>
      </c>
      <c r="F5224">
        <f>VALUE(SUBSTITUTE(Hafas[[#This Row],[Breitengrad Bahnhof]],".",","))</f>
        <v>50.871547999999997</v>
      </c>
      <c r="G5224">
        <f>VALUE(SUBSTITUTE(Hafas[[#This Row],[Längengrad Bahnhof]],".",","))</f>
        <v>14.767723999999999</v>
      </c>
    </row>
    <row r="5225" spans="1:7">
      <c r="A5225" s="4" t="s">
        <v>17868</v>
      </c>
      <c r="B5225">
        <v>8012562</v>
      </c>
      <c r="D5225" s="4" t="s">
        <v>17869</v>
      </c>
      <c r="E5225" s="4" t="s">
        <v>17870</v>
      </c>
      <c r="F5225">
        <f>VALUE(SUBSTITUTE(Hafas[[#This Row],[Breitengrad Bahnhof]],".",","))</f>
        <v>51.143968999999998</v>
      </c>
      <c r="G5225">
        <f>VALUE(SUBSTITUTE(Hafas[[#This Row],[Längengrad Bahnhof]],".",","))</f>
        <v>11.333224</v>
      </c>
    </row>
    <row r="5226" spans="1:7">
      <c r="A5226" s="4" t="s">
        <v>17871</v>
      </c>
      <c r="B5226">
        <v>8071823</v>
      </c>
      <c r="D5226" s="4" t="s">
        <v>17872</v>
      </c>
      <c r="E5226" s="4" t="s">
        <v>17873</v>
      </c>
      <c r="F5226">
        <f>VALUE(SUBSTITUTE(Hafas[[#This Row],[Breitengrad Bahnhof]],".",","))</f>
        <v>48.981816999999999</v>
      </c>
      <c r="G5226">
        <f>VALUE(SUBSTITUTE(Hafas[[#This Row],[Längengrad Bahnhof]],".",","))</f>
        <v>8.7506330000000005</v>
      </c>
    </row>
    <row r="5227" spans="1:7">
      <c r="A5227" s="4" t="s">
        <v>17874</v>
      </c>
      <c r="B5227">
        <v>8004632</v>
      </c>
      <c r="D5227" s="4" t="s">
        <v>17875</v>
      </c>
      <c r="E5227" s="4" t="s">
        <v>17876</v>
      </c>
      <c r="F5227">
        <f>VALUE(SUBSTITUTE(Hafas[[#This Row],[Breitengrad Bahnhof]],".",","))</f>
        <v>48.985810000000001</v>
      </c>
      <c r="G5227">
        <f>VALUE(SUBSTITUTE(Hafas[[#This Row],[Längengrad Bahnhof]],".",","))</f>
        <v>8.7536769999999997</v>
      </c>
    </row>
    <row r="5228" spans="1:7">
      <c r="A5228" s="4" t="s">
        <v>17877</v>
      </c>
      <c r="B5228">
        <v>8004667</v>
      </c>
      <c r="D5228" s="4" t="s">
        <v>17878</v>
      </c>
      <c r="E5228" s="4" t="s">
        <v>17879</v>
      </c>
      <c r="F5228">
        <f>VALUE(SUBSTITUTE(Hafas[[#This Row],[Breitengrad Bahnhof]],".",","))</f>
        <v>48.209994999999999</v>
      </c>
      <c r="G5228">
        <f>VALUE(SUBSTITUTE(Hafas[[#This Row],[Längengrad Bahnhof]],".",","))</f>
        <v>11.335602</v>
      </c>
    </row>
    <row r="5229" spans="1:7">
      <c r="A5229" s="4" t="s">
        <v>17880</v>
      </c>
      <c r="B5229">
        <v>8004669</v>
      </c>
      <c r="D5229" s="4" t="s">
        <v>17881</v>
      </c>
      <c r="E5229" s="4" t="s">
        <v>17882</v>
      </c>
      <c r="F5229">
        <f>VALUE(SUBSTITUTE(Hafas[[#This Row],[Breitengrad Bahnhof]],".",","))</f>
        <v>54.283824000000003</v>
      </c>
      <c r="G5229">
        <f>VALUE(SUBSTITUTE(Hafas[[#This Row],[Längengrad Bahnhof]],".",","))</f>
        <v>10.882838</v>
      </c>
    </row>
    <row r="5230" spans="1:7">
      <c r="A5230" s="4" t="s">
        <v>17883</v>
      </c>
      <c r="B5230">
        <v>8000291</v>
      </c>
      <c r="D5230" s="4" t="s">
        <v>17884</v>
      </c>
      <c r="E5230" s="4" t="s">
        <v>17885</v>
      </c>
      <c r="F5230">
        <f>VALUE(SUBSTITUTE(Hafas[[#This Row],[Breitengrad Bahnhof]],".",","))</f>
        <v>53.144323</v>
      </c>
      <c r="G5230">
        <f>VALUE(SUBSTITUTE(Hafas[[#This Row],[Längengrad Bahnhof]],".",","))</f>
        <v>8.2227130000000006</v>
      </c>
    </row>
    <row r="5231" spans="1:7">
      <c r="A5231" s="4" t="s">
        <v>17886</v>
      </c>
      <c r="B5231">
        <v>8004670</v>
      </c>
      <c r="D5231" s="4" t="s">
        <v>17887</v>
      </c>
      <c r="E5231" s="4" t="s">
        <v>17888</v>
      </c>
      <c r="F5231">
        <f>VALUE(SUBSTITUTE(Hafas[[#This Row],[Breitengrad Bahnhof]],".",","))</f>
        <v>53.151803999999998</v>
      </c>
      <c r="G5231">
        <f>VALUE(SUBSTITUTE(Hafas[[#This Row],[Längengrad Bahnhof]],".",","))</f>
        <v>8.1781559999999995</v>
      </c>
    </row>
    <row r="5232" spans="1:7">
      <c r="A5232" s="4" t="s">
        <v>17889</v>
      </c>
      <c r="B5232">
        <v>8004668</v>
      </c>
      <c r="D5232" s="4" t="s">
        <v>17890</v>
      </c>
      <c r="E5232" s="4" t="s">
        <v>17891</v>
      </c>
      <c r="F5232">
        <f>VALUE(SUBSTITUTE(Hafas[[#This Row],[Breitengrad Bahnhof]],".",","))</f>
        <v>53.283431999999998</v>
      </c>
      <c r="G5232">
        <f>VALUE(SUBSTITUTE(Hafas[[#This Row],[Längengrad Bahnhof]],".",","))</f>
        <v>8.8104659999999999</v>
      </c>
    </row>
    <row r="5233" spans="1:7">
      <c r="A5233" s="4" t="s">
        <v>17892</v>
      </c>
      <c r="B5233">
        <v>8079069</v>
      </c>
      <c r="D5233" s="4" t="s">
        <v>17893</v>
      </c>
      <c r="E5233" s="4" t="s">
        <v>17894</v>
      </c>
      <c r="F5233">
        <f>VALUE(SUBSTITUTE(Hafas[[#This Row],[Breitengrad Bahnhof]],".",","))</f>
        <v>52.010278999999997</v>
      </c>
      <c r="G5233">
        <f>VALUE(SUBSTITUTE(Hafas[[#This Row],[Längengrad Bahnhof]],".",","))</f>
        <v>8.590814</v>
      </c>
    </row>
    <row r="5234" spans="1:7">
      <c r="A5234" s="4" t="s">
        <v>17895</v>
      </c>
      <c r="B5234">
        <v>8004674</v>
      </c>
      <c r="D5234" s="4" t="s">
        <v>17896</v>
      </c>
      <c r="E5234" s="4" t="s">
        <v>17897</v>
      </c>
      <c r="F5234">
        <f>VALUE(SUBSTITUTE(Hafas[[#This Row],[Breitengrad Bahnhof]],".",","))</f>
        <v>51.027737999999999</v>
      </c>
      <c r="G5234">
        <f>VALUE(SUBSTITUTE(Hafas[[#This Row],[Längengrad Bahnhof]],".",","))</f>
        <v>7.8414469999999996</v>
      </c>
    </row>
    <row r="5235" spans="1:7">
      <c r="A5235" s="4" t="s">
        <v>17898</v>
      </c>
      <c r="B5235">
        <v>8004676</v>
      </c>
      <c r="D5235" s="4" t="s">
        <v>17899</v>
      </c>
      <c r="E5235" s="4" t="s">
        <v>17900</v>
      </c>
      <c r="F5235">
        <f>VALUE(SUBSTITUTE(Hafas[[#This Row],[Breitengrad Bahnhof]],".",","))</f>
        <v>51.360495</v>
      </c>
      <c r="G5235">
        <f>VALUE(SUBSTITUTE(Hafas[[#This Row],[Längengrad Bahnhof]],".",","))</f>
        <v>8.4842060000000004</v>
      </c>
    </row>
    <row r="5236" spans="1:7">
      <c r="A5236" s="4" t="s">
        <v>17901</v>
      </c>
      <c r="B5236">
        <v>8004677</v>
      </c>
      <c r="D5236" s="4" t="s">
        <v>17902</v>
      </c>
      <c r="E5236" s="4" t="s">
        <v>17903</v>
      </c>
      <c r="F5236">
        <f>VALUE(SUBSTITUTE(Hafas[[#This Row],[Breitengrad Bahnhof]],".",","))</f>
        <v>49.538071000000002</v>
      </c>
      <c r="G5236">
        <f>VALUE(SUBSTITUTE(Hafas[[#This Row],[Längengrad Bahnhof]],".",","))</f>
        <v>7.6527589999999996</v>
      </c>
    </row>
    <row r="5237" spans="1:7">
      <c r="A5237" s="4" t="s">
        <v>17904</v>
      </c>
      <c r="B5237">
        <v>8000853</v>
      </c>
      <c r="D5237" s="4" t="s">
        <v>17905</v>
      </c>
      <c r="E5237" s="4" t="s">
        <v>17906</v>
      </c>
      <c r="F5237">
        <f>VALUE(SUBSTITUTE(Hafas[[#This Row],[Breitengrad Bahnhof]],".",","))</f>
        <v>51.066175000000001</v>
      </c>
      <c r="G5237">
        <f>VALUE(SUBSTITUTE(Hafas[[#This Row],[Längengrad Bahnhof]],".",","))</f>
        <v>7.008775</v>
      </c>
    </row>
    <row r="5238" spans="1:7">
      <c r="A5238" s="4" t="s">
        <v>17907</v>
      </c>
      <c r="B5238">
        <v>8004679</v>
      </c>
      <c r="D5238" s="4" t="s">
        <v>17908</v>
      </c>
      <c r="E5238" s="4" t="s">
        <v>17909</v>
      </c>
      <c r="F5238">
        <f>VALUE(SUBSTITUTE(Hafas[[#This Row],[Breitengrad Bahnhof]],".",","))</f>
        <v>48.471998999999997</v>
      </c>
      <c r="G5238">
        <f>VALUE(SUBSTITUTE(Hafas[[#This Row],[Längengrad Bahnhof]],".",","))</f>
        <v>8.1597609999999996</v>
      </c>
    </row>
    <row r="5239" spans="1:7">
      <c r="A5239" s="4" t="s">
        <v>17910</v>
      </c>
      <c r="B5239">
        <v>8004680</v>
      </c>
      <c r="D5239" s="4" t="s">
        <v>17911</v>
      </c>
      <c r="E5239" s="4" t="s">
        <v>17912</v>
      </c>
      <c r="F5239">
        <f>VALUE(SUBSTITUTE(Hafas[[#This Row],[Breitengrad Bahnhof]],".",","))</f>
        <v>49.857559999999999</v>
      </c>
      <c r="G5239">
        <f>VALUE(SUBSTITUTE(Hafas[[#This Row],[Längengrad Bahnhof]],".",","))</f>
        <v>8.3580780000000008</v>
      </c>
    </row>
    <row r="5240" spans="1:7">
      <c r="A5240" s="4" t="s">
        <v>17913</v>
      </c>
      <c r="B5240">
        <v>8004681</v>
      </c>
      <c r="D5240" s="4" t="s">
        <v>17914</v>
      </c>
      <c r="E5240" s="4" t="s">
        <v>17915</v>
      </c>
      <c r="F5240">
        <f>VALUE(SUBSTITUTE(Hafas[[#This Row],[Breitengrad Bahnhof]],".",","))</f>
        <v>48.981518000000001</v>
      </c>
      <c r="G5240">
        <f>VALUE(SUBSTITUTE(Hafas[[#This Row],[Längengrad Bahnhof]],".",","))</f>
        <v>9.4627850000000002</v>
      </c>
    </row>
    <row r="5241" spans="1:7">
      <c r="A5241" s="4" t="s">
        <v>17916</v>
      </c>
      <c r="B5241">
        <v>8012563</v>
      </c>
      <c r="D5241" s="4" t="s">
        <v>17917</v>
      </c>
      <c r="E5241" s="4" t="s">
        <v>17918</v>
      </c>
      <c r="F5241">
        <f>VALUE(SUBSTITUTE(Hafas[[#This Row],[Breitengrad Bahnhof]],".",","))</f>
        <v>50.706107000000003</v>
      </c>
      <c r="G5241">
        <f>VALUE(SUBSTITUTE(Hafas[[#This Row],[Längengrad Bahnhof]],".",","))</f>
        <v>11.651138</v>
      </c>
    </row>
    <row r="5242" spans="1:7">
      <c r="A5242" s="4" t="s">
        <v>17919</v>
      </c>
      <c r="B5242">
        <v>8012564</v>
      </c>
      <c r="D5242" s="4" t="s">
        <v>17920</v>
      </c>
      <c r="E5242" s="4" t="s">
        <v>17921</v>
      </c>
      <c r="F5242">
        <f>VALUE(SUBSTITUTE(Hafas[[#This Row],[Breitengrad Bahnhof]],".",","))</f>
        <v>51.800919</v>
      </c>
      <c r="G5242">
        <f>VALUE(SUBSTITUTE(Hafas[[#This Row],[Längengrad Bahnhof]],".",","))</f>
        <v>12.390404999999999</v>
      </c>
    </row>
    <row r="5243" spans="1:7">
      <c r="A5243" s="4" t="s">
        <v>17922</v>
      </c>
      <c r="B5243">
        <v>8013487</v>
      </c>
      <c r="D5243" s="4" t="s">
        <v>17923</v>
      </c>
      <c r="E5243" s="4" t="s">
        <v>17924</v>
      </c>
      <c r="F5243">
        <f>VALUE(SUBSTITUTE(Hafas[[#This Row],[Breitengrad Bahnhof]],".",","))</f>
        <v>52.753653</v>
      </c>
      <c r="G5243">
        <f>VALUE(SUBSTITUTE(Hafas[[#This Row],[Längengrad Bahnhof]],".",","))</f>
        <v>13.249613</v>
      </c>
    </row>
    <row r="5244" spans="1:7">
      <c r="A5244" s="4" t="s">
        <v>17925</v>
      </c>
      <c r="B5244">
        <v>8089197</v>
      </c>
      <c r="D5244" s="4" t="s">
        <v>17926</v>
      </c>
      <c r="E5244" s="4" t="s">
        <v>17927</v>
      </c>
      <c r="F5244">
        <f>VALUE(SUBSTITUTE(Hafas[[#This Row],[Breitengrad Bahnhof]],".",","))</f>
        <v>52.753711000000003</v>
      </c>
      <c r="G5244">
        <f>VALUE(SUBSTITUTE(Hafas[[#This Row],[Längengrad Bahnhof]],".",","))</f>
        <v>13.249072</v>
      </c>
    </row>
    <row r="5245" spans="1:7">
      <c r="A5245" s="4" t="s">
        <v>17928</v>
      </c>
      <c r="B5245">
        <v>8010264</v>
      </c>
      <c r="D5245" s="4" t="s">
        <v>17929</v>
      </c>
      <c r="E5245" s="4" t="s">
        <v>17930</v>
      </c>
      <c r="F5245">
        <f>VALUE(SUBSTITUTE(Hafas[[#This Row],[Breitengrad Bahnhof]],".",","))</f>
        <v>50.775660999999999</v>
      </c>
      <c r="G5245">
        <f>VALUE(SUBSTITUTE(Hafas[[#This Row],[Längengrad Bahnhof]],".",","))</f>
        <v>11.544898999999999</v>
      </c>
    </row>
    <row r="5246" spans="1:7">
      <c r="A5246" s="4" t="s">
        <v>17931</v>
      </c>
      <c r="B5246">
        <v>8004683</v>
      </c>
      <c r="D5246" s="4" t="s">
        <v>17932</v>
      </c>
      <c r="E5246" s="4" t="s">
        <v>17933</v>
      </c>
      <c r="F5246">
        <f>VALUE(SUBSTITUTE(Hafas[[#This Row],[Breitengrad Bahnhof]],".",","))</f>
        <v>48.274191999999999</v>
      </c>
      <c r="G5246">
        <f>VALUE(SUBSTITUTE(Hafas[[#This Row],[Längengrad Bahnhof]],".",","))</f>
        <v>7.7902810000000002</v>
      </c>
    </row>
    <row r="5247" spans="1:7">
      <c r="A5247" s="4" t="s">
        <v>17934</v>
      </c>
      <c r="B5247">
        <v>711075</v>
      </c>
      <c r="D5247" s="4" t="s">
        <v>17935</v>
      </c>
      <c r="E5247" s="4" t="s">
        <v>17936</v>
      </c>
      <c r="F5247">
        <f>VALUE(SUBSTITUTE(Hafas[[#This Row],[Breitengrad Bahnhof]],".",","))</f>
        <v>51.209915000000002</v>
      </c>
      <c r="G5247">
        <f>VALUE(SUBSTITUTE(Hafas[[#This Row],[Längengrad Bahnhof]],".",","))</f>
        <v>9.7094149999999999</v>
      </c>
    </row>
    <row r="5248" spans="1:7">
      <c r="A5248" s="4" t="s">
        <v>17937</v>
      </c>
      <c r="B5248">
        <v>8012565</v>
      </c>
      <c r="D5248" s="4" t="s">
        <v>17938</v>
      </c>
      <c r="E5248" s="4" t="s">
        <v>17939</v>
      </c>
      <c r="F5248">
        <f>VALUE(SUBSTITUTE(Hafas[[#This Row],[Breitengrad Bahnhof]],".",","))</f>
        <v>51.373632999999998</v>
      </c>
      <c r="G5248">
        <f>VALUE(SUBSTITUTE(Hafas[[#This Row],[Längengrad Bahnhof]],".",","))</f>
        <v>13.764948</v>
      </c>
    </row>
    <row r="5249" spans="1:7">
      <c r="A5249" s="4" t="s">
        <v>17940</v>
      </c>
      <c r="B5249">
        <v>8013461</v>
      </c>
      <c r="D5249" s="4" t="s">
        <v>17941</v>
      </c>
      <c r="E5249" s="4" t="s">
        <v>17942</v>
      </c>
      <c r="F5249">
        <f>VALUE(SUBSTITUTE(Hafas[[#This Row],[Breitengrad Bahnhof]],".",","))</f>
        <v>51.31174</v>
      </c>
      <c r="G5249">
        <f>VALUE(SUBSTITUTE(Hafas[[#This Row],[Längengrad Bahnhof]],".",","))</f>
        <v>13.104056</v>
      </c>
    </row>
    <row r="5250" spans="1:7">
      <c r="A5250" s="4" t="s">
        <v>17943</v>
      </c>
      <c r="B5250">
        <v>8010266</v>
      </c>
      <c r="D5250" s="4" t="s">
        <v>17944</v>
      </c>
      <c r="E5250" s="4" t="s">
        <v>17945</v>
      </c>
      <c r="F5250">
        <f>VALUE(SUBSTITUTE(Hafas[[#This Row],[Breitengrad Bahnhof]],".",","))</f>
        <v>52.030726000000001</v>
      </c>
      <c r="G5250">
        <f>VALUE(SUBSTITUTE(Hafas[[#This Row],[Längengrad Bahnhof]],".",","))</f>
        <v>11.226839999999999</v>
      </c>
    </row>
    <row r="5251" spans="1:7">
      <c r="A5251" s="4" t="s">
        <v>17946</v>
      </c>
      <c r="B5251">
        <v>8004689</v>
      </c>
      <c r="D5251" s="4" t="s">
        <v>17947</v>
      </c>
      <c r="E5251" s="4" t="s">
        <v>17948</v>
      </c>
      <c r="F5251">
        <f>VALUE(SUBSTITUTE(Hafas[[#This Row],[Breitengrad Bahnhof]],".",","))</f>
        <v>52.280934999999999</v>
      </c>
      <c r="G5251">
        <f>VALUE(SUBSTITUTE(Hafas[[#This Row],[Längengrad Bahnhof]],".",","))</f>
        <v>8.0459019999999999</v>
      </c>
    </row>
    <row r="5252" spans="1:7">
      <c r="A5252" s="4" t="s">
        <v>17949</v>
      </c>
      <c r="B5252">
        <v>8071274</v>
      </c>
      <c r="D5252" s="4" t="s">
        <v>17950</v>
      </c>
      <c r="E5252" s="4" t="s">
        <v>17951</v>
      </c>
      <c r="F5252">
        <f>VALUE(SUBSTITUTE(Hafas[[#This Row],[Breitengrad Bahnhof]],".",","))</f>
        <v>52.283254999999997</v>
      </c>
      <c r="G5252">
        <f>VALUE(SUBSTITUTE(Hafas[[#This Row],[Längengrad Bahnhof]],".",","))</f>
        <v>8.0671579999999992</v>
      </c>
    </row>
    <row r="5253" spans="1:7">
      <c r="A5253" s="4" t="s">
        <v>17952</v>
      </c>
      <c r="B5253">
        <v>8000294</v>
      </c>
      <c r="D5253" s="4" t="s">
        <v>17953</v>
      </c>
      <c r="E5253" s="4" t="s">
        <v>17954</v>
      </c>
      <c r="F5253">
        <f>VALUE(SUBSTITUTE(Hafas[[#This Row],[Breitengrad Bahnhof]],".",","))</f>
        <v>52.272851000000003</v>
      </c>
      <c r="G5253">
        <f>VALUE(SUBSTITUTE(Hafas[[#This Row],[Längengrad Bahnhof]],".",","))</f>
        <v>8.0617809999999999</v>
      </c>
    </row>
    <row r="5254" spans="1:7">
      <c r="A5254" s="4" t="s">
        <v>17955</v>
      </c>
      <c r="B5254">
        <v>8004690</v>
      </c>
      <c r="D5254" s="4" t="s">
        <v>17956</v>
      </c>
      <c r="E5254" s="4" t="s">
        <v>17957</v>
      </c>
      <c r="F5254">
        <f>VALUE(SUBSTITUTE(Hafas[[#This Row],[Breitengrad Bahnhof]],".",","))</f>
        <v>52.231807000000003</v>
      </c>
      <c r="G5254">
        <f>VALUE(SUBSTITUTE(Hafas[[#This Row],[Längengrad Bahnhof]],".",","))</f>
        <v>8.0214130000000008</v>
      </c>
    </row>
    <row r="5255" spans="1:7">
      <c r="A5255" s="4" t="s">
        <v>17958</v>
      </c>
      <c r="B5255">
        <v>8012567</v>
      </c>
      <c r="D5255" s="4" t="s">
        <v>17959</v>
      </c>
      <c r="E5255" s="4" t="s">
        <v>17960</v>
      </c>
      <c r="F5255">
        <f>VALUE(SUBSTITUTE(Hafas[[#This Row],[Breitengrad Bahnhof]],".",","))</f>
        <v>51.019086999999999</v>
      </c>
      <c r="G5255">
        <f>VALUE(SUBSTITUTE(Hafas[[#This Row],[Längengrad Bahnhof]],".",","))</f>
        <v>11.425298</v>
      </c>
    </row>
    <row r="5256" spans="1:7">
      <c r="A5256" s="4" t="s">
        <v>17961</v>
      </c>
      <c r="B5256">
        <v>8001183</v>
      </c>
      <c r="D5256" s="4" t="s">
        <v>17962</v>
      </c>
      <c r="E5256" s="4" t="s">
        <v>17963</v>
      </c>
      <c r="F5256">
        <f>VALUE(SUBSTITUTE(Hafas[[#This Row],[Breitengrad Bahnhof]],".",","))</f>
        <v>52.070117000000003</v>
      </c>
      <c r="G5256">
        <f>VALUE(SUBSTITUTE(Hafas[[#This Row],[Längengrad Bahnhof]],".",","))</f>
        <v>7.8092870000000003</v>
      </c>
    </row>
    <row r="5257" spans="1:7">
      <c r="A5257" s="4" t="s">
        <v>17964</v>
      </c>
      <c r="B5257">
        <v>8012568</v>
      </c>
      <c r="D5257" s="4" t="s">
        <v>17965</v>
      </c>
      <c r="E5257" s="4" t="s">
        <v>17966</v>
      </c>
      <c r="F5257">
        <f>VALUE(SUBSTITUTE(Hafas[[#This Row],[Breitengrad Bahnhof]],".",","))</f>
        <v>52.787667999999996</v>
      </c>
      <c r="G5257">
        <f>VALUE(SUBSTITUTE(Hafas[[#This Row],[Längengrad Bahnhof]],".",","))</f>
        <v>11.760386</v>
      </c>
    </row>
    <row r="5258" spans="1:7">
      <c r="A5258" s="4" t="s">
        <v>17967</v>
      </c>
      <c r="B5258">
        <v>8000295</v>
      </c>
      <c r="D5258" s="4" t="s">
        <v>17968</v>
      </c>
      <c r="E5258" s="4" t="s">
        <v>17969</v>
      </c>
      <c r="F5258">
        <f>VALUE(SUBSTITUTE(Hafas[[#This Row],[Breitengrad Bahnhof]],".",","))</f>
        <v>49.429656999999999</v>
      </c>
      <c r="G5258">
        <f>VALUE(SUBSTITUTE(Hafas[[#This Row],[Längengrad Bahnhof]],".",","))</f>
        <v>9.4226919999999996</v>
      </c>
    </row>
    <row r="5259" spans="1:7">
      <c r="A5259" s="4" t="s">
        <v>17970</v>
      </c>
      <c r="B5259">
        <v>8004699</v>
      </c>
      <c r="D5259" s="4" t="s">
        <v>17971</v>
      </c>
      <c r="E5259" s="4" t="s">
        <v>17972</v>
      </c>
      <c r="F5259">
        <f>VALUE(SUBSTITUTE(Hafas[[#This Row],[Breitengrad Bahnhof]],".",","))</f>
        <v>54.159331000000002</v>
      </c>
      <c r="G5259">
        <f>VALUE(SUBSTITUTE(Hafas[[#This Row],[Längengrad Bahnhof]],".",","))</f>
        <v>8.8942180000000004</v>
      </c>
    </row>
    <row r="5260" spans="1:7">
      <c r="A5260" s="4" t="s">
        <v>17973</v>
      </c>
      <c r="B5260">
        <v>8004700</v>
      </c>
      <c r="D5260" s="4" t="s">
        <v>17974</v>
      </c>
      <c r="E5260" s="4" t="s">
        <v>17975</v>
      </c>
      <c r="F5260">
        <f>VALUE(SUBSTITUTE(Hafas[[#This Row],[Breitengrad Bahnhof]],".",","))</f>
        <v>48.695473999999997</v>
      </c>
      <c r="G5260">
        <f>VALUE(SUBSTITUTE(Hafas[[#This Row],[Längengrad Bahnhof]],".",","))</f>
        <v>13.018705000000001</v>
      </c>
    </row>
    <row r="5261" spans="1:7">
      <c r="A5261" s="4" t="s">
        <v>17976</v>
      </c>
      <c r="B5261">
        <v>8004701</v>
      </c>
      <c r="D5261" s="4" t="s">
        <v>17977</v>
      </c>
      <c r="E5261" s="4" t="s">
        <v>17978</v>
      </c>
      <c r="F5261">
        <f>VALUE(SUBSTITUTE(Hafas[[#This Row],[Breitengrad Bahnhof]],".",","))</f>
        <v>47.687654999999999</v>
      </c>
      <c r="G5261">
        <f>VALUE(SUBSTITUTE(Hafas[[#This Row],[Längengrad Bahnhof]],".",","))</f>
        <v>11.986881</v>
      </c>
    </row>
    <row r="5262" spans="1:7">
      <c r="A5262" s="4" t="s">
        <v>17979</v>
      </c>
      <c r="B5262">
        <v>8004702</v>
      </c>
      <c r="D5262" s="4" t="s">
        <v>17980</v>
      </c>
      <c r="E5262" s="4" t="s">
        <v>17981</v>
      </c>
      <c r="F5262">
        <f>VALUE(SUBSTITUTE(Hafas[[#This Row],[Breitengrad Bahnhof]],".",","))</f>
        <v>53.222776000000003</v>
      </c>
      <c r="G5262">
        <f>VALUE(SUBSTITUTE(Hafas[[#This Row],[Längengrad Bahnhof]],".",","))</f>
        <v>8.7974340000000009</v>
      </c>
    </row>
    <row r="5263" spans="1:7">
      <c r="A5263" s="4" t="s">
        <v>17982</v>
      </c>
      <c r="B5263">
        <v>8004703</v>
      </c>
      <c r="D5263" s="4" t="s">
        <v>17983</v>
      </c>
      <c r="E5263" s="4" t="s">
        <v>17984</v>
      </c>
      <c r="F5263">
        <f>VALUE(SUBSTITUTE(Hafas[[#This Row],[Breitengrad Bahnhof]],".",","))</f>
        <v>47.942148000000003</v>
      </c>
      <c r="G5263">
        <f>VALUE(SUBSTITUTE(Hafas[[#This Row],[Längengrad Bahnhof]],".",","))</f>
        <v>12.041588000000001</v>
      </c>
    </row>
    <row r="5264" spans="1:7">
      <c r="A5264" s="4" t="s">
        <v>17985</v>
      </c>
      <c r="B5264">
        <v>8004705</v>
      </c>
      <c r="D5264" s="4" t="s">
        <v>17986</v>
      </c>
      <c r="E5264" s="4" t="s">
        <v>17987</v>
      </c>
      <c r="F5264">
        <f>VALUE(SUBSTITUTE(Hafas[[#This Row],[Breitengrad Bahnhof]],".",","))</f>
        <v>51.717058999999999</v>
      </c>
      <c r="G5264">
        <f>VALUE(SUBSTITUTE(Hafas[[#This Row],[Längengrad Bahnhof]],".",","))</f>
        <v>10.273027000000001</v>
      </c>
    </row>
    <row r="5265" spans="1:7">
      <c r="A5265" s="4" t="s">
        <v>17988</v>
      </c>
      <c r="B5265">
        <v>8004704</v>
      </c>
      <c r="D5265" s="4" t="s">
        <v>17989</v>
      </c>
      <c r="E5265" s="4" t="s">
        <v>17990</v>
      </c>
      <c r="F5265">
        <f>VALUE(SUBSTITUTE(Hafas[[#This Row],[Breitengrad Bahnhof]],".",","))</f>
        <v>51.726038000000003</v>
      </c>
      <c r="G5265">
        <f>VALUE(SUBSTITUTE(Hafas[[#This Row],[Längengrad Bahnhof]],".",","))</f>
        <v>10.245443</v>
      </c>
    </row>
    <row r="5266" spans="1:7">
      <c r="A5266" s="4" t="s">
        <v>17991</v>
      </c>
      <c r="B5266">
        <v>8070214</v>
      </c>
      <c r="D5266" s="4" t="s">
        <v>17992</v>
      </c>
      <c r="E5266" s="4" t="s">
        <v>17993</v>
      </c>
      <c r="F5266">
        <f>VALUE(SUBSTITUTE(Hafas[[#This Row],[Breitengrad Bahnhof]],".",","))</f>
        <v>53.314658000000001</v>
      </c>
      <c r="G5266">
        <f>VALUE(SUBSTITUTE(Hafas[[#This Row],[Längengrad Bahnhof]],".",","))</f>
        <v>8.9753769999999999</v>
      </c>
    </row>
    <row r="5267" spans="1:7">
      <c r="A5267" s="4" t="s">
        <v>17994</v>
      </c>
      <c r="B5267">
        <v>8004706</v>
      </c>
      <c r="D5267" s="4" t="s">
        <v>17995</v>
      </c>
      <c r="E5267" s="4" t="s">
        <v>17996</v>
      </c>
      <c r="F5267">
        <f>VALUE(SUBSTITUTE(Hafas[[#This Row],[Breitengrad Bahnhof]],".",","))</f>
        <v>50.245071000000003</v>
      </c>
      <c r="G5267">
        <f>VALUE(SUBSTITUTE(Hafas[[#This Row],[Längengrad Bahnhof]],".",","))</f>
        <v>7.6150739999999999</v>
      </c>
    </row>
    <row r="5268" spans="1:7">
      <c r="A5268" s="4" t="s">
        <v>17997</v>
      </c>
      <c r="B5268">
        <v>8004707</v>
      </c>
      <c r="D5268" s="4" t="s">
        <v>17998</v>
      </c>
      <c r="E5268" s="4" t="s">
        <v>17999</v>
      </c>
      <c r="F5268">
        <f>VALUE(SUBSTITUTE(Hafas[[#This Row],[Breitengrad Bahnhof]],".",","))</f>
        <v>54.102218999999998</v>
      </c>
      <c r="G5268">
        <f>VALUE(SUBSTITUTE(Hafas[[#This Row],[Längengrad Bahnhof]],".",","))</f>
        <v>9.5754549999999998</v>
      </c>
    </row>
    <row r="5269" spans="1:7">
      <c r="A5269" s="4" t="s">
        <v>18000</v>
      </c>
      <c r="B5269">
        <v>8017021</v>
      </c>
      <c r="D5269" s="4" t="s">
        <v>18001</v>
      </c>
      <c r="E5269" s="4" t="s">
        <v>18002</v>
      </c>
      <c r="F5269">
        <f>VALUE(SUBSTITUTE(Hafas[[#This Row],[Breitengrad Bahnhof]],".",","))</f>
        <v>51.720613999999998</v>
      </c>
      <c r="G5269">
        <f>VALUE(SUBSTITUTE(Hafas[[#This Row],[Längengrad Bahnhof]],".",","))</f>
        <v>11.160691</v>
      </c>
    </row>
    <row r="5270" spans="1:7">
      <c r="A5270" s="4" t="s">
        <v>18003</v>
      </c>
      <c r="B5270">
        <v>8004709</v>
      </c>
      <c r="D5270" s="4" t="s">
        <v>18004</v>
      </c>
      <c r="E5270" s="4" t="s">
        <v>18005</v>
      </c>
      <c r="F5270">
        <f>VALUE(SUBSTITUTE(Hafas[[#This Row],[Breitengrad Bahnhof]],".",","))</f>
        <v>52.097344</v>
      </c>
      <c r="G5270">
        <f>VALUE(SUBSTITUTE(Hafas[[#This Row],[Längengrad Bahnhof]],".",","))</f>
        <v>9.6365440000000007</v>
      </c>
    </row>
    <row r="5271" spans="1:7">
      <c r="A5271" s="4" t="s">
        <v>18006</v>
      </c>
      <c r="B5271">
        <v>8012572</v>
      </c>
      <c r="D5271" s="4" t="s">
        <v>18007</v>
      </c>
      <c r="E5271" s="4" t="s">
        <v>18008</v>
      </c>
      <c r="F5271">
        <f>VALUE(SUBSTITUTE(Hafas[[#This Row],[Breitengrad Bahnhof]],".",","))</f>
        <v>52.049135</v>
      </c>
      <c r="G5271">
        <f>VALUE(SUBSTITUTE(Hafas[[#This Row],[Längengrad Bahnhof]],".",","))</f>
        <v>11.575920999999999</v>
      </c>
    </row>
    <row r="5272" spans="1:7">
      <c r="A5272" s="4" t="s">
        <v>18009</v>
      </c>
      <c r="B5272">
        <v>8004711</v>
      </c>
      <c r="D5272" s="4" t="s">
        <v>18010</v>
      </c>
      <c r="E5272" s="4" t="s">
        <v>18011</v>
      </c>
      <c r="F5272">
        <f>VALUE(SUBSTITUTE(Hafas[[#This Row],[Breitengrad Bahnhof]],".",","))</f>
        <v>50.455925999999998</v>
      </c>
      <c r="G5272">
        <f>VALUE(SUBSTITUTE(Hafas[[#This Row],[Längengrad Bahnhof]],".",","))</f>
        <v>10.231621000000001</v>
      </c>
    </row>
    <row r="5273" spans="1:7">
      <c r="A5273" s="4" t="s">
        <v>18012</v>
      </c>
      <c r="B5273">
        <v>8004712</v>
      </c>
      <c r="D5273" s="4" t="s">
        <v>18013</v>
      </c>
      <c r="E5273" s="4" t="s">
        <v>18014</v>
      </c>
      <c r="F5273">
        <f>VALUE(SUBSTITUTE(Hafas[[#This Row],[Breitengrad Bahnhof]],".",","))</f>
        <v>50.406466000000002</v>
      </c>
      <c r="G5273">
        <f>VALUE(SUBSTITUTE(Hafas[[#This Row],[Längengrad Bahnhof]],".",","))</f>
        <v>8.6752990000000008</v>
      </c>
    </row>
    <row r="5274" spans="1:7">
      <c r="A5274" s="4" t="s">
        <v>18015</v>
      </c>
      <c r="B5274">
        <v>8004713</v>
      </c>
      <c r="D5274" s="4" t="s">
        <v>18016</v>
      </c>
      <c r="E5274" s="4" t="s">
        <v>18017</v>
      </c>
      <c r="F5274">
        <f>VALUE(SUBSTITUTE(Hafas[[#This Row],[Breitengrad Bahnhof]],".",","))</f>
        <v>50.219099999999997</v>
      </c>
      <c r="G5274">
        <f>VALUE(SUBSTITUTE(Hafas[[#This Row],[Längengrad Bahnhof]],".",","))</f>
        <v>8.9033809999999995</v>
      </c>
    </row>
    <row r="5275" spans="1:7">
      <c r="A5275" s="4" t="s">
        <v>316</v>
      </c>
      <c r="B5275">
        <v>8004714</v>
      </c>
      <c r="D5275" s="4" t="s">
        <v>18018</v>
      </c>
      <c r="E5275" s="4" t="s">
        <v>18019</v>
      </c>
      <c r="F5275">
        <f>VALUE(SUBSTITUTE(Hafas[[#This Row],[Breitengrad Bahnhof]],".",","))</f>
        <v>49.705423000000003</v>
      </c>
      <c r="G5275">
        <f>VALUE(SUBSTITUTE(Hafas[[#This Row],[Längengrad Bahnhof]],".",","))</f>
        <v>8.3259880000000006</v>
      </c>
    </row>
    <row r="5276" spans="1:7">
      <c r="A5276" s="4" t="s">
        <v>18020</v>
      </c>
      <c r="B5276">
        <v>8070628</v>
      </c>
      <c r="D5276" s="4" t="s">
        <v>18021</v>
      </c>
      <c r="E5276" s="4" t="s">
        <v>18022</v>
      </c>
      <c r="F5276">
        <f>VALUE(SUBSTITUTE(Hafas[[#This Row],[Breitengrad Bahnhof]],".",","))</f>
        <v>47.946586000000003</v>
      </c>
      <c r="G5276">
        <f>VALUE(SUBSTITUTE(Hafas[[#This Row],[Längengrad Bahnhof]],".",","))</f>
        <v>9.3791159999999998</v>
      </c>
    </row>
    <row r="5277" spans="1:7">
      <c r="A5277" s="4" t="s">
        <v>18023</v>
      </c>
      <c r="B5277">
        <v>8012576</v>
      </c>
      <c r="D5277" s="4" t="s">
        <v>18024</v>
      </c>
      <c r="E5277" s="4" t="s">
        <v>18025</v>
      </c>
      <c r="F5277">
        <f>VALUE(SUBSTITUTE(Hafas[[#This Row],[Breitengrad Bahnhof]],".",","))</f>
        <v>51.200294</v>
      </c>
      <c r="G5277">
        <f>VALUE(SUBSTITUTE(Hafas[[#This Row],[Längengrad Bahnhof]],".",","))</f>
        <v>13.166404999999999</v>
      </c>
    </row>
    <row r="5278" spans="1:7">
      <c r="A5278" s="4" t="s">
        <v>18026</v>
      </c>
      <c r="B5278">
        <v>8071790</v>
      </c>
      <c r="D5278" s="4" t="s">
        <v>18027</v>
      </c>
      <c r="E5278" s="4" t="s">
        <v>18028</v>
      </c>
      <c r="F5278">
        <f>VALUE(SUBSTITUTE(Hafas[[#This Row],[Breitengrad Bahnhof]],".",","))</f>
        <v>51.200850000000003</v>
      </c>
      <c r="G5278">
        <f>VALUE(SUBSTITUTE(Hafas[[#This Row],[Längengrad Bahnhof]],".",","))</f>
        <v>13.162100000000001</v>
      </c>
    </row>
    <row r="5279" spans="1:7">
      <c r="A5279" s="4" t="s">
        <v>18029</v>
      </c>
      <c r="B5279">
        <v>8070844</v>
      </c>
      <c r="D5279" s="4" t="s">
        <v>18030</v>
      </c>
      <c r="E5279" s="4" t="s">
        <v>18031</v>
      </c>
      <c r="F5279">
        <f>VALUE(SUBSTITUTE(Hafas[[#This Row],[Breitengrad Bahnhof]],".",","))</f>
        <v>51.016038000000002</v>
      </c>
      <c r="G5279">
        <f>VALUE(SUBSTITUTE(Hafas[[#This Row],[Längengrad Bahnhof]],".",","))</f>
        <v>14.937912000000001</v>
      </c>
    </row>
    <row r="5280" spans="1:7">
      <c r="A5280" s="4" t="s">
        <v>18032</v>
      </c>
      <c r="B5280">
        <v>8070846</v>
      </c>
      <c r="D5280" s="4" t="s">
        <v>18033</v>
      </c>
      <c r="E5280" s="4" t="s">
        <v>18034</v>
      </c>
      <c r="F5280">
        <f>VALUE(SUBSTITUTE(Hafas[[#This Row],[Breitengrad Bahnhof]],".",","))</f>
        <v>51.018031999999998</v>
      </c>
      <c r="G5280">
        <f>VALUE(SUBSTITUTE(Hafas[[#This Row],[Längengrad Bahnhof]],".",","))</f>
        <v>14.930407000000001</v>
      </c>
    </row>
    <row r="5281" spans="1:7">
      <c r="A5281" s="4" t="s">
        <v>18035</v>
      </c>
      <c r="B5281">
        <v>8081100</v>
      </c>
      <c r="D5281" s="4" t="s">
        <v>18036</v>
      </c>
      <c r="E5281" s="4" t="s">
        <v>18037</v>
      </c>
      <c r="F5281">
        <f>VALUE(SUBSTITUTE(Hafas[[#This Row],[Breitengrad Bahnhof]],".",","))</f>
        <v>54.378635000000003</v>
      </c>
      <c r="G5281">
        <f>VALUE(SUBSTITUTE(Hafas[[#This Row],[Längengrad Bahnhof]],".",","))</f>
        <v>12.417680000000001</v>
      </c>
    </row>
    <row r="5282" spans="1:7">
      <c r="A5282" s="4" t="s">
        <v>18038</v>
      </c>
      <c r="B5282">
        <v>8011191</v>
      </c>
      <c r="D5282" s="4" t="s">
        <v>18039</v>
      </c>
      <c r="E5282" s="4" t="s">
        <v>18040</v>
      </c>
      <c r="F5282">
        <f>VALUE(SUBSTITUTE(Hafas[[#This Row],[Breitengrad Bahnhof]],".",","))</f>
        <v>54.404819000000003</v>
      </c>
      <c r="G5282">
        <f>VALUE(SUBSTITUTE(Hafas[[#This Row],[Längengrad Bahnhof]],".",","))</f>
        <v>13.600507</v>
      </c>
    </row>
    <row r="5283" spans="1:7">
      <c r="A5283" s="4" t="s">
        <v>18041</v>
      </c>
      <c r="B5283">
        <v>8073191</v>
      </c>
      <c r="D5283" s="4" t="s">
        <v>2585</v>
      </c>
      <c r="E5283" s="4" t="s">
        <v>2585</v>
      </c>
      <c r="F5283">
        <f>VALUE(SUBSTITUTE(Hafas[[#This Row],[Breitengrad Bahnhof]],".",","))</f>
        <v>999999</v>
      </c>
      <c r="G5283">
        <f>VALUE(SUBSTITUTE(Hafas[[#This Row],[Längengrad Bahnhof]],".",","))</f>
        <v>999999</v>
      </c>
    </row>
    <row r="5284" spans="1:7">
      <c r="A5284" s="4" t="s">
        <v>18042</v>
      </c>
      <c r="B5284">
        <v>8081110</v>
      </c>
      <c r="D5284" s="4" t="s">
        <v>18043</v>
      </c>
      <c r="E5284" s="4" t="s">
        <v>18044</v>
      </c>
      <c r="F5284">
        <f>VALUE(SUBSTITUTE(Hafas[[#This Row],[Breitengrad Bahnhof]],".",","))</f>
        <v>54.290418000000003</v>
      </c>
      <c r="G5284">
        <f>VALUE(SUBSTITUTE(Hafas[[#This Row],[Längengrad Bahnhof]],".",","))</f>
        <v>12.353103000000001</v>
      </c>
    </row>
    <row r="5285" spans="1:7">
      <c r="A5285" s="4" t="s">
        <v>18045</v>
      </c>
      <c r="B5285">
        <v>8071634</v>
      </c>
      <c r="D5285" s="4" t="s">
        <v>18046</v>
      </c>
      <c r="E5285" s="4" t="s">
        <v>18047</v>
      </c>
      <c r="F5285">
        <f>VALUE(SUBSTITUTE(Hafas[[#This Row],[Breitengrad Bahnhof]],".",","))</f>
        <v>54.142046000000001</v>
      </c>
      <c r="G5285">
        <f>VALUE(SUBSTITUTE(Hafas[[#This Row],[Längengrad Bahnhof]],".",","))</f>
        <v>11.771849</v>
      </c>
    </row>
    <row r="5286" spans="1:7">
      <c r="A5286" s="4" t="s">
        <v>18048</v>
      </c>
      <c r="B5286">
        <v>8012585</v>
      </c>
      <c r="D5286" s="4" t="s">
        <v>18049</v>
      </c>
      <c r="E5286" s="4" t="s">
        <v>18050</v>
      </c>
      <c r="F5286">
        <f>VALUE(SUBSTITUTE(Hafas[[#This Row],[Breitengrad Bahnhof]],".",","))</f>
        <v>54.141615000000002</v>
      </c>
      <c r="G5286">
        <f>VALUE(SUBSTITUTE(Hafas[[#This Row],[Längengrad Bahnhof]],".",","))</f>
        <v>11.753439999999999</v>
      </c>
    </row>
    <row r="5287" spans="1:7">
      <c r="A5287" s="4" t="s">
        <v>18051</v>
      </c>
      <c r="B5287">
        <v>8071057</v>
      </c>
      <c r="D5287" s="4" t="s">
        <v>18052</v>
      </c>
      <c r="E5287" s="4" t="s">
        <v>18053</v>
      </c>
      <c r="F5287">
        <f>VALUE(SUBSTITUTE(Hafas[[#This Row],[Breitengrad Bahnhof]],".",","))</f>
        <v>54.142971000000003</v>
      </c>
      <c r="G5287">
        <f>VALUE(SUBSTITUTE(Hafas[[#This Row],[Längengrad Bahnhof]],".",","))</f>
        <v>11.742683</v>
      </c>
    </row>
    <row r="5288" spans="1:7">
      <c r="A5288" s="4" t="s">
        <v>18054</v>
      </c>
      <c r="B5288">
        <v>8012586</v>
      </c>
      <c r="D5288" s="4" t="s">
        <v>18055</v>
      </c>
      <c r="E5288" s="4" t="s">
        <v>18056</v>
      </c>
      <c r="F5288">
        <f>VALUE(SUBSTITUTE(Hafas[[#This Row],[Breitengrad Bahnhof]],".",","))</f>
        <v>54.147562999999998</v>
      </c>
      <c r="G5288">
        <f>VALUE(SUBSTITUTE(Hafas[[#This Row],[Längengrad Bahnhof]],".",","))</f>
        <v>11.759827</v>
      </c>
    </row>
    <row r="5289" spans="1:7">
      <c r="A5289" s="4" t="s">
        <v>18057</v>
      </c>
      <c r="B5289">
        <v>8012587</v>
      </c>
      <c r="D5289" s="4" t="s">
        <v>18058</v>
      </c>
      <c r="E5289" s="4" t="s">
        <v>18059</v>
      </c>
      <c r="F5289">
        <f>VALUE(SUBSTITUTE(Hafas[[#This Row],[Breitengrad Bahnhof]],".",","))</f>
        <v>54.146495999999999</v>
      </c>
      <c r="G5289">
        <f>VALUE(SUBSTITUTE(Hafas[[#This Row],[Längengrad Bahnhof]],".",","))</f>
        <v>11.727167</v>
      </c>
    </row>
    <row r="5290" spans="1:7">
      <c r="A5290" s="4" t="s">
        <v>18060</v>
      </c>
      <c r="B5290">
        <v>8081140</v>
      </c>
      <c r="D5290" s="4" t="s">
        <v>18061</v>
      </c>
      <c r="E5290" s="4" t="s">
        <v>18062</v>
      </c>
      <c r="F5290">
        <f>VALUE(SUBSTITUTE(Hafas[[#This Row],[Breitengrad Bahnhof]],".",","))</f>
        <v>54.433700000000002</v>
      </c>
      <c r="G5290">
        <f>VALUE(SUBSTITUTE(Hafas[[#This Row],[Längengrad Bahnhof]],".",","))</f>
        <v>12.686199999999999</v>
      </c>
    </row>
    <row r="5291" spans="1:7">
      <c r="A5291" s="4" t="s">
        <v>18063</v>
      </c>
      <c r="B5291">
        <v>8004636</v>
      </c>
      <c r="D5291" s="4" t="s">
        <v>18064</v>
      </c>
      <c r="E5291" s="4" t="s">
        <v>18065</v>
      </c>
      <c r="F5291">
        <f>VALUE(SUBSTITUTE(Hafas[[#This Row],[Breitengrad Bahnhof]],".",","))</f>
        <v>48.888525999999999</v>
      </c>
      <c r="G5291">
        <f>VALUE(SUBSTITUTE(Hafas[[#This Row],[Längengrad Bahnhof]],".",","))</f>
        <v>8.2405819999999999</v>
      </c>
    </row>
    <row r="5292" spans="1:7">
      <c r="A5292" s="4" t="s">
        <v>18066</v>
      </c>
      <c r="B5292">
        <v>8004637</v>
      </c>
      <c r="D5292" s="4" t="s">
        <v>18067</v>
      </c>
      <c r="E5292" s="4" t="s">
        <v>18068</v>
      </c>
      <c r="F5292">
        <f>VALUE(SUBSTITUTE(Hafas[[#This Row],[Breitengrad Bahnhof]],".",","))</f>
        <v>48.966571000000002</v>
      </c>
      <c r="G5292">
        <f>VALUE(SUBSTITUTE(Hafas[[#This Row],[Längengrad Bahnhof]],".",","))</f>
        <v>8.8135080000000006</v>
      </c>
    </row>
    <row r="5293" spans="1:7">
      <c r="A5293" s="4" t="s">
        <v>18069</v>
      </c>
      <c r="B5293">
        <v>8004722</v>
      </c>
      <c r="D5293" s="4" t="s">
        <v>18070</v>
      </c>
      <c r="E5293" s="4" t="s">
        <v>18071</v>
      </c>
      <c r="F5293">
        <f>VALUE(SUBSTITUTE(Hafas[[#This Row],[Breitengrad Bahnhof]],".",","))</f>
        <v>48.792876999999997</v>
      </c>
      <c r="G5293">
        <f>VALUE(SUBSTITUTE(Hafas[[#This Row],[Längengrad Bahnhof]],".",","))</f>
        <v>8.3383140000000004</v>
      </c>
    </row>
    <row r="5294" spans="1:7">
      <c r="A5294" s="4" t="s">
        <v>18072</v>
      </c>
      <c r="B5294">
        <v>8012593</v>
      </c>
      <c r="D5294" s="4" t="s">
        <v>18073</v>
      </c>
      <c r="E5294" s="4" t="s">
        <v>18074</v>
      </c>
      <c r="F5294">
        <f>VALUE(SUBSTITUTE(Hafas[[#This Row],[Breitengrad Bahnhof]],".",","))</f>
        <v>50.935116999999998</v>
      </c>
      <c r="G5294">
        <f>VALUE(SUBSTITUTE(Hafas[[#This Row],[Längengrad Bahnhof]],".",","))</f>
        <v>12.952856000000001</v>
      </c>
    </row>
    <row r="5295" spans="1:7">
      <c r="A5295" s="4" t="s">
        <v>18075</v>
      </c>
      <c r="B5295">
        <v>8012594</v>
      </c>
      <c r="D5295" s="4" t="s">
        <v>18076</v>
      </c>
      <c r="E5295" s="4" t="s">
        <v>18077</v>
      </c>
      <c r="F5295">
        <f>VALUE(SUBSTITUTE(Hafas[[#This Row],[Breitengrad Bahnhof]],".",","))</f>
        <v>51.186677000000003</v>
      </c>
      <c r="G5295">
        <f>VALUE(SUBSTITUTE(Hafas[[#This Row],[Längengrad Bahnhof]],".",","))</f>
        <v>13.835955</v>
      </c>
    </row>
    <row r="5296" spans="1:7">
      <c r="A5296" s="4" t="s">
        <v>18078</v>
      </c>
      <c r="B5296">
        <v>8012595</v>
      </c>
      <c r="D5296" s="4" t="s">
        <v>18079</v>
      </c>
      <c r="E5296" s="4" t="s">
        <v>18080</v>
      </c>
      <c r="F5296">
        <f>VALUE(SUBSTITUTE(Hafas[[#This Row],[Breitengrad Bahnhof]],".",","))</f>
        <v>51.197068999999999</v>
      </c>
      <c r="G5296">
        <f>VALUE(SUBSTITUTE(Hafas[[#This Row],[Längengrad Bahnhof]],".",","))</f>
        <v>13.835113</v>
      </c>
    </row>
    <row r="5297" spans="1:7">
      <c r="A5297" s="4" t="s">
        <v>18081</v>
      </c>
      <c r="B5297">
        <v>8012596</v>
      </c>
      <c r="D5297" s="4" t="s">
        <v>18082</v>
      </c>
      <c r="E5297" s="4" t="s">
        <v>18083</v>
      </c>
      <c r="F5297">
        <f>VALUE(SUBSTITUTE(Hafas[[#This Row],[Breitengrad Bahnhof]],".",","))</f>
        <v>51.177968</v>
      </c>
      <c r="G5297">
        <f>VALUE(SUBSTITUTE(Hafas[[#This Row],[Längengrad Bahnhof]],".",","))</f>
        <v>13.824915000000001</v>
      </c>
    </row>
    <row r="5298" spans="1:7">
      <c r="A5298" s="4" t="s">
        <v>18084</v>
      </c>
      <c r="B5298">
        <v>8007006</v>
      </c>
      <c r="D5298" s="4" t="s">
        <v>18085</v>
      </c>
      <c r="E5298" s="4" t="s">
        <v>18086</v>
      </c>
      <c r="F5298">
        <f>VALUE(SUBSTITUTE(Hafas[[#This Row],[Breitengrad Bahnhof]],".",","))</f>
        <v>48.566867000000002</v>
      </c>
      <c r="G5298">
        <f>VALUE(SUBSTITUTE(Hafas[[#This Row],[Längengrad Bahnhof]],".",","))</f>
        <v>8.1510409999999993</v>
      </c>
    </row>
    <row r="5299" spans="1:7">
      <c r="A5299" s="4" t="s">
        <v>18087</v>
      </c>
      <c r="B5299">
        <v>8007015</v>
      </c>
      <c r="D5299" s="4" t="s">
        <v>18088</v>
      </c>
      <c r="E5299" s="4" t="s">
        <v>18089</v>
      </c>
      <c r="F5299">
        <f>VALUE(SUBSTITUTE(Hafas[[#This Row],[Breitengrad Bahnhof]],".",","))</f>
        <v>48.567872999999999</v>
      </c>
      <c r="G5299">
        <f>VALUE(SUBSTITUTE(Hafas[[#This Row],[Längengrad Bahnhof]],".",","))</f>
        <v>8.1426359999999995</v>
      </c>
    </row>
    <row r="5300" spans="1:7">
      <c r="A5300" s="4" t="s">
        <v>18090</v>
      </c>
      <c r="B5300">
        <v>8004723</v>
      </c>
      <c r="D5300" s="4" t="s">
        <v>18091</v>
      </c>
      <c r="E5300" s="4" t="s">
        <v>18092</v>
      </c>
      <c r="F5300">
        <f>VALUE(SUBSTITUTE(Hafas[[#This Row],[Breitengrad Bahnhof]],".",","))</f>
        <v>48.218133999999999</v>
      </c>
      <c r="G5300">
        <f>VALUE(SUBSTITUTE(Hafas[[#This Row],[Längengrad Bahnhof]],".",","))</f>
        <v>11.879384999999999</v>
      </c>
    </row>
    <row r="5301" spans="1:7">
      <c r="A5301" s="4" t="s">
        <v>18093</v>
      </c>
      <c r="B5301">
        <v>8004724</v>
      </c>
      <c r="D5301" s="4" t="s">
        <v>18094</v>
      </c>
      <c r="E5301" s="4" t="s">
        <v>18095</v>
      </c>
      <c r="F5301">
        <f>VALUE(SUBSTITUTE(Hafas[[#This Row],[Breitengrad Bahnhof]],".",","))</f>
        <v>49.45579</v>
      </c>
      <c r="G5301">
        <f>VALUE(SUBSTITUTE(Hafas[[#This Row],[Längengrad Bahnhof]],".",","))</f>
        <v>10.355976</v>
      </c>
    </row>
    <row r="5302" spans="1:7">
      <c r="A5302" s="4" t="s">
        <v>18096</v>
      </c>
      <c r="B5302">
        <v>8004725</v>
      </c>
      <c r="D5302" s="4" t="s">
        <v>18097</v>
      </c>
      <c r="E5302" s="4" t="s">
        <v>18098</v>
      </c>
      <c r="F5302">
        <f>VALUE(SUBSTITUTE(Hafas[[#This Row],[Breitengrad Bahnhof]],".",","))</f>
        <v>49.507750000000001</v>
      </c>
      <c r="G5302">
        <f>VALUE(SUBSTITUTE(Hafas[[#This Row],[Längengrad Bahnhof]],".",","))</f>
        <v>11.339683000000001</v>
      </c>
    </row>
    <row r="5303" spans="1:7">
      <c r="A5303" s="4" t="s">
        <v>18099</v>
      </c>
      <c r="B5303">
        <v>8004726</v>
      </c>
      <c r="D5303" s="4" t="s">
        <v>18100</v>
      </c>
      <c r="E5303" s="4" t="s">
        <v>18101</v>
      </c>
      <c r="F5303">
        <f>VALUE(SUBSTITUTE(Hafas[[#This Row],[Breitengrad Bahnhof]],".",","))</f>
        <v>47.911386999999998</v>
      </c>
      <c r="G5303">
        <f>VALUE(SUBSTITUTE(Hafas[[#This Row],[Längengrad Bahnhof]],".",","))</f>
        <v>11.682121</v>
      </c>
    </row>
    <row r="5304" spans="1:7">
      <c r="A5304" s="4" t="s">
        <v>18102</v>
      </c>
      <c r="B5304">
        <v>8004727</v>
      </c>
      <c r="D5304" s="4" t="s">
        <v>18103</v>
      </c>
      <c r="E5304" s="4" t="s">
        <v>18104</v>
      </c>
      <c r="F5304">
        <f>VALUE(SUBSTITUTE(Hafas[[#This Row],[Breitengrad Bahnhof]],".",","))</f>
        <v>53.805984000000002</v>
      </c>
      <c r="G5304">
        <f>VALUE(SUBSTITUTE(Hafas[[#This Row],[Längengrad Bahnhof]],".",","))</f>
        <v>8.8939889999999995</v>
      </c>
    </row>
    <row r="5305" spans="1:7">
      <c r="A5305" s="4" t="s">
        <v>18105</v>
      </c>
      <c r="B5305">
        <v>8004728</v>
      </c>
      <c r="D5305" s="4" t="s">
        <v>18106</v>
      </c>
      <c r="E5305" s="4" t="s">
        <v>18107</v>
      </c>
      <c r="F5305">
        <f>VALUE(SUBSTITUTE(Hafas[[#This Row],[Breitengrad Bahnhof]],".",","))</f>
        <v>53.096853000000003</v>
      </c>
      <c r="G5305">
        <f>VALUE(SUBSTITUTE(Hafas[[#This Row],[Längengrad Bahnhof]],".",","))</f>
        <v>9.1331500000000005</v>
      </c>
    </row>
    <row r="5306" spans="1:7">
      <c r="A5306" s="4" t="s">
        <v>18108</v>
      </c>
      <c r="B5306">
        <v>8012597</v>
      </c>
      <c r="D5306" s="4" t="s">
        <v>18109</v>
      </c>
      <c r="E5306" s="4" t="s">
        <v>18110</v>
      </c>
      <c r="F5306">
        <f>VALUE(SUBSTITUTE(Hafas[[#This Row],[Breitengrad Bahnhof]],".",","))</f>
        <v>51.200327999999999</v>
      </c>
      <c r="G5306">
        <f>VALUE(SUBSTITUTE(Hafas[[#This Row],[Längengrad Bahnhof]],".",","))</f>
        <v>12.601793000000001</v>
      </c>
    </row>
    <row r="5307" spans="1:7">
      <c r="A5307" s="4" t="s">
        <v>18111</v>
      </c>
      <c r="B5307">
        <v>8004730</v>
      </c>
      <c r="D5307" s="4" t="s">
        <v>18112</v>
      </c>
      <c r="E5307" s="4" t="s">
        <v>18113</v>
      </c>
      <c r="F5307">
        <f>VALUE(SUBSTITUTE(Hafas[[#This Row],[Breitengrad Bahnhof]],".",","))</f>
        <v>47.928710000000002</v>
      </c>
      <c r="G5307">
        <f>VALUE(SUBSTITUTE(Hafas[[#This Row],[Längengrad Bahnhof]],".",","))</f>
        <v>12.703593</v>
      </c>
    </row>
    <row r="5308" spans="1:7">
      <c r="A5308" s="4" t="s">
        <v>18114</v>
      </c>
      <c r="B5308">
        <v>8004731</v>
      </c>
      <c r="D5308" s="4" t="s">
        <v>18115</v>
      </c>
      <c r="E5308" s="4" t="s">
        <v>18116</v>
      </c>
      <c r="F5308">
        <f>VALUE(SUBSTITUTE(Hafas[[#This Row],[Breitengrad Bahnhof]],".",","))</f>
        <v>48.880871999999997</v>
      </c>
      <c r="G5308">
        <f>VALUE(SUBSTITUTE(Hafas[[#This Row],[Längengrad Bahnhof]],".",","))</f>
        <v>10.818935</v>
      </c>
    </row>
    <row r="5309" spans="1:7">
      <c r="A5309" s="4" t="s">
        <v>18117</v>
      </c>
      <c r="B5309">
        <v>8004732</v>
      </c>
      <c r="D5309" s="4" t="s">
        <v>18118</v>
      </c>
      <c r="E5309" s="4" t="s">
        <v>18119</v>
      </c>
      <c r="F5309">
        <f>VALUE(SUBSTITUTE(Hafas[[#This Row],[Breitengrad Bahnhof]],".",","))</f>
        <v>47.944167999999998</v>
      </c>
      <c r="G5309">
        <f>VALUE(SUBSTITUTE(Hafas[[#This Row],[Längengrad Bahnhof]],".",","))</f>
        <v>10.307136</v>
      </c>
    </row>
    <row r="5310" spans="1:7">
      <c r="A5310" s="4" t="s">
        <v>18120</v>
      </c>
      <c r="B5310">
        <v>8004733</v>
      </c>
      <c r="D5310" s="4" t="s">
        <v>18121</v>
      </c>
      <c r="E5310" s="4" t="s">
        <v>18122</v>
      </c>
      <c r="F5310">
        <f>VALUE(SUBSTITUTE(Hafas[[#This Row],[Breitengrad Bahnhof]],".",","))</f>
        <v>48.063692000000003</v>
      </c>
      <c r="G5310">
        <f>VALUE(SUBSTITUTE(Hafas[[#This Row],[Längengrad Bahnhof]],".",","))</f>
        <v>11.677795</v>
      </c>
    </row>
    <row r="5311" spans="1:7">
      <c r="A5311" s="4" t="s">
        <v>18123</v>
      </c>
      <c r="B5311">
        <v>8000875</v>
      </c>
      <c r="D5311" s="4" t="s">
        <v>18124</v>
      </c>
      <c r="E5311" s="4" t="s">
        <v>18125</v>
      </c>
      <c r="F5311">
        <f>VALUE(SUBSTITUTE(Hafas[[#This Row],[Breitengrad Bahnhof]],".",","))</f>
        <v>49.402337000000003</v>
      </c>
      <c r="G5311">
        <f>VALUE(SUBSTITUTE(Hafas[[#This Row],[Längengrad Bahnhof]],".",","))</f>
        <v>7.1661330000000003</v>
      </c>
    </row>
    <row r="5312" spans="1:7">
      <c r="A5312" s="4" t="s">
        <v>18126</v>
      </c>
      <c r="B5312">
        <v>8003641</v>
      </c>
      <c r="D5312" s="4" t="s">
        <v>18127</v>
      </c>
      <c r="E5312" s="4" t="s">
        <v>18128</v>
      </c>
      <c r="F5312">
        <f>VALUE(SUBSTITUTE(Hafas[[#This Row],[Breitengrad Bahnhof]],".",","))</f>
        <v>49.839452999999999</v>
      </c>
      <c r="G5312">
        <f>VALUE(SUBSTITUTE(Hafas[[#This Row],[Längengrad Bahnhof]],".",","))</f>
        <v>8.9027370000000001</v>
      </c>
    </row>
    <row r="5313" spans="1:7">
      <c r="A5313" s="4" t="s">
        <v>18129</v>
      </c>
      <c r="B5313">
        <v>8004735</v>
      </c>
      <c r="D5313" s="4" t="s">
        <v>18130</v>
      </c>
      <c r="E5313" s="4" t="s">
        <v>18131</v>
      </c>
      <c r="F5313">
        <f>VALUE(SUBSTITUTE(Hafas[[#This Row],[Breitengrad Bahnhof]],".",","))</f>
        <v>52.487617</v>
      </c>
      <c r="G5313">
        <f>VALUE(SUBSTITUTE(Hafas[[#This Row],[Längengrad Bahnhof]],".",","))</f>
        <v>10.017113999999999</v>
      </c>
    </row>
    <row r="5314" spans="1:7">
      <c r="A5314" s="4" t="s">
        <v>18132</v>
      </c>
      <c r="B5314">
        <v>8004738</v>
      </c>
      <c r="D5314" s="4" t="s">
        <v>18133</v>
      </c>
      <c r="E5314" s="4" t="s">
        <v>18134</v>
      </c>
      <c r="F5314">
        <f>VALUE(SUBSTITUTE(Hafas[[#This Row],[Breitengrad Bahnhof]],".",","))</f>
        <v>48.763815000000001</v>
      </c>
      <c r="G5314">
        <f>VALUE(SUBSTITUTE(Hafas[[#This Row],[Längengrad Bahnhof]],".",","))</f>
        <v>12.806368000000001</v>
      </c>
    </row>
    <row r="5315" spans="1:7">
      <c r="A5315" s="4" t="s">
        <v>18135</v>
      </c>
      <c r="B5315">
        <v>8012599</v>
      </c>
      <c r="D5315" s="4" t="s">
        <v>18136</v>
      </c>
      <c r="E5315" s="4" t="s">
        <v>18137</v>
      </c>
      <c r="F5315">
        <f>VALUE(SUBSTITUTE(Hafas[[#This Row],[Breitengrad Bahnhof]],".",","))</f>
        <v>52.141807</v>
      </c>
      <c r="G5315">
        <f>VALUE(SUBSTITUTE(Hafas[[#This Row],[Längengrad Bahnhof]],".",","))</f>
        <v>11.26943</v>
      </c>
    </row>
    <row r="5316" spans="1:7">
      <c r="A5316" s="4" t="s">
        <v>18138</v>
      </c>
      <c r="B5316">
        <v>8004739</v>
      </c>
      <c r="D5316" s="4" t="s">
        <v>18139</v>
      </c>
      <c r="E5316" s="4" t="s">
        <v>18140</v>
      </c>
      <c r="F5316">
        <f>VALUE(SUBSTITUTE(Hafas[[#This Row],[Breitengrad Bahnhof]],".",","))</f>
        <v>50.932729999999999</v>
      </c>
      <c r="G5316">
        <f>VALUE(SUBSTITUTE(Hafas[[#This Row],[Längengrad Bahnhof]],".",","))</f>
        <v>7.2888169999999999</v>
      </c>
    </row>
    <row r="5317" spans="1:7">
      <c r="A5317" s="4" t="s">
        <v>18141</v>
      </c>
      <c r="B5317">
        <v>8004740</v>
      </c>
      <c r="D5317" s="4" t="s">
        <v>18142</v>
      </c>
      <c r="E5317" s="4" t="s">
        <v>18143</v>
      </c>
      <c r="F5317">
        <f>VALUE(SUBSTITUTE(Hafas[[#This Row],[Breitengrad Bahnhof]],".",","))</f>
        <v>48.586995999999999</v>
      </c>
      <c r="G5317">
        <f>VALUE(SUBSTITUTE(Hafas[[#This Row],[Längengrad Bahnhof]],".",","))</f>
        <v>9.4477600000000006</v>
      </c>
    </row>
    <row r="5318" spans="1:7">
      <c r="A5318" s="4" t="s">
        <v>18144</v>
      </c>
      <c r="B5318">
        <v>8004741</v>
      </c>
      <c r="D5318" s="4" t="s">
        <v>18145</v>
      </c>
      <c r="E5318" s="4" t="s">
        <v>18146</v>
      </c>
      <c r="F5318">
        <f>VALUE(SUBSTITUTE(Hafas[[#This Row],[Breitengrad Bahnhof]],".",","))</f>
        <v>54.392595</v>
      </c>
      <c r="G5318">
        <f>VALUE(SUBSTITUTE(Hafas[[#This Row],[Längengrad Bahnhof]],".",","))</f>
        <v>9.5905159999999992</v>
      </c>
    </row>
    <row r="5319" spans="1:7">
      <c r="A5319" s="4" t="s">
        <v>18147</v>
      </c>
      <c r="B5319">
        <v>8004742</v>
      </c>
      <c r="D5319" s="4" t="s">
        <v>18148</v>
      </c>
      <c r="E5319" s="4" t="s">
        <v>18149</v>
      </c>
      <c r="F5319">
        <f>VALUE(SUBSTITUTE(Hafas[[#This Row],[Breitengrad Bahnhof]],".",","))</f>
        <v>47.646152000000001</v>
      </c>
      <c r="G5319">
        <f>VALUE(SUBSTITUTE(Hafas[[#This Row],[Längengrad Bahnhof]],".",","))</f>
        <v>10.458131</v>
      </c>
    </row>
    <row r="5320" spans="1:7">
      <c r="A5320" s="4" t="s">
        <v>18150</v>
      </c>
      <c r="B5320">
        <v>8000297</v>
      </c>
      <c r="D5320" s="4" t="s">
        <v>18151</v>
      </c>
      <c r="E5320" s="4" t="s">
        <v>18152</v>
      </c>
      <c r="F5320">
        <f>VALUE(SUBSTITUTE(Hafas[[#This Row],[Breitengrad Bahnhof]],".",","))</f>
        <v>51.712978999999997</v>
      </c>
      <c r="G5320">
        <f>VALUE(SUBSTITUTE(Hafas[[#This Row],[Längengrad Bahnhof]],".",","))</f>
        <v>8.7405050000000006</v>
      </c>
    </row>
    <row r="5321" spans="1:7">
      <c r="A5321" s="4" t="s">
        <v>18153</v>
      </c>
      <c r="B5321">
        <v>8004744</v>
      </c>
      <c r="D5321" s="4" t="s">
        <v>18154</v>
      </c>
      <c r="E5321" s="4" t="s">
        <v>18155</v>
      </c>
      <c r="F5321">
        <f>VALUE(SUBSTITUTE(Hafas[[#This Row],[Breitengrad Bahnhof]],".",","))</f>
        <v>51.716161</v>
      </c>
      <c r="G5321">
        <f>VALUE(SUBSTITUTE(Hafas[[#This Row],[Längengrad Bahnhof]],".",","))</f>
        <v>8.76126</v>
      </c>
    </row>
    <row r="5322" spans="1:7">
      <c r="A5322" s="4" t="s">
        <v>18156</v>
      </c>
      <c r="B5322">
        <v>8004745</v>
      </c>
      <c r="D5322" s="4" t="s">
        <v>18157</v>
      </c>
      <c r="E5322" s="4" t="s">
        <v>18158</v>
      </c>
      <c r="F5322">
        <f>VALUE(SUBSTITUTE(Hafas[[#This Row],[Breitengrad Bahnhof]],".",","))</f>
        <v>51.728070000000002</v>
      </c>
      <c r="G5322">
        <f>VALUE(SUBSTITUTE(Hafas[[#This Row],[Längengrad Bahnhof]],".",","))</f>
        <v>8.7589539999999992</v>
      </c>
    </row>
    <row r="5323" spans="1:7">
      <c r="A5323" s="4" t="s">
        <v>18159</v>
      </c>
      <c r="B5323">
        <v>8005370</v>
      </c>
      <c r="D5323" s="4" t="s">
        <v>18160</v>
      </c>
      <c r="E5323" s="4" t="s">
        <v>18161</v>
      </c>
      <c r="F5323">
        <f>VALUE(SUBSTITUTE(Hafas[[#This Row],[Breitengrad Bahnhof]],".",","))</f>
        <v>51.749378999999998</v>
      </c>
      <c r="G5323">
        <f>VALUE(SUBSTITUTE(Hafas[[#This Row],[Längengrad Bahnhof]],".",","))</f>
        <v>8.7208450000000006</v>
      </c>
    </row>
    <row r="5324" spans="1:7">
      <c r="A5324" s="4" t="s">
        <v>18162</v>
      </c>
      <c r="B5324">
        <v>8005534</v>
      </c>
      <c r="D5324" s="4" t="s">
        <v>18163</v>
      </c>
      <c r="E5324" s="4" t="s">
        <v>18164</v>
      </c>
      <c r="F5324">
        <f>VALUE(SUBSTITUTE(Hafas[[#This Row],[Breitengrad Bahnhof]],".",","))</f>
        <v>51.770240000000001</v>
      </c>
      <c r="G5324">
        <f>VALUE(SUBSTITUTE(Hafas[[#This Row],[Längengrad Bahnhof]],".",","))</f>
        <v>8.7137039999999999</v>
      </c>
    </row>
    <row r="5325" spans="1:7">
      <c r="A5325" s="4" t="s">
        <v>18165</v>
      </c>
      <c r="B5325">
        <v>8004746</v>
      </c>
      <c r="D5325" s="4" t="s">
        <v>18166</v>
      </c>
      <c r="E5325" s="4" t="s">
        <v>18167</v>
      </c>
      <c r="F5325">
        <f>VALUE(SUBSTITUTE(Hafas[[#This Row],[Breitengrad Bahnhof]],".",","))</f>
        <v>50.961691000000002</v>
      </c>
      <c r="G5325">
        <f>VALUE(SUBSTITUTE(Hafas[[#This Row],[Längengrad Bahnhof]],".",","))</f>
        <v>6.6069979999999999</v>
      </c>
    </row>
    <row r="5326" spans="1:7">
      <c r="A5326" s="4" t="s">
        <v>18168</v>
      </c>
      <c r="B5326">
        <v>8004747</v>
      </c>
      <c r="D5326" s="4" t="s">
        <v>18169</v>
      </c>
      <c r="E5326" s="4" t="s">
        <v>18170</v>
      </c>
      <c r="F5326">
        <f>VALUE(SUBSTITUTE(Hafas[[#This Row],[Breitengrad Bahnhof]],".",","))</f>
        <v>48.442680000000003</v>
      </c>
      <c r="G5326">
        <f>VALUE(SUBSTITUTE(Hafas[[#This Row],[Längengrad Bahnhof]],".",","))</f>
        <v>11.487263</v>
      </c>
    </row>
    <row r="5327" spans="1:7">
      <c r="A5327" s="4" t="s">
        <v>18171</v>
      </c>
      <c r="B5327">
        <v>8004748</v>
      </c>
      <c r="D5327" s="4" t="s">
        <v>18172</v>
      </c>
      <c r="E5327" s="4" t="s">
        <v>18173</v>
      </c>
      <c r="F5327">
        <f>VALUE(SUBSTITUTE(Hafas[[#This Row],[Breitengrad Bahnhof]],".",","))</f>
        <v>49.565064</v>
      </c>
      <c r="G5327">
        <f>VALUE(SUBSTITUTE(Hafas[[#This Row],[Längengrad Bahnhof]],".",","))</f>
        <v>6.3719260000000002</v>
      </c>
    </row>
    <row r="5328" spans="1:7">
      <c r="A5328" s="4" t="s">
        <v>18174</v>
      </c>
      <c r="B5328">
        <v>8004749</v>
      </c>
      <c r="D5328" s="4" t="s">
        <v>18175</v>
      </c>
      <c r="E5328" s="4" t="s">
        <v>18176</v>
      </c>
      <c r="F5328">
        <f>VALUE(SUBSTITUTE(Hafas[[#This Row],[Breitengrad Bahnhof]],".",","))</f>
        <v>48.799641000000001</v>
      </c>
      <c r="G5328">
        <f>VALUE(SUBSTITUTE(Hafas[[#This Row],[Längengrad Bahnhof]],".",","))</f>
        <v>12.899425000000001</v>
      </c>
    </row>
    <row r="5329" spans="1:7">
      <c r="A5329" s="4" t="s">
        <v>18177</v>
      </c>
      <c r="B5329">
        <v>8004750</v>
      </c>
      <c r="D5329" s="4" t="s">
        <v>18178</v>
      </c>
      <c r="E5329" s="4" t="s">
        <v>18179</v>
      </c>
      <c r="F5329">
        <f>VALUE(SUBSTITUTE(Hafas[[#This Row],[Breitengrad Bahnhof]],".",","))</f>
        <v>53.981034000000001</v>
      </c>
      <c r="G5329">
        <f>VALUE(SUBSTITUTE(Hafas[[#This Row],[Längengrad Bahnhof]],".",","))</f>
        <v>10.703056</v>
      </c>
    </row>
    <row r="5330" spans="1:7">
      <c r="A5330" s="4" t="s">
        <v>18180</v>
      </c>
      <c r="B5330">
        <v>8004751</v>
      </c>
      <c r="D5330" s="4" t="s">
        <v>18181</v>
      </c>
      <c r="E5330" s="4" t="s">
        <v>18182</v>
      </c>
      <c r="F5330">
        <f>VALUE(SUBSTITUTE(Hafas[[#This Row],[Breitengrad Bahnhof]],".",","))</f>
        <v>53.089706</v>
      </c>
      <c r="G5330">
        <f>VALUE(SUBSTITUTE(Hafas[[#This Row],[Längengrad Bahnhof]],".",","))</f>
        <v>7.3867079999999996</v>
      </c>
    </row>
    <row r="5331" spans="1:7">
      <c r="A5331" s="4" t="s">
        <v>18183</v>
      </c>
      <c r="B5331">
        <v>8012603</v>
      </c>
      <c r="D5331" s="4" t="s">
        <v>18184</v>
      </c>
      <c r="E5331" s="4" t="s">
        <v>18185</v>
      </c>
      <c r="F5331">
        <f>VALUE(SUBSTITUTE(Hafas[[#This Row],[Breitengrad Bahnhof]],".",","))</f>
        <v>54.036603999999997</v>
      </c>
      <c r="G5331">
        <f>VALUE(SUBSTITUTE(Hafas[[#This Row],[Längengrad Bahnhof]],".",","))</f>
        <v>12.137318</v>
      </c>
    </row>
    <row r="5332" spans="1:7">
      <c r="A5332" s="4" t="s">
        <v>18186</v>
      </c>
      <c r="B5332">
        <v>8079751</v>
      </c>
      <c r="D5332" s="4" t="s">
        <v>18187</v>
      </c>
      <c r="E5332" s="4" t="s">
        <v>18188</v>
      </c>
      <c r="F5332">
        <f>VALUE(SUBSTITUTE(Hafas[[#This Row],[Breitengrad Bahnhof]],".",","))</f>
        <v>54.035075999999997</v>
      </c>
      <c r="G5332">
        <f>VALUE(SUBSTITUTE(Hafas[[#This Row],[Längengrad Bahnhof]],".",","))</f>
        <v>12.133380000000001</v>
      </c>
    </row>
    <row r="5333" spans="1:7">
      <c r="A5333" s="4" t="s">
        <v>18189</v>
      </c>
      <c r="B5333">
        <v>713410</v>
      </c>
      <c r="D5333" s="4" t="s">
        <v>18190</v>
      </c>
      <c r="E5333" s="4" t="s">
        <v>18191</v>
      </c>
      <c r="F5333">
        <f>VALUE(SUBSTITUTE(Hafas[[#This Row],[Breitengrad Bahnhof]],".",","))</f>
        <v>51.289180999999999</v>
      </c>
      <c r="G5333">
        <f>VALUE(SUBSTITUTE(Hafas[[#This Row],[Längengrad Bahnhof]],".",","))</f>
        <v>9.5712779999999995</v>
      </c>
    </row>
    <row r="5334" spans="1:7">
      <c r="A5334" s="4" t="s">
        <v>18192</v>
      </c>
      <c r="B5334">
        <v>714299</v>
      </c>
      <c r="D5334" s="4" t="s">
        <v>18193</v>
      </c>
      <c r="E5334" s="4" t="s">
        <v>18194</v>
      </c>
      <c r="F5334">
        <f>VALUE(SUBSTITUTE(Hafas[[#This Row],[Breitengrad Bahnhof]],".",","))</f>
        <v>51.290762000000001</v>
      </c>
      <c r="G5334">
        <f>VALUE(SUBSTITUTE(Hafas[[#This Row],[Längengrad Bahnhof]],".",","))</f>
        <v>9.5632380000000001</v>
      </c>
    </row>
    <row r="5335" spans="1:7">
      <c r="A5335" s="4" t="s">
        <v>18195</v>
      </c>
      <c r="B5335">
        <v>8012604</v>
      </c>
      <c r="D5335" s="4" t="s">
        <v>18196</v>
      </c>
      <c r="E5335" s="4" t="s">
        <v>18197</v>
      </c>
      <c r="F5335">
        <f>VALUE(SUBSTITUTE(Hafas[[#This Row],[Breitengrad Bahnhof]],".",","))</f>
        <v>50.885314000000001</v>
      </c>
      <c r="G5335">
        <f>VALUE(SUBSTITUTE(Hafas[[#This Row],[Längengrad Bahnhof]],".",","))</f>
        <v>11.790181</v>
      </c>
    </row>
    <row r="5336" spans="1:7">
      <c r="A5336" s="4" t="s">
        <v>18198</v>
      </c>
      <c r="B5336">
        <v>8004753</v>
      </c>
      <c r="D5336" s="4" t="s">
        <v>18199</v>
      </c>
      <c r="E5336" s="4" t="s">
        <v>18200</v>
      </c>
      <c r="F5336">
        <f>VALUE(SUBSTITUTE(Hafas[[#This Row],[Breitengrad Bahnhof]],".",","))</f>
        <v>48.926405000000003</v>
      </c>
      <c r="G5336">
        <f>VALUE(SUBSTITUTE(Hafas[[#This Row],[Längengrad Bahnhof]],".",","))</f>
        <v>10.964028000000001</v>
      </c>
    </row>
    <row r="5337" spans="1:7">
      <c r="A5337" s="4" t="s">
        <v>18201</v>
      </c>
      <c r="B5337">
        <v>8010267</v>
      </c>
      <c r="D5337" s="4" t="s">
        <v>18202</v>
      </c>
      <c r="E5337" s="4" t="s">
        <v>18203</v>
      </c>
      <c r="F5337">
        <f>VALUE(SUBSTITUTE(Hafas[[#This Row],[Breitengrad Bahnhof]],".",","))</f>
        <v>53.430320000000002</v>
      </c>
      <c r="G5337">
        <f>VALUE(SUBSTITUTE(Hafas[[#This Row],[Längengrad Bahnhof]],".",","))</f>
        <v>11.831265</v>
      </c>
    </row>
    <row r="5338" spans="1:7">
      <c r="A5338" s="4" t="s">
        <v>18204</v>
      </c>
      <c r="B5338">
        <v>8012609</v>
      </c>
      <c r="D5338" s="4" t="s">
        <v>18205</v>
      </c>
      <c r="E5338" s="4" t="s">
        <v>18206</v>
      </c>
      <c r="F5338">
        <f>VALUE(SUBSTITUTE(Hafas[[#This Row],[Breitengrad Bahnhof]],".",","))</f>
        <v>54.081256000000003</v>
      </c>
      <c r="G5338">
        <f>VALUE(SUBSTITUTE(Hafas[[#This Row],[Längengrad Bahnhof]],".",","))</f>
        <v>11.978982999999999</v>
      </c>
    </row>
    <row r="5339" spans="1:7">
      <c r="A5339" s="4" t="s">
        <v>18207</v>
      </c>
      <c r="B5339">
        <v>8079752</v>
      </c>
      <c r="D5339" s="4" t="s">
        <v>18208</v>
      </c>
      <c r="E5339" s="4" t="s">
        <v>18209</v>
      </c>
      <c r="F5339">
        <f>VALUE(SUBSTITUTE(Hafas[[#This Row],[Breitengrad Bahnhof]],".",","))</f>
        <v>54.081977000000002</v>
      </c>
      <c r="G5339">
        <f>VALUE(SUBSTITUTE(Hafas[[#This Row],[Längengrad Bahnhof]],".",","))</f>
        <v>11.97784</v>
      </c>
    </row>
    <row r="5340" spans="1:7">
      <c r="A5340" s="4" t="s">
        <v>18210</v>
      </c>
      <c r="B5340">
        <v>8004755</v>
      </c>
      <c r="D5340" s="4" t="s">
        <v>18211</v>
      </c>
      <c r="E5340" s="4" t="s">
        <v>18212</v>
      </c>
      <c r="F5340">
        <f>VALUE(SUBSTITUTE(Hafas[[#This Row],[Breitengrad Bahnhof]],".",","))</f>
        <v>49.164355</v>
      </c>
      <c r="G5340">
        <f>VALUE(SUBSTITUTE(Hafas[[#This Row],[Längengrad Bahnhof]],".",","))</f>
        <v>11.723355</v>
      </c>
    </row>
    <row r="5341" spans="1:7">
      <c r="A5341" s="4" t="s">
        <v>18213</v>
      </c>
      <c r="B5341">
        <v>8004756</v>
      </c>
      <c r="D5341" s="4" t="s">
        <v>18214</v>
      </c>
      <c r="E5341" s="4" t="s">
        <v>18215</v>
      </c>
      <c r="F5341">
        <f>VALUE(SUBSTITUTE(Hafas[[#This Row],[Breitengrad Bahnhof]],".",","))</f>
        <v>50.038378999999999</v>
      </c>
      <c r="G5341">
        <f>VALUE(SUBSTITUTE(Hafas[[#This Row],[Längengrad Bahnhof]],".",","))</f>
        <v>9.5239899999999995</v>
      </c>
    </row>
    <row r="5342" spans="1:7">
      <c r="A5342" s="4" t="s">
        <v>18216</v>
      </c>
      <c r="B5342">
        <v>8010268</v>
      </c>
      <c r="D5342" s="4" t="s">
        <v>18217</v>
      </c>
      <c r="E5342" s="4" t="s">
        <v>18218</v>
      </c>
      <c r="F5342">
        <f>VALUE(SUBSTITUTE(Hafas[[#This Row],[Breitengrad Bahnhof]],".",","))</f>
        <v>53.515352999999998</v>
      </c>
      <c r="G5342">
        <f>VALUE(SUBSTITUTE(Hafas[[#This Row],[Längengrad Bahnhof]],".",","))</f>
        <v>13.988875</v>
      </c>
    </row>
    <row r="5343" spans="1:7">
      <c r="A5343" s="4" t="s">
        <v>18219</v>
      </c>
      <c r="B5343">
        <v>8012610</v>
      </c>
      <c r="D5343" s="4" t="s">
        <v>18220</v>
      </c>
      <c r="E5343" s="4" t="s">
        <v>18221</v>
      </c>
      <c r="F5343">
        <f>VALUE(SUBSTITUTE(Hafas[[#This Row],[Breitengrad Bahnhof]],".",","))</f>
        <v>53.509569999999997</v>
      </c>
      <c r="G5343">
        <f>VALUE(SUBSTITUTE(Hafas[[#This Row],[Längengrad Bahnhof]],".",","))</f>
        <v>14.009312</v>
      </c>
    </row>
    <row r="5344" spans="1:7">
      <c r="A5344" s="4" t="s">
        <v>18222</v>
      </c>
      <c r="B5344">
        <v>8000298</v>
      </c>
      <c r="D5344" s="4" t="s">
        <v>18223</v>
      </c>
      <c r="E5344" s="4" t="s">
        <v>18224</v>
      </c>
      <c r="F5344">
        <f>VALUE(SUBSTITUTE(Hafas[[#This Row],[Breitengrad Bahnhof]],".",","))</f>
        <v>48.573632000000003</v>
      </c>
      <c r="G5344">
        <f>VALUE(SUBSTITUTE(Hafas[[#This Row],[Längengrad Bahnhof]],".",","))</f>
        <v>13.450775999999999</v>
      </c>
    </row>
    <row r="5345" spans="1:7">
      <c r="A5345" s="4" t="s">
        <v>18225</v>
      </c>
      <c r="B5345">
        <v>8012612</v>
      </c>
      <c r="D5345" s="4" t="s">
        <v>18226</v>
      </c>
      <c r="E5345" s="4" t="s">
        <v>18227</v>
      </c>
      <c r="F5345">
        <f>VALUE(SUBSTITUTE(Hafas[[#This Row],[Breitengrad Bahnhof]],".",","))</f>
        <v>53.508018</v>
      </c>
      <c r="G5345">
        <f>VALUE(SUBSTITUTE(Hafas[[#This Row],[Längengrad Bahnhof]],".",","))</f>
        <v>12.053749</v>
      </c>
    </row>
    <row r="5346" spans="1:7">
      <c r="A5346" s="4" t="s">
        <v>18228</v>
      </c>
      <c r="B5346">
        <v>8012611</v>
      </c>
      <c r="D5346" s="4" t="s">
        <v>18229</v>
      </c>
      <c r="E5346" s="4" t="s">
        <v>18230</v>
      </c>
      <c r="F5346">
        <f>VALUE(SUBSTITUTE(Hafas[[#This Row],[Breitengrad Bahnhof]],".",","))</f>
        <v>53.148702</v>
      </c>
      <c r="G5346">
        <f>VALUE(SUBSTITUTE(Hafas[[#This Row],[Längengrad Bahnhof]],".",","))</f>
        <v>14.101369999999999</v>
      </c>
    </row>
    <row r="5347" spans="1:7">
      <c r="A5347" s="4" t="s">
        <v>18231</v>
      </c>
      <c r="B5347">
        <v>8070665</v>
      </c>
      <c r="D5347" s="4" t="s">
        <v>18232</v>
      </c>
      <c r="E5347" s="4" t="s">
        <v>18233</v>
      </c>
      <c r="F5347">
        <f>VALUE(SUBSTITUTE(Hafas[[#This Row],[Breitengrad Bahnhof]],".",","))</f>
        <v>49.013393999999998</v>
      </c>
      <c r="G5347">
        <f>VALUE(SUBSTITUTE(Hafas[[#This Row],[Längengrad Bahnhof]],".",","))</f>
        <v>12.993409</v>
      </c>
    </row>
    <row r="5348" spans="1:7">
      <c r="A5348" s="4" t="s">
        <v>18234</v>
      </c>
      <c r="B5348">
        <v>8012614</v>
      </c>
      <c r="D5348" s="4" t="s">
        <v>18235</v>
      </c>
      <c r="E5348" s="4" t="s">
        <v>18236</v>
      </c>
      <c r="F5348">
        <f>VALUE(SUBSTITUTE(Hafas[[#This Row],[Breitengrad Bahnhof]],".",","))</f>
        <v>52.675891999999997</v>
      </c>
      <c r="G5348">
        <f>VALUE(SUBSTITUTE(Hafas[[#This Row],[Längengrad Bahnhof]],".",","))</f>
        <v>12.71327</v>
      </c>
    </row>
    <row r="5349" spans="1:7">
      <c r="A5349" s="4" t="s">
        <v>18237</v>
      </c>
      <c r="B5349">
        <v>8012615</v>
      </c>
      <c r="D5349" s="4" t="s">
        <v>18238</v>
      </c>
      <c r="E5349" s="4" t="s">
        <v>18239</v>
      </c>
      <c r="F5349">
        <f>VALUE(SUBSTITUTE(Hafas[[#This Row],[Breitengrad Bahnhof]],".",","))</f>
        <v>50.701106000000003</v>
      </c>
      <c r="G5349">
        <f>VALUE(SUBSTITUTE(Hafas[[#This Row],[Längengrad Bahnhof]],".",","))</f>
        <v>11.10596</v>
      </c>
    </row>
    <row r="5350" spans="1:7">
      <c r="A5350" s="4" t="s">
        <v>18240</v>
      </c>
      <c r="B5350">
        <v>8004758</v>
      </c>
      <c r="D5350" s="4" t="s">
        <v>18241</v>
      </c>
      <c r="E5350" s="4" t="s">
        <v>18242</v>
      </c>
      <c r="F5350">
        <f>VALUE(SUBSTITUTE(Hafas[[#This Row],[Breitengrad Bahnhof]],".",","))</f>
        <v>49.969535999999998</v>
      </c>
      <c r="G5350">
        <f>VALUE(SUBSTITUTE(Hafas[[#This Row],[Längengrad Bahnhof]],".",","))</f>
        <v>12.165956</v>
      </c>
    </row>
    <row r="5351" spans="1:7">
      <c r="A5351" s="4" t="s">
        <v>18243</v>
      </c>
      <c r="B5351">
        <v>8012617</v>
      </c>
      <c r="D5351" s="4" t="s">
        <v>18244</v>
      </c>
      <c r="E5351" s="4" t="s">
        <v>18245</v>
      </c>
      <c r="F5351">
        <f>VALUE(SUBSTITUTE(Hafas[[#This Row],[Breitengrad Bahnhof]],".",","))</f>
        <v>54.138762</v>
      </c>
      <c r="G5351">
        <f>VALUE(SUBSTITUTE(Hafas[[#This Row],[Längengrad Bahnhof]],".",","))</f>
        <v>13.773084000000001</v>
      </c>
    </row>
    <row r="5352" spans="1:7">
      <c r="A5352" s="4" t="s">
        <v>18246</v>
      </c>
      <c r="B5352">
        <v>8010269</v>
      </c>
      <c r="D5352" s="4" t="s">
        <v>18247</v>
      </c>
      <c r="E5352" s="4" t="s">
        <v>18248</v>
      </c>
      <c r="F5352">
        <f>VALUE(SUBSTITUTE(Hafas[[#This Row],[Breitengrad Bahnhof]],".",","))</f>
        <v>51.165965999999997</v>
      </c>
      <c r="G5352">
        <f>VALUE(SUBSTITUTE(Hafas[[#This Row],[Längengrad Bahnhof]],".",","))</f>
        <v>12.241046000000001</v>
      </c>
    </row>
    <row r="5353" spans="1:7">
      <c r="A5353" s="4" t="s">
        <v>18249</v>
      </c>
      <c r="B5353">
        <v>8004759</v>
      </c>
      <c r="D5353" s="4" t="s">
        <v>18250</v>
      </c>
      <c r="E5353" s="4" t="s">
        <v>18251</v>
      </c>
      <c r="F5353">
        <f>VALUE(SUBSTITUTE(Hafas[[#This Row],[Breitengrad Bahnhof]],".",","))</f>
        <v>49.758707999999999</v>
      </c>
      <c r="G5353">
        <f>VALUE(SUBSTITUTE(Hafas[[#This Row],[Längengrad Bahnhof]],".",","))</f>
        <v>11.547597</v>
      </c>
    </row>
    <row r="5354" spans="1:7">
      <c r="A5354" s="4" t="s">
        <v>18252</v>
      </c>
      <c r="B5354">
        <v>8004760</v>
      </c>
      <c r="D5354" s="4" t="s">
        <v>18253</v>
      </c>
      <c r="E5354" s="4" t="s">
        <v>18254</v>
      </c>
      <c r="F5354">
        <f>VALUE(SUBSTITUTE(Hafas[[#This Row],[Breitengrad Bahnhof]],".",","))</f>
        <v>52.318942</v>
      </c>
      <c r="G5354">
        <f>VALUE(SUBSTITUTE(Hafas[[#This Row],[Längengrad Bahnhof]],".",","))</f>
        <v>10.232144999999999</v>
      </c>
    </row>
    <row r="5355" spans="1:7">
      <c r="A5355" s="4" t="s">
        <v>18255</v>
      </c>
      <c r="B5355">
        <v>8004761</v>
      </c>
      <c r="D5355" s="4" t="s">
        <v>18256</v>
      </c>
      <c r="E5355" s="4" t="s">
        <v>18257</v>
      </c>
      <c r="F5355">
        <f>VALUE(SUBSTITUTE(Hafas[[#This Row],[Breitengrad Bahnhof]],".",","))</f>
        <v>47.960101999999999</v>
      </c>
      <c r="G5355">
        <f>VALUE(SUBSTITUTE(Hafas[[#This Row],[Längengrad Bahnhof]],".",","))</f>
        <v>11.776595</v>
      </c>
    </row>
    <row r="5356" spans="1:7">
      <c r="A5356" s="4" t="s">
        <v>18258</v>
      </c>
      <c r="B5356">
        <v>8012619</v>
      </c>
      <c r="D5356" s="4" t="s">
        <v>18259</v>
      </c>
      <c r="E5356" s="4" t="s">
        <v>18260</v>
      </c>
      <c r="F5356">
        <f>VALUE(SUBSTITUTE(Hafas[[#This Row],[Breitengrad Bahnhof]],".",","))</f>
        <v>51.500813999999998</v>
      </c>
      <c r="G5356">
        <f>VALUE(SUBSTITUTE(Hafas[[#This Row],[Längengrad Bahnhof]],".",","))</f>
        <v>12.059642</v>
      </c>
    </row>
    <row r="5357" spans="1:7">
      <c r="A5357" s="4" t="s">
        <v>18261</v>
      </c>
      <c r="B5357">
        <v>8004762</v>
      </c>
      <c r="D5357" s="4" t="s">
        <v>18262</v>
      </c>
      <c r="E5357" s="4" t="s">
        <v>18263</v>
      </c>
      <c r="F5357">
        <f>VALUE(SUBSTITUTE(Hafas[[#This Row],[Breitengrad Bahnhof]],".",","))</f>
        <v>47.797496000000002</v>
      </c>
      <c r="G5357">
        <f>VALUE(SUBSTITUTE(Hafas[[#This Row],[Längengrad Bahnhof]],".",","))</f>
        <v>11.060279</v>
      </c>
    </row>
    <row r="5358" spans="1:7">
      <c r="A5358" s="4" t="s">
        <v>18264</v>
      </c>
      <c r="B5358">
        <v>8004763</v>
      </c>
      <c r="D5358" s="4" t="s">
        <v>18265</v>
      </c>
      <c r="E5358" s="4" t="s">
        <v>18266</v>
      </c>
      <c r="F5358">
        <f>VALUE(SUBSTITUTE(Hafas[[#This Row],[Breitengrad Bahnhof]],".",","))</f>
        <v>47.81568</v>
      </c>
      <c r="G5358">
        <f>VALUE(SUBSTITUTE(Hafas[[#This Row],[Längengrad Bahnhof]],".",","))</f>
        <v>11.077304</v>
      </c>
    </row>
    <row r="5359" spans="1:7">
      <c r="A5359" s="4" t="s">
        <v>18267</v>
      </c>
      <c r="B5359">
        <v>8004764</v>
      </c>
      <c r="D5359" s="4" t="s">
        <v>18268</v>
      </c>
      <c r="E5359" s="4" t="s">
        <v>18269</v>
      </c>
      <c r="F5359">
        <f>VALUE(SUBSTITUTE(Hafas[[#This Row],[Breitengrad Bahnhof]],".",","))</f>
        <v>47.801564999999997</v>
      </c>
      <c r="G5359">
        <f>VALUE(SUBSTITUTE(Hafas[[#This Row],[Längengrad Bahnhof]],".",","))</f>
        <v>10.92667</v>
      </c>
    </row>
    <row r="5360" spans="1:7">
      <c r="A5360" s="4" t="s">
        <v>18270</v>
      </c>
      <c r="B5360">
        <v>8004765</v>
      </c>
      <c r="D5360" s="4" t="s">
        <v>18271</v>
      </c>
      <c r="E5360" s="4" t="s">
        <v>18272</v>
      </c>
      <c r="F5360">
        <f>VALUE(SUBSTITUTE(Hafas[[#This Row],[Breitengrad Bahnhof]],".",","))</f>
        <v>47.792954999999999</v>
      </c>
      <c r="G5360">
        <f>VALUE(SUBSTITUTE(Hafas[[#This Row],[Längengrad Bahnhof]],".",","))</f>
        <v>10.936692000000001</v>
      </c>
    </row>
    <row r="5361" spans="1:7">
      <c r="A5361" s="4" t="s">
        <v>18273</v>
      </c>
      <c r="B5361">
        <v>8012621</v>
      </c>
      <c r="D5361" s="4" t="s">
        <v>18274</v>
      </c>
      <c r="E5361" s="4" t="s">
        <v>18275</v>
      </c>
      <c r="F5361">
        <f>VALUE(SUBSTITUTE(Hafas[[#This Row],[Breitengrad Bahnhof]],".",","))</f>
        <v>51.843978999999997</v>
      </c>
      <c r="G5361">
        <f>VALUE(SUBSTITUTE(Hafas[[#This Row],[Längengrad Bahnhof]],".",","))</f>
        <v>14.449422</v>
      </c>
    </row>
    <row r="5362" spans="1:7">
      <c r="A5362" s="4" t="s">
        <v>18276</v>
      </c>
      <c r="B5362">
        <v>8079004</v>
      </c>
      <c r="D5362" s="4" t="s">
        <v>18277</v>
      </c>
      <c r="E5362" s="4" t="s">
        <v>18278</v>
      </c>
      <c r="F5362">
        <f>VALUE(SUBSTITUTE(Hafas[[#This Row],[Breitengrad Bahnhof]],".",","))</f>
        <v>54.501691000000001</v>
      </c>
      <c r="G5362">
        <f>VALUE(SUBSTITUTE(Hafas[[#This Row],[Längengrad Bahnhof]],".",","))</f>
        <v>8.7004970000000004</v>
      </c>
    </row>
    <row r="5363" spans="1:7">
      <c r="A5363" s="4" t="s">
        <v>18279</v>
      </c>
      <c r="B5363">
        <v>8013488</v>
      </c>
      <c r="D5363" s="4" t="s">
        <v>18280</v>
      </c>
      <c r="E5363" s="4" t="s">
        <v>18281</v>
      </c>
      <c r="F5363">
        <f>VALUE(SUBSTITUTE(Hafas[[#This Row],[Breitengrad Bahnhof]],".",","))</f>
        <v>50.934071000000003</v>
      </c>
      <c r="G5363">
        <f>VALUE(SUBSTITUTE(Hafas[[#This Row],[Längengrad Bahnhof]],".",","))</f>
        <v>12.695617</v>
      </c>
    </row>
    <row r="5364" spans="1:7">
      <c r="A5364" s="4" t="s">
        <v>18282</v>
      </c>
      <c r="B5364">
        <v>8004767</v>
      </c>
      <c r="D5364" s="4" t="s">
        <v>18283</v>
      </c>
      <c r="E5364" s="4" t="s">
        <v>18284</v>
      </c>
      <c r="F5364">
        <f>VALUE(SUBSTITUTE(Hafas[[#This Row],[Breitengrad Bahnhof]],".",","))</f>
        <v>47.749248999999999</v>
      </c>
      <c r="G5364">
        <f>VALUE(SUBSTITUTE(Hafas[[#This Row],[Längengrad Bahnhof]],".",","))</f>
        <v>11.371874999999999</v>
      </c>
    </row>
    <row r="5365" spans="1:7">
      <c r="A5365" s="4" t="s">
        <v>18285</v>
      </c>
      <c r="B5365">
        <v>8004770</v>
      </c>
      <c r="D5365" s="4" t="s">
        <v>18286</v>
      </c>
      <c r="E5365" s="4" t="s">
        <v>18287</v>
      </c>
      <c r="F5365">
        <f>VALUE(SUBSTITUTE(Hafas[[#This Row],[Breitengrad Bahnhof]],".",","))</f>
        <v>48.857554</v>
      </c>
      <c r="G5365">
        <f>VALUE(SUBSTITUTE(Hafas[[#This Row],[Längengrad Bahnhof]],".",","))</f>
        <v>12.437388</v>
      </c>
    </row>
    <row r="5366" spans="1:7">
      <c r="A5366" s="4" t="s">
        <v>18288</v>
      </c>
      <c r="B5366">
        <v>8004771</v>
      </c>
      <c r="D5366" s="4" t="s">
        <v>18289</v>
      </c>
      <c r="E5366" s="4" t="s">
        <v>18290</v>
      </c>
      <c r="F5366">
        <f>VALUE(SUBSTITUTE(Hafas[[#This Row],[Breitengrad Bahnhof]],".",","))</f>
        <v>49.473163</v>
      </c>
      <c r="G5366">
        <f>VALUE(SUBSTITUTE(Hafas[[#This Row],[Längengrad Bahnhof]],".",","))</f>
        <v>6.3693210000000002</v>
      </c>
    </row>
    <row r="5367" spans="1:7">
      <c r="A5367" s="4" t="s">
        <v>18291</v>
      </c>
      <c r="B5367">
        <v>8012622</v>
      </c>
      <c r="D5367" s="4" t="s">
        <v>18292</v>
      </c>
      <c r="E5367" s="4" t="s">
        <v>18293</v>
      </c>
      <c r="F5367">
        <f>VALUE(SUBSTITUTE(Hafas[[#This Row],[Breitengrad Bahnhof]],".",","))</f>
        <v>53.071255000000001</v>
      </c>
      <c r="G5367">
        <f>VALUE(SUBSTITUTE(Hafas[[#This Row],[Längengrad Bahnhof]],".",","))</f>
        <v>11.852321999999999</v>
      </c>
    </row>
    <row r="5368" spans="1:7">
      <c r="A5368" s="4" t="s">
        <v>18294</v>
      </c>
      <c r="B5368">
        <v>8081093</v>
      </c>
      <c r="D5368" s="4" t="s">
        <v>18295</v>
      </c>
      <c r="E5368" s="4" t="s">
        <v>18296</v>
      </c>
      <c r="F5368">
        <f>VALUE(SUBSTITUTE(Hafas[[#This Row],[Breitengrad Bahnhof]],".",","))</f>
        <v>52.642522999999997</v>
      </c>
      <c r="G5368">
        <f>VALUE(SUBSTITUTE(Hafas[[#This Row],[Längengrad Bahnhof]],".",","))</f>
        <v>12.667242</v>
      </c>
    </row>
    <row r="5369" spans="1:7">
      <c r="A5369" s="4" t="s">
        <v>18297</v>
      </c>
      <c r="B5369">
        <v>8012623</v>
      </c>
      <c r="D5369" s="4" t="s">
        <v>18298</v>
      </c>
      <c r="E5369" s="4" t="s">
        <v>18299</v>
      </c>
      <c r="F5369">
        <f>VALUE(SUBSTITUTE(Hafas[[#This Row],[Breitengrad Bahnhof]],".",","))</f>
        <v>51.098402</v>
      </c>
      <c r="G5369">
        <f>VALUE(SUBSTITUTE(Hafas[[#This Row],[Längengrad Bahnhof]],".",","))</f>
        <v>12.503348000000001</v>
      </c>
    </row>
    <row r="5370" spans="1:7">
      <c r="A5370" s="4" t="s">
        <v>18300</v>
      </c>
      <c r="B5370">
        <v>8004774</v>
      </c>
      <c r="D5370" s="4" t="s">
        <v>18301</v>
      </c>
      <c r="E5370" s="4" t="s">
        <v>18302</v>
      </c>
      <c r="F5370">
        <f>VALUE(SUBSTITUTE(Hafas[[#This Row],[Breitengrad Bahnhof]],".",","))</f>
        <v>49.303655999999997</v>
      </c>
      <c r="G5370">
        <f>VALUE(SUBSTITUTE(Hafas[[#This Row],[Längengrad Bahnhof]],".",","))</f>
        <v>10.745433</v>
      </c>
    </row>
    <row r="5371" spans="1:7">
      <c r="A5371" s="4" t="s">
        <v>18303</v>
      </c>
      <c r="B5371">
        <v>8004797</v>
      </c>
      <c r="D5371" s="4" t="s">
        <v>18304</v>
      </c>
      <c r="E5371" s="4" t="s">
        <v>18305</v>
      </c>
      <c r="F5371">
        <f>VALUE(SUBSTITUTE(Hafas[[#This Row],[Breitengrad Bahnhof]],".",","))</f>
        <v>49.318401000000001</v>
      </c>
      <c r="G5371">
        <f>VALUE(SUBSTITUTE(Hafas[[#This Row],[Längengrad Bahnhof]],".",","))</f>
        <v>10.739096999999999</v>
      </c>
    </row>
    <row r="5372" spans="1:7">
      <c r="A5372" s="4" t="s">
        <v>18306</v>
      </c>
      <c r="B5372">
        <v>8081150</v>
      </c>
      <c r="D5372" s="4" t="s">
        <v>18307</v>
      </c>
      <c r="E5372" s="4" t="s">
        <v>18308</v>
      </c>
      <c r="F5372">
        <f>VALUE(SUBSTITUTE(Hafas[[#This Row],[Breitengrad Bahnhof]],".",","))</f>
        <v>52.528903999999997</v>
      </c>
      <c r="G5372">
        <f>VALUE(SUBSTITUTE(Hafas[[#This Row],[Längengrad Bahnhof]],".",","))</f>
        <v>13.789381000000001</v>
      </c>
    </row>
    <row r="5373" spans="1:7">
      <c r="A5373" s="4" t="s">
        <v>18309</v>
      </c>
      <c r="B5373">
        <v>8081092</v>
      </c>
      <c r="D5373" s="4" t="s">
        <v>18310</v>
      </c>
      <c r="E5373" s="4" t="s">
        <v>18311</v>
      </c>
      <c r="F5373">
        <f>VALUE(SUBSTITUTE(Hafas[[#This Row],[Breitengrad Bahnhof]],".",","))</f>
        <v>53.244287999999997</v>
      </c>
      <c r="G5373">
        <f>VALUE(SUBSTITUTE(Hafas[[#This Row],[Längengrad Bahnhof]],".",","))</f>
        <v>14.250908000000001</v>
      </c>
    </row>
    <row r="5374" spans="1:7">
      <c r="A5374" s="4" t="s">
        <v>18312</v>
      </c>
      <c r="B5374">
        <v>8004777</v>
      </c>
      <c r="D5374" s="4" t="s">
        <v>18313</v>
      </c>
      <c r="E5374" s="4" t="s">
        <v>18314</v>
      </c>
      <c r="F5374">
        <f>VALUE(SUBSTITUTE(Hafas[[#This Row],[Breitengrad Bahnhof]],".",","))</f>
        <v>52.368031999999999</v>
      </c>
      <c r="G5374">
        <f>VALUE(SUBSTITUTE(Hafas[[#This Row],[Längengrad Bahnhof]],".",","))</f>
        <v>9.0098129999999994</v>
      </c>
    </row>
    <row r="5375" spans="1:7">
      <c r="A5375" s="4" t="s">
        <v>18315</v>
      </c>
      <c r="B5375">
        <v>8012628</v>
      </c>
      <c r="D5375" s="4" t="s">
        <v>18316</v>
      </c>
      <c r="E5375" s="4" t="s">
        <v>18317</v>
      </c>
      <c r="F5375">
        <f>VALUE(SUBSTITUTE(Hafas[[#This Row],[Breitengrad Bahnhof]],".",","))</f>
        <v>51.316535999999999</v>
      </c>
      <c r="G5375">
        <f>VALUE(SUBSTITUTE(Hafas[[#This Row],[Längengrad Bahnhof]],".",","))</f>
        <v>14.751237</v>
      </c>
    </row>
    <row r="5376" spans="1:7">
      <c r="A5376" s="4" t="s">
        <v>18318</v>
      </c>
      <c r="B5376">
        <v>8004775</v>
      </c>
      <c r="D5376" s="4" t="s">
        <v>18319</v>
      </c>
      <c r="E5376" s="4" t="s">
        <v>18320</v>
      </c>
      <c r="F5376">
        <f>VALUE(SUBSTITUTE(Hafas[[#This Row],[Breitengrad Bahnhof]],".",","))</f>
        <v>48.413449999999997</v>
      </c>
      <c r="G5376">
        <f>VALUE(SUBSTITUTE(Hafas[[#This Row],[Längengrad Bahnhof]],".",","))</f>
        <v>11.469881000000001</v>
      </c>
    </row>
    <row r="5377" spans="1:7">
      <c r="A5377" s="4" t="s">
        <v>18321</v>
      </c>
      <c r="B5377">
        <v>8012629</v>
      </c>
      <c r="D5377" s="4" t="s">
        <v>18322</v>
      </c>
      <c r="E5377" s="4" t="s">
        <v>18323</v>
      </c>
      <c r="F5377">
        <f>VALUE(SUBSTITUTE(Hafas[[#This Row],[Breitengrad Bahnhof]],".",","))</f>
        <v>51.569958</v>
      </c>
      <c r="G5377">
        <f>VALUE(SUBSTITUTE(Hafas[[#This Row],[Längengrad Bahnhof]],".",","))</f>
        <v>12.285349</v>
      </c>
    </row>
    <row r="5378" spans="1:7">
      <c r="A5378" s="4" t="s">
        <v>18324</v>
      </c>
      <c r="B5378">
        <v>8012633</v>
      </c>
      <c r="D5378" s="4" t="s">
        <v>18325</v>
      </c>
      <c r="E5378" s="4" t="s">
        <v>18326</v>
      </c>
      <c r="F5378">
        <f>VALUE(SUBSTITUTE(Hafas[[#This Row],[Breitengrad Bahnhof]],".",","))</f>
        <v>50.750047000000002</v>
      </c>
      <c r="G5378">
        <f>VALUE(SUBSTITUTE(Hafas[[#This Row],[Längengrad Bahnhof]],".",","))</f>
        <v>12.822874000000001</v>
      </c>
    </row>
    <row r="5379" spans="1:7">
      <c r="A5379" s="4" t="s">
        <v>18327</v>
      </c>
      <c r="B5379">
        <v>8004780</v>
      </c>
      <c r="D5379" s="4" t="s">
        <v>18328</v>
      </c>
      <c r="E5379" s="4" t="s">
        <v>18329</v>
      </c>
      <c r="F5379">
        <f>VALUE(SUBSTITUTE(Hafas[[#This Row],[Breitengrad Bahnhof]],".",","))</f>
        <v>48.117794000000004</v>
      </c>
      <c r="G5379">
        <f>VALUE(SUBSTITUTE(Hafas[[#This Row],[Längengrad Bahnhof]],".",","))</f>
        <v>10.451824999999999</v>
      </c>
    </row>
    <row r="5380" spans="1:7">
      <c r="A5380" s="4" t="s">
        <v>18330</v>
      </c>
      <c r="B5380">
        <v>8004781</v>
      </c>
      <c r="D5380" s="4" t="s">
        <v>18331</v>
      </c>
      <c r="E5380" s="4" t="s">
        <v>18332</v>
      </c>
      <c r="F5380">
        <f>VALUE(SUBSTITUTE(Hafas[[#This Row],[Breitengrad Bahnhof]],".",","))</f>
        <v>48.522432999999999</v>
      </c>
      <c r="G5380">
        <f>VALUE(SUBSTITUTE(Hafas[[#This Row],[Längengrad Bahnhof]],".",","))</f>
        <v>11.511884</v>
      </c>
    </row>
    <row r="5381" spans="1:7">
      <c r="A5381" s="4" t="s">
        <v>18333</v>
      </c>
      <c r="B5381">
        <v>8004778</v>
      </c>
      <c r="D5381" s="4" t="s">
        <v>18334</v>
      </c>
      <c r="E5381" s="4" t="s">
        <v>18335</v>
      </c>
      <c r="F5381">
        <f>VALUE(SUBSTITUTE(Hafas[[#This Row],[Breitengrad Bahnhof]],".",","))</f>
        <v>48.532167000000001</v>
      </c>
      <c r="G5381">
        <f>VALUE(SUBSTITUTE(Hafas[[#This Row],[Längengrad Bahnhof]],".",","))</f>
        <v>8.9647009999999998</v>
      </c>
    </row>
    <row r="5382" spans="1:7">
      <c r="A5382" s="4" t="s">
        <v>18336</v>
      </c>
      <c r="B5382">
        <v>8004784</v>
      </c>
      <c r="D5382" s="4" t="s">
        <v>18337</v>
      </c>
      <c r="E5382" s="4" t="s">
        <v>18338</v>
      </c>
      <c r="F5382">
        <f>VALUE(SUBSTITUTE(Hafas[[#This Row],[Breitengrad Bahnhof]],".",","))</f>
        <v>49.780318999999999</v>
      </c>
      <c r="G5382">
        <f>VALUE(SUBSTITUTE(Hafas[[#This Row],[Längengrad Bahnhof]],".",","))</f>
        <v>6.68302</v>
      </c>
    </row>
    <row r="5383" spans="1:7">
      <c r="A5383" s="4" t="s">
        <v>18339</v>
      </c>
      <c r="B5383">
        <v>8004786</v>
      </c>
      <c r="D5383" s="4" t="s">
        <v>18340</v>
      </c>
      <c r="E5383" s="4" t="s">
        <v>18341</v>
      </c>
      <c r="F5383">
        <f>VALUE(SUBSTITUTE(Hafas[[#This Row],[Breitengrad Bahnhof]],".",","))</f>
        <v>48.429195</v>
      </c>
      <c r="G5383">
        <f>VALUE(SUBSTITUTE(Hafas[[#This Row],[Längengrad Bahnhof]],".",","))</f>
        <v>12.938169</v>
      </c>
    </row>
    <row r="5384" spans="1:7">
      <c r="A5384" s="4" t="s">
        <v>18342</v>
      </c>
      <c r="B5384">
        <v>8004796</v>
      </c>
      <c r="D5384" s="4" t="s">
        <v>18343</v>
      </c>
      <c r="E5384" s="4" t="s">
        <v>18344</v>
      </c>
      <c r="F5384">
        <f>VALUE(SUBSTITUTE(Hafas[[#This Row],[Breitengrad Bahnhof]],".",","))</f>
        <v>48.849029999999999</v>
      </c>
      <c r="G5384">
        <f>VALUE(SUBSTITUTE(Hafas[[#This Row],[Längengrad Bahnhof]],".",","))</f>
        <v>10.436925</v>
      </c>
    </row>
    <row r="5385" spans="1:7">
      <c r="A5385" s="4" t="s">
        <v>18345</v>
      </c>
      <c r="B5385">
        <v>8000299</v>
      </c>
      <c r="D5385" s="4" t="s">
        <v>18346</v>
      </c>
      <c r="E5385" s="4" t="s">
        <v>18347</v>
      </c>
      <c r="F5385">
        <f>VALUE(SUBSTITUTE(Hafas[[#This Row],[Breitengrad Bahnhof]],".",","))</f>
        <v>48.894151999999998</v>
      </c>
      <c r="G5385">
        <f>VALUE(SUBSTITUTE(Hafas[[#This Row],[Längengrad Bahnhof]],".",","))</f>
        <v>8.7030989999999999</v>
      </c>
    </row>
    <row r="5386" spans="1:7">
      <c r="A5386" s="4" t="s">
        <v>18348</v>
      </c>
      <c r="B5386">
        <v>8004804</v>
      </c>
      <c r="D5386" s="4" t="s">
        <v>18349</v>
      </c>
      <c r="E5386" s="4" t="s">
        <v>18350</v>
      </c>
      <c r="F5386">
        <f>VALUE(SUBSTITUTE(Hafas[[#This Row],[Breitengrad Bahnhof]],".",","))</f>
        <v>48.893391000000001</v>
      </c>
      <c r="G5386">
        <f>VALUE(SUBSTITUTE(Hafas[[#This Row],[Längengrad Bahnhof]],".",","))</f>
        <v>8.6781579999999998</v>
      </c>
    </row>
    <row r="5387" spans="1:7">
      <c r="A5387" s="4" t="s">
        <v>18351</v>
      </c>
      <c r="B5387">
        <v>8004801</v>
      </c>
      <c r="D5387" s="4" t="s">
        <v>18352</v>
      </c>
      <c r="E5387" s="4" t="s">
        <v>18353</v>
      </c>
      <c r="F5387">
        <f>VALUE(SUBSTITUTE(Hafas[[#This Row],[Breitengrad Bahnhof]],".",","))</f>
        <v>48.865147</v>
      </c>
      <c r="G5387">
        <f>VALUE(SUBSTITUTE(Hafas[[#This Row],[Längengrad Bahnhof]],".",","))</f>
        <v>8.6764489999999999</v>
      </c>
    </row>
    <row r="5388" spans="1:7">
      <c r="A5388" s="4" t="s">
        <v>18354</v>
      </c>
      <c r="B5388">
        <v>8004802</v>
      </c>
      <c r="D5388" s="4" t="s">
        <v>18355</v>
      </c>
      <c r="E5388" s="4" t="s">
        <v>18356</v>
      </c>
      <c r="F5388">
        <f>VALUE(SUBSTITUTE(Hafas[[#This Row],[Breitengrad Bahnhof]],".",","))</f>
        <v>47.804161000000001</v>
      </c>
      <c r="G5388">
        <f>VALUE(SUBSTITUTE(Hafas[[#This Row],[Längengrad Bahnhof]],".",","))</f>
        <v>12.118643</v>
      </c>
    </row>
    <row r="5389" spans="1:7">
      <c r="A5389" s="4" t="s">
        <v>18357</v>
      </c>
      <c r="B5389">
        <v>8004803</v>
      </c>
      <c r="D5389" s="4" t="s">
        <v>18358</v>
      </c>
      <c r="E5389" s="4" t="s">
        <v>18359</v>
      </c>
      <c r="F5389">
        <f>VALUE(SUBSTITUTE(Hafas[[#This Row],[Breitengrad Bahnhof]],".",","))</f>
        <v>49.485790999999999</v>
      </c>
      <c r="G5389">
        <f>VALUE(SUBSTITUTE(Hafas[[#This Row],[Längengrad Bahnhof]],".",","))</f>
        <v>12.167453</v>
      </c>
    </row>
    <row r="5390" spans="1:7">
      <c r="A5390" s="4" t="s">
        <v>18360</v>
      </c>
      <c r="B5390">
        <v>8004806</v>
      </c>
      <c r="D5390" s="4" t="s">
        <v>18361</v>
      </c>
      <c r="E5390" s="4" t="s">
        <v>18362</v>
      </c>
      <c r="F5390">
        <f>VALUE(SUBSTITUTE(Hafas[[#This Row],[Breitengrad Bahnhof]],".",","))</f>
        <v>47.583590999999998</v>
      </c>
      <c r="G5390">
        <f>VALUE(SUBSTITUTE(Hafas[[#This Row],[Längengrad Bahnhof]],".",","))</f>
        <v>10.561026</v>
      </c>
    </row>
    <row r="5391" spans="1:7">
      <c r="A5391" s="4" t="s">
        <v>18363</v>
      </c>
      <c r="B5391">
        <v>8004807</v>
      </c>
      <c r="D5391" s="4" t="s">
        <v>18364</v>
      </c>
      <c r="E5391" s="4" t="s">
        <v>18365</v>
      </c>
      <c r="F5391">
        <f>VALUE(SUBSTITUTE(Hafas[[#This Row],[Breitengrad Bahnhof]],".",","))</f>
        <v>47.566110999999999</v>
      </c>
      <c r="G5391">
        <f>VALUE(SUBSTITUTE(Hafas[[#This Row],[Längengrad Bahnhof]],".",","))</f>
        <v>10.574572</v>
      </c>
    </row>
    <row r="5392" spans="1:7">
      <c r="A5392" s="4" t="s">
        <v>18366</v>
      </c>
      <c r="B5392">
        <v>8004809</v>
      </c>
      <c r="D5392" s="4" t="s">
        <v>18367</v>
      </c>
      <c r="E5392" s="4" t="s">
        <v>18368</v>
      </c>
      <c r="F5392">
        <f>VALUE(SUBSTITUTE(Hafas[[#This Row],[Breitengrad Bahnhof]],".",","))</f>
        <v>47.595700999999998</v>
      </c>
      <c r="G5392">
        <f>VALUE(SUBSTITUTE(Hafas[[#This Row],[Längengrad Bahnhof]],".",","))</f>
        <v>10.557736</v>
      </c>
    </row>
    <row r="5393" spans="1:7">
      <c r="A5393" s="4" t="s">
        <v>18369</v>
      </c>
      <c r="B5393">
        <v>8070630</v>
      </c>
      <c r="D5393" s="4" t="s">
        <v>18370</v>
      </c>
      <c r="E5393" s="4" t="s">
        <v>18371</v>
      </c>
      <c r="F5393">
        <f>VALUE(SUBSTITUTE(Hafas[[#This Row],[Breitengrad Bahnhof]],".",","))</f>
        <v>47.922879999999999</v>
      </c>
      <c r="G5393">
        <f>VALUE(SUBSTITUTE(Hafas[[#This Row],[Längengrad Bahnhof]],".",","))</f>
        <v>9.2557279999999995</v>
      </c>
    </row>
    <row r="5394" spans="1:7">
      <c r="A5394" s="4" t="s">
        <v>18372</v>
      </c>
      <c r="B5394">
        <v>8004816</v>
      </c>
      <c r="D5394" s="4" t="s">
        <v>18373</v>
      </c>
      <c r="E5394" s="4" t="s">
        <v>18374</v>
      </c>
      <c r="F5394">
        <f>VALUE(SUBSTITUTE(Hafas[[#This Row],[Breitengrad Bahnhof]],".",","))</f>
        <v>49.806223000000003</v>
      </c>
      <c r="G5394">
        <f>VALUE(SUBSTITUTE(Hafas[[#This Row],[Längengrad Bahnhof]],".",","))</f>
        <v>8.6070329999999995</v>
      </c>
    </row>
    <row r="5395" spans="1:7">
      <c r="A5395" s="4" t="s">
        <v>18375</v>
      </c>
      <c r="B5395">
        <v>8070892</v>
      </c>
      <c r="D5395" s="4" t="s">
        <v>18376</v>
      </c>
      <c r="E5395" s="4" t="s">
        <v>18377</v>
      </c>
      <c r="F5395">
        <f>VALUE(SUBSTITUTE(Hafas[[#This Row],[Breitengrad Bahnhof]],".",","))</f>
        <v>49.239192000000003</v>
      </c>
      <c r="G5395">
        <f>VALUE(SUBSTITUTE(Hafas[[#This Row],[Längengrad Bahnhof]],".",","))</f>
        <v>8.4610669999999999</v>
      </c>
    </row>
    <row r="5396" spans="1:7">
      <c r="A5396" s="4" t="s">
        <v>18378</v>
      </c>
      <c r="B5396">
        <v>8070849</v>
      </c>
      <c r="D5396" s="4" t="s">
        <v>18379</v>
      </c>
      <c r="E5396" s="4" t="s">
        <v>18380</v>
      </c>
      <c r="F5396">
        <f>VALUE(SUBSTITUTE(Hafas[[#This Row],[Breitengrad Bahnhof]],".",","))</f>
        <v>49.236794000000003</v>
      </c>
      <c r="G5396">
        <f>VALUE(SUBSTITUTE(Hafas[[#This Row],[Längengrad Bahnhof]],".",","))</f>
        <v>8.454129</v>
      </c>
    </row>
    <row r="5397" spans="1:7">
      <c r="A5397" s="4" t="s">
        <v>18381</v>
      </c>
      <c r="B5397">
        <v>8070876</v>
      </c>
      <c r="D5397" s="4" t="s">
        <v>18382</v>
      </c>
      <c r="E5397" s="4" t="s">
        <v>18383</v>
      </c>
      <c r="F5397">
        <f>VALUE(SUBSTITUTE(Hafas[[#This Row],[Breitengrad Bahnhof]],".",","))</f>
        <v>49.235300000000002</v>
      </c>
      <c r="G5397">
        <f>VALUE(SUBSTITUTE(Hafas[[#This Row],[Längengrad Bahnhof]],".",","))</f>
        <v>8.4614809999999991</v>
      </c>
    </row>
    <row r="5398" spans="1:7">
      <c r="A5398" s="4" t="s">
        <v>18384</v>
      </c>
      <c r="B5398">
        <v>8004813</v>
      </c>
      <c r="D5398" s="4" t="s">
        <v>18385</v>
      </c>
      <c r="E5398" s="4" t="s">
        <v>18386</v>
      </c>
      <c r="F5398">
        <f>VALUE(SUBSTITUTE(Hafas[[#This Row],[Breitengrad Bahnhof]],".",","))</f>
        <v>49.231620999999997</v>
      </c>
      <c r="G5398">
        <f>VALUE(SUBSTITUTE(Hafas[[#This Row],[Längengrad Bahnhof]],".",","))</f>
        <v>8.4540229999999994</v>
      </c>
    </row>
    <row r="5399" spans="1:7">
      <c r="A5399" s="4" t="s">
        <v>18387</v>
      </c>
      <c r="B5399">
        <v>8012634</v>
      </c>
      <c r="D5399" s="4" t="s">
        <v>18388</v>
      </c>
      <c r="E5399" s="4" t="s">
        <v>18389</v>
      </c>
      <c r="F5399">
        <f>VALUE(SUBSTITUTE(Hafas[[#This Row],[Breitengrad Bahnhof]],".",","))</f>
        <v>54.347662</v>
      </c>
      <c r="G5399">
        <f>VALUE(SUBSTITUTE(Hafas[[#This Row],[Längengrad Bahnhof]],".",","))</f>
        <v>13.707042</v>
      </c>
    </row>
    <row r="5400" spans="1:7">
      <c r="A5400" s="4" t="s">
        <v>18390</v>
      </c>
      <c r="B5400">
        <v>8004814</v>
      </c>
      <c r="D5400" s="4" t="s">
        <v>18391</v>
      </c>
      <c r="E5400" s="4" t="s">
        <v>18392</v>
      </c>
      <c r="F5400">
        <f>VALUE(SUBSTITUTE(Hafas[[#This Row],[Breitengrad Bahnhof]],".",","))</f>
        <v>49.953434999999999</v>
      </c>
      <c r="G5400">
        <f>VALUE(SUBSTITUTE(Hafas[[#This Row],[Längengrad Bahnhof]],".",","))</f>
        <v>6.6256930000000001</v>
      </c>
    </row>
    <row r="5401" spans="1:7">
      <c r="A5401" s="4" t="s">
        <v>18393</v>
      </c>
      <c r="B5401">
        <v>8004815</v>
      </c>
      <c r="D5401" s="4" t="s">
        <v>18394</v>
      </c>
      <c r="E5401" s="4" t="s">
        <v>18395</v>
      </c>
      <c r="F5401">
        <f>VALUE(SUBSTITUTE(Hafas[[#This Row],[Breitengrad Bahnhof]],".",","))</f>
        <v>47.759543000000001</v>
      </c>
      <c r="G5401">
        <f>VALUE(SUBSTITUTE(Hafas[[#This Row],[Längengrad Bahnhof]],".",","))</f>
        <v>12.911530000000001</v>
      </c>
    </row>
    <row r="5402" spans="1:7">
      <c r="A5402" s="4" t="s">
        <v>18396</v>
      </c>
      <c r="B5402">
        <v>8012636</v>
      </c>
      <c r="D5402" s="4" t="s">
        <v>18397</v>
      </c>
      <c r="E5402" s="4" t="s">
        <v>18398</v>
      </c>
      <c r="F5402">
        <f>VALUE(SUBSTITUTE(Hafas[[#This Row],[Breitengrad Bahnhof]],".",","))</f>
        <v>52.336897999999998</v>
      </c>
      <c r="G5402">
        <f>VALUE(SUBSTITUTE(Hafas[[#This Row],[Längengrad Bahnhof]],".",","))</f>
        <v>14.398531999999999</v>
      </c>
    </row>
    <row r="5403" spans="1:7">
      <c r="A5403" s="4" t="s">
        <v>18399</v>
      </c>
      <c r="B5403">
        <v>8004819</v>
      </c>
      <c r="D5403" s="4" t="s">
        <v>18400</v>
      </c>
      <c r="E5403" s="4" t="s">
        <v>18401</v>
      </c>
      <c r="F5403">
        <f>VALUE(SUBSTITUTE(Hafas[[#This Row],[Breitengrad Bahnhof]],".",","))</f>
        <v>53.655178999999997</v>
      </c>
      <c r="G5403">
        <f>VALUE(SUBSTITUTE(Hafas[[#This Row],[Längengrad Bahnhof]],".",","))</f>
        <v>9.7976080000000003</v>
      </c>
    </row>
    <row r="5404" spans="1:7">
      <c r="A5404" s="4" t="s">
        <v>18402</v>
      </c>
      <c r="B5404">
        <v>8012637</v>
      </c>
      <c r="D5404" s="4" t="s">
        <v>18403</v>
      </c>
      <c r="E5404" s="4" t="s">
        <v>18404</v>
      </c>
      <c r="F5404">
        <f>VALUE(SUBSTITUTE(Hafas[[#This Row],[Breitengrad Bahnhof]],".",","))</f>
        <v>53.065342000000001</v>
      </c>
      <c r="G5404">
        <f>VALUE(SUBSTITUTE(Hafas[[#This Row],[Längengrad Bahnhof]],".",","))</f>
        <v>14.088742</v>
      </c>
    </row>
    <row r="5405" spans="1:7">
      <c r="A5405" s="4" t="s">
        <v>18405</v>
      </c>
      <c r="B5405">
        <v>8004820</v>
      </c>
      <c r="D5405" s="4" t="s">
        <v>18406</v>
      </c>
      <c r="E5405" s="4" t="s">
        <v>18407</v>
      </c>
      <c r="F5405">
        <f>VALUE(SUBSTITUTE(Hafas[[#This Row],[Breitengrad Bahnhof]],".",","))</f>
        <v>49.698808999999997</v>
      </c>
      <c r="G5405">
        <f>VALUE(SUBSTITUTE(Hafas[[#This Row],[Längengrad Bahnhof]],".",","))</f>
        <v>11.097096000000001</v>
      </c>
    </row>
    <row r="5406" spans="1:7">
      <c r="A5406" s="4" t="s">
        <v>18408</v>
      </c>
      <c r="B5406">
        <v>8012639</v>
      </c>
      <c r="D5406" s="4" t="s">
        <v>18409</v>
      </c>
      <c r="E5406" s="4" t="s">
        <v>18410</v>
      </c>
      <c r="F5406">
        <f>VALUE(SUBSTITUTE(Hafas[[#This Row],[Breitengrad Bahnhof]],".",","))</f>
        <v>50.427529</v>
      </c>
      <c r="G5406">
        <f>VALUE(SUBSTITUTE(Hafas[[#This Row],[Längengrad Bahnhof]],".",","))</f>
        <v>12.076281</v>
      </c>
    </row>
    <row r="5407" spans="1:7">
      <c r="A5407" s="4" t="s">
        <v>18411</v>
      </c>
      <c r="B5407">
        <v>8004822</v>
      </c>
      <c r="D5407" s="4" t="s">
        <v>18412</v>
      </c>
      <c r="E5407" s="4" t="s">
        <v>18413</v>
      </c>
      <c r="F5407">
        <f>VALUE(SUBSTITUTE(Hafas[[#This Row],[Breitengrad Bahnhof]],".",","))</f>
        <v>49.205644999999997</v>
      </c>
      <c r="G5407">
        <f>VALUE(SUBSTITUTE(Hafas[[#This Row],[Längengrad Bahnhof]],".",","))</f>
        <v>7.5984319999999999</v>
      </c>
    </row>
    <row r="5408" spans="1:7">
      <c r="A5408" s="4" t="s">
        <v>18414</v>
      </c>
      <c r="B5408">
        <v>8000876</v>
      </c>
      <c r="D5408" s="4" t="s">
        <v>18415</v>
      </c>
      <c r="E5408" s="4" t="s">
        <v>18416</v>
      </c>
      <c r="F5408">
        <f>VALUE(SUBSTITUTE(Hafas[[#This Row],[Breitengrad Bahnhof]],".",","))</f>
        <v>49.259217999999997</v>
      </c>
      <c r="G5408">
        <f>VALUE(SUBSTITUTE(Hafas[[#This Row],[Längengrad Bahnhof]],".",","))</f>
        <v>7.6044010000000002</v>
      </c>
    </row>
    <row r="5409" spans="1:7">
      <c r="A5409" s="4" t="s">
        <v>18417</v>
      </c>
      <c r="B5409">
        <v>8010272</v>
      </c>
      <c r="D5409" s="4" t="s">
        <v>18418</v>
      </c>
      <c r="E5409" s="4" t="s">
        <v>18419</v>
      </c>
      <c r="F5409">
        <f>VALUE(SUBSTITUTE(Hafas[[#This Row],[Breitengrad Bahnhof]],".",","))</f>
        <v>50.962623000000001</v>
      </c>
      <c r="G5409">
        <f>VALUE(SUBSTITUTE(Hafas[[#This Row],[Längengrad Bahnhof]],".",","))</f>
        <v>13.928881000000001</v>
      </c>
    </row>
    <row r="5410" spans="1:7">
      <c r="A5410" s="4" t="s">
        <v>18420</v>
      </c>
      <c r="B5410">
        <v>8012640</v>
      </c>
      <c r="D5410" s="4" t="s">
        <v>18421</v>
      </c>
      <c r="E5410" s="4" t="s">
        <v>18422</v>
      </c>
      <c r="F5410">
        <f>VALUE(SUBSTITUTE(Hafas[[#This Row],[Breitengrad Bahnhof]],".",","))</f>
        <v>50.968110000000003</v>
      </c>
      <c r="G5410">
        <f>VALUE(SUBSTITUTE(Hafas[[#This Row],[Längengrad Bahnhof]],".",","))</f>
        <v>13.933871999999999</v>
      </c>
    </row>
    <row r="5411" spans="1:7">
      <c r="A5411" s="4" t="s">
        <v>18423</v>
      </c>
      <c r="B5411">
        <v>8012641</v>
      </c>
      <c r="D5411" s="4" t="s">
        <v>18424</v>
      </c>
      <c r="E5411" s="4" t="s">
        <v>18425</v>
      </c>
      <c r="F5411">
        <f>VALUE(SUBSTITUTE(Hafas[[#This Row],[Breitengrad Bahnhof]],".",","))</f>
        <v>50.977611000000003</v>
      </c>
      <c r="G5411">
        <f>VALUE(SUBSTITUTE(Hafas[[#This Row],[Längengrad Bahnhof]],".",","))</f>
        <v>13.935361</v>
      </c>
    </row>
    <row r="5412" spans="1:7">
      <c r="A5412" s="4" t="s">
        <v>18426</v>
      </c>
      <c r="B5412">
        <v>8012642</v>
      </c>
      <c r="D5412" s="4" t="s">
        <v>18427</v>
      </c>
      <c r="E5412" s="4" t="s">
        <v>18428</v>
      </c>
      <c r="F5412">
        <f>VALUE(SUBSTITUTE(Hafas[[#This Row],[Breitengrad Bahnhof]],".",","))</f>
        <v>50.974167000000001</v>
      </c>
      <c r="G5412">
        <f>VALUE(SUBSTITUTE(Hafas[[#This Row],[Längengrad Bahnhof]],".",","))</f>
        <v>13.94008</v>
      </c>
    </row>
    <row r="5413" spans="1:7">
      <c r="A5413" s="4" t="s">
        <v>18429</v>
      </c>
      <c r="B5413">
        <v>8012645</v>
      </c>
      <c r="D5413" s="4" t="s">
        <v>18430</v>
      </c>
      <c r="E5413" s="4" t="s">
        <v>18431</v>
      </c>
      <c r="F5413">
        <f>VALUE(SUBSTITUTE(Hafas[[#This Row],[Breitengrad Bahnhof]],".",","))</f>
        <v>50.968564000000001</v>
      </c>
      <c r="G5413">
        <f>VALUE(SUBSTITUTE(Hafas[[#This Row],[Längengrad Bahnhof]],".",","))</f>
        <v>13.934647999999999</v>
      </c>
    </row>
    <row r="5414" spans="1:7">
      <c r="A5414" s="4" t="s">
        <v>18432</v>
      </c>
      <c r="B5414">
        <v>8072764</v>
      </c>
      <c r="D5414" s="4" t="s">
        <v>18433</v>
      </c>
      <c r="E5414" s="4" t="s">
        <v>18434</v>
      </c>
      <c r="F5414">
        <f>VALUE(SUBSTITUTE(Hafas[[#This Row],[Breitengrad Bahnhof]],".",","))</f>
        <v>47.986761999999999</v>
      </c>
      <c r="G5414">
        <f>VALUE(SUBSTITUTE(Hafas[[#This Row],[Längengrad Bahnhof]],".",","))</f>
        <v>12.376341</v>
      </c>
    </row>
    <row r="5415" spans="1:7">
      <c r="A5415" s="4" t="s">
        <v>18435</v>
      </c>
      <c r="B5415">
        <v>8010273</v>
      </c>
      <c r="D5415" s="4" t="s">
        <v>18436</v>
      </c>
      <c r="E5415" s="4" t="s">
        <v>18437</v>
      </c>
      <c r="F5415">
        <f>VALUE(SUBSTITUTE(Hafas[[#This Row],[Breitengrad Bahnhof]],".",","))</f>
        <v>53.840457000000001</v>
      </c>
      <c r="G5415">
        <f>VALUE(SUBSTITUTE(Hafas[[#This Row],[Längengrad Bahnhof]],".",","))</f>
        <v>12.337716</v>
      </c>
    </row>
    <row r="5416" spans="1:7">
      <c r="A5416" s="4" t="s">
        <v>18438</v>
      </c>
      <c r="B5416">
        <v>8081028</v>
      </c>
      <c r="D5416" s="4" t="s">
        <v>18439</v>
      </c>
      <c r="E5416" s="4" t="s">
        <v>18440</v>
      </c>
      <c r="F5416">
        <f>VALUE(SUBSTITUTE(Hafas[[#This Row],[Breitengrad Bahnhof]],".",","))</f>
        <v>53.144626000000002</v>
      </c>
      <c r="G5416">
        <f>VALUE(SUBSTITUTE(Hafas[[#This Row],[Längengrad Bahnhof]],".",","))</f>
        <v>13.46355</v>
      </c>
    </row>
    <row r="5417" spans="1:7">
      <c r="A5417" s="4" t="s">
        <v>18441</v>
      </c>
      <c r="B5417">
        <v>8004826</v>
      </c>
      <c r="D5417" s="4" t="s">
        <v>18442</v>
      </c>
      <c r="E5417" s="4" t="s">
        <v>18443</v>
      </c>
      <c r="F5417">
        <f>VALUE(SUBSTITUTE(Hafas[[#This Row],[Breitengrad Bahnhof]],".",","))</f>
        <v>50.395204</v>
      </c>
      <c r="G5417">
        <f>VALUE(SUBSTITUTE(Hafas[[#This Row],[Längengrad Bahnhof]],".",","))</f>
        <v>7.3936380000000002</v>
      </c>
    </row>
    <row r="5418" spans="1:7">
      <c r="A5418" s="4" t="s">
        <v>18444</v>
      </c>
      <c r="B5418">
        <v>8004827</v>
      </c>
      <c r="D5418" s="4" t="s">
        <v>18445</v>
      </c>
      <c r="E5418" s="4" t="s">
        <v>18446</v>
      </c>
      <c r="F5418">
        <f>VALUE(SUBSTITUTE(Hafas[[#This Row],[Breitengrad Bahnhof]],".",","))</f>
        <v>48.105302999999999</v>
      </c>
      <c r="G5418">
        <f>VALUE(SUBSTITUTE(Hafas[[#This Row],[Längengrad Bahnhof]],".",","))</f>
        <v>11.413556</v>
      </c>
    </row>
    <row r="5419" spans="1:7">
      <c r="A5419" s="4" t="s">
        <v>18447</v>
      </c>
      <c r="B5419">
        <v>8012643</v>
      </c>
      <c r="D5419" s="4" t="s">
        <v>18448</v>
      </c>
      <c r="E5419" s="4" t="s">
        <v>18449</v>
      </c>
      <c r="F5419">
        <f>VALUE(SUBSTITUTE(Hafas[[#This Row],[Breitengrad Bahnhof]],".",","))</f>
        <v>53.553204999999998</v>
      </c>
      <c r="G5419">
        <f>VALUE(SUBSTITUTE(Hafas[[#This Row],[Längengrad Bahnhof]],".",","))</f>
        <v>11.507023999999999</v>
      </c>
    </row>
    <row r="5420" spans="1:7">
      <c r="A5420" s="4" t="s">
        <v>18450</v>
      </c>
      <c r="B5420">
        <v>8000301</v>
      </c>
      <c r="D5420" s="4" t="s">
        <v>18451</v>
      </c>
      <c r="E5420" s="4" t="s">
        <v>18452</v>
      </c>
      <c r="F5420">
        <f>VALUE(SUBSTITUTE(Hafas[[#This Row],[Breitengrad Bahnhof]],".",","))</f>
        <v>48.779618999999997</v>
      </c>
      <c r="G5420">
        <f>VALUE(SUBSTITUTE(Hafas[[#This Row],[Längengrad Bahnhof]],".",","))</f>
        <v>12.863939999999999</v>
      </c>
    </row>
    <row r="5421" spans="1:7">
      <c r="A5421" s="4" t="s">
        <v>18453</v>
      </c>
      <c r="B5421">
        <v>8012644</v>
      </c>
      <c r="D5421" s="4" t="s">
        <v>18454</v>
      </c>
      <c r="E5421" s="4" t="s">
        <v>18455</v>
      </c>
      <c r="F5421">
        <f>VALUE(SUBSTITUTE(Hafas[[#This Row],[Breitengrad Bahnhof]],".",","))</f>
        <v>53.460456000000001</v>
      </c>
      <c r="G5421">
        <f>VALUE(SUBSTITUTE(Hafas[[#This Row],[Längengrad Bahnhof]],".",","))</f>
        <v>12.255952000000001</v>
      </c>
    </row>
    <row r="5422" spans="1:7">
      <c r="A5422" s="4" t="s">
        <v>18456</v>
      </c>
      <c r="B5422">
        <v>8010274</v>
      </c>
      <c r="D5422" s="4" t="s">
        <v>18457</v>
      </c>
      <c r="E5422" s="4" t="s">
        <v>18458</v>
      </c>
      <c r="F5422">
        <f>VALUE(SUBSTITUTE(Hafas[[#This Row],[Breitengrad Bahnhof]],".",","))</f>
        <v>50.778393000000001</v>
      </c>
      <c r="G5422">
        <f>VALUE(SUBSTITUTE(Hafas[[#This Row],[Längengrad Bahnhof]],".",","))</f>
        <v>10.908697999999999</v>
      </c>
    </row>
    <row r="5423" spans="1:7">
      <c r="A5423" s="4" t="s">
        <v>18459</v>
      </c>
      <c r="B5423">
        <v>8017442</v>
      </c>
      <c r="D5423" s="4" t="s">
        <v>18460</v>
      </c>
      <c r="E5423" s="4" t="s">
        <v>18461</v>
      </c>
      <c r="F5423">
        <f>VALUE(SUBSTITUTE(Hafas[[#This Row],[Breitengrad Bahnhof]],".",","))</f>
        <v>50.492913999999999</v>
      </c>
      <c r="G5423">
        <f>VALUE(SUBSTITUTE(Hafas[[#This Row],[Längengrad Bahnhof]],".",","))</f>
        <v>12.14766</v>
      </c>
    </row>
    <row r="5424" spans="1:7">
      <c r="A5424" s="4" t="s">
        <v>18462</v>
      </c>
      <c r="B5424">
        <v>8010275</v>
      </c>
      <c r="D5424" s="4" t="s">
        <v>18463</v>
      </c>
      <c r="E5424" s="4" t="s">
        <v>18464</v>
      </c>
      <c r="F5424">
        <f>VALUE(SUBSTITUTE(Hafas[[#This Row],[Breitengrad Bahnhof]],".",","))</f>
        <v>50.506163000000001</v>
      </c>
      <c r="G5424">
        <f>VALUE(SUBSTITUTE(Hafas[[#This Row],[Längengrad Bahnhof]],".",","))</f>
        <v>12.129419</v>
      </c>
    </row>
    <row r="5425" spans="1:7">
      <c r="A5425" s="4" t="s">
        <v>18465</v>
      </c>
      <c r="B5425">
        <v>8010336</v>
      </c>
      <c r="D5425" s="4" t="s">
        <v>18466</v>
      </c>
      <c r="E5425" s="4" t="s">
        <v>18467</v>
      </c>
      <c r="F5425">
        <f>VALUE(SUBSTITUTE(Hafas[[#This Row],[Breitengrad Bahnhof]],".",","))</f>
        <v>50.480212000000002</v>
      </c>
      <c r="G5425">
        <f>VALUE(SUBSTITUTE(Hafas[[#This Row],[Längengrad Bahnhof]],".",","))</f>
        <v>12.092312</v>
      </c>
    </row>
    <row r="5426" spans="1:7">
      <c r="A5426" s="4" t="s">
        <v>18468</v>
      </c>
      <c r="B5426">
        <v>8012646</v>
      </c>
      <c r="D5426" s="4" t="s">
        <v>18469</v>
      </c>
      <c r="E5426" s="4" t="s">
        <v>18470</v>
      </c>
      <c r="F5426">
        <f>VALUE(SUBSTITUTE(Hafas[[#This Row],[Breitengrad Bahnhof]],".",","))</f>
        <v>50.494411999999997</v>
      </c>
      <c r="G5426">
        <f>VALUE(SUBSTITUTE(Hafas[[#This Row],[Längengrad Bahnhof]],".",","))</f>
        <v>12.113439</v>
      </c>
    </row>
    <row r="5427" spans="1:7">
      <c r="A5427" s="4" t="s">
        <v>18471</v>
      </c>
      <c r="B5427">
        <v>8004835</v>
      </c>
      <c r="D5427" s="4" t="s">
        <v>18472</v>
      </c>
      <c r="E5427" s="4" t="s">
        <v>18473</v>
      </c>
      <c r="F5427">
        <f>VALUE(SUBSTITUTE(Hafas[[#This Row],[Breitengrad Bahnhof]],".",","))</f>
        <v>49.106107999999999</v>
      </c>
      <c r="G5427">
        <f>VALUE(SUBSTITUTE(Hafas[[#This Row],[Längengrad Bahnhof]],".",","))</f>
        <v>10.977166</v>
      </c>
    </row>
    <row r="5428" spans="1:7">
      <c r="A5428" s="4" t="s">
        <v>18474</v>
      </c>
      <c r="B5428">
        <v>8012650</v>
      </c>
      <c r="D5428" s="4" t="s">
        <v>18475</v>
      </c>
      <c r="E5428" s="4" t="s">
        <v>18476</v>
      </c>
      <c r="F5428">
        <f>VALUE(SUBSTITUTE(Hafas[[#This Row],[Breitengrad Bahnhof]],".",","))</f>
        <v>51.470851000000003</v>
      </c>
      <c r="G5428">
        <f>VALUE(SUBSTITUTE(Hafas[[#This Row],[Längengrad Bahnhof]],".",","))</f>
        <v>13.616847</v>
      </c>
    </row>
    <row r="5429" spans="1:7">
      <c r="A5429" s="4" t="s">
        <v>18477</v>
      </c>
      <c r="B5429">
        <v>8004838</v>
      </c>
      <c r="D5429" s="4" t="s">
        <v>18478</v>
      </c>
      <c r="E5429" s="4" t="s">
        <v>18479</v>
      </c>
      <c r="F5429">
        <f>VALUE(SUBSTITUTE(Hafas[[#This Row],[Breitengrad Bahnhof]],".",","))</f>
        <v>51.231929999999998</v>
      </c>
      <c r="G5429">
        <f>VALUE(SUBSTITUTE(Hafas[[#This Row],[Längengrad Bahnhof]],".",","))</f>
        <v>7.868913</v>
      </c>
    </row>
    <row r="5430" spans="1:7">
      <c r="A5430" s="4" t="s">
        <v>773</v>
      </c>
      <c r="B5430">
        <v>8000302</v>
      </c>
      <c r="D5430" s="4" t="s">
        <v>18480</v>
      </c>
      <c r="E5430" s="4" t="s">
        <v>18481</v>
      </c>
      <c r="F5430">
        <f>VALUE(SUBSTITUTE(Hafas[[#This Row],[Breitengrad Bahnhof]],".",","))</f>
        <v>48.713079999999998</v>
      </c>
      <c r="G5430">
        <f>VALUE(SUBSTITUTE(Hafas[[#This Row],[Längengrad Bahnhof]],".",","))</f>
        <v>9.4108099999999997</v>
      </c>
    </row>
    <row r="5431" spans="1:7">
      <c r="A5431" s="4" t="s">
        <v>18482</v>
      </c>
      <c r="B5431">
        <v>8004841</v>
      </c>
      <c r="D5431" s="4" t="s">
        <v>18483</v>
      </c>
      <c r="E5431" s="4" t="s">
        <v>18484</v>
      </c>
      <c r="F5431">
        <f>VALUE(SUBSTITUTE(Hafas[[#This Row],[Breitengrad Bahnhof]],".",","))</f>
        <v>54.159478999999997</v>
      </c>
      <c r="G5431">
        <f>VALUE(SUBSTITUTE(Hafas[[#This Row],[Längengrad Bahnhof]],".",","))</f>
        <v>10.422561999999999</v>
      </c>
    </row>
    <row r="5432" spans="1:7">
      <c r="A5432" s="4" t="s">
        <v>18485</v>
      </c>
      <c r="B5432">
        <v>8004842</v>
      </c>
      <c r="D5432" s="4" t="s">
        <v>18486</v>
      </c>
      <c r="E5432" s="4" t="s">
        <v>18487</v>
      </c>
      <c r="F5432">
        <f>VALUE(SUBSTITUTE(Hafas[[#This Row],[Breitengrad Bahnhof]],".",","))</f>
        <v>48.796683999999999</v>
      </c>
      <c r="G5432">
        <f>VALUE(SUBSTITUTE(Hafas[[#This Row],[Längengrad Bahnhof]],".",","))</f>
        <v>9.595853</v>
      </c>
    </row>
    <row r="5433" spans="1:7">
      <c r="A5433" s="4" t="s">
        <v>18488</v>
      </c>
      <c r="B5433">
        <v>8012651</v>
      </c>
      <c r="D5433" s="4" t="s">
        <v>18489</v>
      </c>
      <c r="E5433" s="4" t="s">
        <v>18490</v>
      </c>
      <c r="F5433">
        <f>VALUE(SUBSTITUTE(Hafas[[#This Row],[Breitengrad Bahnhof]],".",","))</f>
        <v>53.837063999999998</v>
      </c>
      <c r="G5433">
        <f>VALUE(SUBSTITUTE(Hafas[[#This Row],[Längengrad Bahnhof]],".",","))</f>
        <v>11.285845</v>
      </c>
    </row>
    <row r="5434" spans="1:7">
      <c r="A5434" s="4" t="s">
        <v>18491</v>
      </c>
      <c r="B5434">
        <v>8010277</v>
      </c>
      <c r="D5434" s="4" t="s">
        <v>18492</v>
      </c>
      <c r="E5434" s="4" t="s">
        <v>18493</v>
      </c>
      <c r="F5434">
        <f>VALUE(SUBSTITUTE(Hafas[[#This Row],[Breitengrad Bahnhof]],".",","))</f>
        <v>50.707174000000002</v>
      </c>
      <c r="G5434">
        <f>VALUE(SUBSTITUTE(Hafas[[#This Row],[Längengrad Bahnhof]],".",","))</f>
        <v>13.226793000000001</v>
      </c>
    </row>
    <row r="5435" spans="1:7">
      <c r="A5435" s="4" t="s">
        <v>18494</v>
      </c>
      <c r="B5435">
        <v>8004845</v>
      </c>
      <c r="D5435" s="4" t="s">
        <v>18495</v>
      </c>
      <c r="E5435" s="4" t="s">
        <v>18496</v>
      </c>
      <c r="F5435">
        <f>VALUE(SUBSTITUTE(Hafas[[#This Row],[Breitengrad Bahnhof]],".",","))</f>
        <v>48.406222</v>
      </c>
      <c r="G5435">
        <f>VALUE(SUBSTITUTE(Hafas[[#This Row],[Längengrad Bahnhof]],".",","))</f>
        <v>13.313164</v>
      </c>
    </row>
    <row r="5436" spans="1:7">
      <c r="A5436" s="4" t="s">
        <v>18497</v>
      </c>
      <c r="B5436">
        <v>8004850</v>
      </c>
      <c r="D5436" s="4" t="s">
        <v>18498</v>
      </c>
      <c r="E5436" s="4" t="s">
        <v>18499</v>
      </c>
      <c r="F5436">
        <f>VALUE(SUBSTITUTE(Hafas[[#This Row],[Breitengrad Bahnhof]],".",","))</f>
        <v>53.753886999999999</v>
      </c>
      <c r="G5436">
        <f>VALUE(SUBSTITUTE(Hafas[[#This Row],[Längengrad Bahnhof]],".",","))</f>
        <v>10.728643</v>
      </c>
    </row>
    <row r="5437" spans="1:7">
      <c r="A5437" s="4" t="s">
        <v>18500</v>
      </c>
      <c r="B5437">
        <v>8004851</v>
      </c>
      <c r="D5437" s="4" t="s">
        <v>18501</v>
      </c>
      <c r="E5437" s="4" t="s">
        <v>18502</v>
      </c>
      <c r="F5437">
        <f>VALUE(SUBSTITUTE(Hafas[[#This Row],[Breitengrad Bahnhof]],".",","))</f>
        <v>52.467306999999998</v>
      </c>
      <c r="G5437">
        <f>VALUE(SUBSTITUTE(Hafas[[#This Row],[Längengrad Bahnhof]],".",","))</f>
        <v>9.4539720000000003</v>
      </c>
    </row>
    <row r="5438" spans="1:7">
      <c r="A5438" s="4" t="s">
        <v>18503</v>
      </c>
      <c r="B5438">
        <v>8004853</v>
      </c>
      <c r="D5438" s="4" t="s">
        <v>18504</v>
      </c>
      <c r="E5438" s="4" t="s">
        <v>18505</v>
      </c>
      <c r="F5438">
        <f>VALUE(SUBSTITUTE(Hafas[[#This Row],[Breitengrad Bahnhof]],".",","))</f>
        <v>48.931508000000001</v>
      </c>
      <c r="G5438">
        <f>VALUE(SUBSTITUTE(Hafas[[#This Row],[Längengrad Bahnhof]],".",","))</f>
        <v>12.013836</v>
      </c>
    </row>
    <row r="5439" spans="1:7">
      <c r="A5439" s="4" t="s">
        <v>18506</v>
      </c>
      <c r="B5439">
        <v>8004854</v>
      </c>
      <c r="D5439" s="4" t="s">
        <v>18507</v>
      </c>
      <c r="E5439" s="4" t="s">
        <v>18508</v>
      </c>
      <c r="F5439">
        <f>VALUE(SUBSTITUTE(Hafas[[#This Row],[Breitengrad Bahnhof]],".",","))</f>
        <v>48.171329</v>
      </c>
      <c r="G5439">
        <f>VALUE(SUBSTITUTE(Hafas[[#This Row],[Längengrad Bahnhof]],".",","))</f>
        <v>11.809438</v>
      </c>
    </row>
    <row r="5440" spans="1:7">
      <c r="A5440" s="4" t="s">
        <v>18509</v>
      </c>
      <c r="B5440">
        <v>8012654</v>
      </c>
      <c r="D5440" s="4" t="s">
        <v>18510</v>
      </c>
      <c r="E5440" s="4" t="s">
        <v>18511</v>
      </c>
      <c r="F5440">
        <f>VALUE(SUBSTITUTE(Hafas[[#This Row],[Breitengrad Bahnhof]],".",","))</f>
        <v>54.011031000000003</v>
      </c>
      <c r="G5440">
        <f>VALUE(SUBSTITUTE(Hafas[[#This Row],[Längengrad Bahnhof]],".",","))</f>
        <v>12.121127</v>
      </c>
    </row>
    <row r="5441" spans="1:7">
      <c r="A5441" s="4" t="s">
        <v>18512</v>
      </c>
      <c r="B5441">
        <v>8079757</v>
      </c>
      <c r="D5441" s="4" t="s">
        <v>18513</v>
      </c>
      <c r="E5441" s="4" t="s">
        <v>18514</v>
      </c>
      <c r="F5441">
        <f>VALUE(SUBSTITUTE(Hafas[[#This Row],[Breitengrad Bahnhof]],".",","))</f>
        <v>54.009208000000001</v>
      </c>
      <c r="G5441">
        <f>VALUE(SUBSTITUTE(Hafas[[#This Row],[Längengrad Bahnhof]],".",","))</f>
        <v>12.097809</v>
      </c>
    </row>
    <row r="5442" spans="1:7">
      <c r="A5442" s="4" t="s">
        <v>18515</v>
      </c>
      <c r="B5442">
        <v>8004847</v>
      </c>
      <c r="D5442" s="4" t="s">
        <v>18516</v>
      </c>
      <c r="E5442" s="4" t="s">
        <v>18517</v>
      </c>
      <c r="F5442">
        <f>VALUE(SUBSTITUTE(Hafas[[#This Row],[Breitengrad Bahnhof]],".",","))</f>
        <v>49.288282000000002</v>
      </c>
      <c r="G5442">
        <f>VALUE(SUBSTITUTE(Hafas[[#This Row],[Längengrad Bahnhof]],".",","))</f>
        <v>11.413684999999999</v>
      </c>
    </row>
    <row r="5443" spans="1:7">
      <c r="A5443" s="4" t="s">
        <v>18518</v>
      </c>
      <c r="B5443">
        <v>8012655</v>
      </c>
      <c r="D5443" s="4" t="s">
        <v>18519</v>
      </c>
      <c r="E5443" s="4" t="s">
        <v>18520</v>
      </c>
      <c r="F5443">
        <f>VALUE(SUBSTITUTE(Hafas[[#This Row],[Breitengrad Bahnhof]],".",","))</f>
        <v>50.628020999999997</v>
      </c>
      <c r="G5443">
        <f>VALUE(SUBSTITUTE(Hafas[[#This Row],[Längengrad Bahnhof]],".",","))</f>
        <v>12.024164000000001</v>
      </c>
    </row>
    <row r="5444" spans="1:7">
      <c r="A5444" s="4" t="s">
        <v>18521</v>
      </c>
      <c r="B5444">
        <v>8004858</v>
      </c>
      <c r="D5444" s="4" t="s">
        <v>18522</v>
      </c>
      <c r="E5444" s="4" t="s">
        <v>18523</v>
      </c>
      <c r="F5444">
        <f>VALUE(SUBSTITUTE(Hafas[[#This Row],[Breitengrad Bahnhof]],".",","))</f>
        <v>49.501463000000001</v>
      </c>
      <c r="G5444">
        <f>VALUE(SUBSTITUTE(Hafas[[#This Row],[Längengrad Bahnhof]],".",","))</f>
        <v>11.513615</v>
      </c>
    </row>
    <row r="5445" spans="1:7">
      <c r="A5445" s="4" t="s">
        <v>18524</v>
      </c>
      <c r="B5445">
        <v>8004859</v>
      </c>
      <c r="D5445" s="4" t="s">
        <v>18525</v>
      </c>
      <c r="E5445" s="4" t="s">
        <v>18526</v>
      </c>
      <c r="F5445">
        <f>VALUE(SUBSTITUTE(Hafas[[#This Row],[Breitengrad Bahnhof]],".",","))</f>
        <v>50.169297999999998</v>
      </c>
      <c r="G5445">
        <f>VALUE(SUBSTITUTE(Hafas[[#This Row],[Längengrad Bahnhof]],".",","))</f>
        <v>7.2696069999999997</v>
      </c>
    </row>
    <row r="5446" spans="1:7">
      <c r="A5446" s="4" t="s">
        <v>18527</v>
      </c>
      <c r="B5446">
        <v>8012660</v>
      </c>
      <c r="D5446" s="4" t="s">
        <v>18528</v>
      </c>
      <c r="E5446" s="4" t="s">
        <v>18529</v>
      </c>
      <c r="F5446">
        <f>VALUE(SUBSTITUTE(Hafas[[#This Row],[Breitengrad Bahnhof]],".",","))</f>
        <v>51.159014999999997</v>
      </c>
      <c r="G5446">
        <f>VALUE(SUBSTITUTE(Hafas[[#This Row],[Längengrad Bahnhof]],".",","))</f>
        <v>14.5747</v>
      </c>
    </row>
    <row r="5447" spans="1:7">
      <c r="A5447" s="4" t="s">
        <v>18530</v>
      </c>
      <c r="B5447">
        <v>8012661</v>
      </c>
      <c r="D5447" s="4" t="s">
        <v>18531</v>
      </c>
      <c r="E5447" s="4" t="s">
        <v>18532</v>
      </c>
      <c r="F5447">
        <f>VALUE(SUBSTITUTE(Hafas[[#This Row],[Breitengrad Bahnhof]],".",","))</f>
        <v>50.857778000000003</v>
      </c>
      <c r="G5447">
        <f>VALUE(SUBSTITUTE(Hafas[[#This Row],[Längengrad Bahnhof]],".",","))</f>
        <v>12.416664000000001</v>
      </c>
    </row>
    <row r="5448" spans="1:7">
      <c r="A5448" s="4" t="s">
        <v>18533</v>
      </c>
      <c r="B5448">
        <v>8071946</v>
      </c>
      <c r="D5448" s="4" t="s">
        <v>18534</v>
      </c>
      <c r="E5448" s="4" t="s">
        <v>18535</v>
      </c>
      <c r="F5448">
        <f>VALUE(SUBSTITUTE(Hafas[[#This Row],[Breitengrad Bahnhof]],".",","))</f>
        <v>50.856886000000003</v>
      </c>
      <c r="G5448">
        <f>VALUE(SUBSTITUTE(Hafas[[#This Row],[Längengrad Bahnhof]],".",","))</f>
        <v>12.423177000000001</v>
      </c>
    </row>
    <row r="5449" spans="1:7">
      <c r="A5449" s="4" t="s">
        <v>18536</v>
      </c>
      <c r="B5449">
        <v>8004848</v>
      </c>
      <c r="D5449" s="4" t="s">
        <v>18537</v>
      </c>
      <c r="E5449" s="4" t="s">
        <v>18538</v>
      </c>
      <c r="F5449">
        <f>VALUE(SUBSTITUTE(Hafas[[#This Row],[Breitengrad Bahnhof]],".",","))</f>
        <v>54.045653999999999</v>
      </c>
      <c r="G5449">
        <f>VALUE(SUBSTITUTE(Hafas[[#This Row],[Längengrad Bahnhof]],".",","))</f>
        <v>10.671156999999999</v>
      </c>
    </row>
    <row r="5450" spans="1:7">
      <c r="A5450" s="4" t="s">
        <v>18539</v>
      </c>
      <c r="B5450">
        <v>8012656</v>
      </c>
      <c r="D5450" s="4" t="s">
        <v>18540</v>
      </c>
      <c r="E5450" s="4" t="s">
        <v>18541</v>
      </c>
      <c r="F5450">
        <f>VALUE(SUBSTITUTE(Hafas[[#This Row],[Breitengrad Bahnhof]],".",","))</f>
        <v>51.408535999999998</v>
      </c>
      <c r="G5450">
        <f>VALUE(SUBSTITUTE(Hafas[[#This Row],[Längengrad Bahnhof]],".",","))</f>
        <v>12.514431999999999</v>
      </c>
    </row>
    <row r="5451" spans="1:7">
      <c r="A5451" s="4" t="s">
        <v>18542</v>
      </c>
      <c r="B5451">
        <v>8004865</v>
      </c>
      <c r="D5451" s="4" t="s">
        <v>18543</v>
      </c>
      <c r="E5451" s="4" t="s">
        <v>18544</v>
      </c>
      <c r="F5451">
        <f>VALUE(SUBSTITUTE(Hafas[[#This Row],[Breitengrad Bahnhof]],".",","))</f>
        <v>50.100476999999998</v>
      </c>
      <c r="G5451">
        <f>VALUE(SUBSTITUTE(Hafas[[#This Row],[Längengrad Bahnhof]],".",","))</f>
        <v>10.138786</v>
      </c>
    </row>
    <row r="5452" spans="1:7">
      <c r="A5452" s="4" t="s">
        <v>18545</v>
      </c>
      <c r="B5452">
        <v>8012662</v>
      </c>
      <c r="D5452" s="4" t="s">
        <v>18546</v>
      </c>
      <c r="E5452" s="4" t="s">
        <v>18547</v>
      </c>
      <c r="F5452">
        <f>VALUE(SUBSTITUTE(Hafas[[#This Row],[Breitengrad Bahnhof]],".",","))</f>
        <v>50.943184000000002</v>
      </c>
      <c r="G5452">
        <f>VALUE(SUBSTITUTE(Hafas[[#This Row],[Längengrad Bahnhof]],".",","))</f>
        <v>14.138576</v>
      </c>
    </row>
    <row r="5453" spans="1:7">
      <c r="A5453" s="4" t="s">
        <v>18548</v>
      </c>
      <c r="B5453">
        <v>8012663</v>
      </c>
      <c r="D5453" s="4" t="s">
        <v>18549</v>
      </c>
      <c r="E5453" s="4" t="s">
        <v>18550</v>
      </c>
      <c r="F5453">
        <f>VALUE(SUBSTITUTE(Hafas[[#This Row],[Breitengrad Bahnhof]],".",","))</f>
        <v>50.976993</v>
      </c>
      <c r="G5453">
        <f>VALUE(SUBSTITUTE(Hafas[[#This Row],[Längengrad Bahnhof]],".",","))</f>
        <v>11.645489</v>
      </c>
    </row>
    <row r="5454" spans="1:7">
      <c r="A5454" s="4" t="s">
        <v>18551</v>
      </c>
      <c r="B5454">
        <v>8004868</v>
      </c>
      <c r="D5454" s="4" t="s">
        <v>18552</v>
      </c>
      <c r="E5454" s="4" t="s">
        <v>18553</v>
      </c>
      <c r="F5454">
        <f>VALUE(SUBSTITUTE(Hafas[[#This Row],[Breitengrad Bahnhof]],".",","))</f>
        <v>52.243423</v>
      </c>
      <c r="G5454">
        <f>VALUE(SUBSTITUTE(Hafas[[#This Row],[Längengrad Bahnhof]],".",","))</f>
        <v>8.9202530000000007</v>
      </c>
    </row>
    <row r="5455" spans="1:7">
      <c r="A5455" s="4" t="s">
        <v>18554</v>
      </c>
      <c r="B5455">
        <v>8004869</v>
      </c>
      <c r="D5455" s="4" t="s">
        <v>18555</v>
      </c>
      <c r="E5455" s="4" t="s">
        <v>18556</v>
      </c>
      <c r="F5455">
        <f>VALUE(SUBSTITUTE(Hafas[[#This Row],[Breitengrad Bahnhof]],".",","))</f>
        <v>50.882907000000003</v>
      </c>
      <c r="G5455">
        <f>VALUE(SUBSTITUTE(Hafas[[#This Row],[Längengrad Bahnhof]],".",","))</f>
        <v>7.064724</v>
      </c>
    </row>
    <row r="5456" spans="1:7">
      <c r="A5456" s="4" t="s">
        <v>18557</v>
      </c>
      <c r="B5456">
        <v>8075939</v>
      </c>
      <c r="D5456" s="4" t="s">
        <v>2585</v>
      </c>
      <c r="E5456" s="4" t="s">
        <v>2585</v>
      </c>
      <c r="F5456">
        <f>VALUE(SUBSTITUTE(Hafas[[#This Row],[Breitengrad Bahnhof]],".",","))</f>
        <v>999999</v>
      </c>
      <c r="G5456">
        <f>VALUE(SUBSTITUTE(Hafas[[#This Row],[Längengrad Bahnhof]],".",","))</f>
        <v>999999</v>
      </c>
    </row>
    <row r="5457" spans="1:7">
      <c r="A5457" s="4" t="s">
        <v>18558</v>
      </c>
      <c r="B5457">
        <v>8004873</v>
      </c>
      <c r="D5457" s="4" t="s">
        <v>18559</v>
      </c>
      <c r="E5457" s="4" t="s">
        <v>18560</v>
      </c>
      <c r="F5457">
        <f>VALUE(SUBSTITUTE(Hafas[[#This Row],[Breitengrad Bahnhof]],".",","))</f>
        <v>50.858133000000002</v>
      </c>
      <c r="G5457">
        <f>VALUE(SUBSTITUTE(Hafas[[#This Row],[Längengrad Bahnhof]],".",","))</f>
        <v>7.0792659999999996</v>
      </c>
    </row>
    <row r="5458" spans="1:7">
      <c r="A5458" s="4" t="s">
        <v>18561</v>
      </c>
      <c r="B5458">
        <v>8012665</v>
      </c>
      <c r="D5458" s="4" t="s">
        <v>18562</v>
      </c>
      <c r="E5458" s="4" t="s">
        <v>18563</v>
      </c>
      <c r="F5458">
        <f>VALUE(SUBSTITUTE(Hafas[[#This Row],[Breitengrad Bahnhof]],".",","))</f>
        <v>54.368107000000002</v>
      </c>
      <c r="G5458">
        <f>VALUE(SUBSTITUTE(Hafas[[#This Row],[Längengrad Bahnhof]],".",","))</f>
        <v>13.528411999999999</v>
      </c>
    </row>
    <row r="5459" spans="1:7">
      <c r="A5459" s="4" t="s">
        <v>18564</v>
      </c>
      <c r="B5459">
        <v>8004849</v>
      </c>
      <c r="D5459" s="4" t="s">
        <v>18565</v>
      </c>
      <c r="E5459" s="4" t="s">
        <v>18566</v>
      </c>
      <c r="F5459">
        <f>VALUE(SUBSTITUTE(Hafas[[#This Row],[Breitengrad Bahnhof]],".",","))</f>
        <v>49.229146</v>
      </c>
      <c r="G5459">
        <f>VALUE(SUBSTITUTE(Hafas[[#This Row],[Längengrad Bahnhof]],".",","))</f>
        <v>12.542899999999999</v>
      </c>
    </row>
    <row r="5460" spans="1:7">
      <c r="A5460" s="4" t="s">
        <v>18567</v>
      </c>
      <c r="B5460">
        <v>8004874</v>
      </c>
      <c r="D5460" s="4" t="s">
        <v>18568</v>
      </c>
      <c r="E5460" s="4" t="s">
        <v>18569</v>
      </c>
      <c r="F5460">
        <f>VALUE(SUBSTITUTE(Hafas[[#This Row],[Breitengrad Bahnhof]],".",","))</f>
        <v>47.961959999999998</v>
      </c>
      <c r="G5460">
        <f>VALUE(SUBSTITUTE(Hafas[[#This Row],[Längengrad Bahnhof]],".",","))</f>
        <v>11.306475000000001</v>
      </c>
    </row>
    <row r="5461" spans="1:7">
      <c r="A5461" s="4" t="s">
        <v>18570</v>
      </c>
      <c r="B5461">
        <v>8012657</v>
      </c>
      <c r="D5461" s="4" t="s">
        <v>18571</v>
      </c>
      <c r="E5461" s="4" t="s">
        <v>18572</v>
      </c>
      <c r="F5461">
        <f>VALUE(SUBSTITUTE(Hafas[[#This Row],[Breitengrad Bahnhof]],".",","))</f>
        <v>50.690292999999997</v>
      </c>
      <c r="G5461">
        <f>VALUE(SUBSTITUTE(Hafas[[#This Row],[Längengrad Bahnhof]],".",","))</f>
        <v>11.588338</v>
      </c>
    </row>
    <row r="5462" spans="1:7">
      <c r="A5462" s="4" t="s">
        <v>18573</v>
      </c>
      <c r="B5462">
        <v>8012658</v>
      </c>
      <c r="D5462" s="4" t="s">
        <v>18574</v>
      </c>
      <c r="E5462" s="4" t="s">
        <v>18575</v>
      </c>
      <c r="F5462">
        <f>VALUE(SUBSTITUTE(Hafas[[#This Row],[Breitengrad Bahnhof]],".",","))</f>
        <v>50.700536</v>
      </c>
      <c r="G5462">
        <f>VALUE(SUBSTITUTE(Hafas[[#This Row],[Längengrad Bahnhof]],".",","))</f>
        <v>11.606871999999999</v>
      </c>
    </row>
    <row r="5463" spans="1:7">
      <c r="A5463" s="4" t="s">
        <v>18576</v>
      </c>
      <c r="B5463">
        <v>8004875</v>
      </c>
      <c r="D5463" s="4" t="s">
        <v>18577</v>
      </c>
      <c r="E5463" s="4" t="s">
        <v>18578</v>
      </c>
      <c r="F5463">
        <f>VALUE(SUBSTITUTE(Hafas[[#This Row],[Breitengrad Bahnhof]],".",","))</f>
        <v>49.308920999999998</v>
      </c>
      <c r="G5463">
        <f>VALUE(SUBSTITUTE(Hafas[[#This Row],[Längengrad Bahnhof]],".",","))</f>
        <v>11.358848999999999</v>
      </c>
    </row>
    <row r="5464" spans="1:7">
      <c r="A5464" s="4" t="s">
        <v>18579</v>
      </c>
      <c r="B5464">
        <v>8010280</v>
      </c>
      <c r="D5464" s="4" t="s">
        <v>18580</v>
      </c>
      <c r="E5464" s="4" t="s">
        <v>18581</v>
      </c>
      <c r="F5464">
        <f>VALUE(SUBSTITUTE(Hafas[[#This Row],[Breitengrad Bahnhof]],".",","))</f>
        <v>52.392800000000001</v>
      </c>
      <c r="G5464">
        <f>VALUE(SUBSTITUTE(Hafas[[#This Row],[Längengrad Bahnhof]],".",","))</f>
        <v>13.036496</v>
      </c>
    </row>
    <row r="5465" spans="1:7">
      <c r="A5465" s="4" t="s">
        <v>18582</v>
      </c>
      <c r="B5465">
        <v>8011695</v>
      </c>
      <c r="D5465" s="4" t="s">
        <v>18583</v>
      </c>
      <c r="E5465" s="4" t="s">
        <v>18584</v>
      </c>
      <c r="F5465">
        <f>VALUE(SUBSTITUTE(Hafas[[#This Row],[Breitengrad Bahnhof]],".",","))</f>
        <v>52.394432000000002</v>
      </c>
      <c r="G5465">
        <f>VALUE(SUBSTITUTE(Hafas[[#This Row],[Längengrad Bahnhof]],".",","))</f>
        <v>13.128727</v>
      </c>
    </row>
    <row r="5466" spans="1:7">
      <c r="A5466" s="4" t="s">
        <v>18585</v>
      </c>
      <c r="B5466">
        <v>8080530</v>
      </c>
      <c r="D5466" s="4" t="s">
        <v>18586</v>
      </c>
      <c r="E5466" s="4" t="s">
        <v>18587</v>
      </c>
      <c r="F5466">
        <f>VALUE(SUBSTITUTE(Hafas[[#This Row],[Breitengrad Bahnhof]],".",","))</f>
        <v>52.394472</v>
      </c>
      <c r="G5466">
        <f>VALUE(SUBSTITUTE(Hafas[[#This Row],[Längengrad Bahnhof]],".",","))</f>
        <v>13.128940999999999</v>
      </c>
    </row>
    <row r="5467" spans="1:7">
      <c r="A5467" s="4" t="s">
        <v>2026</v>
      </c>
      <c r="B5467">
        <v>8012666</v>
      </c>
      <c r="D5467" s="4" t="s">
        <v>18588</v>
      </c>
      <c r="E5467" s="4" t="s">
        <v>18589</v>
      </c>
      <c r="F5467">
        <f>VALUE(SUBSTITUTE(Hafas[[#This Row],[Breitengrad Bahnhof]],".",","))</f>
        <v>52.391508999999999</v>
      </c>
      <c r="G5467">
        <f>VALUE(SUBSTITUTE(Hafas[[#This Row],[Längengrad Bahnhof]],".",","))</f>
        <v>13.066703</v>
      </c>
    </row>
    <row r="5468" spans="1:7">
      <c r="A5468" s="4" t="s">
        <v>18590</v>
      </c>
      <c r="B5468">
        <v>8089184</v>
      </c>
      <c r="D5468" s="4" t="s">
        <v>18591</v>
      </c>
      <c r="E5468" s="4" t="s">
        <v>18592</v>
      </c>
      <c r="F5468">
        <f>VALUE(SUBSTITUTE(Hafas[[#This Row],[Breitengrad Bahnhof]],".",","))</f>
        <v>52.391858999999997</v>
      </c>
      <c r="G5468">
        <f>VALUE(SUBSTITUTE(Hafas[[#This Row],[Längengrad Bahnhof]],".",","))</f>
        <v>13.066713999999999</v>
      </c>
    </row>
    <row r="5469" spans="1:7">
      <c r="A5469" s="4" t="s">
        <v>18593</v>
      </c>
      <c r="B5469">
        <v>8011430</v>
      </c>
      <c r="D5469" s="4" t="s">
        <v>18594</v>
      </c>
      <c r="E5469" s="4" t="s">
        <v>18595</v>
      </c>
      <c r="F5469">
        <f>VALUE(SUBSTITUTE(Hafas[[#This Row],[Breitengrad Bahnhof]],".",","))</f>
        <v>52.382658999999997</v>
      </c>
      <c r="G5469">
        <f>VALUE(SUBSTITUTE(Hafas[[#This Row],[Längengrad Bahnhof]],".",","))</f>
        <v>13.122284000000001</v>
      </c>
    </row>
    <row r="5470" spans="1:7">
      <c r="A5470" s="4" t="s">
        <v>18596</v>
      </c>
      <c r="B5470">
        <v>8010377</v>
      </c>
      <c r="D5470" s="4" t="s">
        <v>18597</v>
      </c>
      <c r="E5470" s="4" t="s">
        <v>18598</v>
      </c>
      <c r="F5470">
        <f>VALUE(SUBSTITUTE(Hafas[[#This Row],[Breitengrad Bahnhof]],".",","))</f>
        <v>52.394108000000003</v>
      </c>
      <c r="G5470">
        <f>VALUE(SUBSTITUTE(Hafas[[#This Row],[Längengrad Bahnhof]],".",","))</f>
        <v>13.014512</v>
      </c>
    </row>
    <row r="5471" spans="1:7">
      <c r="A5471" s="4" t="s">
        <v>18599</v>
      </c>
      <c r="B5471">
        <v>8010279</v>
      </c>
      <c r="D5471" s="4" t="s">
        <v>18600</v>
      </c>
      <c r="E5471" s="4" t="s">
        <v>18601</v>
      </c>
      <c r="F5471">
        <f>VALUE(SUBSTITUTE(Hafas[[#This Row],[Breitengrad Bahnhof]],".",","))</f>
        <v>52.372667</v>
      </c>
      <c r="G5471">
        <f>VALUE(SUBSTITUTE(Hafas[[#This Row],[Längengrad Bahnhof]],".",","))</f>
        <v>13.011243</v>
      </c>
    </row>
    <row r="5472" spans="1:7">
      <c r="A5472" s="4" t="s">
        <v>18602</v>
      </c>
      <c r="B5472">
        <v>8080070</v>
      </c>
      <c r="D5472" s="4" t="s">
        <v>18603</v>
      </c>
      <c r="E5472" s="4" t="s">
        <v>18604</v>
      </c>
      <c r="F5472">
        <f>VALUE(SUBSTITUTE(Hafas[[#This Row],[Breitengrad Bahnhof]],".",","))</f>
        <v>52.391390999999999</v>
      </c>
      <c r="G5472">
        <f>VALUE(SUBSTITUTE(Hafas[[#This Row],[Längengrad Bahnhof]],".",","))</f>
        <v>13.092871000000001</v>
      </c>
    </row>
    <row r="5473" spans="1:7">
      <c r="A5473" s="4" t="s">
        <v>18605</v>
      </c>
      <c r="B5473">
        <v>8012733</v>
      </c>
      <c r="D5473" s="4" t="s">
        <v>18606</v>
      </c>
      <c r="E5473" s="4" t="s">
        <v>18607</v>
      </c>
      <c r="F5473">
        <f>VALUE(SUBSTITUTE(Hafas[[#This Row],[Breitengrad Bahnhof]],".",","))</f>
        <v>52.358297999999998</v>
      </c>
      <c r="G5473">
        <f>VALUE(SUBSTITUTE(Hafas[[#This Row],[Längengrad Bahnhof]],".",","))</f>
        <v>13.098231999999999</v>
      </c>
    </row>
    <row r="5474" spans="1:7">
      <c r="A5474" s="4" t="s">
        <v>18608</v>
      </c>
      <c r="B5474">
        <v>8071089</v>
      </c>
      <c r="D5474" s="4" t="s">
        <v>18609</v>
      </c>
      <c r="E5474" s="4" t="s">
        <v>18610</v>
      </c>
      <c r="F5474">
        <f>VALUE(SUBSTITUTE(Hafas[[#This Row],[Breitengrad Bahnhof]],".",","))</f>
        <v>50.768500000000003</v>
      </c>
      <c r="G5474">
        <f>VALUE(SUBSTITUTE(Hafas[[#This Row],[Längengrad Bahnhof]],".",","))</f>
        <v>7.6448200000000002</v>
      </c>
    </row>
    <row r="5475" spans="1:7">
      <c r="A5475" s="4" t="s">
        <v>18611</v>
      </c>
      <c r="B5475">
        <v>8004878</v>
      </c>
      <c r="D5475" s="4" t="s">
        <v>18612</v>
      </c>
      <c r="E5475" s="4" t="s">
        <v>18613</v>
      </c>
      <c r="F5475">
        <f>VALUE(SUBSTITUTE(Hafas[[#This Row],[Breitengrad Bahnhof]],".",","))</f>
        <v>51.821862000000003</v>
      </c>
      <c r="G5475">
        <f>VALUE(SUBSTITUTE(Hafas[[#This Row],[Längengrad Bahnhof]],".",","))</f>
        <v>6.3455339999999998</v>
      </c>
    </row>
    <row r="5476" spans="1:7">
      <c r="A5476" s="4" t="s">
        <v>18614</v>
      </c>
      <c r="B5476">
        <v>8010281</v>
      </c>
      <c r="D5476" s="4" t="s">
        <v>18615</v>
      </c>
      <c r="E5476" s="4" t="s">
        <v>18616</v>
      </c>
      <c r="F5476">
        <f>VALUE(SUBSTITUTE(Hafas[[#This Row],[Breitengrad Bahnhof]],".",","))</f>
        <v>51.843255999999997</v>
      </c>
      <c r="G5476">
        <f>VALUE(SUBSTITUTE(Hafas[[#This Row],[Längengrad Bahnhof]],".",","))</f>
        <v>12.635964</v>
      </c>
    </row>
    <row r="5477" spans="1:7">
      <c r="A5477" s="4" t="s">
        <v>18617</v>
      </c>
      <c r="B5477">
        <v>8004879</v>
      </c>
      <c r="D5477" s="4" t="s">
        <v>18618</v>
      </c>
      <c r="E5477" s="4" t="s">
        <v>18619</v>
      </c>
      <c r="F5477">
        <f>VALUE(SUBSTITUTE(Hafas[[#This Row],[Breitengrad Bahnhof]],".",","))</f>
        <v>54.233941000000002</v>
      </c>
      <c r="G5477">
        <f>VALUE(SUBSTITUTE(Hafas[[#This Row],[Längengrad Bahnhof]],".",","))</f>
        <v>10.275752000000001</v>
      </c>
    </row>
    <row r="5478" spans="1:7">
      <c r="A5478" s="4" t="s">
        <v>18620</v>
      </c>
      <c r="B5478">
        <v>8070297</v>
      </c>
      <c r="D5478" s="4" t="s">
        <v>18621</v>
      </c>
      <c r="E5478" s="4" t="s">
        <v>18622</v>
      </c>
      <c r="F5478">
        <f>VALUE(SUBSTITUTE(Hafas[[#This Row],[Breitengrad Bahnhof]],".",","))</f>
        <v>52.533811999999998</v>
      </c>
      <c r="G5478">
        <f>VALUE(SUBSTITUTE(Hafas[[#This Row],[Längengrad Bahnhof]],".",","))</f>
        <v>12.330427999999999</v>
      </c>
    </row>
    <row r="5479" spans="1:7">
      <c r="A5479" s="4" t="s">
        <v>18623</v>
      </c>
      <c r="B5479">
        <v>8012668</v>
      </c>
      <c r="D5479" s="4" t="s">
        <v>18624</v>
      </c>
      <c r="E5479" s="4" t="s">
        <v>18625</v>
      </c>
      <c r="F5479">
        <f>VALUE(SUBSTITUTE(Hafas[[#This Row],[Breitengrad Bahnhof]],".",","))</f>
        <v>52.535967999999997</v>
      </c>
      <c r="G5479">
        <f>VALUE(SUBSTITUTE(Hafas[[#This Row],[Längengrad Bahnhof]],".",","))</f>
        <v>12.333494</v>
      </c>
    </row>
    <row r="5480" spans="1:7">
      <c r="A5480" s="4" t="s">
        <v>18626</v>
      </c>
      <c r="B5480">
        <v>8012669</v>
      </c>
      <c r="D5480" s="4" t="s">
        <v>18627</v>
      </c>
      <c r="E5480" s="4" t="s">
        <v>18628</v>
      </c>
      <c r="F5480">
        <f>VALUE(SUBSTITUTE(Hafas[[#This Row],[Breitengrad Bahnhof]],".",","))</f>
        <v>52.529136000000001</v>
      </c>
      <c r="G5480">
        <f>VALUE(SUBSTITUTE(Hafas[[#This Row],[Längengrad Bahnhof]],".",","))</f>
        <v>12.343138</v>
      </c>
    </row>
    <row r="5481" spans="1:7">
      <c r="A5481" s="4" t="s">
        <v>18629</v>
      </c>
      <c r="B5481">
        <v>8010282</v>
      </c>
      <c r="D5481" s="4" t="s">
        <v>18630</v>
      </c>
      <c r="E5481" s="4" t="s">
        <v>18631</v>
      </c>
      <c r="F5481">
        <f>VALUE(SUBSTITUTE(Hafas[[#This Row],[Breitengrad Bahnhof]],".",","))</f>
        <v>53.321607999999998</v>
      </c>
      <c r="G5481">
        <f>VALUE(SUBSTITUTE(Hafas[[#This Row],[Längengrad Bahnhof]],".",","))</f>
        <v>13.866531999999999</v>
      </c>
    </row>
    <row r="5482" spans="1:7">
      <c r="A5482" s="4" t="s">
        <v>18632</v>
      </c>
      <c r="B5482">
        <v>8004880</v>
      </c>
      <c r="D5482" s="4" t="s">
        <v>18633</v>
      </c>
      <c r="E5482" s="4" t="s">
        <v>18634</v>
      </c>
      <c r="F5482">
        <f>VALUE(SUBSTITUTE(Hafas[[#This Row],[Breitengrad Bahnhof]],".",","))</f>
        <v>49.764069999999997</v>
      </c>
      <c r="G5482">
        <f>VALUE(SUBSTITUTE(Hafas[[#This Row],[Längengrad Bahnhof]],".",","))</f>
        <v>11.939142</v>
      </c>
    </row>
    <row r="5483" spans="1:7">
      <c r="A5483" s="4" t="s">
        <v>18635</v>
      </c>
      <c r="B5483">
        <v>8004881</v>
      </c>
      <c r="D5483" s="4" t="s">
        <v>18636</v>
      </c>
      <c r="E5483" s="4" t="s">
        <v>18637</v>
      </c>
      <c r="F5483">
        <f>VALUE(SUBSTITUTE(Hafas[[#This Row],[Breitengrad Bahnhof]],".",","))</f>
        <v>50.348838000000001</v>
      </c>
      <c r="G5483">
        <f>VALUE(SUBSTITUTE(Hafas[[#This Row],[Längengrad Bahnhof]],".",","))</f>
        <v>11.310824</v>
      </c>
    </row>
    <row r="5484" spans="1:7">
      <c r="A5484" s="4" t="s">
        <v>18638</v>
      </c>
      <c r="B5484">
        <v>8004882</v>
      </c>
      <c r="D5484" s="4" t="s">
        <v>18639</v>
      </c>
      <c r="E5484" s="4" t="s">
        <v>18640</v>
      </c>
      <c r="F5484">
        <f>VALUE(SUBSTITUTE(Hafas[[#This Row],[Breitengrad Bahnhof]],".",","))</f>
        <v>49.757306</v>
      </c>
      <c r="G5484">
        <f>VALUE(SUBSTITUTE(Hafas[[#This Row],[Längengrad Bahnhof]],".",","))</f>
        <v>11.170051000000001</v>
      </c>
    </row>
    <row r="5485" spans="1:7">
      <c r="A5485" s="4" t="s">
        <v>18641</v>
      </c>
      <c r="B5485">
        <v>8071085</v>
      </c>
      <c r="D5485" s="4" t="s">
        <v>18642</v>
      </c>
      <c r="E5485" s="4" t="s">
        <v>18643</v>
      </c>
      <c r="F5485">
        <f>VALUE(SUBSTITUTE(Hafas[[#This Row],[Breitengrad Bahnhof]],".",","))</f>
        <v>49.755262000000002</v>
      </c>
      <c r="G5485">
        <f>VALUE(SUBSTITUTE(Hafas[[#This Row],[Längengrad Bahnhof]],".",","))</f>
        <v>11.173444999999999</v>
      </c>
    </row>
    <row r="5486" spans="1:7">
      <c r="A5486" s="4" t="s">
        <v>18644</v>
      </c>
      <c r="B5486">
        <v>8012673</v>
      </c>
      <c r="D5486" s="4" t="s">
        <v>18645</v>
      </c>
      <c r="E5486" s="4" t="s">
        <v>18646</v>
      </c>
      <c r="F5486">
        <f>VALUE(SUBSTITUTE(Hafas[[#This Row],[Breitengrad Bahnhof]],".",","))</f>
        <v>52.836435999999999</v>
      </c>
      <c r="G5486">
        <f>VALUE(SUBSTITUTE(Hafas[[#This Row],[Längengrad Bahnhof]],".",","))</f>
        <v>11.26454</v>
      </c>
    </row>
    <row r="5487" spans="1:7">
      <c r="A5487" s="4" t="s">
        <v>18647</v>
      </c>
      <c r="B5487">
        <v>8010283</v>
      </c>
      <c r="D5487" s="4" t="s">
        <v>18648</v>
      </c>
      <c r="E5487" s="4" t="s">
        <v>18649</v>
      </c>
      <c r="F5487">
        <f>VALUE(SUBSTITUTE(Hafas[[#This Row],[Breitengrad Bahnhof]],".",","))</f>
        <v>51.71801</v>
      </c>
      <c r="G5487">
        <f>VALUE(SUBSTITUTE(Hafas[[#This Row],[Längengrad Bahnhof]],".",","))</f>
        <v>12.787813999999999</v>
      </c>
    </row>
    <row r="5488" spans="1:7">
      <c r="A5488" s="4" t="s">
        <v>18650</v>
      </c>
      <c r="B5488">
        <v>8010284</v>
      </c>
      <c r="D5488" s="4" t="s">
        <v>18651</v>
      </c>
      <c r="E5488" s="4" t="s">
        <v>18652</v>
      </c>
      <c r="F5488">
        <f>VALUE(SUBSTITUTE(Hafas[[#This Row],[Breitengrad Bahnhof]],".",","))</f>
        <v>53.795979000000003</v>
      </c>
      <c r="G5488">
        <f>VALUE(SUBSTITUTE(Hafas[[#This Row],[Längengrad Bahnhof]],".",","))</f>
        <v>12.223022</v>
      </c>
    </row>
    <row r="5489" spans="1:7">
      <c r="A5489" s="4" t="s">
        <v>18653</v>
      </c>
      <c r="B5489">
        <v>8004885</v>
      </c>
      <c r="D5489" s="4" t="s">
        <v>18654</v>
      </c>
      <c r="E5489" s="4" t="s">
        <v>18655</v>
      </c>
      <c r="F5489">
        <f>VALUE(SUBSTITUTE(Hafas[[#This Row],[Breitengrad Bahnhof]],".",","))</f>
        <v>47.855513000000002</v>
      </c>
      <c r="G5489">
        <f>VALUE(SUBSTITUTE(Hafas[[#This Row],[Längengrad Bahnhof]],".",","))</f>
        <v>12.346615</v>
      </c>
    </row>
    <row r="5490" spans="1:7">
      <c r="A5490" s="4" t="s">
        <v>18656</v>
      </c>
      <c r="B5490">
        <v>8010285</v>
      </c>
      <c r="D5490" s="4" t="s">
        <v>18657</v>
      </c>
      <c r="E5490" s="4" t="s">
        <v>18658</v>
      </c>
      <c r="F5490">
        <f>VALUE(SUBSTITUTE(Hafas[[#This Row],[Breitengrad Bahnhof]],".",","))</f>
        <v>51.250602000000001</v>
      </c>
      <c r="G5490">
        <f>VALUE(SUBSTITUTE(Hafas[[#This Row],[Längengrad Bahnhof]],".",","))</f>
        <v>13.509119999999999</v>
      </c>
    </row>
    <row r="5491" spans="1:7">
      <c r="A5491" s="4" t="s">
        <v>18659</v>
      </c>
      <c r="B5491">
        <v>8013489</v>
      </c>
      <c r="D5491" s="4" t="s">
        <v>18660</v>
      </c>
      <c r="E5491" s="4" t="s">
        <v>18661</v>
      </c>
      <c r="F5491">
        <f>VALUE(SUBSTITUTE(Hafas[[#This Row],[Breitengrad Bahnhof]],".",","))</f>
        <v>52.516367000000002</v>
      </c>
      <c r="G5491">
        <f>VALUE(SUBSTITUTE(Hafas[[#This Row],[Längengrad Bahnhof]],".",","))</f>
        <v>12.971374000000001</v>
      </c>
    </row>
    <row r="5492" spans="1:7">
      <c r="A5492" s="4" t="s">
        <v>18662</v>
      </c>
      <c r="B5492">
        <v>8071112</v>
      </c>
      <c r="D5492" s="4" t="s">
        <v>18663</v>
      </c>
      <c r="E5492" s="4" t="s">
        <v>18664</v>
      </c>
      <c r="F5492">
        <f>VALUE(SUBSTITUTE(Hafas[[#This Row],[Breitengrad Bahnhof]],".",","))</f>
        <v>52.519516000000003</v>
      </c>
      <c r="G5492">
        <f>VALUE(SUBSTITUTE(Hafas[[#This Row],[Längengrad Bahnhof]],".",","))</f>
        <v>12.979967</v>
      </c>
    </row>
    <row r="5493" spans="1:7">
      <c r="A5493" s="4" t="s">
        <v>18665</v>
      </c>
      <c r="B5493">
        <v>8004888</v>
      </c>
      <c r="D5493" s="4" t="s">
        <v>18666</v>
      </c>
      <c r="E5493" s="4" t="s">
        <v>18667</v>
      </c>
      <c r="F5493">
        <f>VALUE(SUBSTITUTE(Hafas[[#This Row],[Breitengrad Bahnhof]],".",","))</f>
        <v>53.675291000000001</v>
      </c>
      <c r="G5493">
        <f>VALUE(SUBSTITUTE(Hafas[[#This Row],[Längengrad Bahnhof]],".",","))</f>
        <v>9.7602159999999998</v>
      </c>
    </row>
    <row r="5494" spans="1:7">
      <c r="A5494" s="4" t="s">
        <v>18668</v>
      </c>
      <c r="B5494">
        <v>8012675</v>
      </c>
      <c r="D5494" s="4" t="s">
        <v>18669</v>
      </c>
      <c r="E5494" s="4" t="s">
        <v>18670</v>
      </c>
      <c r="F5494">
        <f>VALUE(SUBSTITUTE(Hafas[[#This Row],[Breitengrad Bahnhof]],".",","))</f>
        <v>51.158410000000003</v>
      </c>
      <c r="G5494">
        <f>VALUE(SUBSTITUTE(Hafas[[#This Row],[Längengrad Bahnhof]],".",","))</f>
        <v>11.937331</v>
      </c>
    </row>
    <row r="5495" spans="1:7">
      <c r="A5495" s="4" t="s">
        <v>18671</v>
      </c>
      <c r="B5495">
        <v>8012676</v>
      </c>
      <c r="D5495" s="4" t="s">
        <v>18672</v>
      </c>
      <c r="E5495" s="4" t="s">
        <v>18673</v>
      </c>
      <c r="F5495">
        <f>VALUE(SUBSTITUTE(Hafas[[#This Row],[Breitengrad Bahnhof]],".",","))</f>
        <v>52.499580999999999</v>
      </c>
      <c r="G5495">
        <f>VALUE(SUBSTITUTE(Hafas[[#This Row],[Längengrad Bahnhof]],".",","))</f>
        <v>12.458652000000001</v>
      </c>
    </row>
    <row r="5496" spans="1:7">
      <c r="A5496" s="4" t="s">
        <v>18674</v>
      </c>
      <c r="B5496">
        <v>8012677</v>
      </c>
      <c r="D5496" s="4" t="s">
        <v>18675</v>
      </c>
      <c r="E5496" s="4" t="s">
        <v>18676</v>
      </c>
      <c r="F5496">
        <f>VALUE(SUBSTITUTE(Hafas[[#This Row],[Breitengrad Bahnhof]],".",","))</f>
        <v>53.364970999999997</v>
      </c>
      <c r="G5496">
        <f>VALUE(SUBSTITUTE(Hafas[[#This Row],[Längengrad Bahnhof]],".",","))</f>
        <v>11.08356</v>
      </c>
    </row>
    <row r="5497" spans="1:7">
      <c r="A5497" s="4" t="s">
        <v>18677</v>
      </c>
      <c r="B5497">
        <v>8010287</v>
      </c>
      <c r="D5497" s="4" t="s">
        <v>18678</v>
      </c>
      <c r="E5497" s="4" t="s">
        <v>18679</v>
      </c>
      <c r="F5497">
        <f>VALUE(SUBSTITUTE(Hafas[[#This Row],[Breitengrad Bahnhof]],".",","))</f>
        <v>53.145758999999998</v>
      </c>
      <c r="G5497">
        <f>VALUE(SUBSTITUTE(Hafas[[#This Row],[Längengrad Bahnhof]],".",","))</f>
        <v>12.184518000000001</v>
      </c>
    </row>
    <row r="5498" spans="1:7">
      <c r="A5498" s="4" t="s">
        <v>18680</v>
      </c>
      <c r="B5498">
        <v>8074703</v>
      </c>
      <c r="D5498" s="4" t="s">
        <v>18681</v>
      </c>
      <c r="E5498" s="4" t="s">
        <v>18682</v>
      </c>
      <c r="F5498">
        <f>VALUE(SUBSTITUTE(Hafas[[#This Row],[Breitengrad Bahnhof]],".",","))</f>
        <v>53.170082000000001</v>
      </c>
      <c r="G5498">
        <f>VALUE(SUBSTITUTE(Hafas[[#This Row],[Längengrad Bahnhof]],".",","))</f>
        <v>12.205920000000001</v>
      </c>
    </row>
    <row r="5499" spans="1:7">
      <c r="A5499" s="4" t="s">
        <v>18683</v>
      </c>
      <c r="B5499">
        <v>8017347</v>
      </c>
      <c r="D5499" s="4" t="s">
        <v>18684</v>
      </c>
      <c r="E5499" s="4" t="s">
        <v>18685</v>
      </c>
      <c r="F5499">
        <f>VALUE(SUBSTITUTE(Hafas[[#This Row],[Breitengrad Bahnhof]],".",","))</f>
        <v>53.14461</v>
      </c>
      <c r="G5499">
        <f>VALUE(SUBSTITUTE(Hafas[[#This Row],[Längengrad Bahnhof]],".",","))</f>
        <v>12.164263</v>
      </c>
    </row>
    <row r="5500" spans="1:7">
      <c r="A5500" s="4" t="s">
        <v>228</v>
      </c>
      <c r="B5500">
        <v>8010288</v>
      </c>
      <c r="D5500" s="4" t="s">
        <v>18686</v>
      </c>
      <c r="E5500" s="4" t="s">
        <v>18687</v>
      </c>
      <c r="F5500">
        <f>VALUE(SUBSTITUTE(Hafas[[#This Row],[Breitengrad Bahnhof]],".",","))</f>
        <v>50.528230999999998</v>
      </c>
      <c r="G5500">
        <f>VALUE(SUBSTITUTE(Hafas[[#This Row],[Längengrad Bahnhof]],".",","))</f>
        <v>11.383568</v>
      </c>
    </row>
    <row r="5501" spans="1:7">
      <c r="A5501" s="4" t="s">
        <v>18688</v>
      </c>
      <c r="B5501">
        <v>8012678</v>
      </c>
      <c r="D5501" s="4" t="s">
        <v>18689</v>
      </c>
      <c r="E5501" s="4" t="s">
        <v>18690</v>
      </c>
      <c r="F5501">
        <f>VALUE(SUBSTITUTE(Hafas[[#This Row],[Breitengrad Bahnhof]],".",","))</f>
        <v>52.037640000000003</v>
      </c>
      <c r="G5501">
        <f>VALUE(SUBSTITUTE(Hafas[[#This Row],[Längengrad Bahnhof]],".",","))</f>
        <v>11.913342</v>
      </c>
    </row>
    <row r="5502" spans="1:7">
      <c r="A5502" s="4" t="s">
        <v>18691</v>
      </c>
      <c r="B5502">
        <v>8012682</v>
      </c>
      <c r="D5502" s="4" t="s">
        <v>18692</v>
      </c>
      <c r="E5502" s="4" t="s">
        <v>18693</v>
      </c>
      <c r="F5502">
        <f>VALUE(SUBSTITUTE(Hafas[[#This Row],[Breitengrad Bahnhof]],".",","))</f>
        <v>51.130457999999997</v>
      </c>
      <c r="G5502">
        <f>VALUE(SUBSTITUTE(Hafas[[#This Row],[Längengrad Bahnhof]],".",","))</f>
        <v>12.210933000000001</v>
      </c>
    </row>
    <row r="5503" spans="1:7">
      <c r="A5503" s="4" t="s">
        <v>18694</v>
      </c>
      <c r="B5503">
        <v>8012683</v>
      </c>
      <c r="D5503" s="4" t="s">
        <v>18695</v>
      </c>
      <c r="E5503" s="4" t="s">
        <v>18696</v>
      </c>
      <c r="F5503">
        <f>VALUE(SUBSTITUTE(Hafas[[#This Row],[Breitengrad Bahnhof]],".",","))</f>
        <v>54.444986</v>
      </c>
      <c r="G5503">
        <f>VALUE(SUBSTITUTE(Hafas[[#This Row],[Längengrad Bahnhof]],".",","))</f>
        <v>13.564057</v>
      </c>
    </row>
    <row r="5504" spans="1:7">
      <c r="A5504" s="4" t="s">
        <v>18697</v>
      </c>
      <c r="B5504">
        <v>8079338</v>
      </c>
      <c r="D5504" s="4" t="s">
        <v>18698</v>
      </c>
      <c r="E5504" s="4" t="s">
        <v>18699</v>
      </c>
      <c r="F5504">
        <f>VALUE(SUBSTITUTE(Hafas[[#This Row],[Breitengrad Bahnhof]],".",","))</f>
        <v>54.441482999999998</v>
      </c>
      <c r="G5504">
        <f>VALUE(SUBSTITUTE(Hafas[[#This Row],[Längengrad Bahnhof]],".",","))</f>
        <v>13.565578</v>
      </c>
    </row>
    <row r="5505" spans="1:7">
      <c r="A5505" s="4" t="s">
        <v>18700</v>
      </c>
      <c r="B5505">
        <v>8079754</v>
      </c>
      <c r="D5505" s="4" t="s">
        <v>18701</v>
      </c>
      <c r="E5505" s="4" t="s">
        <v>18702</v>
      </c>
      <c r="F5505">
        <f>VALUE(SUBSTITUTE(Hafas[[#This Row],[Breitengrad Bahnhof]],".",","))</f>
        <v>54.442129999999999</v>
      </c>
      <c r="G5505">
        <f>VALUE(SUBSTITUTE(Hafas[[#This Row],[Längengrad Bahnhof]],".",","))</f>
        <v>13.566611999999999</v>
      </c>
    </row>
    <row r="5506" spans="1:7">
      <c r="A5506" s="4" t="s">
        <v>18703</v>
      </c>
      <c r="B5506">
        <v>8012684</v>
      </c>
      <c r="D5506" s="4" t="s">
        <v>18704</v>
      </c>
      <c r="E5506" s="4" t="s">
        <v>18705</v>
      </c>
      <c r="F5506">
        <f>VALUE(SUBSTITUTE(Hafas[[#This Row],[Breitengrad Bahnhof]],".",","))</f>
        <v>54.430059999999997</v>
      </c>
      <c r="G5506">
        <f>VALUE(SUBSTITUTE(Hafas[[#This Row],[Längengrad Bahnhof]],".",","))</f>
        <v>13.574515</v>
      </c>
    </row>
    <row r="5507" spans="1:7">
      <c r="A5507" s="4" t="s">
        <v>18706</v>
      </c>
      <c r="B5507">
        <v>8012679</v>
      </c>
      <c r="D5507" s="4" t="s">
        <v>18707</v>
      </c>
      <c r="E5507" s="4" t="s">
        <v>18708</v>
      </c>
      <c r="F5507">
        <f>VALUE(SUBSTITUTE(Hafas[[#This Row],[Breitengrad Bahnhof]],".",","))</f>
        <v>51.435057999999998</v>
      </c>
      <c r="G5507">
        <f>VALUE(SUBSTITUTE(Hafas[[#This Row],[Längengrad Bahnhof]],".",","))</f>
        <v>13.488394</v>
      </c>
    </row>
    <row r="5508" spans="1:7">
      <c r="A5508" s="4" t="s">
        <v>18709</v>
      </c>
      <c r="B5508">
        <v>8071180</v>
      </c>
      <c r="D5508" s="4" t="s">
        <v>18710</v>
      </c>
      <c r="E5508" s="4" t="s">
        <v>18711</v>
      </c>
      <c r="F5508">
        <f>VALUE(SUBSTITUTE(Hafas[[#This Row],[Breitengrad Bahnhof]],".",","))</f>
        <v>51.429765000000003</v>
      </c>
      <c r="G5508">
        <f>VALUE(SUBSTITUTE(Hafas[[#This Row],[Längengrad Bahnhof]],".",","))</f>
        <v>13.493501</v>
      </c>
    </row>
    <row r="5509" spans="1:7">
      <c r="A5509" s="4" t="s">
        <v>18712</v>
      </c>
      <c r="B5509">
        <v>8012681</v>
      </c>
      <c r="D5509" s="4" t="s">
        <v>18713</v>
      </c>
      <c r="E5509" s="4" t="s">
        <v>18714</v>
      </c>
      <c r="F5509">
        <f>VALUE(SUBSTITUTE(Hafas[[#This Row],[Breitengrad Bahnhof]],".",","))</f>
        <v>51.425299000000003</v>
      </c>
      <c r="G5509">
        <f>VALUE(SUBSTITUTE(Hafas[[#This Row],[Längengrad Bahnhof]],".",","))</f>
        <v>13.500532</v>
      </c>
    </row>
    <row r="5510" spans="1:7">
      <c r="A5510" s="4" t="s">
        <v>18715</v>
      </c>
      <c r="B5510">
        <v>8071181</v>
      </c>
      <c r="D5510" s="4" t="s">
        <v>18716</v>
      </c>
      <c r="E5510" s="4" t="s">
        <v>18717</v>
      </c>
      <c r="F5510">
        <f>VALUE(SUBSTITUTE(Hafas[[#This Row],[Breitengrad Bahnhof]],".",","))</f>
        <v>51.421962000000001</v>
      </c>
      <c r="G5510">
        <f>VALUE(SUBSTITUTE(Hafas[[#This Row],[Längengrad Bahnhof]],".",","))</f>
        <v>13.471628000000001</v>
      </c>
    </row>
    <row r="5511" spans="1:7">
      <c r="A5511" s="4" t="s">
        <v>18718</v>
      </c>
      <c r="B5511">
        <v>8012680</v>
      </c>
      <c r="D5511" s="4" t="s">
        <v>18719</v>
      </c>
      <c r="E5511" s="4" t="s">
        <v>18720</v>
      </c>
      <c r="F5511">
        <f>VALUE(SUBSTITUTE(Hafas[[#This Row],[Breitengrad Bahnhof]],".",","))</f>
        <v>51.424670999999996</v>
      </c>
      <c r="G5511">
        <f>VALUE(SUBSTITUTE(Hafas[[#This Row],[Längengrad Bahnhof]],".",","))</f>
        <v>13.469716</v>
      </c>
    </row>
    <row r="5512" spans="1:7">
      <c r="A5512" s="4" t="s">
        <v>18721</v>
      </c>
      <c r="B5512">
        <v>8070858</v>
      </c>
      <c r="D5512" s="4" t="s">
        <v>18722</v>
      </c>
      <c r="E5512" s="4" t="s">
        <v>18723</v>
      </c>
      <c r="F5512">
        <f>VALUE(SUBSTITUTE(Hafas[[#This Row],[Breitengrad Bahnhof]],".",","))</f>
        <v>49.864517999999997</v>
      </c>
      <c r="G5512">
        <f>VALUE(SUBSTITUTE(Hafas[[#This Row],[Längengrad Bahnhof]],".",","))</f>
        <v>10.123567</v>
      </c>
    </row>
    <row r="5513" spans="1:7">
      <c r="A5513" s="4" t="s">
        <v>18724</v>
      </c>
      <c r="B5513">
        <v>8004893</v>
      </c>
      <c r="D5513" s="4" t="s">
        <v>18725</v>
      </c>
      <c r="E5513" s="4" t="s">
        <v>18726</v>
      </c>
      <c r="F5513">
        <f>VALUE(SUBSTITUTE(Hafas[[#This Row],[Breitengrad Bahnhof]],".",","))</f>
        <v>48.172179</v>
      </c>
      <c r="G5513">
        <f>VALUE(SUBSTITUTE(Hafas[[#This Row],[Längengrad Bahnhof]],".",","))</f>
        <v>11.353061</v>
      </c>
    </row>
    <row r="5514" spans="1:7">
      <c r="A5514" s="4" t="s">
        <v>18727</v>
      </c>
      <c r="B5514">
        <v>8004898</v>
      </c>
      <c r="D5514" s="4" t="s">
        <v>18728</v>
      </c>
      <c r="E5514" s="4" t="s">
        <v>18729</v>
      </c>
      <c r="F5514">
        <f>VALUE(SUBSTITUTE(Hafas[[#This Row],[Breitengrad Bahnhof]],".",","))</f>
        <v>50.998043000000003</v>
      </c>
      <c r="G5514">
        <f>VALUE(SUBSTITUTE(Hafas[[#This Row],[Längengrad Bahnhof]],".",","))</f>
        <v>6.7970509999999997</v>
      </c>
    </row>
    <row r="5515" spans="1:7">
      <c r="A5515" s="4" t="s">
        <v>18730</v>
      </c>
      <c r="B5515">
        <v>8004899</v>
      </c>
      <c r="D5515" s="4" t="s">
        <v>18731</v>
      </c>
      <c r="E5515" s="4" t="s">
        <v>18732</v>
      </c>
      <c r="F5515">
        <f>VALUE(SUBSTITUTE(Hafas[[#This Row],[Breitengrad Bahnhof]],".",","))</f>
        <v>48.058979999999998</v>
      </c>
      <c r="G5515">
        <f>VALUE(SUBSTITUTE(Hafas[[#This Row],[Längengrad Bahnhof]],".",","))</f>
        <v>11.521848</v>
      </c>
    </row>
    <row r="5516" spans="1:7">
      <c r="A5516" s="4" t="s">
        <v>18733</v>
      </c>
      <c r="B5516">
        <v>8004900</v>
      </c>
      <c r="D5516" s="4" t="s">
        <v>18734</v>
      </c>
      <c r="E5516" s="4" t="s">
        <v>18735</v>
      </c>
      <c r="F5516">
        <f>VALUE(SUBSTITUTE(Hafas[[#This Row],[Breitengrad Bahnhof]],".",","))</f>
        <v>48.363390000000003</v>
      </c>
      <c r="G5516">
        <f>VALUE(SUBSTITUTE(Hafas[[#This Row],[Längengrad Bahnhof]],".",","))</f>
        <v>11.707084</v>
      </c>
    </row>
    <row r="5517" spans="1:7">
      <c r="A5517" s="4" t="s">
        <v>18736</v>
      </c>
      <c r="B5517">
        <v>8012685</v>
      </c>
      <c r="D5517" s="4" t="s">
        <v>18737</v>
      </c>
      <c r="E5517" s="4" t="s">
        <v>18738</v>
      </c>
      <c r="F5517">
        <f>VALUE(SUBSTITUTE(Hafas[[#This Row],[Breitengrad Bahnhof]],".",","))</f>
        <v>51.188161999999998</v>
      </c>
      <c r="G5517">
        <f>VALUE(SUBSTITUTE(Hafas[[#This Row],[Längengrad Bahnhof]],".",","))</f>
        <v>14.013795</v>
      </c>
    </row>
    <row r="5518" spans="1:7">
      <c r="A5518" s="4" t="s">
        <v>18739</v>
      </c>
      <c r="B5518">
        <v>8012686</v>
      </c>
      <c r="D5518" s="4" t="s">
        <v>18740</v>
      </c>
      <c r="E5518" s="4" t="s">
        <v>18741</v>
      </c>
      <c r="F5518">
        <f>VALUE(SUBSTITUTE(Hafas[[#This Row],[Breitengrad Bahnhof]],".",","))</f>
        <v>51.179732999999999</v>
      </c>
      <c r="G5518">
        <f>VALUE(SUBSTITUTE(Hafas[[#This Row],[Längengrad Bahnhof]],".",","))</f>
        <v>14.007719</v>
      </c>
    </row>
    <row r="5519" spans="1:7">
      <c r="A5519" s="4" t="s">
        <v>18742</v>
      </c>
      <c r="B5519">
        <v>8004901</v>
      </c>
      <c r="D5519" s="4" t="s">
        <v>18743</v>
      </c>
      <c r="E5519" s="4" t="s">
        <v>18744</v>
      </c>
      <c r="F5519">
        <f>VALUE(SUBSTITUTE(Hafas[[#This Row],[Breitengrad Bahnhof]],".",","))</f>
        <v>49.520761999999998</v>
      </c>
      <c r="G5519">
        <f>VALUE(SUBSTITUTE(Hafas[[#This Row],[Längengrad Bahnhof]],".",","))</f>
        <v>10.828177</v>
      </c>
    </row>
    <row r="5520" spans="1:7">
      <c r="A5520" s="4" t="s">
        <v>18745</v>
      </c>
      <c r="B5520">
        <v>8010401</v>
      </c>
      <c r="D5520" s="4" t="s">
        <v>18746</v>
      </c>
      <c r="E5520" s="4" t="s">
        <v>18747</v>
      </c>
      <c r="F5520">
        <f>VALUE(SUBSTITUTE(Hafas[[#This Row],[Breitengrad Bahnhof]],".",","))</f>
        <v>54.356763999999998</v>
      </c>
      <c r="G5520">
        <f>VALUE(SUBSTITUTE(Hafas[[#This Row],[Längengrad Bahnhof]],".",","))</f>
        <v>13.480969999999999</v>
      </c>
    </row>
    <row r="5521" spans="1:7">
      <c r="A5521" s="4" t="s">
        <v>18748</v>
      </c>
      <c r="B5521">
        <v>8012687</v>
      </c>
      <c r="D5521" s="4" t="s">
        <v>18749</v>
      </c>
      <c r="E5521" s="4" t="s">
        <v>18750</v>
      </c>
      <c r="F5521">
        <f>VALUE(SUBSTITUTE(Hafas[[#This Row],[Breitengrad Bahnhof]],".",","))</f>
        <v>53.243971000000002</v>
      </c>
      <c r="G5521">
        <f>VALUE(SUBSTITUTE(Hafas[[#This Row],[Längengrad Bahnhof]],".",","))</f>
        <v>12.047527000000001</v>
      </c>
    </row>
    <row r="5522" spans="1:7">
      <c r="A5522" s="4" t="s">
        <v>18751</v>
      </c>
      <c r="B5522">
        <v>8004903</v>
      </c>
      <c r="D5522" s="4" t="s">
        <v>18752</v>
      </c>
      <c r="E5522" s="4" t="s">
        <v>18753</v>
      </c>
      <c r="F5522">
        <f>VALUE(SUBSTITUTE(Hafas[[#This Row],[Breitengrad Bahnhof]],".",","))</f>
        <v>54.500369999999997</v>
      </c>
      <c r="G5522">
        <f>VALUE(SUBSTITUTE(Hafas[[#This Row],[Längengrad Bahnhof]],".",","))</f>
        <v>11.226721</v>
      </c>
    </row>
    <row r="5523" spans="1:7">
      <c r="A5523" s="4" t="s">
        <v>18754</v>
      </c>
      <c r="B5523">
        <v>8012688</v>
      </c>
      <c r="D5523" s="4" t="s">
        <v>18755</v>
      </c>
      <c r="E5523" s="4" t="s">
        <v>18756</v>
      </c>
      <c r="F5523">
        <f>VALUE(SUBSTITUTE(Hafas[[#This Row],[Breitengrad Bahnhof]],".",","))</f>
        <v>51.103124000000001</v>
      </c>
      <c r="G5523">
        <f>VALUE(SUBSTITUTE(Hafas[[#This Row],[Längengrad Bahnhof]],".",","))</f>
        <v>14.23577</v>
      </c>
    </row>
    <row r="5524" spans="1:7">
      <c r="A5524" s="4" t="s">
        <v>18757</v>
      </c>
      <c r="B5524">
        <v>8004907</v>
      </c>
      <c r="D5524" s="4" t="s">
        <v>18758</v>
      </c>
      <c r="E5524" s="4" t="s">
        <v>18759</v>
      </c>
      <c r="F5524">
        <f>VALUE(SUBSTITUTE(Hafas[[#This Row],[Breitengrad Bahnhof]],".",","))</f>
        <v>50.937776999999997</v>
      </c>
      <c r="G5524">
        <f>VALUE(SUBSTITUTE(Hafas[[#This Row],[Längengrad Bahnhof]],".",","))</f>
        <v>6.6865329999999998</v>
      </c>
    </row>
    <row r="5525" spans="1:7">
      <c r="A5525" s="4" t="s">
        <v>18760</v>
      </c>
      <c r="B5525">
        <v>8000304</v>
      </c>
      <c r="D5525" s="4" t="s">
        <v>18761</v>
      </c>
      <c r="E5525" s="4" t="s">
        <v>18762</v>
      </c>
      <c r="F5525">
        <f>VALUE(SUBSTITUTE(Hafas[[#This Row],[Breitengrad Bahnhof]],".",","))</f>
        <v>52.673943000000001</v>
      </c>
      <c r="G5525">
        <f>VALUE(SUBSTITUTE(Hafas[[#This Row],[Längengrad Bahnhof]],".",","))</f>
        <v>7.947819</v>
      </c>
    </row>
    <row r="5526" spans="1:7">
      <c r="A5526" s="4" t="s">
        <v>18763</v>
      </c>
      <c r="B5526">
        <v>8010290</v>
      </c>
      <c r="D5526" s="4" t="s">
        <v>18764</v>
      </c>
      <c r="E5526" s="4" t="s">
        <v>18765</v>
      </c>
      <c r="F5526">
        <f>VALUE(SUBSTITUTE(Hafas[[#This Row],[Breitengrad Bahnhof]],".",","))</f>
        <v>51.785268000000002</v>
      </c>
      <c r="G5526">
        <f>VALUE(SUBSTITUTE(Hafas[[#This Row],[Längengrad Bahnhof]],".",","))</f>
        <v>11.153001</v>
      </c>
    </row>
    <row r="5527" spans="1:7">
      <c r="A5527" s="4" t="s">
        <v>18766</v>
      </c>
      <c r="B5527">
        <v>8012690</v>
      </c>
      <c r="D5527" s="4" t="s">
        <v>18767</v>
      </c>
      <c r="E5527" s="4" t="s">
        <v>18768</v>
      </c>
      <c r="F5527">
        <f>VALUE(SUBSTITUTE(Hafas[[#This Row],[Breitengrad Bahnhof]],".",","))</f>
        <v>51.753028999999998</v>
      </c>
      <c r="G5527">
        <f>VALUE(SUBSTITUTE(Hafas[[#This Row],[Längengrad Bahnhof]],".",","))</f>
        <v>11.126402000000001</v>
      </c>
    </row>
    <row r="5528" spans="1:7">
      <c r="A5528" s="4" t="s">
        <v>18769</v>
      </c>
      <c r="B5528">
        <v>8004908</v>
      </c>
      <c r="D5528" s="4" t="s">
        <v>18770</v>
      </c>
      <c r="E5528" s="4" t="s">
        <v>18771</v>
      </c>
      <c r="F5528">
        <f>VALUE(SUBSTITUTE(Hafas[[#This Row],[Breitengrad Bahnhof]],".",","))</f>
        <v>52.000487</v>
      </c>
      <c r="G5528">
        <f>VALUE(SUBSTITUTE(Hafas[[#This Row],[Längengrad Bahnhof]],".",","))</f>
        <v>8.4607679999999998</v>
      </c>
    </row>
    <row r="5529" spans="1:7">
      <c r="A5529" s="4" t="s">
        <v>18772</v>
      </c>
      <c r="B5529">
        <v>8004905</v>
      </c>
      <c r="D5529" s="4" t="s">
        <v>18773</v>
      </c>
      <c r="E5529" s="4" t="s">
        <v>18774</v>
      </c>
      <c r="F5529">
        <f>VALUE(SUBSTITUTE(Hafas[[#This Row],[Breitengrad Bahnhof]],".",","))</f>
        <v>51.994101000000001</v>
      </c>
      <c r="G5529">
        <f>VALUE(SUBSTITUTE(Hafas[[#This Row],[Längengrad Bahnhof]],".",","))</f>
        <v>8.4763970000000004</v>
      </c>
    </row>
    <row r="5530" spans="1:7">
      <c r="A5530" s="4" t="s">
        <v>18775</v>
      </c>
      <c r="B5530">
        <v>8004912</v>
      </c>
      <c r="D5530" s="4" t="s">
        <v>18776</v>
      </c>
      <c r="E5530" s="4" t="s">
        <v>18777</v>
      </c>
      <c r="F5530">
        <f>VALUE(SUBSTITUTE(Hafas[[#This Row],[Breitengrad Bahnhof]],".",","))</f>
        <v>52.338473</v>
      </c>
      <c r="G5530">
        <f>VALUE(SUBSTITUTE(Hafas[[#This Row],[Längengrad Bahnhof]],".",","))</f>
        <v>7.1720550000000003</v>
      </c>
    </row>
    <row r="5531" spans="1:7">
      <c r="A5531" s="4" t="s">
        <v>18778</v>
      </c>
      <c r="B5531">
        <v>8010291</v>
      </c>
      <c r="D5531" s="4" t="s">
        <v>18779</v>
      </c>
      <c r="E5531" s="4" t="s">
        <v>18780</v>
      </c>
      <c r="F5531">
        <f>VALUE(SUBSTITUTE(Hafas[[#This Row],[Breitengrad Bahnhof]],".",","))</f>
        <v>51.386918999999999</v>
      </c>
      <c r="G5531">
        <f>VALUE(SUBSTITUTE(Hafas[[#This Row],[Längengrad Bahnhof]],".",","))</f>
        <v>11.603697</v>
      </c>
    </row>
    <row r="5532" spans="1:7">
      <c r="A5532" s="4" t="s">
        <v>18781</v>
      </c>
      <c r="B5532">
        <v>8012691</v>
      </c>
      <c r="D5532" s="4" t="s">
        <v>18782</v>
      </c>
      <c r="E5532" s="4" t="s">
        <v>18783</v>
      </c>
      <c r="F5532">
        <f>VALUE(SUBSTITUTE(Hafas[[#This Row],[Breitengrad Bahnhof]],".",","))</f>
        <v>51.379814000000003</v>
      </c>
      <c r="G5532">
        <f>VALUE(SUBSTITUTE(Hafas[[#This Row],[Längengrad Bahnhof]],".",","))</f>
        <v>11.587538</v>
      </c>
    </row>
    <row r="5533" spans="1:7">
      <c r="A5533" s="4" t="s">
        <v>18784</v>
      </c>
      <c r="B5533">
        <v>8007049</v>
      </c>
      <c r="D5533" s="4" t="s">
        <v>18785</v>
      </c>
      <c r="E5533" s="4" t="s">
        <v>18786</v>
      </c>
      <c r="F5533">
        <f>VALUE(SUBSTITUTE(Hafas[[#This Row],[Breitengrad Bahnhof]],".",","))</f>
        <v>53.73113</v>
      </c>
      <c r="G5533">
        <f>VALUE(SUBSTITUTE(Hafas[[#This Row],[Längengrad Bahnhof]],".",","))</f>
        <v>9.9047590000000003</v>
      </c>
    </row>
    <row r="5534" spans="1:7">
      <c r="A5534" s="4" t="s">
        <v>18787</v>
      </c>
      <c r="B5534">
        <v>8079028</v>
      </c>
      <c r="D5534" s="4" t="s">
        <v>18788</v>
      </c>
      <c r="E5534" s="4" t="s">
        <v>18789</v>
      </c>
      <c r="F5534">
        <f>VALUE(SUBSTITUTE(Hafas[[#This Row],[Breitengrad Bahnhof]],".",","))</f>
        <v>53.734425999999999</v>
      </c>
      <c r="G5534">
        <f>VALUE(SUBSTITUTE(Hafas[[#This Row],[Längengrad Bahnhof]],".",","))</f>
        <v>9.9898179999999996</v>
      </c>
    </row>
    <row r="5535" spans="1:7">
      <c r="A5535" s="4" t="s">
        <v>18790</v>
      </c>
      <c r="B5535">
        <v>8004909</v>
      </c>
      <c r="D5535" s="4" t="s">
        <v>18791</v>
      </c>
      <c r="E5535" s="4" t="s">
        <v>18792</v>
      </c>
      <c r="F5535">
        <f>VALUE(SUBSTITUTE(Hafas[[#This Row],[Breitengrad Bahnhof]],".",","))</f>
        <v>49.324854999999999</v>
      </c>
      <c r="G5535">
        <f>VALUE(SUBSTITUTE(Hafas[[#This Row],[Längengrad Bahnhof]],".",","))</f>
        <v>7.0593859999999999</v>
      </c>
    </row>
    <row r="5536" spans="1:7">
      <c r="A5536" s="4" t="s">
        <v>18793</v>
      </c>
      <c r="B5536">
        <v>8004910</v>
      </c>
      <c r="D5536" s="4" t="s">
        <v>18794</v>
      </c>
      <c r="E5536" s="4" t="s">
        <v>18795</v>
      </c>
      <c r="F5536">
        <f>VALUE(SUBSTITUTE(Hafas[[#This Row],[Breitengrad Bahnhof]],".",","))</f>
        <v>49.825988000000002</v>
      </c>
      <c r="G5536">
        <f>VALUE(SUBSTITUTE(Hafas[[#This Row],[Längengrad Bahnhof]],".",","))</f>
        <v>6.7046970000000004</v>
      </c>
    </row>
    <row r="5537" spans="1:7">
      <c r="A5537" s="4" t="s">
        <v>18796</v>
      </c>
      <c r="B5537">
        <v>8070518</v>
      </c>
      <c r="D5537" s="4" t="s">
        <v>18797</v>
      </c>
      <c r="E5537" s="4" t="s">
        <v>18798</v>
      </c>
      <c r="F5537">
        <f>VALUE(SUBSTITUTE(Hafas[[#This Row],[Breitengrad Bahnhof]],".",","))</f>
        <v>52.310298000000003</v>
      </c>
      <c r="G5537">
        <f>VALUE(SUBSTITUTE(Hafas[[#This Row],[Längengrad Bahnhof]],".",","))</f>
        <v>8.4042069999999995</v>
      </c>
    </row>
    <row r="5538" spans="1:7">
      <c r="A5538" s="4" t="s">
        <v>18799</v>
      </c>
      <c r="B5538">
        <v>8012694</v>
      </c>
      <c r="D5538" s="4" t="s">
        <v>18800</v>
      </c>
      <c r="E5538" s="4" t="s">
        <v>18801</v>
      </c>
      <c r="F5538">
        <f>VALUE(SUBSTITUTE(Hafas[[#This Row],[Breitengrad Bahnhof]],".",","))</f>
        <v>50.963227000000003</v>
      </c>
      <c r="G5538">
        <f>VALUE(SUBSTITUTE(Hafas[[#This Row],[Längengrad Bahnhof]],".",","))</f>
        <v>13.634874999999999</v>
      </c>
    </row>
    <row r="5539" spans="1:7">
      <c r="A5539" s="4" t="s">
        <v>18802</v>
      </c>
      <c r="B5539">
        <v>8012696</v>
      </c>
      <c r="D5539" s="4" t="s">
        <v>18803</v>
      </c>
      <c r="E5539" s="4" t="s">
        <v>18804</v>
      </c>
      <c r="F5539">
        <f>VALUE(SUBSTITUTE(Hafas[[#This Row],[Breitengrad Bahnhof]],".",","))</f>
        <v>51.802678999999998</v>
      </c>
      <c r="G5539">
        <f>VALUE(SUBSTITUTE(Hafas[[#This Row],[Längengrad Bahnhof]],".",","))</f>
        <v>12.680739000000001</v>
      </c>
    </row>
    <row r="5540" spans="1:7">
      <c r="A5540" s="4" t="s">
        <v>18805</v>
      </c>
      <c r="B5540">
        <v>8012697</v>
      </c>
      <c r="D5540" s="4" t="s">
        <v>18806</v>
      </c>
      <c r="E5540" s="4" t="s">
        <v>18807</v>
      </c>
      <c r="F5540">
        <f>VALUE(SUBSTITUTE(Hafas[[#This Row],[Breitengrad Bahnhof]],".",","))</f>
        <v>51.440317999999998</v>
      </c>
      <c r="G5540">
        <f>VALUE(SUBSTITUTE(Hafas[[#This Row],[Längengrad Bahnhof]],".",","))</f>
        <v>12.37513</v>
      </c>
    </row>
    <row r="5541" spans="1:7">
      <c r="A5541" s="4" t="s">
        <v>18808</v>
      </c>
      <c r="B5541">
        <v>8004913</v>
      </c>
      <c r="D5541" s="4" t="s">
        <v>18809</v>
      </c>
      <c r="E5541" s="4" t="s">
        <v>18810</v>
      </c>
      <c r="F5541">
        <f>VALUE(SUBSTITUTE(Hafas[[#This Row],[Breitengrad Bahnhof]],".",","))</f>
        <v>53.317872999999999</v>
      </c>
      <c r="G5541">
        <f>VALUE(SUBSTITUTE(Hafas[[#This Row],[Längengrad Bahnhof]],".",","))</f>
        <v>10.289618000000001</v>
      </c>
    </row>
    <row r="5542" spans="1:7">
      <c r="A5542" s="4" t="s">
        <v>18811</v>
      </c>
      <c r="B5542">
        <v>8012698</v>
      </c>
      <c r="D5542" s="4" t="s">
        <v>18812</v>
      </c>
      <c r="E5542" s="4" t="s">
        <v>18813</v>
      </c>
      <c r="F5542">
        <f>VALUE(SUBSTITUTE(Hafas[[#This Row],[Breitengrad Bahnhof]],".",","))</f>
        <v>51.815857999999999</v>
      </c>
      <c r="G5542">
        <f>VALUE(SUBSTITUTE(Hafas[[#This Row],[Längengrad Bahnhof]],".",","))</f>
        <v>14.032354</v>
      </c>
    </row>
    <row r="5543" spans="1:7">
      <c r="A5543" s="4" t="s">
        <v>18814</v>
      </c>
      <c r="B5543">
        <v>8071045</v>
      </c>
      <c r="D5543" s="4" t="s">
        <v>18815</v>
      </c>
      <c r="E5543" s="4" t="s">
        <v>18816</v>
      </c>
      <c r="F5543">
        <f>VALUE(SUBSTITUTE(Hafas[[#This Row],[Breitengrad Bahnhof]],".",","))</f>
        <v>51.813977999999999</v>
      </c>
      <c r="G5543">
        <f>VALUE(SUBSTITUTE(Hafas[[#This Row],[Längengrad Bahnhof]],".",","))</f>
        <v>14.025226</v>
      </c>
    </row>
    <row r="5544" spans="1:7">
      <c r="A5544" s="4" t="s">
        <v>18817</v>
      </c>
      <c r="B5544">
        <v>8071017</v>
      </c>
      <c r="D5544" s="4" t="s">
        <v>18818</v>
      </c>
      <c r="E5544" s="4" t="s">
        <v>18819</v>
      </c>
      <c r="F5544">
        <f>VALUE(SUBSTITUTE(Hafas[[#This Row],[Breitengrad Bahnhof]],".",","))</f>
        <v>51.818238999999998</v>
      </c>
      <c r="G5544">
        <f>VALUE(SUBSTITUTE(Hafas[[#This Row],[Längengrad Bahnhof]],".",","))</f>
        <v>14.038926999999999</v>
      </c>
    </row>
    <row r="5545" spans="1:7">
      <c r="A5545" s="4" t="s">
        <v>18820</v>
      </c>
      <c r="B5545">
        <v>8012699</v>
      </c>
      <c r="D5545" s="4" t="s">
        <v>18821</v>
      </c>
      <c r="E5545" s="4" t="s">
        <v>18822</v>
      </c>
      <c r="F5545">
        <f>VALUE(SUBSTITUTE(Hafas[[#This Row],[Breitengrad Bahnhof]],".",","))</f>
        <v>51.111752000000003</v>
      </c>
      <c r="G5545">
        <f>VALUE(SUBSTITUTE(Hafas[[#This Row],[Längengrad Bahnhof]],".",","))</f>
        <v>13.912539000000001</v>
      </c>
    </row>
    <row r="5546" spans="1:7">
      <c r="A5546" s="4" t="s">
        <v>1897</v>
      </c>
      <c r="B5546">
        <v>8010292</v>
      </c>
      <c r="D5546" s="4" t="s">
        <v>18823</v>
      </c>
      <c r="E5546" s="4" t="s">
        <v>18824</v>
      </c>
      <c r="F5546">
        <f>VALUE(SUBSTITUTE(Hafas[[#This Row],[Breitengrad Bahnhof]],".",","))</f>
        <v>51.098294000000003</v>
      </c>
      <c r="G5546">
        <f>VALUE(SUBSTITUTE(Hafas[[#This Row],[Längengrad Bahnhof]],".",","))</f>
        <v>13.680163</v>
      </c>
    </row>
    <row r="5547" spans="1:7">
      <c r="A5547" s="4" t="s">
        <v>18825</v>
      </c>
      <c r="B5547">
        <v>8010293</v>
      </c>
      <c r="D5547" s="4" t="s">
        <v>18826</v>
      </c>
      <c r="E5547" s="4" t="s">
        <v>18827</v>
      </c>
      <c r="F5547">
        <f>VALUE(SUBSTITUTE(Hafas[[#This Row],[Breitengrad Bahnhof]],".",","))</f>
        <v>51.107615000000003</v>
      </c>
      <c r="G5547">
        <f>VALUE(SUBSTITUTE(Hafas[[#This Row],[Längengrad Bahnhof]],".",","))</f>
        <v>13.628693</v>
      </c>
    </row>
    <row r="5548" spans="1:7">
      <c r="A5548" s="4" t="s">
        <v>18828</v>
      </c>
      <c r="B5548">
        <v>8013490</v>
      </c>
      <c r="D5548" s="4" t="s">
        <v>18829</v>
      </c>
      <c r="E5548" s="4" t="s">
        <v>18830</v>
      </c>
      <c r="F5548">
        <f>VALUE(SUBSTITUTE(Hafas[[#This Row],[Breitengrad Bahnhof]],".",","))</f>
        <v>51.110335999999997</v>
      </c>
      <c r="G5548">
        <f>VALUE(SUBSTITUTE(Hafas[[#This Row],[Längengrad Bahnhof]],".",","))</f>
        <v>13.599100999999999</v>
      </c>
    </row>
    <row r="5549" spans="1:7">
      <c r="A5549" s="4" t="s">
        <v>18831</v>
      </c>
      <c r="B5549">
        <v>8012700</v>
      </c>
      <c r="D5549" s="4" t="s">
        <v>18832</v>
      </c>
      <c r="E5549" s="4" t="s">
        <v>18833</v>
      </c>
      <c r="F5549">
        <f>VALUE(SUBSTITUTE(Hafas[[#This Row],[Breitengrad Bahnhof]],".",","))</f>
        <v>51.103124999999999</v>
      </c>
      <c r="G5549">
        <f>VALUE(SUBSTITUTE(Hafas[[#This Row],[Längengrad Bahnhof]],".",","))</f>
        <v>13.655748000000001</v>
      </c>
    </row>
    <row r="5550" spans="1:7">
      <c r="A5550" s="4" t="s">
        <v>18834</v>
      </c>
      <c r="B5550">
        <v>8012701</v>
      </c>
      <c r="D5550" s="4" t="s">
        <v>18835</v>
      </c>
      <c r="E5550" s="4" t="s">
        <v>18836</v>
      </c>
      <c r="F5550">
        <f>VALUE(SUBSTITUTE(Hafas[[#This Row],[Breitengrad Bahnhof]],".",","))</f>
        <v>51.114511999999998</v>
      </c>
      <c r="G5550">
        <f>VALUE(SUBSTITUTE(Hafas[[#This Row],[Längengrad Bahnhof]],".",","))</f>
        <v>13.606680000000001</v>
      </c>
    </row>
    <row r="5551" spans="1:7">
      <c r="A5551" s="4" t="s">
        <v>18837</v>
      </c>
      <c r="B5551">
        <v>8012702</v>
      </c>
      <c r="D5551" s="4" t="s">
        <v>18838</v>
      </c>
      <c r="E5551" s="4" t="s">
        <v>18839</v>
      </c>
      <c r="F5551">
        <f>VALUE(SUBSTITUTE(Hafas[[#This Row],[Breitengrad Bahnhof]],".",","))</f>
        <v>51.209879999999998</v>
      </c>
      <c r="G5551">
        <f>VALUE(SUBSTITUTE(Hafas[[#This Row],[Längengrad Bahnhof]],".",","))</f>
        <v>13.727717999999999</v>
      </c>
    </row>
    <row r="5552" spans="1:7">
      <c r="A5552" s="4" t="s">
        <v>18840</v>
      </c>
      <c r="B5552">
        <v>8004914</v>
      </c>
      <c r="D5552" s="4" t="s">
        <v>18841</v>
      </c>
      <c r="E5552" s="4" t="s">
        <v>18842</v>
      </c>
      <c r="F5552">
        <f>VALUE(SUBSTITUTE(Hafas[[#This Row],[Breitengrad Bahnhof]],".",","))</f>
        <v>48.514418999999997</v>
      </c>
      <c r="G5552">
        <f>VALUE(SUBSTITUTE(Hafas[[#This Row],[Längengrad Bahnhof]],".",","))</f>
        <v>11.162269</v>
      </c>
    </row>
    <row r="5553" spans="1:7">
      <c r="A5553" s="4" t="s">
        <v>18843</v>
      </c>
      <c r="B5553">
        <v>8012704</v>
      </c>
      <c r="D5553" s="4" t="s">
        <v>18844</v>
      </c>
      <c r="E5553" s="4" t="s">
        <v>18845</v>
      </c>
      <c r="F5553">
        <f>VALUE(SUBSTITUTE(Hafas[[#This Row],[Breitengrad Bahnhof]],".",","))</f>
        <v>51.754703999999997</v>
      </c>
      <c r="G5553">
        <f>VALUE(SUBSTITUTE(Hafas[[#This Row],[Längengrad Bahnhof]],".",","))</f>
        <v>12.504182999999999</v>
      </c>
    </row>
    <row r="5554" spans="1:7">
      <c r="A5554" s="4" t="s">
        <v>18846</v>
      </c>
      <c r="B5554">
        <v>8004917</v>
      </c>
      <c r="D5554" s="4" t="s">
        <v>18847</v>
      </c>
      <c r="E5554" s="4" t="s">
        <v>18848</v>
      </c>
      <c r="F5554">
        <f>VALUE(SUBSTITUTE(Hafas[[#This Row],[Breitengrad Bahnhof]],".",","))</f>
        <v>48.874665999999998</v>
      </c>
      <c r="G5554">
        <f>VALUE(SUBSTITUTE(Hafas[[#This Row],[Längengrad Bahnhof]],".",","))</f>
        <v>12.443070000000001</v>
      </c>
    </row>
    <row r="5555" spans="1:7">
      <c r="A5555" s="4" t="s">
        <v>18849</v>
      </c>
      <c r="B5555">
        <v>8000880</v>
      </c>
      <c r="D5555" s="4" t="s">
        <v>18850</v>
      </c>
      <c r="E5555" s="4" t="s">
        <v>18851</v>
      </c>
      <c r="F5555">
        <f>VALUE(SUBSTITUTE(Hafas[[#This Row],[Breitengrad Bahnhof]],".",","))</f>
        <v>47.735872999999998</v>
      </c>
      <c r="G5555">
        <f>VALUE(SUBSTITUTE(Hafas[[#This Row],[Längengrad Bahnhof]],".",","))</f>
        <v>8.9689840000000007</v>
      </c>
    </row>
    <row r="5556" spans="1:7">
      <c r="A5556" s="4" t="s">
        <v>18852</v>
      </c>
      <c r="B5556">
        <v>8070880</v>
      </c>
      <c r="D5556" s="4" t="s">
        <v>18853</v>
      </c>
      <c r="E5556" s="4" t="s">
        <v>18854</v>
      </c>
      <c r="F5556">
        <f>VALUE(SUBSTITUTE(Hafas[[#This Row],[Breitengrad Bahnhof]],".",","))</f>
        <v>47.735100000000003</v>
      </c>
      <c r="G5556">
        <f>VALUE(SUBSTITUTE(Hafas[[#This Row],[Längengrad Bahnhof]],".",","))</f>
        <v>8.9693310000000004</v>
      </c>
    </row>
    <row r="5557" spans="1:7">
      <c r="A5557" s="4" t="s">
        <v>18855</v>
      </c>
      <c r="B5557">
        <v>8012707</v>
      </c>
      <c r="D5557" s="4" t="s">
        <v>18856</v>
      </c>
      <c r="E5557" s="4" t="s">
        <v>18857</v>
      </c>
      <c r="F5557">
        <f>VALUE(SUBSTITUTE(Hafas[[#This Row],[Breitengrad Bahnhof]],".",","))</f>
        <v>51.708390999999999</v>
      </c>
      <c r="G5557">
        <f>VALUE(SUBSTITUTE(Hafas[[#This Row],[Längengrad Bahnhof]],".",","))</f>
        <v>12.270894</v>
      </c>
    </row>
    <row r="5558" spans="1:7">
      <c r="A5558" s="4" t="s">
        <v>18858</v>
      </c>
      <c r="B5558">
        <v>8004919</v>
      </c>
      <c r="D5558" s="4" t="s">
        <v>18859</v>
      </c>
      <c r="E5558" s="4" t="s">
        <v>18860</v>
      </c>
      <c r="F5558">
        <f>VALUE(SUBSTITUTE(Hafas[[#This Row],[Breitengrad Bahnhof]],".",","))</f>
        <v>52.432901999999999</v>
      </c>
      <c r="G5558">
        <f>VALUE(SUBSTITUTE(Hafas[[#This Row],[Längengrad Bahnhof]],".",","))</f>
        <v>8.6238360000000007</v>
      </c>
    </row>
    <row r="5559" spans="1:7">
      <c r="A5559" s="4" t="s">
        <v>18861</v>
      </c>
      <c r="B5559">
        <v>8004922</v>
      </c>
      <c r="D5559" s="4" t="s">
        <v>18862</v>
      </c>
      <c r="E5559" s="4" t="s">
        <v>18863</v>
      </c>
      <c r="F5559">
        <f>VALUE(SUBSTITUTE(Hafas[[#This Row],[Breitengrad Bahnhof]],".",","))</f>
        <v>48.696179000000001</v>
      </c>
      <c r="G5559">
        <f>VALUE(SUBSTITUTE(Hafas[[#This Row],[Längengrad Bahnhof]],".",","))</f>
        <v>10.927514</v>
      </c>
    </row>
    <row r="5560" spans="1:7">
      <c r="A5560" s="4" t="s">
        <v>18864</v>
      </c>
      <c r="B5560">
        <v>8004923</v>
      </c>
      <c r="D5560" s="4" t="s">
        <v>18865</v>
      </c>
      <c r="E5560" s="4" t="s">
        <v>18866</v>
      </c>
      <c r="F5560">
        <f>VALUE(SUBSTITUTE(Hafas[[#This Row],[Breitengrad Bahnhof]],".",","))</f>
        <v>49.504261999999997</v>
      </c>
      <c r="G5560">
        <f>VALUE(SUBSTITUTE(Hafas[[#This Row],[Längengrad Bahnhof]],".",","))</f>
        <v>10.84599</v>
      </c>
    </row>
    <row r="5561" spans="1:7">
      <c r="A5561" s="4" t="s">
        <v>18867</v>
      </c>
      <c r="B5561">
        <v>8004924</v>
      </c>
      <c r="D5561" s="4" t="s">
        <v>18868</v>
      </c>
      <c r="E5561" s="4" t="s">
        <v>18869</v>
      </c>
      <c r="F5561">
        <f>VALUE(SUBSTITUTE(Hafas[[#This Row],[Breitengrad Bahnhof]],".",","))</f>
        <v>54.280937000000002</v>
      </c>
      <c r="G5561">
        <f>VALUE(SUBSTITUTE(Hafas[[#This Row],[Längengrad Bahnhof]],".",","))</f>
        <v>10.243694</v>
      </c>
    </row>
    <row r="5562" spans="1:7">
      <c r="A5562" s="4" t="s">
        <v>18870</v>
      </c>
      <c r="B5562">
        <v>8004925</v>
      </c>
      <c r="D5562" s="4" t="s">
        <v>18871</v>
      </c>
      <c r="E5562" s="4" t="s">
        <v>18872</v>
      </c>
      <c r="F5562">
        <f>VALUE(SUBSTITUTE(Hafas[[#This Row],[Breitengrad Bahnhof]],".",","))</f>
        <v>47.912075999999999</v>
      </c>
      <c r="G5562">
        <f>VALUE(SUBSTITUTE(Hafas[[#This Row],[Längengrad Bahnhof]],".",","))</f>
        <v>11.114165</v>
      </c>
    </row>
    <row r="5563" spans="1:7">
      <c r="A5563" s="4" t="s">
        <v>18873</v>
      </c>
      <c r="B5563">
        <v>8004926</v>
      </c>
      <c r="D5563" s="4" t="s">
        <v>18874</v>
      </c>
      <c r="E5563" s="4" t="s">
        <v>18875</v>
      </c>
      <c r="F5563">
        <f>VALUE(SUBSTITUTE(Hafas[[#This Row],[Breitengrad Bahnhof]],".",","))</f>
        <v>49.374898000000002</v>
      </c>
      <c r="G5563">
        <f>VALUE(SUBSTITUTE(Hafas[[#This Row],[Längengrad Bahnhof]],".",","))</f>
        <v>10.843548999999999</v>
      </c>
    </row>
    <row r="5564" spans="1:7">
      <c r="A5564" s="4" t="s">
        <v>18876</v>
      </c>
      <c r="B5564">
        <v>8012710</v>
      </c>
      <c r="D5564" s="4" t="s">
        <v>18877</v>
      </c>
      <c r="E5564" s="4" t="s">
        <v>18878</v>
      </c>
      <c r="F5564">
        <f>VALUE(SUBSTITUTE(Hafas[[#This Row],[Breitengrad Bahnhof]],".",","))</f>
        <v>54.048155999999999</v>
      </c>
      <c r="G5564">
        <f>VALUE(SUBSTITUTE(Hafas[[#This Row],[Längengrad Bahnhof]],".",","))</f>
        <v>13.045942</v>
      </c>
    </row>
    <row r="5565" spans="1:7">
      <c r="A5565" s="4" t="s">
        <v>18879</v>
      </c>
      <c r="B5565">
        <v>8079758</v>
      </c>
      <c r="D5565" s="4" t="s">
        <v>18880</v>
      </c>
      <c r="E5565" s="4" t="s">
        <v>18881</v>
      </c>
      <c r="F5565">
        <f>VALUE(SUBSTITUTE(Hafas[[#This Row],[Breitengrad Bahnhof]],".",","))</f>
        <v>54.047629999999998</v>
      </c>
      <c r="G5565">
        <f>VALUE(SUBSTITUTE(Hafas[[#This Row],[Längengrad Bahnhof]],".",","))</f>
        <v>13.048397</v>
      </c>
    </row>
    <row r="5566" spans="1:7">
      <c r="A5566" s="4" t="s">
        <v>18882</v>
      </c>
      <c r="B5566">
        <v>8012711</v>
      </c>
      <c r="D5566" s="4" t="s">
        <v>18883</v>
      </c>
      <c r="E5566" s="4" t="s">
        <v>18884</v>
      </c>
      <c r="F5566">
        <f>VALUE(SUBSTITUTE(Hafas[[#This Row],[Breitengrad Bahnhof]],".",","))</f>
        <v>54.353428999999998</v>
      </c>
      <c r="G5566">
        <f>VALUE(SUBSTITUTE(Hafas[[#This Row],[Längengrad Bahnhof]],".",","))</f>
        <v>13.207813</v>
      </c>
    </row>
    <row r="5567" spans="1:7">
      <c r="A5567" s="4" t="s">
        <v>18885</v>
      </c>
      <c r="B5567">
        <v>8004928</v>
      </c>
      <c r="D5567" s="4" t="s">
        <v>18886</v>
      </c>
      <c r="E5567" s="4" t="s">
        <v>18887</v>
      </c>
      <c r="F5567">
        <f>VALUE(SUBSTITUTE(Hafas[[#This Row],[Breitengrad Bahnhof]],".",","))</f>
        <v>48.019640000000003</v>
      </c>
      <c r="G5567">
        <f>VALUE(SUBSTITUTE(Hafas[[#This Row],[Längengrad Bahnhof]],".",","))</f>
        <v>12.146704</v>
      </c>
    </row>
    <row r="5568" spans="1:7">
      <c r="A5568" s="4" t="s">
        <v>18888</v>
      </c>
      <c r="B5568">
        <v>8071241</v>
      </c>
      <c r="D5568" s="4" t="s">
        <v>18889</v>
      </c>
      <c r="E5568" s="4" t="s">
        <v>18890</v>
      </c>
      <c r="F5568">
        <f>VALUE(SUBSTITUTE(Hafas[[#This Row],[Breitengrad Bahnhof]],".",","))</f>
        <v>48.017634000000001</v>
      </c>
      <c r="G5568">
        <f>VALUE(SUBSTITUTE(Hafas[[#This Row],[Längengrad Bahnhof]],".",","))</f>
        <v>12.143101</v>
      </c>
    </row>
    <row r="5569" spans="1:7">
      <c r="A5569" s="4" t="s">
        <v>18891</v>
      </c>
      <c r="B5569">
        <v>8004929</v>
      </c>
      <c r="D5569" s="4" t="s">
        <v>18892</v>
      </c>
      <c r="E5569" s="4" t="s">
        <v>18893</v>
      </c>
      <c r="F5569">
        <f>VALUE(SUBSTITUTE(Hafas[[#This Row],[Breitengrad Bahnhof]],".",","))</f>
        <v>49.542130999999998</v>
      </c>
      <c r="G5569">
        <f>VALUE(SUBSTITUTE(Hafas[[#This Row],[Längengrad Bahnhof]],".",","))</f>
        <v>7.4440749999999998</v>
      </c>
    </row>
    <row r="5570" spans="1:7">
      <c r="A5570" s="4" t="s">
        <v>18894</v>
      </c>
      <c r="B5570">
        <v>8004927</v>
      </c>
      <c r="D5570" s="4" t="s">
        <v>18895</v>
      </c>
      <c r="E5570" s="4" t="s">
        <v>18896</v>
      </c>
      <c r="F5570">
        <f>VALUE(SUBSTITUTE(Hafas[[#This Row],[Breitengrad Bahnhof]],".",","))</f>
        <v>48.052438000000002</v>
      </c>
      <c r="G5570">
        <f>VALUE(SUBSTITUTE(Hafas[[#This Row],[Längengrad Bahnhof]],".",","))</f>
        <v>10.589788</v>
      </c>
    </row>
    <row r="5571" spans="1:7">
      <c r="A5571" s="4" t="s">
        <v>18897</v>
      </c>
      <c r="B5571">
        <v>8004930</v>
      </c>
      <c r="D5571" s="4" t="s">
        <v>18898</v>
      </c>
      <c r="E5571" s="4" t="s">
        <v>18899</v>
      </c>
      <c r="F5571">
        <f>VALUE(SUBSTITUTE(Hafas[[#This Row],[Breitengrad Bahnhof]],".",","))</f>
        <v>48.512385999999999</v>
      </c>
      <c r="G5571">
        <f>VALUE(SUBSTITUTE(Hafas[[#This Row],[Längengrad Bahnhof]],".",","))</f>
        <v>10.190860000000001</v>
      </c>
    </row>
    <row r="5572" spans="1:7">
      <c r="A5572" s="4" t="s">
        <v>18900</v>
      </c>
      <c r="B5572">
        <v>8081963</v>
      </c>
      <c r="D5572" s="4" t="s">
        <v>18901</v>
      </c>
      <c r="E5572" s="4" t="s">
        <v>18902</v>
      </c>
      <c r="F5572">
        <f>VALUE(SUBSTITUTE(Hafas[[#This Row],[Breitengrad Bahnhof]],".",","))</f>
        <v>47.601751999999998</v>
      </c>
      <c r="G5572">
        <f>VALUE(SUBSTITUTE(Hafas[[#This Row],[Längengrad Bahnhof]],".",","))</f>
        <v>12.84689</v>
      </c>
    </row>
    <row r="5573" spans="1:7">
      <c r="A5573" s="4" t="s">
        <v>18903</v>
      </c>
      <c r="B5573">
        <v>8081965</v>
      </c>
      <c r="D5573" s="4" t="s">
        <v>18904</v>
      </c>
      <c r="E5573" s="4" t="s">
        <v>18905</v>
      </c>
      <c r="F5573">
        <f>VALUE(SUBSTITUTE(Hafas[[#This Row],[Breitengrad Bahnhof]],".",","))</f>
        <v>47.580249999999999</v>
      </c>
      <c r="G5573">
        <f>VALUE(SUBSTITUTE(Hafas[[#This Row],[Längengrad Bahnhof]],".",","))</f>
        <v>12.811522999999999</v>
      </c>
    </row>
    <row r="5574" spans="1:7">
      <c r="A5574" s="4" t="s">
        <v>18906</v>
      </c>
      <c r="B5574">
        <v>8081964</v>
      </c>
      <c r="D5574" s="4" t="s">
        <v>18907</v>
      </c>
      <c r="E5574" s="4" t="s">
        <v>18908</v>
      </c>
      <c r="F5574">
        <f>VALUE(SUBSTITUTE(Hafas[[#This Row],[Breitengrad Bahnhof]],".",","))</f>
        <v>47.583931999999997</v>
      </c>
      <c r="G5574">
        <f>VALUE(SUBSTITUTE(Hafas[[#This Row],[Längengrad Bahnhof]],".",","))</f>
        <v>12.82283</v>
      </c>
    </row>
    <row r="5575" spans="1:7">
      <c r="A5575" s="4" t="s">
        <v>18909</v>
      </c>
      <c r="B5575">
        <v>8004931</v>
      </c>
      <c r="D5575" s="4" t="s">
        <v>18910</v>
      </c>
      <c r="E5575" s="4" t="s">
        <v>18911</v>
      </c>
      <c r="F5575">
        <f>VALUE(SUBSTITUTE(Hafas[[#This Row],[Breitengrad Bahnhof]],".",","))</f>
        <v>48.488339000000003</v>
      </c>
      <c r="G5575">
        <f>VALUE(SUBSTITUTE(Hafas[[#This Row],[Längengrad Bahnhof]],".",","))</f>
        <v>8.1456700000000009</v>
      </c>
    </row>
    <row r="5576" spans="1:7">
      <c r="A5576" s="4" t="s">
        <v>18912</v>
      </c>
      <c r="B5576">
        <v>8004932</v>
      </c>
      <c r="D5576" s="4" t="s">
        <v>18913</v>
      </c>
      <c r="E5576" s="4" t="s">
        <v>18914</v>
      </c>
      <c r="F5576">
        <f>VALUE(SUBSTITUTE(Hafas[[#This Row],[Breitengrad Bahnhof]],".",","))</f>
        <v>48.494864</v>
      </c>
      <c r="G5576">
        <f>VALUE(SUBSTITUTE(Hafas[[#This Row],[Längengrad Bahnhof]],".",","))</f>
        <v>8.1393609999999992</v>
      </c>
    </row>
    <row r="5577" spans="1:7">
      <c r="A5577" s="4" t="s">
        <v>18915</v>
      </c>
      <c r="B5577">
        <v>8004933</v>
      </c>
      <c r="D5577" s="4" t="s">
        <v>18916</v>
      </c>
      <c r="E5577" s="4" t="s">
        <v>18917</v>
      </c>
      <c r="F5577">
        <f>VALUE(SUBSTITUTE(Hafas[[#This Row],[Breitengrad Bahnhof]],".",","))</f>
        <v>49.111840999999998</v>
      </c>
      <c r="G5577">
        <f>VALUE(SUBSTITUTE(Hafas[[#This Row],[Längengrad Bahnhof]],".",","))</f>
        <v>10.925378</v>
      </c>
    </row>
    <row r="5578" spans="1:7">
      <c r="A5578" s="4" t="s">
        <v>18918</v>
      </c>
      <c r="B5578">
        <v>8004935</v>
      </c>
      <c r="D5578" s="4" t="s">
        <v>18919</v>
      </c>
      <c r="E5578" s="4" t="s">
        <v>18920</v>
      </c>
      <c r="F5578">
        <f>VALUE(SUBSTITUTE(Hafas[[#This Row],[Breitengrad Bahnhof]],".",","))</f>
        <v>49.535187000000001</v>
      </c>
      <c r="G5578">
        <f>VALUE(SUBSTITUTE(Hafas[[#This Row],[Längengrad Bahnhof]],".",","))</f>
        <v>8.0225620000000006</v>
      </c>
    </row>
    <row r="5579" spans="1:7">
      <c r="A5579" s="4" t="s">
        <v>18921</v>
      </c>
      <c r="B5579">
        <v>8004936</v>
      </c>
      <c r="D5579" s="4" t="s">
        <v>18922</v>
      </c>
      <c r="E5579" s="4" t="s">
        <v>18923</v>
      </c>
      <c r="F5579">
        <f>VALUE(SUBSTITUTE(Hafas[[#This Row],[Breitengrad Bahnhof]],".",","))</f>
        <v>50.007928</v>
      </c>
      <c r="G5579">
        <f>VALUE(SUBSTITUTE(Hafas[[#This Row],[Längengrad Bahnhof]],".",","))</f>
        <v>11.593334</v>
      </c>
    </row>
    <row r="5580" spans="1:7">
      <c r="A5580" s="4" t="s">
        <v>18924</v>
      </c>
      <c r="B5580">
        <v>8004938</v>
      </c>
      <c r="D5580" s="4" t="s">
        <v>18925</v>
      </c>
      <c r="E5580" s="4" t="s">
        <v>18926</v>
      </c>
      <c r="F5580">
        <f>VALUE(SUBSTITUTE(Hafas[[#This Row],[Breitengrad Bahnhof]],".",","))</f>
        <v>49.448754999999998</v>
      </c>
      <c r="G5580">
        <f>VALUE(SUBSTITUTE(Hafas[[#This Row],[Längengrad Bahnhof]],".",","))</f>
        <v>7.5567149999999996</v>
      </c>
    </row>
    <row r="5581" spans="1:7">
      <c r="A5581" s="4" t="s">
        <v>18927</v>
      </c>
      <c r="B5581">
        <v>8070520</v>
      </c>
      <c r="D5581" s="4" t="s">
        <v>18928</v>
      </c>
      <c r="E5581" s="4" t="s">
        <v>18929</v>
      </c>
      <c r="F5581">
        <f>VALUE(SUBSTITUTE(Hafas[[#This Row],[Breitengrad Bahnhof]],".",","))</f>
        <v>48.381115000000001</v>
      </c>
      <c r="G5581">
        <f>VALUE(SUBSTITUTE(Hafas[[#This Row],[Längengrad Bahnhof]],".",","))</f>
        <v>8.8938590000000008</v>
      </c>
    </row>
    <row r="5582" spans="1:7">
      <c r="A5582" s="4" t="s">
        <v>18930</v>
      </c>
      <c r="B5582">
        <v>8012713</v>
      </c>
      <c r="D5582" s="4" t="s">
        <v>18931</v>
      </c>
      <c r="E5582" s="4" t="s">
        <v>18932</v>
      </c>
      <c r="F5582">
        <f>VALUE(SUBSTITUTE(Hafas[[#This Row],[Breitengrad Bahnhof]],".",","))</f>
        <v>52.293948</v>
      </c>
      <c r="G5582">
        <f>VALUE(SUBSTITUTE(Hafas[[#This Row],[Längengrad Bahnhof]],".",","))</f>
        <v>13.43089</v>
      </c>
    </row>
    <row r="5583" spans="1:7">
      <c r="A5583" s="4" t="s">
        <v>18933</v>
      </c>
      <c r="B5583">
        <v>8004942</v>
      </c>
      <c r="D5583" s="4" t="s">
        <v>18934</v>
      </c>
      <c r="E5583" s="4" t="s">
        <v>18935</v>
      </c>
      <c r="F5583">
        <f>VALUE(SUBSTITUTE(Hafas[[#This Row],[Breitengrad Bahnhof]],".",","))</f>
        <v>50.356729999999999</v>
      </c>
      <c r="G5583">
        <f>VALUE(SUBSTITUTE(Hafas[[#This Row],[Längengrad Bahnhof]],".",","))</f>
        <v>8.9831339999999997</v>
      </c>
    </row>
    <row r="5584" spans="1:7">
      <c r="A5584" s="4" t="s">
        <v>18936</v>
      </c>
      <c r="B5584">
        <v>8012715</v>
      </c>
      <c r="D5584" s="4" t="s">
        <v>18937</v>
      </c>
      <c r="E5584" s="4" t="s">
        <v>18938</v>
      </c>
      <c r="F5584">
        <f>VALUE(SUBSTITUTE(Hafas[[#This Row],[Breitengrad Bahnhof]],".",","))</f>
        <v>50.533954999999999</v>
      </c>
      <c r="G5584">
        <f>VALUE(SUBSTITUTE(Hafas[[#This Row],[Längengrad Bahnhof]],".",","))</f>
        <v>12.84174</v>
      </c>
    </row>
    <row r="5585" spans="1:7">
      <c r="A5585" s="4" t="s">
        <v>18939</v>
      </c>
      <c r="B5585">
        <v>8000306</v>
      </c>
      <c r="D5585" s="4" t="s">
        <v>18940</v>
      </c>
      <c r="E5585" s="4" t="s">
        <v>18941</v>
      </c>
      <c r="F5585">
        <f>VALUE(SUBSTITUTE(Hafas[[#This Row],[Breitengrad Bahnhof]],".",","))</f>
        <v>48.860483000000002</v>
      </c>
      <c r="G5585">
        <f>VALUE(SUBSTITUTE(Hafas[[#This Row],[Längengrad Bahnhof]],".",","))</f>
        <v>8.2156230000000008</v>
      </c>
    </row>
    <row r="5586" spans="1:7">
      <c r="A5586" s="4" t="s">
        <v>18942</v>
      </c>
      <c r="B5586">
        <v>8004944</v>
      </c>
      <c r="D5586" s="4" t="s">
        <v>18943</v>
      </c>
      <c r="E5586" s="4" t="s">
        <v>18944</v>
      </c>
      <c r="F5586">
        <f>VALUE(SUBSTITUTE(Hafas[[#This Row],[Breitengrad Bahnhof]],".",","))</f>
        <v>48.852148</v>
      </c>
      <c r="G5586">
        <f>VALUE(SUBSTITUTE(Hafas[[#This Row],[Längengrad Bahnhof]],".",","))</f>
        <v>8.2250650000000007</v>
      </c>
    </row>
    <row r="5587" spans="1:7">
      <c r="A5587" s="4" t="s">
        <v>18945</v>
      </c>
      <c r="B5587">
        <v>8004945</v>
      </c>
      <c r="D5587" s="4" t="s">
        <v>18946</v>
      </c>
      <c r="E5587" s="4" t="s">
        <v>18947</v>
      </c>
      <c r="F5587">
        <f>VALUE(SUBSTITUTE(Hafas[[#This Row],[Breitengrad Bahnhof]],".",","))</f>
        <v>53.244599999999998</v>
      </c>
      <c r="G5587">
        <f>VALUE(SUBSTITUTE(Hafas[[#This Row],[Längengrad Bahnhof]],".",","))</f>
        <v>8.1910109999999996</v>
      </c>
    </row>
    <row r="5588" spans="1:7">
      <c r="A5588" s="4" t="s">
        <v>18948</v>
      </c>
      <c r="B5588">
        <v>8012716</v>
      </c>
      <c r="D5588" s="4" t="s">
        <v>18949</v>
      </c>
      <c r="E5588" s="4" t="s">
        <v>18950</v>
      </c>
      <c r="F5588">
        <f>VALUE(SUBSTITUTE(Hafas[[#This Row],[Breitengrad Bahnhof]],".",","))</f>
        <v>53.458156000000002</v>
      </c>
      <c r="G5588">
        <f>VALUE(SUBSTITUTE(Hafas[[#This Row],[Längengrad Bahnhof]],".",","))</f>
        <v>11.430859</v>
      </c>
    </row>
    <row r="5589" spans="1:7">
      <c r="A5589" s="4" t="s">
        <v>18951</v>
      </c>
      <c r="B5589">
        <v>8010296</v>
      </c>
      <c r="D5589" s="4" t="s">
        <v>18952</v>
      </c>
      <c r="E5589" s="4" t="s">
        <v>18953</v>
      </c>
      <c r="F5589">
        <f>VALUE(SUBSTITUTE(Hafas[[#This Row],[Breitengrad Bahnhof]],".",","))</f>
        <v>52.599640000000001</v>
      </c>
      <c r="G5589">
        <f>VALUE(SUBSTITUTE(Hafas[[#This Row],[Längengrad Bahnhof]],".",","))</f>
        <v>12.354839999999999</v>
      </c>
    </row>
    <row r="5590" spans="1:7">
      <c r="A5590" s="4" t="s">
        <v>18954</v>
      </c>
      <c r="B5590">
        <v>8081075</v>
      </c>
      <c r="D5590" s="4" t="s">
        <v>18955</v>
      </c>
      <c r="E5590" s="4" t="s">
        <v>18956</v>
      </c>
      <c r="F5590">
        <f>VALUE(SUBSTITUTE(Hafas[[#This Row],[Breitengrad Bahnhof]],".",","))</f>
        <v>52.603242999999999</v>
      </c>
      <c r="G5590">
        <f>VALUE(SUBSTITUTE(Hafas[[#This Row],[Längengrad Bahnhof]],".",","))</f>
        <v>12.361832</v>
      </c>
    </row>
    <row r="5591" spans="1:7">
      <c r="A5591" s="4" t="s">
        <v>18957</v>
      </c>
      <c r="B5591">
        <v>8081078</v>
      </c>
      <c r="D5591" s="4" t="s">
        <v>18958</v>
      </c>
      <c r="E5591" s="4" t="s">
        <v>18959</v>
      </c>
      <c r="F5591">
        <f>VALUE(SUBSTITUTE(Hafas[[#This Row],[Breitengrad Bahnhof]],".",","))</f>
        <v>52.603740000000002</v>
      </c>
      <c r="G5591">
        <f>VALUE(SUBSTITUTE(Hafas[[#This Row],[Längengrad Bahnhof]],".",","))</f>
        <v>12.351673</v>
      </c>
    </row>
    <row r="5592" spans="1:7">
      <c r="A5592" s="4" t="s">
        <v>18960</v>
      </c>
      <c r="B5592">
        <v>8081079</v>
      </c>
      <c r="D5592" s="4" t="s">
        <v>18961</v>
      </c>
      <c r="E5592" s="4" t="s">
        <v>18962</v>
      </c>
      <c r="F5592">
        <f>VALUE(SUBSTITUTE(Hafas[[#This Row],[Breitengrad Bahnhof]],".",","))</f>
        <v>52.602739</v>
      </c>
      <c r="G5592">
        <f>VALUE(SUBSTITUTE(Hafas[[#This Row],[Längengrad Bahnhof]],".",","))</f>
        <v>12.33672</v>
      </c>
    </row>
    <row r="5593" spans="1:7">
      <c r="A5593" s="4" t="s">
        <v>18963</v>
      </c>
      <c r="B5593">
        <v>8012719</v>
      </c>
      <c r="D5593" s="4" t="s">
        <v>18964</v>
      </c>
      <c r="E5593" s="4" t="s">
        <v>18965</v>
      </c>
      <c r="F5593">
        <f>VALUE(SUBSTITUTE(Hafas[[#This Row],[Breitengrad Bahnhof]],".",","))</f>
        <v>50.927042</v>
      </c>
      <c r="G5593">
        <f>VALUE(SUBSTITUTE(Hafas[[#This Row],[Längengrad Bahnhof]],".",","))</f>
        <v>14.130838000000001</v>
      </c>
    </row>
    <row r="5594" spans="1:7">
      <c r="A5594" s="4" t="s">
        <v>18966</v>
      </c>
      <c r="B5594">
        <v>8004948</v>
      </c>
      <c r="D5594" s="4" t="s">
        <v>18967</v>
      </c>
      <c r="E5594" s="4" t="s">
        <v>18968</v>
      </c>
      <c r="F5594">
        <f>VALUE(SUBSTITUTE(Hafas[[#This Row],[Breitengrad Bahnhof]],".",","))</f>
        <v>51.295184999999996</v>
      </c>
      <c r="G5594">
        <f>VALUE(SUBSTITUTE(Hafas[[#This Row],[Längengrad Bahnhof]],".",","))</f>
        <v>6.8635619999999999</v>
      </c>
    </row>
    <row r="5595" spans="1:7">
      <c r="A5595" s="4" t="s">
        <v>18969</v>
      </c>
      <c r="B5595">
        <v>8004952</v>
      </c>
      <c r="D5595" s="4" t="s">
        <v>18970</v>
      </c>
      <c r="E5595" s="4" t="s">
        <v>18971</v>
      </c>
      <c r="F5595">
        <f>VALUE(SUBSTITUTE(Hafas[[#This Row],[Breitengrad Bahnhof]],".",","))</f>
        <v>53.698214999999998</v>
      </c>
      <c r="G5595">
        <f>VALUE(SUBSTITUTE(Hafas[[#This Row],[Längengrad Bahnhof]],".",","))</f>
        <v>10.740633000000001</v>
      </c>
    </row>
    <row r="5596" spans="1:7">
      <c r="A5596" s="4" t="s">
        <v>18972</v>
      </c>
      <c r="B5596">
        <v>8012705</v>
      </c>
      <c r="D5596" s="4" t="s">
        <v>18973</v>
      </c>
      <c r="E5596" s="4" t="s">
        <v>18974</v>
      </c>
      <c r="F5596">
        <f>VALUE(SUBSTITUTE(Hafas[[#This Row],[Breitengrad Bahnhof]],".",","))</f>
        <v>52.409035000000003</v>
      </c>
      <c r="G5596">
        <f>VALUE(SUBSTITUTE(Hafas[[#This Row],[Längengrad Bahnhof]],".",","))</f>
        <v>11.123409000000001</v>
      </c>
    </row>
    <row r="5597" spans="1:7">
      <c r="A5597" s="4" t="s">
        <v>18975</v>
      </c>
      <c r="B5597">
        <v>8004955</v>
      </c>
      <c r="D5597" s="4" t="s">
        <v>18976</v>
      </c>
      <c r="E5597" s="4" t="s">
        <v>18977</v>
      </c>
      <c r="F5597">
        <f>VALUE(SUBSTITUTE(Hafas[[#This Row],[Breitengrad Bahnhof]],".",","))</f>
        <v>47.788505999999998</v>
      </c>
      <c r="G5597">
        <f>VALUE(SUBSTITUTE(Hafas[[#This Row],[Längengrad Bahnhof]],".",","))</f>
        <v>12.110149</v>
      </c>
    </row>
    <row r="5598" spans="1:7">
      <c r="A5598" s="4" t="s">
        <v>18978</v>
      </c>
      <c r="B5598">
        <v>8012723</v>
      </c>
      <c r="D5598" s="4" t="s">
        <v>18979</v>
      </c>
      <c r="E5598" s="4" t="s">
        <v>18980</v>
      </c>
      <c r="F5598">
        <f>VALUE(SUBSTITUTE(Hafas[[#This Row],[Breitengrad Bahnhof]],".",","))</f>
        <v>50.412253</v>
      </c>
      <c r="G5598">
        <f>VALUE(SUBSTITUTE(Hafas[[#This Row],[Längengrad Bahnhof]],".",","))</f>
        <v>11.047485999999999</v>
      </c>
    </row>
    <row r="5599" spans="1:7">
      <c r="A5599" s="4" t="s">
        <v>18981</v>
      </c>
      <c r="B5599">
        <v>8004960</v>
      </c>
      <c r="D5599" s="4" t="s">
        <v>18982</v>
      </c>
      <c r="E5599" s="4" t="s">
        <v>18983</v>
      </c>
      <c r="F5599">
        <f>VALUE(SUBSTITUTE(Hafas[[#This Row],[Breitengrad Bahnhof]],".",","))</f>
        <v>51.033954000000001</v>
      </c>
      <c r="G5599">
        <f>VALUE(SUBSTITUTE(Hafas[[#This Row],[Längengrad Bahnhof]],".",","))</f>
        <v>8.3682420000000004</v>
      </c>
    </row>
    <row r="5600" spans="1:7">
      <c r="A5600" s="4" t="s">
        <v>18984</v>
      </c>
      <c r="B5600">
        <v>8004961</v>
      </c>
      <c r="D5600" s="4" t="s">
        <v>18985</v>
      </c>
      <c r="E5600" s="4" t="s">
        <v>18986</v>
      </c>
      <c r="F5600">
        <f>VALUE(SUBSTITUTE(Hafas[[#This Row],[Breitengrad Bahnhof]],".",","))</f>
        <v>48.644846000000001</v>
      </c>
      <c r="G5600">
        <f>VALUE(SUBSTITUTE(Hafas[[#This Row],[Längengrad Bahnhof]],".",","))</f>
        <v>8.3514079999999993</v>
      </c>
    </row>
    <row r="5601" spans="1:7">
      <c r="A5601" s="4" t="s">
        <v>18987</v>
      </c>
      <c r="B5601">
        <v>8012724</v>
      </c>
      <c r="D5601" s="4" t="s">
        <v>18988</v>
      </c>
      <c r="E5601" s="4" t="s">
        <v>18989</v>
      </c>
      <c r="F5601">
        <f>VALUE(SUBSTITUTE(Hafas[[#This Row],[Breitengrad Bahnhof]],".",","))</f>
        <v>50.259878999999998</v>
      </c>
      <c r="G5601">
        <f>VALUE(SUBSTITUTE(Hafas[[#This Row],[Längengrad Bahnhof]],".",","))</f>
        <v>12.293245000000001</v>
      </c>
    </row>
    <row r="5602" spans="1:7">
      <c r="A5602" s="4" t="s">
        <v>18990</v>
      </c>
      <c r="B5602">
        <v>8004962</v>
      </c>
      <c r="D5602" s="4" t="s">
        <v>18991</v>
      </c>
      <c r="E5602" s="4" t="s">
        <v>18992</v>
      </c>
      <c r="F5602">
        <f>VALUE(SUBSTITUTE(Hafas[[#This Row],[Breitengrad Bahnhof]],".",","))</f>
        <v>50.009715</v>
      </c>
      <c r="G5602">
        <f>VALUE(SUBSTITUTE(Hafas[[#This Row],[Längengrad Bahnhof]],".",","))</f>
        <v>8.4546039999999998</v>
      </c>
    </row>
    <row r="5603" spans="1:7">
      <c r="A5603" s="4" t="s">
        <v>18993</v>
      </c>
      <c r="B5603">
        <v>8004965</v>
      </c>
      <c r="D5603" s="4" t="s">
        <v>18994</v>
      </c>
      <c r="E5603" s="4" t="s">
        <v>18995</v>
      </c>
      <c r="F5603">
        <f>VALUE(SUBSTITUTE(Hafas[[#This Row],[Breitengrad Bahnhof]],".",","))</f>
        <v>47.784481</v>
      </c>
      <c r="G5603">
        <f>VALUE(SUBSTITUTE(Hafas[[#This Row],[Längengrad Bahnhof]],".",","))</f>
        <v>9.6060999999999996</v>
      </c>
    </row>
    <row r="5604" spans="1:7">
      <c r="A5604" s="4" t="s">
        <v>18996</v>
      </c>
      <c r="B5604">
        <v>8004966</v>
      </c>
      <c r="D5604" s="4" t="s">
        <v>18997</v>
      </c>
      <c r="E5604" s="4" t="s">
        <v>18998</v>
      </c>
      <c r="F5604">
        <f>VALUE(SUBSTITUTE(Hafas[[#This Row],[Breitengrad Bahnhof]],".",","))</f>
        <v>48.892226000000001</v>
      </c>
      <c r="G5604">
        <f>VALUE(SUBSTITUTE(Hafas[[#This Row],[Längengrad Bahnhof]],".",","))</f>
        <v>11.169511999999999</v>
      </c>
    </row>
    <row r="5605" spans="1:7">
      <c r="A5605" s="4" t="s">
        <v>18999</v>
      </c>
      <c r="B5605">
        <v>8012727</v>
      </c>
      <c r="D5605" s="4" t="s">
        <v>19000</v>
      </c>
      <c r="E5605" s="4" t="s">
        <v>19001</v>
      </c>
      <c r="F5605">
        <f>VALUE(SUBSTITUTE(Hafas[[#This Row],[Breitengrad Bahnhof]],".",","))</f>
        <v>50.733930999999998</v>
      </c>
      <c r="G5605">
        <f>VALUE(SUBSTITUTE(Hafas[[#This Row],[Längengrad Bahnhof]],".",","))</f>
        <v>13.559901999999999</v>
      </c>
    </row>
    <row r="5606" spans="1:7">
      <c r="A5606" s="4" t="s">
        <v>19002</v>
      </c>
      <c r="B5606">
        <v>8017220</v>
      </c>
      <c r="D5606" s="4" t="s">
        <v>19003</v>
      </c>
      <c r="E5606" s="4" t="s">
        <v>19004</v>
      </c>
      <c r="F5606">
        <f>VALUE(SUBSTITUTE(Hafas[[#This Row],[Breitengrad Bahnhof]],".",","))</f>
        <v>50.737099999999998</v>
      </c>
      <c r="G5606">
        <f>VALUE(SUBSTITUTE(Hafas[[#This Row],[Längengrad Bahnhof]],".",","))</f>
        <v>13.543867000000001</v>
      </c>
    </row>
    <row r="5607" spans="1:7">
      <c r="A5607" s="4" t="s">
        <v>19005</v>
      </c>
      <c r="B5607">
        <v>8004968</v>
      </c>
      <c r="D5607" s="4" t="s">
        <v>19006</v>
      </c>
      <c r="E5607" s="4" t="s">
        <v>19007</v>
      </c>
      <c r="F5607">
        <f>VALUE(SUBSTITUTE(Hafas[[#This Row],[Breitengrad Bahnhof]],".",","))</f>
        <v>48.240009000000001</v>
      </c>
      <c r="G5607">
        <f>VALUE(SUBSTITUTE(Hafas[[#This Row],[Längengrad Bahnhof]],".",","))</f>
        <v>9.5513089999999998</v>
      </c>
    </row>
    <row r="5608" spans="1:7">
      <c r="A5608" s="4" t="s">
        <v>19008</v>
      </c>
      <c r="B5608">
        <v>8004970</v>
      </c>
      <c r="D5608" s="4" t="s">
        <v>19009</v>
      </c>
      <c r="E5608" s="4" t="s">
        <v>19010</v>
      </c>
      <c r="F5608">
        <f>VALUE(SUBSTITUTE(Hafas[[#This Row],[Breitengrad Bahnhof]],".",","))</f>
        <v>52.838684999999998</v>
      </c>
      <c r="G5608">
        <f>VALUE(SUBSTITUTE(Hafas[[#This Row],[Längengrad Bahnhof]],".",","))</f>
        <v>8.3912910000000007</v>
      </c>
    </row>
    <row r="5609" spans="1:7">
      <c r="A5609" s="4" t="s">
        <v>19011</v>
      </c>
      <c r="B5609">
        <v>8004971</v>
      </c>
      <c r="D5609" s="4" t="s">
        <v>19012</v>
      </c>
      <c r="E5609" s="4" t="s">
        <v>19013</v>
      </c>
      <c r="F5609">
        <f>VALUE(SUBSTITUTE(Hafas[[#This Row],[Breitengrad Bahnhof]],".",","))</f>
        <v>50.019393999999998</v>
      </c>
      <c r="G5609">
        <f>VALUE(SUBSTITUTE(Hafas[[#This Row],[Längengrad Bahnhof]],".",","))</f>
        <v>10.834038</v>
      </c>
    </row>
    <row r="5610" spans="1:7">
      <c r="A5610" s="4" t="s">
        <v>19014</v>
      </c>
      <c r="B5610">
        <v>8070994</v>
      </c>
      <c r="D5610" s="4" t="s">
        <v>19015</v>
      </c>
      <c r="E5610" s="4" t="s">
        <v>19016</v>
      </c>
      <c r="F5610">
        <f>VALUE(SUBSTITUTE(Hafas[[#This Row],[Breitengrad Bahnhof]],".",","))</f>
        <v>50.019601000000002</v>
      </c>
      <c r="G5610">
        <f>VALUE(SUBSTITUTE(Hafas[[#This Row],[Längengrad Bahnhof]],".",","))</f>
        <v>10.826879</v>
      </c>
    </row>
    <row r="5611" spans="1:7">
      <c r="A5611" s="4" t="s">
        <v>19017</v>
      </c>
      <c r="B5611">
        <v>8070995</v>
      </c>
      <c r="D5611" s="4" t="s">
        <v>19018</v>
      </c>
      <c r="E5611" s="4" t="s">
        <v>19019</v>
      </c>
      <c r="F5611">
        <f>VALUE(SUBSTITUTE(Hafas[[#This Row],[Breitengrad Bahnhof]],".",","))</f>
        <v>50.033926000000001</v>
      </c>
      <c r="G5611">
        <f>VALUE(SUBSTITUTE(Hafas[[#This Row],[Längengrad Bahnhof]],".",","))</f>
        <v>10.825531</v>
      </c>
    </row>
    <row r="5612" spans="1:7">
      <c r="A5612" s="4" t="s">
        <v>19020</v>
      </c>
      <c r="B5612">
        <v>8004972</v>
      </c>
      <c r="D5612" s="4" t="s">
        <v>19021</v>
      </c>
      <c r="E5612" s="4" t="s">
        <v>19022</v>
      </c>
      <c r="F5612">
        <f>VALUE(SUBSTITUTE(Hafas[[#This Row],[Breitengrad Bahnhof]],".",","))</f>
        <v>52.133696</v>
      </c>
      <c r="G5612">
        <f>VALUE(SUBSTITUTE(Hafas[[#This Row],[Längengrad Bahnhof]],".",","))</f>
        <v>7.5647529999999996</v>
      </c>
    </row>
    <row r="5613" spans="1:7">
      <c r="A5613" s="4" t="s">
        <v>1945</v>
      </c>
      <c r="B5613">
        <v>8000307</v>
      </c>
      <c r="D5613" s="4" t="s">
        <v>19023</v>
      </c>
      <c r="E5613" s="4" t="s">
        <v>19024</v>
      </c>
      <c r="F5613">
        <f>VALUE(SUBSTITUTE(Hafas[[#This Row],[Breitengrad Bahnhof]],".",","))</f>
        <v>51.616359000000003</v>
      </c>
      <c r="G5613">
        <f>VALUE(SUBSTITUTE(Hafas[[#This Row],[Längengrad Bahnhof]],".",","))</f>
        <v>7.2034900000000004</v>
      </c>
    </row>
    <row r="5614" spans="1:7">
      <c r="A5614" s="4" t="s">
        <v>19025</v>
      </c>
      <c r="B5614">
        <v>8000887</v>
      </c>
      <c r="D5614" s="4" t="s">
        <v>19026</v>
      </c>
      <c r="E5614" s="4" t="s">
        <v>19027</v>
      </c>
      <c r="F5614">
        <f>VALUE(SUBSTITUTE(Hafas[[#This Row],[Breitengrad Bahnhof]],".",","))</f>
        <v>51.562964999999998</v>
      </c>
      <c r="G5614">
        <f>VALUE(SUBSTITUTE(Hafas[[#This Row],[Längengrad Bahnhof]],".",","))</f>
        <v>7.195754</v>
      </c>
    </row>
    <row r="5615" spans="1:7">
      <c r="A5615" s="4" t="s">
        <v>19028</v>
      </c>
      <c r="B5615">
        <v>8004975</v>
      </c>
      <c r="D5615" s="4" t="s">
        <v>19029</v>
      </c>
      <c r="E5615" s="4" t="s">
        <v>19030</v>
      </c>
      <c r="F5615">
        <f>VALUE(SUBSTITUTE(Hafas[[#This Row],[Breitengrad Bahnhof]],".",","))</f>
        <v>49.606914000000003</v>
      </c>
      <c r="G5615">
        <f>VALUE(SUBSTITUTE(Hafas[[#This Row],[Längengrad Bahnhof]],".",","))</f>
        <v>7.609127</v>
      </c>
    </row>
    <row r="5616" spans="1:7">
      <c r="A5616" s="4" t="s">
        <v>19031</v>
      </c>
      <c r="B5616">
        <v>8012729</v>
      </c>
      <c r="D5616" s="4" t="s">
        <v>19032</v>
      </c>
      <c r="E5616" s="4" t="s">
        <v>19033</v>
      </c>
      <c r="F5616">
        <f>VALUE(SUBSTITUTE(Hafas[[#This Row],[Breitengrad Bahnhof]],".",","))</f>
        <v>54.085241000000003</v>
      </c>
      <c r="G5616">
        <f>VALUE(SUBSTITUTE(Hafas[[#This Row],[Längengrad Bahnhof]],".",","))</f>
        <v>11.849531000000001</v>
      </c>
    </row>
    <row r="5617" spans="1:7">
      <c r="A5617" s="4" t="s">
        <v>19034</v>
      </c>
      <c r="B5617">
        <v>8079760</v>
      </c>
      <c r="D5617" s="4" t="s">
        <v>19035</v>
      </c>
      <c r="E5617" s="4" t="s">
        <v>19036</v>
      </c>
      <c r="F5617">
        <f>VALUE(SUBSTITUTE(Hafas[[#This Row],[Breitengrad Bahnhof]],".",","))</f>
        <v>54.086374999999997</v>
      </c>
      <c r="G5617">
        <f>VALUE(SUBSTITUTE(Hafas[[#This Row],[Längengrad Bahnhof]],".",","))</f>
        <v>11.849755999999999</v>
      </c>
    </row>
    <row r="5618" spans="1:7">
      <c r="A5618" s="4" t="s">
        <v>19037</v>
      </c>
      <c r="B5618">
        <v>8004978</v>
      </c>
      <c r="D5618" s="4" t="s">
        <v>19038</v>
      </c>
      <c r="E5618" s="4" t="s">
        <v>19039</v>
      </c>
      <c r="F5618">
        <f>VALUE(SUBSTITUTE(Hafas[[#This Row],[Breitengrad Bahnhof]],".",","))</f>
        <v>49.303894999999997</v>
      </c>
      <c r="G5618">
        <f>VALUE(SUBSTITUTE(Hafas[[#This Row],[Längengrad Bahnhof]],".",","))</f>
        <v>11.063742</v>
      </c>
    </row>
    <row r="5619" spans="1:7">
      <c r="A5619" s="4" t="s">
        <v>19040</v>
      </c>
      <c r="B5619">
        <v>8004979</v>
      </c>
      <c r="D5619" s="4" t="s">
        <v>19041</v>
      </c>
      <c r="E5619" s="4" t="s">
        <v>19042</v>
      </c>
      <c r="F5619">
        <f>VALUE(SUBSTITUTE(Hafas[[#This Row],[Breitengrad Bahnhof]],".",","))</f>
        <v>50.168830999999997</v>
      </c>
      <c r="G5619">
        <f>VALUE(SUBSTITUTE(Hafas[[#This Row],[Längengrad Bahnhof]],".",","))</f>
        <v>11.207288</v>
      </c>
    </row>
    <row r="5620" spans="1:7">
      <c r="A5620" s="4" t="s">
        <v>19043</v>
      </c>
      <c r="B5620">
        <v>8004981</v>
      </c>
      <c r="D5620" s="4" t="s">
        <v>19044</v>
      </c>
      <c r="E5620" s="4" t="s">
        <v>19045</v>
      </c>
      <c r="F5620">
        <f>VALUE(SUBSTITUTE(Hafas[[#This Row],[Breitengrad Bahnhof]],".",","))</f>
        <v>48.968625000000003</v>
      </c>
      <c r="G5620">
        <f>VALUE(SUBSTITUTE(Hafas[[#This Row],[Längengrad Bahnhof]],".",","))</f>
        <v>13.136464999999999</v>
      </c>
    </row>
    <row r="5621" spans="1:7">
      <c r="A5621" s="4" t="s">
        <v>100</v>
      </c>
      <c r="B5621">
        <v>8000309</v>
      </c>
      <c r="D5621" s="4" t="s">
        <v>102</v>
      </c>
      <c r="E5621" s="4" t="s">
        <v>103</v>
      </c>
      <c r="F5621">
        <f>VALUE(SUBSTITUTE(Hafas[[#This Row],[Breitengrad Bahnhof]],".",","))</f>
        <v>49.011671999999997</v>
      </c>
      <c r="G5621">
        <f>VALUE(SUBSTITUTE(Hafas[[#This Row],[Längengrad Bahnhof]],".",","))</f>
        <v>12.099617</v>
      </c>
    </row>
    <row r="5622" spans="1:7">
      <c r="A5622" s="4" t="s">
        <v>19046</v>
      </c>
      <c r="B5622">
        <v>8001298</v>
      </c>
      <c r="D5622" s="4" t="s">
        <v>19047</v>
      </c>
      <c r="E5622" s="4" t="s">
        <v>19048</v>
      </c>
      <c r="F5622">
        <f>VALUE(SUBSTITUTE(Hafas[[#This Row],[Breitengrad Bahnhof]],".",","))</f>
        <v>48.990724999999998</v>
      </c>
      <c r="G5622">
        <f>VALUE(SUBSTITUTE(Hafas[[#This Row],[Längengrad Bahnhof]],".",","))</f>
        <v>12.146485999999999</v>
      </c>
    </row>
    <row r="5623" spans="1:7">
      <c r="A5623" s="4" t="s">
        <v>19049</v>
      </c>
      <c r="B5623">
        <v>8004983</v>
      </c>
      <c r="D5623" s="4" t="s">
        <v>19050</v>
      </c>
      <c r="E5623" s="4" t="s">
        <v>19051</v>
      </c>
      <c r="F5623">
        <f>VALUE(SUBSTITUTE(Hafas[[#This Row],[Breitengrad Bahnhof]],".",","))</f>
        <v>49.012056999999999</v>
      </c>
      <c r="G5623">
        <f>VALUE(SUBSTITUTE(Hafas[[#This Row],[Längengrad Bahnhof]],".",","))</f>
        <v>12.049296999999999</v>
      </c>
    </row>
    <row r="5624" spans="1:7">
      <c r="A5624" s="4" t="s">
        <v>19052</v>
      </c>
      <c r="B5624">
        <v>8004987</v>
      </c>
      <c r="D5624" s="4" t="s">
        <v>19053</v>
      </c>
      <c r="E5624" s="4" t="s">
        <v>19054</v>
      </c>
      <c r="F5624">
        <f>VALUE(SUBSTITUTE(Hafas[[#This Row],[Breitengrad Bahnhof]],".",","))</f>
        <v>49.122157000000001</v>
      </c>
      <c r="G5624">
        <f>VALUE(SUBSTITUTE(Hafas[[#This Row],[Längengrad Bahnhof]],".",","))</f>
        <v>12.125142</v>
      </c>
    </row>
    <row r="5625" spans="1:7">
      <c r="A5625" s="4" t="s">
        <v>19055</v>
      </c>
      <c r="B5625">
        <v>8012731</v>
      </c>
      <c r="D5625" s="4" t="s">
        <v>19056</v>
      </c>
      <c r="E5625" s="4" t="s">
        <v>19057</v>
      </c>
      <c r="F5625">
        <f>VALUE(SUBSTITUTE(Hafas[[#This Row],[Breitengrad Bahnhof]],".",","))</f>
        <v>51.083548</v>
      </c>
      <c r="G5625">
        <f>VALUE(SUBSTITUTE(Hafas[[#This Row],[Längengrad Bahnhof]],".",","))</f>
        <v>12.426038999999999</v>
      </c>
    </row>
    <row r="5626" spans="1:7">
      <c r="A5626" s="4" t="s">
        <v>19058</v>
      </c>
      <c r="B5626">
        <v>8004988</v>
      </c>
      <c r="D5626" s="4" t="s">
        <v>19059</v>
      </c>
      <c r="E5626" s="4" t="s">
        <v>19060</v>
      </c>
      <c r="F5626">
        <f>VALUE(SUBSTITUTE(Hafas[[#This Row],[Breitengrad Bahnhof]],".",","))</f>
        <v>50.250556000000003</v>
      </c>
      <c r="G5626">
        <f>VALUE(SUBSTITUTE(Hafas[[#This Row],[Längengrad Bahnhof]],".",","))</f>
        <v>12.032457000000001</v>
      </c>
    </row>
    <row r="5627" spans="1:7">
      <c r="A5627" s="4" t="s">
        <v>19061</v>
      </c>
      <c r="B5627">
        <v>8012734</v>
      </c>
      <c r="D5627" s="4" t="s">
        <v>19062</v>
      </c>
      <c r="E5627" s="4" t="s">
        <v>19063</v>
      </c>
      <c r="F5627">
        <f>VALUE(SUBSTITUTE(Hafas[[#This Row],[Breitengrad Bahnhof]],".",","))</f>
        <v>51.579726000000001</v>
      </c>
      <c r="G5627">
        <f>VALUE(SUBSTITUTE(Hafas[[#This Row],[Längengrad Bahnhof]],".",","))</f>
        <v>13.153331</v>
      </c>
    </row>
    <row r="5628" spans="1:7">
      <c r="A5628" s="4" t="s">
        <v>19064</v>
      </c>
      <c r="B5628">
        <v>8012735</v>
      </c>
      <c r="D5628" s="4" t="s">
        <v>19065</v>
      </c>
      <c r="E5628" s="4" t="s">
        <v>19066</v>
      </c>
      <c r="F5628">
        <f>VALUE(SUBSTITUTE(Hafas[[#This Row],[Breitengrad Bahnhof]],".",","))</f>
        <v>52.528418000000002</v>
      </c>
      <c r="G5628">
        <f>VALUE(SUBSTITUTE(Hafas[[#This Row],[Längengrad Bahnhof]],".",","))</f>
        <v>13.922803</v>
      </c>
    </row>
    <row r="5629" spans="1:7">
      <c r="A5629" s="4" t="s">
        <v>19067</v>
      </c>
      <c r="B5629">
        <v>8012737</v>
      </c>
      <c r="D5629" s="4" t="s">
        <v>19068</v>
      </c>
      <c r="E5629" s="4" t="s">
        <v>19069</v>
      </c>
      <c r="F5629">
        <f>VALUE(SUBSTITUTE(Hafas[[#This Row],[Breitengrad Bahnhof]],".",","))</f>
        <v>53.774262999999998</v>
      </c>
      <c r="G5629">
        <f>VALUE(SUBSTITUTE(Hafas[[#This Row],[Längengrad Bahnhof]],".",","))</f>
        <v>11.049747</v>
      </c>
    </row>
    <row r="5630" spans="1:7">
      <c r="A5630" s="4" t="s">
        <v>19070</v>
      </c>
      <c r="B5630">
        <v>8004993</v>
      </c>
      <c r="D5630" s="4" t="s">
        <v>19071</v>
      </c>
      <c r="E5630" s="4" t="s">
        <v>19072</v>
      </c>
      <c r="F5630">
        <f>VALUE(SUBSTITUTE(Hafas[[#This Row],[Breitengrad Bahnhof]],".",","))</f>
        <v>49.48516</v>
      </c>
      <c r="G5630">
        <f>VALUE(SUBSTITUTE(Hafas[[#This Row],[Längengrad Bahnhof]],".",","))</f>
        <v>7.4405809999999999</v>
      </c>
    </row>
    <row r="5631" spans="1:7">
      <c r="A5631" s="4" t="s">
        <v>19073</v>
      </c>
      <c r="B5631">
        <v>8004994</v>
      </c>
      <c r="D5631" s="4" t="s">
        <v>19074</v>
      </c>
      <c r="E5631" s="4" t="s">
        <v>19075</v>
      </c>
      <c r="F5631">
        <f>VALUE(SUBSTITUTE(Hafas[[#This Row],[Breitengrad Bahnhof]],".",","))</f>
        <v>49.368136</v>
      </c>
      <c r="G5631">
        <f>VALUE(SUBSTITUTE(Hafas[[#This Row],[Längengrad Bahnhof]],".",","))</f>
        <v>11.040214000000001</v>
      </c>
    </row>
    <row r="5632" spans="1:7">
      <c r="A5632" s="4" t="s">
        <v>19076</v>
      </c>
      <c r="B5632">
        <v>8004995</v>
      </c>
      <c r="D5632" s="4" t="s">
        <v>19077</v>
      </c>
      <c r="E5632" s="4" t="s">
        <v>19078</v>
      </c>
      <c r="F5632">
        <f>VALUE(SUBSTITUTE(Hafas[[#This Row],[Breitengrad Bahnhof]],".",","))</f>
        <v>50.360053999999998</v>
      </c>
      <c r="G5632">
        <f>VALUE(SUBSTITUTE(Hafas[[#This Row],[Längengrad Bahnhof]],".",","))</f>
        <v>8.8746410000000004</v>
      </c>
    </row>
    <row r="5633" spans="1:7">
      <c r="A5633" s="4" t="s">
        <v>19079</v>
      </c>
      <c r="B5633">
        <v>8004997</v>
      </c>
      <c r="D5633" s="4" t="s">
        <v>19080</v>
      </c>
      <c r="E5633" s="4" t="s">
        <v>19081</v>
      </c>
      <c r="F5633">
        <f>VALUE(SUBSTITUTE(Hafas[[#This Row],[Breitengrad Bahnhof]],".",","))</f>
        <v>47.689346</v>
      </c>
      <c r="G5633">
        <f>VALUE(SUBSTITUTE(Hafas[[#This Row],[Längengrad Bahnhof]],".",","))</f>
        <v>9.1259610000000002</v>
      </c>
    </row>
    <row r="5634" spans="1:7">
      <c r="A5634" s="4" t="s">
        <v>19082</v>
      </c>
      <c r="B5634">
        <v>8007012</v>
      </c>
      <c r="D5634" s="4" t="s">
        <v>19083</v>
      </c>
      <c r="E5634" s="4" t="s">
        <v>19084</v>
      </c>
      <c r="F5634">
        <f>VALUE(SUBSTITUTE(Hafas[[#This Row],[Breitengrad Bahnhof]],".",","))</f>
        <v>48.920482</v>
      </c>
      <c r="G5634">
        <f>VALUE(SUBSTITUTE(Hafas[[#This Row],[Längengrad Bahnhof]],".",","))</f>
        <v>8.4795529999999992</v>
      </c>
    </row>
    <row r="5635" spans="1:7">
      <c r="A5635" s="4" t="s">
        <v>19085</v>
      </c>
      <c r="B5635">
        <v>8004999</v>
      </c>
      <c r="D5635" s="4" t="s">
        <v>19086</v>
      </c>
      <c r="E5635" s="4" t="s">
        <v>19087</v>
      </c>
      <c r="F5635">
        <f>VALUE(SUBSTITUTE(Hafas[[#This Row],[Breitengrad Bahnhof]],".",","))</f>
        <v>48.707971000000001</v>
      </c>
      <c r="G5635">
        <f>VALUE(SUBSTITUTE(Hafas[[#This Row],[Längengrad Bahnhof]],".",","))</f>
        <v>9.4637329999999995</v>
      </c>
    </row>
    <row r="5636" spans="1:7">
      <c r="A5636" s="4" t="s">
        <v>19088</v>
      </c>
      <c r="B5636">
        <v>8012738</v>
      </c>
      <c r="D5636" s="4" t="s">
        <v>19089</v>
      </c>
      <c r="E5636" s="4" t="s">
        <v>19090</v>
      </c>
      <c r="F5636">
        <f>VALUE(SUBSTITUTE(Hafas[[#This Row],[Breitengrad Bahnhof]],".",","))</f>
        <v>51.135567999999999</v>
      </c>
      <c r="G5636">
        <f>VALUE(SUBSTITUTE(Hafas[[#This Row],[Längengrad Bahnhof]],".",","))</f>
        <v>14.796386999999999</v>
      </c>
    </row>
    <row r="5637" spans="1:7">
      <c r="A5637" s="4" t="s">
        <v>19091</v>
      </c>
      <c r="B5637">
        <v>8012739</v>
      </c>
      <c r="D5637" s="4" t="s">
        <v>19092</v>
      </c>
      <c r="E5637" s="4" t="s">
        <v>19093</v>
      </c>
      <c r="F5637">
        <f>VALUE(SUBSTITUTE(Hafas[[#This Row],[Breitengrad Bahnhof]],".",","))</f>
        <v>50.627777000000002</v>
      </c>
      <c r="G5637">
        <f>VALUE(SUBSTITUTE(Hafas[[#This Row],[Längengrad Bahnhof]],".",","))</f>
        <v>12.29312</v>
      </c>
    </row>
    <row r="5638" spans="1:7">
      <c r="A5638" s="4" t="s">
        <v>19094</v>
      </c>
      <c r="B5638">
        <v>8005002</v>
      </c>
      <c r="D5638" s="4" t="s">
        <v>19095</v>
      </c>
      <c r="E5638" s="4" t="s">
        <v>19096</v>
      </c>
      <c r="F5638">
        <f>VALUE(SUBSTITUTE(Hafas[[#This Row],[Breitengrad Bahnhof]],".",","))</f>
        <v>49.731129000000003</v>
      </c>
      <c r="G5638">
        <f>VALUE(SUBSTITUTE(Hafas[[#This Row],[Längengrad Bahnhof]],".",","))</f>
        <v>9.9128900000000009</v>
      </c>
    </row>
    <row r="5639" spans="1:7">
      <c r="A5639" s="4" t="s">
        <v>19097</v>
      </c>
      <c r="B5639">
        <v>8005005</v>
      </c>
      <c r="D5639" s="4" t="s">
        <v>19098</v>
      </c>
      <c r="E5639" s="4" t="s">
        <v>19099</v>
      </c>
      <c r="F5639">
        <f>VALUE(SUBSTITUTE(Hafas[[#This Row],[Breitengrad Bahnhof]],".",","))</f>
        <v>49.514969999999998</v>
      </c>
      <c r="G5639">
        <f>VALUE(SUBSTITUTE(Hafas[[#This Row],[Längengrad Bahnhof]],".",","))</f>
        <v>11.373441</v>
      </c>
    </row>
    <row r="5640" spans="1:7">
      <c r="A5640" s="4" t="s">
        <v>19100</v>
      </c>
      <c r="B5640">
        <v>8005007</v>
      </c>
      <c r="D5640" s="4" t="s">
        <v>19101</v>
      </c>
      <c r="E5640" s="4" t="s">
        <v>19102</v>
      </c>
      <c r="F5640">
        <f>VALUE(SUBSTITUTE(Hafas[[#This Row],[Breitengrad Bahnhof]],".",","))</f>
        <v>47.774638000000003</v>
      </c>
      <c r="G5640">
        <f>VALUE(SUBSTITUTE(Hafas[[#This Row],[Längengrad Bahnhof]],".",","))</f>
        <v>11.635984000000001</v>
      </c>
    </row>
    <row r="5641" spans="1:7">
      <c r="A5641" s="4" t="s">
        <v>19103</v>
      </c>
      <c r="B5641">
        <v>8005008</v>
      </c>
      <c r="D5641" s="4" t="s">
        <v>19104</v>
      </c>
      <c r="E5641" s="4" t="s">
        <v>19105</v>
      </c>
      <c r="F5641">
        <f>VALUE(SUBSTITUTE(Hafas[[#This Row],[Breitengrad Bahnhof]],".",","))</f>
        <v>48.471196999999997</v>
      </c>
      <c r="G5641">
        <f>VALUE(SUBSTITUTE(Hafas[[#This Row],[Längengrad Bahnhof]],".",","))</f>
        <v>11.510203000000001</v>
      </c>
    </row>
    <row r="5642" spans="1:7">
      <c r="A5642" s="4" t="s">
        <v>19106</v>
      </c>
      <c r="B5642">
        <v>8005010</v>
      </c>
      <c r="D5642" s="4" t="s">
        <v>19107</v>
      </c>
      <c r="E5642" s="4" t="s">
        <v>19108</v>
      </c>
      <c r="F5642">
        <f>VALUE(SUBSTITUTE(Hafas[[#This Row],[Breitengrad Bahnhof]],".",","))</f>
        <v>48.198512999999998</v>
      </c>
      <c r="G5642">
        <f>VALUE(SUBSTITUTE(Hafas[[#This Row],[Längengrad Bahnhof]],".",","))</f>
        <v>10.598236</v>
      </c>
    </row>
    <row r="5643" spans="1:7">
      <c r="A5643" s="4" t="s">
        <v>19109</v>
      </c>
      <c r="B5643">
        <v>8005011</v>
      </c>
      <c r="D5643" s="4" t="s">
        <v>19110</v>
      </c>
      <c r="E5643" s="4" t="s">
        <v>19111</v>
      </c>
      <c r="F5643">
        <f>VALUE(SUBSTITUTE(Hafas[[#This Row],[Breitengrad Bahnhof]],".",","))</f>
        <v>49.728513999999997</v>
      </c>
      <c r="G5643">
        <f>VALUE(SUBSTITUTE(Hafas[[#This Row],[Längengrad Bahnhof]],".",","))</f>
        <v>9.5275429999999997</v>
      </c>
    </row>
    <row r="5644" spans="1:7">
      <c r="A5644" s="4" t="s">
        <v>19112</v>
      </c>
      <c r="B5644">
        <v>8012740</v>
      </c>
      <c r="D5644" s="4" t="s">
        <v>19113</v>
      </c>
      <c r="E5644" s="4" t="s">
        <v>19114</v>
      </c>
      <c r="F5644">
        <f>VALUE(SUBSTITUTE(Hafas[[#This Row],[Breitengrad Bahnhof]],".",","))</f>
        <v>50.739924999999999</v>
      </c>
      <c r="G5644">
        <f>VALUE(SUBSTITUTE(Hafas[[#This Row],[Längengrad Bahnhof]],".",","))</f>
        <v>13.194704</v>
      </c>
    </row>
    <row r="5645" spans="1:7">
      <c r="A5645" s="4" t="s">
        <v>19115</v>
      </c>
      <c r="B5645">
        <v>8005013</v>
      </c>
      <c r="D5645" s="4" t="s">
        <v>19116</v>
      </c>
      <c r="E5645" s="4" t="s">
        <v>19117</v>
      </c>
      <c r="F5645">
        <f>VALUE(SUBSTITUTE(Hafas[[#This Row],[Breitengrad Bahnhof]],".",","))</f>
        <v>49.216431</v>
      </c>
      <c r="G5645">
        <f>VALUE(SUBSTITUTE(Hafas[[#This Row],[Längengrad Bahnhof]],".",","))</f>
        <v>8.9205909999999999</v>
      </c>
    </row>
    <row r="5646" spans="1:7">
      <c r="A5646" s="4" t="s">
        <v>19118</v>
      </c>
      <c r="B5646">
        <v>8005014</v>
      </c>
      <c r="D5646" s="4" t="s">
        <v>19119</v>
      </c>
      <c r="E5646" s="4" t="s">
        <v>19120</v>
      </c>
      <c r="F5646">
        <f>VALUE(SUBSTITUTE(Hafas[[#This Row],[Breitengrad Bahnhof]],".",","))</f>
        <v>50.025168999999998</v>
      </c>
      <c r="G5646">
        <f>VALUE(SUBSTITUTE(Hafas[[#This Row],[Längengrad Bahnhof]],".",","))</f>
        <v>7.1129490000000004</v>
      </c>
    </row>
    <row r="5647" spans="1:7">
      <c r="A5647" s="4" t="s">
        <v>19121</v>
      </c>
      <c r="B5647">
        <v>8005015</v>
      </c>
      <c r="D5647" s="4" t="s">
        <v>19122</v>
      </c>
      <c r="E5647" s="4" t="s">
        <v>19123</v>
      </c>
      <c r="F5647">
        <f>VALUE(SUBSTITUTE(Hafas[[#This Row],[Breitengrad Bahnhof]],".",","))</f>
        <v>49.353966</v>
      </c>
      <c r="G5647">
        <f>VALUE(SUBSTITUTE(Hafas[[#This Row],[Längengrad Bahnhof]],".",","))</f>
        <v>8.7788360000000001</v>
      </c>
    </row>
    <row r="5648" spans="1:7">
      <c r="A5648" s="4" t="s">
        <v>19124</v>
      </c>
      <c r="B5648">
        <v>8005016</v>
      </c>
      <c r="D5648" s="4" t="s">
        <v>19125</v>
      </c>
      <c r="E5648" s="4" t="s">
        <v>19126</v>
      </c>
      <c r="F5648">
        <f>VALUE(SUBSTITUTE(Hafas[[#This Row],[Breitengrad Bahnhof]],".",","))</f>
        <v>53.508395</v>
      </c>
      <c r="G5648">
        <f>VALUE(SUBSTITUTE(Hafas[[#This Row],[Längengrad Bahnhof]],".",","))</f>
        <v>10.253335</v>
      </c>
    </row>
    <row r="5649" spans="1:7">
      <c r="A5649" s="4" t="s">
        <v>19127</v>
      </c>
      <c r="B5649">
        <v>8005019</v>
      </c>
      <c r="D5649" s="4" t="s">
        <v>19128</v>
      </c>
      <c r="E5649" s="4" t="s">
        <v>19129</v>
      </c>
      <c r="F5649">
        <f>VALUE(SUBSTITUTE(Hafas[[#This Row],[Breitengrad Bahnhof]],".",","))</f>
        <v>53.83043</v>
      </c>
      <c r="G5649">
        <f>VALUE(SUBSTITUTE(Hafas[[#This Row],[Längengrad Bahnhof]],".",","))</f>
        <v>10.494536999999999</v>
      </c>
    </row>
    <row r="5650" spans="1:7">
      <c r="A5650" s="4" t="s">
        <v>19130</v>
      </c>
      <c r="B5650">
        <v>8012742</v>
      </c>
      <c r="D5650" s="4" t="s">
        <v>19131</v>
      </c>
      <c r="E5650" s="4" t="s">
        <v>19132</v>
      </c>
      <c r="F5650">
        <f>VALUE(SUBSTITUTE(Hafas[[#This Row],[Breitengrad Bahnhof]],".",","))</f>
        <v>50.863498</v>
      </c>
      <c r="G5650">
        <f>VALUE(SUBSTITUTE(Hafas[[#This Row],[Längengrad Bahnhof]],".",","))</f>
        <v>10.562728</v>
      </c>
    </row>
    <row r="5651" spans="1:7">
      <c r="A5651" s="4" t="s">
        <v>19133</v>
      </c>
      <c r="B5651">
        <v>8005020</v>
      </c>
      <c r="D5651" s="4" t="s">
        <v>19134</v>
      </c>
      <c r="E5651" s="4" t="s">
        <v>19135</v>
      </c>
      <c r="F5651">
        <f>VALUE(SUBSTITUTE(Hafas[[#This Row],[Breitengrad Bahnhof]],".",","))</f>
        <v>49.829805999999998</v>
      </c>
      <c r="G5651">
        <f>VALUE(SUBSTITUTE(Hafas[[#This Row],[Längengrad Bahnhof]],".",","))</f>
        <v>8.8356890000000003</v>
      </c>
    </row>
    <row r="5652" spans="1:7">
      <c r="A5652" s="4" t="s">
        <v>19136</v>
      </c>
      <c r="B5652">
        <v>8005023</v>
      </c>
      <c r="D5652" s="4" t="s">
        <v>19137</v>
      </c>
      <c r="E5652" s="4" t="s">
        <v>19138</v>
      </c>
      <c r="F5652">
        <f>VALUE(SUBSTITUTE(Hafas[[#This Row],[Breitengrad Bahnhof]],".",","))</f>
        <v>54.181206000000003</v>
      </c>
      <c r="G5652">
        <f>VALUE(SUBSTITUTE(Hafas[[#This Row],[Längengrad Bahnhof]],".",","))</f>
        <v>8.9066469999999995</v>
      </c>
    </row>
    <row r="5653" spans="1:7">
      <c r="A5653" s="4" t="s">
        <v>19139</v>
      </c>
      <c r="B5653">
        <v>8010124</v>
      </c>
      <c r="D5653" s="4" t="s">
        <v>19140</v>
      </c>
      <c r="E5653" s="4" t="s">
        <v>19141</v>
      </c>
      <c r="F5653">
        <f>VALUE(SUBSTITUTE(Hafas[[#This Row],[Breitengrad Bahnhof]],".",","))</f>
        <v>51.342269999999999</v>
      </c>
      <c r="G5653">
        <f>VALUE(SUBSTITUTE(Hafas[[#This Row],[Längengrad Bahnhof]],".",","))</f>
        <v>11.286051</v>
      </c>
    </row>
    <row r="5654" spans="1:7">
      <c r="A5654" s="4" t="s">
        <v>19142</v>
      </c>
      <c r="B5654">
        <v>8012743</v>
      </c>
      <c r="D5654" s="4" t="s">
        <v>19143</v>
      </c>
      <c r="E5654" s="4" t="s">
        <v>19144</v>
      </c>
      <c r="F5654">
        <f>VALUE(SUBSTITUTE(Hafas[[#This Row],[Breitengrad Bahnhof]],".",","))</f>
        <v>51.297997000000002</v>
      </c>
      <c r="G5654">
        <f>VALUE(SUBSTITUTE(Hafas[[#This Row],[Längengrad Bahnhof]],".",","))</f>
        <v>11.601464</v>
      </c>
    </row>
    <row r="5655" spans="1:7">
      <c r="A5655" s="4" t="s">
        <v>19145</v>
      </c>
      <c r="B5655">
        <v>8079094</v>
      </c>
      <c r="D5655" s="4" t="s">
        <v>19146</v>
      </c>
      <c r="E5655" s="4" t="s">
        <v>19147</v>
      </c>
      <c r="F5655">
        <f>VALUE(SUBSTITUTE(Hafas[[#This Row],[Breitengrad Bahnhof]],".",","))</f>
        <v>48.109046999999997</v>
      </c>
      <c r="G5655">
        <f>VALUE(SUBSTITUTE(Hafas[[#This Row],[Längengrad Bahnhof]],".",","))</f>
        <v>9.9398099999999996</v>
      </c>
    </row>
    <row r="5656" spans="1:7">
      <c r="A5656" s="4" t="s">
        <v>19148</v>
      </c>
      <c r="B5656">
        <v>8005026</v>
      </c>
      <c r="D5656" s="4" t="s">
        <v>19149</v>
      </c>
      <c r="E5656" s="4" t="s">
        <v>19150</v>
      </c>
      <c r="F5656">
        <f>VALUE(SUBSTITUTE(Hafas[[#This Row],[Breitengrad Bahnhof]],".",","))</f>
        <v>49.577970000000001</v>
      </c>
      <c r="G5656">
        <f>VALUE(SUBSTITUTE(Hafas[[#This Row],[Längengrad Bahnhof]],".",","))</f>
        <v>8.7200150000000001</v>
      </c>
    </row>
    <row r="5657" spans="1:7">
      <c r="A5657" s="4" t="s">
        <v>19151</v>
      </c>
      <c r="B5657">
        <v>8005027</v>
      </c>
      <c r="D5657" s="4" t="s">
        <v>19152</v>
      </c>
      <c r="E5657" s="4" t="s">
        <v>19153</v>
      </c>
      <c r="F5657">
        <f>VALUE(SUBSTITUTE(Hafas[[#This Row],[Breitengrad Bahnhof]],".",","))</f>
        <v>50.597996999999999</v>
      </c>
      <c r="G5657">
        <f>VALUE(SUBSTITUTE(Hafas[[#This Row],[Längengrad Bahnhof]],".",","))</f>
        <v>8.8307009999999995</v>
      </c>
    </row>
    <row r="5658" spans="1:7">
      <c r="A5658" s="4" t="s">
        <v>19154</v>
      </c>
      <c r="B5658">
        <v>8081949</v>
      </c>
      <c r="D5658" s="4" t="s">
        <v>19155</v>
      </c>
      <c r="E5658" s="4" t="s">
        <v>19156</v>
      </c>
      <c r="F5658">
        <f>VALUE(SUBSTITUTE(Hafas[[#This Row],[Breitengrad Bahnhof]],".",","))</f>
        <v>47.672773999999997</v>
      </c>
      <c r="G5658">
        <f>VALUE(SUBSTITUTE(Hafas[[#This Row],[Längengrad Bahnhof]],".",","))</f>
        <v>12.458593</v>
      </c>
    </row>
    <row r="5659" spans="1:7">
      <c r="A5659" s="4" t="s">
        <v>19157</v>
      </c>
      <c r="B5659">
        <v>8081950</v>
      </c>
      <c r="D5659" s="4" t="s">
        <v>19158</v>
      </c>
      <c r="E5659" s="4" t="s">
        <v>19159</v>
      </c>
      <c r="F5659">
        <f>VALUE(SUBSTITUTE(Hafas[[#This Row],[Breitengrad Bahnhof]],".",","))</f>
        <v>47.677374999999998</v>
      </c>
      <c r="G5659">
        <f>VALUE(SUBSTITUTE(Hafas[[#This Row],[Längengrad Bahnhof]],".",","))</f>
        <v>12.469875</v>
      </c>
    </row>
    <row r="5660" spans="1:7">
      <c r="A5660" s="4" t="s">
        <v>19160</v>
      </c>
      <c r="B5660">
        <v>8005030</v>
      </c>
      <c r="D5660" s="4" t="s">
        <v>19161</v>
      </c>
      <c r="E5660" s="4" t="s">
        <v>19162</v>
      </c>
      <c r="F5660">
        <f>VALUE(SUBSTITUTE(Hafas[[#This Row],[Breitengrad Bahnhof]],".",","))</f>
        <v>51.801845999999998</v>
      </c>
      <c r="G5660">
        <f>VALUE(SUBSTITUTE(Hafas[[#This Row],[Längengrad Bahnhof]],".",","))</f>
        <v>7.0499559999999999</v>
      </c>
    </row>
    <row r="5661" spans="1:7">
      <c r="A5661" s="4" t="s">
        <v>19163</v>
      </c>
      <c r="B5661">
        <v>8003305</v>
      </c>
      <c r="D5661" s="4" t="s">
        <v>19164</v>
      </c>
      <c r="E5661" s="4" t="s">
        <v>19165</v>
      </c>
      <c r="F5661">
        <f>VALUE(SUBSTITUTE(Hafas[[#This Row],[Breitengrad Bahnhof]],".",","))</f>
        <v>51.787036999999998</v>
      </c>
      <c r="G5661">
        <f>VALUE(SUBSTITUTE(Hafas[[#This Row],[Längengrad Bahnhof]],".",","))</f>
        <v>7.0351980000000003</v>
      </c>
    </row>
    <row r="5662" spans="1:7">
      <c r="A5662" s="4" t="s">
        <v>19166</v>
      </c>
      <c r="B5662">
        <v>8003860</v>
      </c>
      <c r="D5662" s="4" t="s">
        <v>19167</v>
      </c>
      <c r="E5662" s="4" t="s">
        <v>19168</v>
      </c>
      <c r="F5662">
        <f>VALUE(SUBSTITUTE(Hafas[[#This Row],[Breitengrad Bahnhof]],".",","))</f>
        <v>51.839266000000002</v>
      </c>
      <c r="G5662">
        <f>VALUE(SUBSTITUTE(Hafas[[#This Row],[Längengrad Bahnhof]],".",","))</f>
        <v>7.0981670000000001</v>
      </c>
    </row>
    <row r="5663" spans="1:7">
      <c r="A5663" s="4" t="s">
        <v>19169</v>
      </c>
      <c r="B5663">
        <v>8000310</v>
      </c>
      <c r="D5663" s="4" t="s">
        <v>19170</v>
      </c>
      <c r="E5663" s="4" t="s">
        <v>19171</v>
      </c>
      <c r="F5663">
        <f>VALUE(SUBSTITUTE(Hafas[[#This Row],[Breitengrad Bahnhof]],".",","))</f>
        <v>50.577002999999998</v>
      </c>
      <c r="G5663">
        <f>VALUE(SUBSTITUTE(Hafas[[#This Row],[Längengrad Bahnhof]],".",","))</f>
        <v>7.23027</v>
      </c>
    </row>
    <row r="5664" spans="1:7">
      <c r="A5664" s="4" t="s">
        <v>19172</v>
      </c>
      <c r="B5664">
        <v>8075946</v>
      </c>
      <c r="D5664" s="4" t="s">
        <v>2585</v>
      </c>
      <c r="E5664" s="4" t="s">
        <v>2585</v>
      </c>
      <c r="F5664">
        <f>VALUE(SUBSTITUTE(Hafas[[#This Row],[Breitengrad Bahnhof]],".",","))</f>
        <v>999999</v>
      </c>
      <c r="G5664">
        <f>VALUE(SUBSTITUTE(Hafas[[#This Row],[Längengrad Bahnhof]],".",","))</f>
        <v>999999</v>
      </c>
    </row>
    <row r="5665" spans="1:7">
      <c r="A5665" s="4" t="s">
        <v>19173</v>
      </c>
      <c r="B5665">
        <v>8005033</v>
      </c>
      <c r="D5665" s="4" t="s">
        <v>19174</v>
      </c>
      <c r="E5665" s="4" t="s">
        <v>19175</v>
      </c>
      <c r="F5665">
        <f>VALUE(SUBSTITUTE(Hafas[[#This Row],[Breitengrad Bahnhof]],".",","))</f>
        <v>51.177235000000003</v>
      </c>
      <c r="G5665">
        <f>VALUE(SUBSTITUTE(Hafas[[#This Row],[Längengrad Bahnhof]],".",","))</f>
        <v>7.1999829999999996</v>
      </c>
    </row>
    <row r="5666" spans="1:7">
      <c r="A5666" s="4" t="s">
        <v>19176</v>
      </c>
      <c r="B5666">
        <v>8005034</v>
      </c>
      <c r="D5666" s="4" t="s">
        <v>19177</v>
      </c>
      <c r="E5666" s="4" t="s">
        <v>19178</v>
      </c>
      <c r="F5666">
        <f>VALUE(SUBSTITUTE(Hafas[[#This Row],[Breitengrad Bahnhof]],".",","))</f>
        <v>51.169198000000002</v>
      </c>
      <c r="G5666">
        <f>VALUE(SUBSTITUTE(Hafas[[#This Row],[Längengrad Bahnhof]],".",","))</f>
        <v>7.16303</v>
      </c>
    </row>
    <row r="5667" spans="1:7">
      <c r="A5667" s="4" t="s">
        <v>19179</v>
      </c>
      <c r="B5667">
        <v>8000311</v>
      </c>
      <c r="D5667" s="4" t="s">
        <v>19180</v>
      </c>
      <c r="E5667" s="4" t="s">
        <v>19181</v>
      </c>
      <c r="F5667">
        <f>VALUE(SUBSTITUTE(Hafas[[#This Row],[Breitengrad Bahnhof]],".",","))</f>
        <v>51.190724000000003</v>
      </c>
      <c r="G5667">
        <f>VALUE(SUBSTITUTE(Hafas[[#This Row],[Längengrad Bahnhof]],".",","))</f>
        <v>7.2528329999999999</v>
      </c>
    </row>
    <row r="5668" spans="1:7">
      <c r="A5668" s="4" t="s">
        <v>19182</v>
      </c>
      <c r="B5668">
        <v>8005035</v>
      </c>
      <c r="D5668" s="4" t="s">
        <v>19183</v>
      </c>
      <c r="E5668" s="4" t="s">
        <v>19184</v>
      </c>
      <c r="F5668">
        <f>VALUE(SUBSTITUTE(Hafas[[#This Row],[Breitengrad Bahnhof]],".",","))</f>
        <v>51.215322999999998</v>
      </c>
      <c r="G5668">
        <f>VALUE(SUBSTITUTE(Hafas[[#This Row],[Längengrad Bahnhof]],".",","))</f>
        <v>7.2427279999999996</v>
      </c>
    </row>
    <row r="5669" spans="1:7">
      <c r="A5669" s="4" t="s">
        <v>19185</v>
      </c>
      <c r="B5669">
        <v>8005037</v>
      </c>
      <c r="D5669" s="4" t="s">
        <v>19186</v>
      </c>
      <c r="E5669" s="4" t="s">
        <v>19187</v>
      </c>
      <c r="F5669">
        <f>VALUE(SUBSTITUTE(Hafas[[#This Row],[Breitengrad Bahnhof]],".",","))</f>
        <v>48.592660000000002</v>
      </c>
      <c r="G5669">
        <f>VALUE(SUBSTITUTE(Hafas[[#This Row],[Längengrad Bahnhof]],".",","))</f>
        <v>8.0071379999999994</v>
      </c>
    </row>
    <row r="5670" spans="1:7">
      <c r="A5670" s="4" t="s">
        <v>19188</v>
      </c>
      <c r="B5670">
        <v>8000312</v>
      </c>
      <c r="D5670" s="4" t="s">
        <v>19189</v>
      </c>
      <c r="E5670" s="4" t="s">
        <v>19190</v>
      </c>
      <c r="F5670">
        <f>VALUE(SUBSTITUTE(Hafas[[#This Row],[Breitengrad Bahnhof]],".",","))</f>
        <v>54.302261999999999</v>
      </c>
      <c r="G5670">
        <f>VALUE(SUBSTITUTE(Hafas[[#This Row],[Längengrad Bahnhof]],".",","))</f>
        <v>9.6711340000000003</v>
      </c>
    </row>
    <row r="5671" spans="1:7">
      <c r="A5671" s="4" t="s">
        <v>19191</v>
      </c>
      <c r="B5671">
        <v>8000313</v>
      </c>
      <c r="D5671" s="4" t="s">
        <v>19192</v>
      </c>
      <c r="E5671" s="4" t="s">
        <v>19193</v>
      </c>
      <c r="F5671">
        <f>VALUE(SUBSTITUTE(Hafas[[#This Row],[Breitengrad Bahnhof]],".",","))</f>
        <v>48.775120999999999</v>
      </c>
      <c r="G5671">
        <f>VALUE(SUBSTITUTE(Hafas[[#This Row],[Längengrad Bahnhof]],".",","))</f>
        <v>8.9323499999999996</v>
      </c>
    </row>
    <row r="5672" spans="1:7">
      <c r="A5672" s="4" t="s">
        <v>19194</v>
      </c>
      <c r="B5672">
        <v>8005001</v>
      </c>
      <c r="D5672" s="4" t="s">
        <v>19195</v>
      </c>
      <c r="E5672" s="4" t="s">
        <v>19196</v>
      </c>
      <c r="F5672">
        <f>VALUE(SUBSTITUTE(Hafas[[#This Row],[Breitengrad Bahnhof]],".",","))</f>
        <v>48.762673999999997</v>
      </c>
      <c r="G5672">
        <f>VALUE(SUBSTITUTE(Hafas[[#This Row],[Längengrad Bahnhof]],".",","))</f>
        <v>8.9320269999999997</v>
      </c>
    </row>
    <row r="5673" spans="1:7">
      <c r="A5673" s="4" t="s">
        <v>19197</v>
      </c>
      <c r="B5673">
        <v>8012749</v>
      </c>
      <c r="D5673" s="4" t="s">
        <v>19198</v>
      </c>
      <c r="E5673" s="4" t="s">
        <v>19199</v>
      </c>
      <c r="F5673">
        <f>VALUE(SUBSTITUTE(Hafas[[#This Row],[Breitengrad Bahnhof]],".",","))</f>
        <v>50.615248999999999</v>
      </c>
      <c r="G5673">
        <f>VALUE(SUBSTITUTE(Hafas[[#This Row],[Längengrad Bahnhof]],".",","))</f>
        <v>10.835138000000001</v>
      </c>
    </row>
    <row r="5674" spans="1:7">
      <c r="A5674" s="4" t="s">
        <v>19200</v>
      </c>
      <c r="B5674">
        <v>8005044</v>
      </c>
      <c r="D5674" s="4" t="s">
        <v>19201</v>
      </c>
      <c r="E5674" s="4" t="s">
        <v>19202</v>
      </c>
      <c r="F5674">
        <f>VALUE(SUBSTITUTE(Hafas[[#This Row],[Breitengrad Bahnhof]],".",","))</f>
        <v>49.259770000000003</v>
      </c>
      <c r="G5674">
        <f>VALUE(SUBSTITUTE(Hafas[[#This Row],[Längengrad Bahnhof]],".",","))</f>
        <v>7.0790649999999999</v>
      </c>
    </row>
    <row r="5675" spans="1:7">
      <c r="A5675" s="4" t="s">
        <v>19203</v>
      </c>
      <c r="B5675">
        <v>8005045</v>
      </c>
      <c r="D5675" s="4" t="s">
        <v>19204</v>
      </c>
      <c r="E5675" s="4" t="s">
        <v>19205</v>
      </c>
      <c r="F5675">
        <f>VALUE(SUBSTITUTE(Hafas[[#This Row],[Breitengrad Bahnhof]],".",","))</f>
        <v>50.060093999999999</v>
      </c>
      <c r="G5675">
        <f>VALUE(SUBSTITUTE(Hafas[[#This Row],[Längengrad Bahnhof]],".",","))</f>
        <v>10.814204999999999</v>
      </c>
    </row>
    <row r="5676" spans="1:7">
      <c r="A5676" s="4" t="s">
        <v>19206</v>
      </c>
      <c r="B5676">
        <v>8071011</v>
      </c>
      <c r="D5676" s="4" t="s">
        <v>19207</v>
      </c>
      <c r="E5676" s="4" t="s">
        <v>19208</v>
      </c>
      <c r="F5676">
        <f>VALUE(SUBSTITUTE(Hafas[[#This Row],[Breitengrad Bahnhof]],".",","))</f>
        <v>50.063498000000003</v>
      </c>
      <c r="G5676">
        <f>VALUE(SUBSTITUTE(Hafas[[#This Row],[Längengrad Bahnhof]],".",","))</f>
        <v>10.800174999999999</v>
      </c>
    </row>
    <row r="5677" spans="1:7">
      <c r="A5677" s="4" t="s">
        <v>19209</v>
      </c>
      <c r="B5677">
        <v>8012750</v>
      </c>
      <c r="D5677" s="4" t="s">
        <v>19210</v>
      </c>
      <c r="E5677" s="4" t="s">
        <v>19211</v>
      </c>
      <c r="F5677">
        <f>VALUE(SUBSTITUTE(Hafas[[#This Row],[Breitengrad Bahnhof]],".",","))</f>
        <v>50.455159000000002</v>
      </c>
      <c r="G5677">
        <f>VALUE(SUBSTITUTE(Hafas[[#This Row],[Längengrad Bahnhof]],".",","))</f>
        <v>10.432283999999999</v>
      </c>
    </row>
    <row r="5678" spans="1:7">
      <c r="A5678" s="4" t="s">
        <v>19212</v>
      </c>
      <c r="B5678">
        <v>8012751</v>
      </c>
      <c r="D5678" s="4" t="s">
        <v>19213</v>
      </c>
      <c r="E5678" s="4" t="s">
        <v>19214</v>
      </c>
      <c r="F5678">
        <f>VALUE(SUBSTITUTE(Hafas[[#This Row],[Breitengrad Bahnhof]],".",","))</f>
        <v>50.575006999999999</v>
      </c>
      <c r="G5678">
        <f>VALUE(SUBSTITUTE(Hafas[[#This Row],[Längengrad Bahnhof]],".",","))</f>
        <v>12.157813000000001</v>
      </c>
    </row>
    <row r="5679" spans="1:7">
      <c r="A5679" s="4" t="s">
        <v>19215</v>
      </c>
      <c r="B5679">
        <v>8081180</v>
      </c>
      <c r="D5679" s="4" t="s">
        <v>19216</v>
      </c>
      <c r="E5679" s="4" t="s">
        <v>19217</v>
      </c>
      <c r="F5679">
        <f>VALUE(SUBSTITUTE(Hafas[[#This Row],[Breitengrad Bahnhof]],".",","))</f>
        <v>54.106285999999997</v>
      </c>
      <c r="G5679">
        <f>VALUE(SUBSTITUTE(Hafas[[#This Row],[Längengrad Bahnhof]],".",","))</f>
        <v>11.619764999999999</v>
      </c>
    </row>
    <row r="5680" spans="1:7">
      <c r="A5680" s="4" t="s">
        <v>19218</v>
      </c>
      <c r="B5680">
        <v>8005047</v>
      </c>
      <c r="D5680" s="4" t="s">
        <v>19219</v>
      </c>
      <c r="E5680" s="4" t="s">
        <v>19220</v>
      </c>
      <c r="F5680">
        <f>VALUE(SUBSTITUTE(Hafas[[#This Row],[Breitengrad Bahnhof]],".",","))</f>
        <v>52.285806999999998</v>
      </c>
      <c r="G5680">
        <f>VALUE(SUBSTITUTE(Hafas[[#This Row],[Längengrad Bahnhof]],".",","))</f>
        <v>9.8194959999999991</v>
      </c>
    </row>
    <row r="5681" spans="1:7">
      <c r="A5681" s="4" t="s">
        <v>19221</v>
      </c>
      <c r="B5681">
        <v>8005049</v>
      </c>
      <c r="D5681" s="4" t="s">
        <v>19222</v>
      </c>
      <c r="E5681" s="4" t="s">
        <v>19223</v>
      </c>
      <c r="F5681">
        <f>VALUE(SUBSTITUTE(Hafas[[#This Row],[Breitengrad Bahnhof]],".",","))</f>
        <v>49.905152000000001</v>
      </c>
      <c r="G5681">
        <f>VALUE(SUBSTITUTE(Hafas[[#This Row],[Längengrad Bahnhof]],".",","))</f>
        <v>9.8142139999999998</v>
      </c>
    </row>
    <row r="5682" spans="1:7">
      <c r="A5682" s="4" t="s">
        <v>19224</v>
      </c>
      <c r="B5682">
        <v>8081096</v>
      </c>
      <c r="D5682" s="4" t="s">
        <v>19225</v>
      </c>
      <c r="E5682" s="4" t="s">
        <v>19226</v>
      </c>
      <c r="F5682">
        <f>VALUE(SUBSTITUTE(Hafas[[#This Row],[Breitengrad Bahnhof]],".",","))</f>
        <v>52.624529000000003</v>
      </c>
      <c r="G5682">
        <f>VALUE(SUBSTITUTE(Hafas[[#This Row],[Längengrad Bahnhof]],".",","))</f>
        <v>12.684697</v>
      </c>
    </row>
    <row r="5683" spans="1:7">
      <c r="A5683" s="4" t="s">
        <v>19227</v>
      </c>
      <c r="B5683">
        <v>8079613</v>
      </c>
      <c r="D5683" s="4" t="s">
        <v>19228</v>
      </c>
      <c r="E5683" s="4" t="s">
        <v>19229</v>
      </c>
      <c r="F5683">
        <f>VALUE(SUBSTITUTE(Hafas[[#This Row],[Breitengrad Bahnhof]],".",","))</f>
        <v>52.627541999999998</v>
      </c>
      <c r="G5683">
        <f>VALUE(SUBSTITUTE(Hafas[[#This Row],[Längengrad Bahnhof]],".",","))</f>
        <v>12.684455</v>
      </c>
    </row>
    <row r="5684" spans="1:7">
      <c r="A5684" s="4" t="s">
        <v>19230</v>
      </c>
      <c r="B5684">
        <v>8012756</v>
      </c>
      <c r="D5684" s="4" t="s">
        <v>19231</v>
      </c>
      <c r="E5684" s="4" t="s">
        <v>19232</v>
      </c>
      <c r="F5684">
        <f>VALUE(SUBSTITUTE(Hafas[[#This Row],[Breitengrad Bahnhof]],".",","))</f>
        <v>50.459791000000003</v>
      </c>
      <c r="G5684">
        <f>VALUE(SUBSTITUTE(Hafas[[#This Row],[Längengrad Bahnhof]],".",","))</f>
        <v>10.653518999999999</v>
      </c>
    </row>
    <row r="5685" spans="1:7">
      <c r="A5685" s="4" t="s">
        <v>19233</v>
      </c>
      <c r="B5685">
        <v>8012757</v>
      </c>
      <c r="D5685" s="4" t="s">
        <v>19234</v>
      </c>
      <c r="E5685" s="4" t="s">
        <v>19235</v>
      </c>
      <c r="F5685">
        <f>VALUE(SUBSTITUTE(Hafas[[#This Row],[Breitengrad Bahnhof]],".",","))</f>
        <v>51.503200999999997</v>
      </c>
      <c r="G5685">
        <f>VALUE(SUBSTITUTE(Hafas[[#This Row],[Längengrad Bahnhof]],".",","))</f>
        <v>12.134346000000001</v>
      </c>
    </row>
    <row r="5686" spans="1:7">
      <c r="A5686" s="4" t="s">
        <v>19236</v>
      </c>
      <c r="B5686">
        <v>8012758</v>
      </c>
      <c r="D5686" s="4" t="s">
        <v>19237</v>
      </c>
      <c r="E5686" s="4" t="s">
        <v>19238</v>
      </c>
      <c r="F5686">
        <f>VALUE(SUBSTITUTE(Hafas[[#This Row],[Breitengrad Bahnhof]],".",","))</f>
        <v>53.706918999999999</v>
      </c>
      <c r="G5686">
        <f>VALUE(SUBSTITUTE(Hafas[[#This Row],[Längengrad Bahnhof]],".",","))</f>
        <v>12.914199999999999</v>
      </c>
    </row>
    <row r="5687" spans="1:7">
      <c r="A5687" s="4" t="s">
        <v>19239</v>
      </c>
      <c r="B5687">
        <v>8005050</v>
      </c>
      <c r="D5687" s="4" t="s">
        <v>19240</v>
      </c>
      <c r="E5687" s="4" t="s">
        <v>19241</v>
      </c>
      <c r="F5687">
        <f>VALUE(SUBSTITUTE(Hafas[[#This Row],[Breitengrad Bahnhof]],".",","))</f>
        <v>49.840038999999997</v>
      </c>
      <c r="G5687">
        <f>VALUE(SUBSTITUTE(Hafas[[#This Row],[Längengrad Bahnhof]],".",","))</f>
        <v>12.118437999999999</v>
      </c>
    </row>
    <row r="5688" spans="1:7">
      <c r="A5688" s="4" t="s">
        <v>19242</v>
      </c>
      <c r="B5688">
        <v>8012759</v>
      </c>
      <c r="D5688" s="4" t="s">
        <v>19243</v>
      </c>
      <c r="E5688" s="4" t="s">
        <v>19244</v>
      </c>
      <c r="F5688">
        <f>VALUE(SUBSTITUTE(Hafas[[#This Row],[Breitengrad Bahnhof]],".",","))</f>
        <v>50.475859</v>
      </c>
      <c r="G5688">
        <f>VALUE(SUBSTITUTE(Hafas[[#This Row],[Längengrad Bahnhof]],".",","))</f>
        <v>11.954337000000001</v>
      </c>
    </row>
    <row r="5689" spans="1:7">
      <c r="A5689" s="4" t="s">
        <v>19245</v>
      </c>
      <c r="B5689">
        <v>8000314</v>
      </c>
      <c r="D5689" s="4" t="s">
        <v>19246</v>
      </c>
      <c r="E5689" s="4" t="s">
        <v>19247</v>
      </c>
      <c r="F5689">
        <f>VALUE(SUBSTITUTE(Hafas[[#This Row],[Breitengrad Bahnhof]],".",","))</f>
        <v>48.496079000000002</v>
      </c>
      <c r="G5689">
        <f>VALUE(SUBSTITUTE(Hafas[[#This Row],[Längengrad Bahnhof]],".",","))</f>
        <v>9.2091159999999999</v>
      </c>
    </row>
    <row r="5690" spans="1:7">
      <c r="A5690" s="4" t="s">
        <v>19248</v>
      </c>
      <c r="B5690">
        <v>8005052</v>
      </c>
      <c r="D5690" s="4" t="s">
        <v>19249</v>
      </c>
      <c r="E5690" s="4" t="s">
        <v>19250</v>
      </c>
      <c r="F5690">
        <f>VALUE(SUBSTITUTE(Hafas[[#This Row],[Breitengrad Bahnhof]],".",","))</f>
        <v>48.492612999999999</v>
      </c>
      <c r="G5690">
        <f>VALUE(SUBSTITUTE(Hafas[[#This Row],[Längengrad Bahnhof]],".",","))</f>
        <v>9.2018500000000003</v>
      </c>
    </row>
    <row r="5691" spans="1:7">
      <c r="A5691" s="4" t="s">
        <v>19251</v>
      </c>
      <c r="B5691">
        <v>8005053</v>
      </c>
      <c r="D5691" s="4" t="s">
        <v>19252</v>
      </c>
      <c r="E5691" s="4" t="s">
        <v>19253</v>
      </c>
      <c r="F5691">
        <f>VALUE(SUBSTITUTE(Hafas[[#This Row],[Breitengrad Bahnhof]],".",","))</f>
        <v>48.496209999999998</v>
      </c>
      <c r="G5691">
        <f>VALUE(SUBSTITUTE(Hafas[[#This Row],[Längengrad Bahnhof]],".",","))</f>
        <v>9.1754420000000003</v>
      </c>
    </row>
    <row r="5692" spans="1:7">
      <c r="A5692" s="4" t="s">
        <v>19254</v>
      </c>
      <c r="B5692">
        <v>8005054</v>
      </c>
      <c r="D5692" s="4" t="s">
        <v>19255</v>
      </c>
      <c r="E5692" s="4" t="s">
        <v>19256</v>
      </c>
      <c r="F5692">
        <f>VALUE(SUBSTITUTE(Hafas[[#This Row],[Breitengrad Bahnhof]],".",","))</f>
        <v>48.515132000000001</v>
      </c>
      <c r="G5692">
        <f>VALUE(SUBSTITUTE(Hafas[[#This Row],[Längengrad Bahnhof]],".",","))</f>
        <v>9.2369149999999998</v>
      </c>
    </row>
    <row r="5693" spans="1:7">
      <c r="A5693" s="4" t="s">
        <v>19257</v>
      </c>
      <c r="B5693">
        <v>8005055</v>
      </c>
      <c r="D5693" s="4" t="s">
        <v>19258</v>
      </c>
      <c r="E5693" s="4" t="s">
        <v>19259</v>
      </c>
      <c r="F5693">
        <f>VALUE(SUBSTITUTE(Hafas[[#This Row],[Breitengrad Bahnhof]],".",","))</f>
        <v>51.751269999999998</v>
      </c>
      <c r="G5693">
        <f>VALUE(SUBSTITUTE(Hafas[[#This Row],[Längengrad Bahnhof]],".",","))</f>
        <v>6.9480909999999998</v>
      </c>
    </row>
    <row r="5694" spans="1:7">
      <c r="A5694" s="4" t="s">
        <v>19260</v>
      </c>
      <c r="B5694">
        <v>8000315</v>
      </c>
      <c r="D5694" s="4" t="s">
        <v>19261</v>
      </c>
      <c r="E5694" s="4" t="s">
        <v>19262</v>
      </c>
      <c r="F5694">
        <f>VALUE(SUBSTITUTE(Hafas[[#This Row],[Breitengrad Bahnhof]],".",","))</f>
        <v>51.857022999999998</v>
      </c>
      <c r="G5694">
        <f>VALUE(SUBSTITUTE(Hafas[[#This Row],[Längengrad Bahnhof]],".",","))</f>
        <v>8.2866499999999998</v>
      </c>
    </row>
    <row r="5695" spans="1:7">
      <c r="A5695" s="4" t="s">
        <v>19263</v>
      </c>
      <c r="B5695">
        <v>8005058</v>
      </c>
      <c r="D5695" s="4" t="s">
        <v>19264</v>
      </c>
      <c r="E5695" s="4" t="s">
        <v>19265</v>
      </c>
      <c r="F5695">
        <f>VALUE(SUBSTITUTE(Hafas[[#This Row],[Breitengrad Bahnhof]],".",","))</f>
        <v>50.629213</v>
      </c>
      <c r="G5695">
        <f>VALUE(SUBSTITUTE(Hafas[[#This Row],[Längengrad Bahnhof]],".",","))</f>
        <v>6.9475129999999998</v>
      </c>
    </row>
    <row r="5696" spans="1:7">
      <c r="A5696" s="4" t="s">
        <v>19266</v>
      </c>
      <c r="B5696">
        <v>8005057</v>
      </c>
      <c r="D5696" s="4" t="s">
        <v>19267</v>
      </c>
      <c r="E5696" s="4" t="s">
        <v>19268</v>
      </c>
      <c r="F5696">
        <f>VALUE(SUBSTITUTE(Hafas[[#This Row],[Breitengrad Bahnhof]],".",","))</f>
        <v>50.628284000000001</v>
      </c>
      <c r="G5696">
        <f>VALUE(SUBSTITUTE(Hafas[[#This Row],[Längengrad Bahnhof]],".",","))</f>
        <v>6.967911</v>
      </c>
    </row>
    <row r="5697" spans="1:7">
      <c r="A5697" s="4" t="s">
        <v>19269</v>
      </c>
      <c r="B5697">
        <v>8005059</v>
      </c>
      <c r="D5697" s="4" t="s">
        <v>19270</v>
      </c>
      <c r="E5697" s="4" t="s">
        <v>19271</v>
      </c>
      <c r="F5697">
        <f>VALUE(SUBSTITUTE(Hafas[[#This Row],[Breitengrad Bahnhof]],".",","))</f>
        <v>51.542382000000003</v>
      </c>
      <c r="G5697">
        <f>VALUE(SUBSTITUTE(Hafas[[#This Row],[Längengrad Bahnhof]],".",","))</f>
        <v>6.5919439999999998</v>
      </c>
    </row>
    <row r="5698" spans="1:7">
      <c r="A5698" s="4" t="s">
        <v>19272</v>
      </c>
      <c r="B5698">
        <v>8005062</v>
      </c>
      <c r="D5698" s="4" t="s">
        <v>19273</v>
      </c>
      <c r="E5698" s="4" t="s">
        <v>19274</v>
      </c>
      <c r="F5698">
        <f>VALUE(SUBSTITUTE(Hafas[[#This Row],[Breitengrad Bahnhof]],".",","))</f>
        <v>50.489493000000003</v>
      </c>
      <c r="G5698">
        <f>VALUE(SUBSTITUTE(Hafas[[#This Row],[Längengrad Bahnhof]],".",","))</f>
        <v>7.3334270000000004</v>
      </c>
    </row>
    <row r="5699" spans="1:7">
      <c r="A5699" s="4" t="s">
        <v>19275</v>
      </c>
      <c r="B5699">
        <v>8000316</v>
      </c>
      <c r="D5699" s="4" t="s">
        <v>19276</v>
      </c>
      <c r="E5699" s="4" t="s">
        <v>19277</v>
      </c>
      <c r="F5699">
        <f>VALUE(SUBSTITUTE(Hafas[[#This Row],[Breitengrad Bahnhof]],".",","))</f>
        <v>52.276299000000002</v>
      </c>
      <c r="G5699">
        <f>VALUE(SUBSTITUTE(Hafas[[#This Row],[Längengrad Bahnhof]],".",","))</f>
        <v>7.4342550000000003</v>
      </c>
    </row>
    <row r="5700" spans="1:7">
      <c r="A5700" s="4" t="s">
        <v>19278</v>
      </c>
      <c r="B5700">
        <v>8004000</v>
      </c>
      <c r="D5700" s="4" t="s">
        <v>19279</v>
      </c>
      <c r="E5700" s="4" t="s">
        <v>19280</v>
      </c>
      <c r="F5700">
        <f>VALUE(SUBSTITUTE(Hafas[[#This Row],[Breitengrad Bahnhof]],".",","))</f>
        <v>52.223134000000002</v>
      </c>
      <c r="G5700">
        <f>VALUE(SUBSTITUTE(Hafas[[#This Row],[Längengrad Bahnhof]],".",","))</f>
        <v>7.4856129999999999</v>
      </c>
    </row>
    <row r="5701" spans="1:7">
      <c r="A5701" s="4" t="s">
        <v>19281</v>
      </c>
      <c r="B5701">
        <v>8005064</v>
      </c>
      <c r="D5701" s="4" t="s">
        <v>19282</v>
      </c>
      <c r="E5701" s="4" t="s">
        <v>19283</v>
      </c>
      <c r="F5701">
        <f>VALUE(SUBSTITUTE(Hafas[[#This Row],[Breitengrad Bahnhof]],".",","))</f>
        <v>47.556922999999998</v>
      </c>
      <c r="G5701">
        <f>VALUE(SUBSTITUTE(Hafas[[#This Row],[Längengrad Bahnhof]],".",","))</f>
        <v>7.7842089999999997</v>
      </c>
    </row>
    <row r="5702" spans="1:7">
      <c r="A5702" s="4" t="s">
        <v>19284</v>
      </c>
      <c r="B5702">
        <v>8000317</v>
      </c>
      <c r="D5702" s="4" t="s">
        <v>19285</v>
      </c>
      <c r="E5702" s="4" t="s">
        <v>19286</v>
      </c>
      <c r="F5702">
        <f>VALUE(SUBSTITUTE(Hafas[[#This Row],[Breitengrad Bahnhof]],".",","))</f>
        <v>51.393507</v>
      </c>
      <c r="G5702">
        <f>VALUE(SUBSTITUTE(Hafas[[#This Row],[Längengrad Bahnhof]],".",","))</f>
        <v>6.7064839999999997</v>
      </c>
    </row>
    <row r="5703" spans="1:7">
      <c r="A5703" s="4" t="s">
        <v>19287</v>
      </c>
      <c r="B5703">
        <v>8005065</v>
      </c>
      <c r="D5703" s="4" t="s">
        <v>19288</v>
      </c>
      <c r="E5703" s="4" t="s">
        <v>19289</v>
      </c>
      <c r="F5703">
        <f>VALUE(SUBSTITUTE(Hafas[[#This Row],[Breitengrad Bahnhof]],".",","))</f>
        <v>51.401873000000002</v>
      </c>
      <c r="G5703">
        <f>VALUE(SUBSTITUTE(Hafas[[#This Row],[Längengrad Bahnhof]],".",","))</f>
        <v>6.7241080000000002</v>
      </c>
    </row>
    <row r="5704" spans="1:7">
      <c r="A5704" s="4" t="s">
        <v>19290</v>
      </c>
      <c r="B5704">
        <v>8012760</v>
      </c>
      <c r="D5704" s="4" t="s">
        <v>19291</v>
      </c>
      <c r="E5704" s="4" t="s">
        <v>19292</v>
      </c>
      <c r="F5704">
        <f>VALUE(SUBSTITUTE(Hafas[[#This Row],[Breitengrad Bahnhof]],".",","))</f>
        <v>53.092858</v>
      </c>
      <c r="G5704">
        <f>VALUE(SUBSTITUTE(Hafas[[#This Row],[Längengrad Bahnhof]],".",","))</f>
        <v>12.899993</v>
      </c>
    </row>
    <row r="5705" spans="1:7">
      <c r="A5705" s="4" t="s">
        <v>19293</v>
      </c>
      <c r="B5705">
        <v>8005067</v>
      </c>
      <c r="D5705" s="4" t="s">
        <v>19294</v>
      </c>
      <c r="E5705" s="4" t="s">
        <v>19295</v>
      </c>
      <c r="F5705">
        <f>VALUE(SUBSTITUTE(Hafas[[#This Row],[Breitengrad Bahnhof]],".",","))</f>
        <v>49.229061000000002</v>
      </c>
      <c r="G5705">
        <f>VALUE(SUBSTITUTE(Hafas[[#This Row],[Längengrad Bahnhof]],".",","))</f>
        <v>8.4156479999999991</v>
      </c>
    </row>
    <row r="5706" spans="1:7">
      <c r="A5706" s="4" t="s">
        <v>19296</v>
      </c>
      <c r="B5706">
        <v>8070890</v>
      </c>
      <c r="D5706" s="4" t="s">
        <v>19297</v>
      </c>
      <c r="E5706" s="4" t="s">
        <v>19298</v>
      </c>
      <c r="F5706">
        <f>VALUE(SUBSTITUTE(Hafas[[#This Row],[Breitengrad Bahnhof]],".",","))</f>
        <v>49.232649000000002</v>
      </c>
      <c r="G5706">
        <f>VALUE(SUBSTITUTE(Hafas[[#This Row],[Längengrad Bahnhof]],".",","))</f>
        <v>8.4096609999999998</v>
      </c>
    </row>
    <row r="5707" spans="1:7">
      <c r="A5707" s="4" t="s">
        <v>19299</v>
      </c>
      <c r="B5707">
        <v>8005068</v>
      </c>
      <c r="D5707" s="4" t="s">
        <v>19300</v>
      </c>
      <c r="E5707" s="4" t="s">
        <v>19301</v>
      </c>
      <c r="F5707">
        <f>VALUE(SUBSTITUTE(Hafas[[#This Row],[Breitengrad Bahnhof]],".",","))</f>
        <v>47.709532000000003</v>
      </c>
      <c r="G5707">
        <f>VALUE(SUBSTITUTE(Hafas[[#This Row],[Längengrad Bahnhof]],".",","))</f>
        <v>7.5316429999999999</v>
      </c>
    </row>
    <row r="5708" spans="1:7">
      <c r="A5708" s="4" t="s">
        <v>19302</v>
      </c>
      <c r="B5708">
        <v>8005072</v>
      </c>
      <c r="D5708" s="4" t="s">
        <v>19303</v>
      </c>
      <c r="E5708" s="4" t="s">
        <v>19304</v>
      </c>
      <c r="F5708">
        <f>VALUE(SUBSTITUTE(Hafas[[#This Row],[Breitengrad Bahnhof]],".",","))</f>
        <v>49.109366000000001</v>
      </c>
      <c r="G5708">
        <f>VALUE(SUBSTITUTE(Hafas[[#This Row],[Längengrad Bahnhof]],".",","))</f>
        <v>8.2730569999999997</v>
      </c>
    </row>
    <row r="5709" spans="1:7">
      <c r="A5709" s="4" t="s">
        <v>19305</v>
      </c>
      <c r="B5709">
        <v>8005069</v>
      </c>
      <c r="D5709" s="4" t="s">
        <v>19306</v>
      </c>
      <c r="E5709" s="4" t="s">
        <v>19307</v>
      </c>
      <c r="F5709">
        <f>VALUE(SUBSTITUTE(Hafas[[#This Row],[Breitengrad Bahnhof]],".",","))</f>
        <v>49.119537000000001</v>
      </c>
      <c r="G5709">
        <f>VALUE(SUBSTITUTE(Hafas[[#This Row],[Längengrad Bahnhof]],".",","))</f>
        <v>8.2741659999999992</v>
      </c>
    </row>
    <row r="5710" spans="1:7">
      <c r="A5710" s="4" t="s">
        <v>19308</v>
      </c>
      <c r="B5710">
        <v>8005071</v>
      </c>
      <c r="D5710" s="4" t="s">
        <v>19309</v>
      </c>
      <c r="E5710" s="4" t="s">
        <v>19310</v>
      </c>
      <c r="F5710">
        <f>VALUE(SUBSTITUTE(Hafas[[#This Row],[Breitengrad Bahnhof]],".",","))</f>
        <v>49.114835999999997</v>
      </c>
      <c r="G5710">
        <f>VALUE(SUBSTITUTE(Hafas[[#This Row],[Längengrad Bahnhof]],".",","))</f>
        <v>8.2732910000000004</v>
      </c>
    </row>
    <row r="5711" spans="1:7">
      <c r="A5711" s="4" t="s">
        <v>19311</v>
      </c>
      <c r="B5711">
        <v>8005070</v>
      </c>
      <c r="D5711" s="4" t="s">
        <v>19312</v>
      </c>
      <c r="E5711" s="4" t="s">
        <v>19313</v>
      </c>
      <c r="F5711">
        <f>VALUE(SUBSTITUTE(Hafas[[#This Row],[Breitengrad Bahnhof]],".",","))</f>
        <v>50.281519000000003</v>
      </c>
      <c r="G5711">
        <f>VALUE(SUBSTITUTE(Hafas[[#This Row],[Längengrad Bahnhof]],".",","))</f>
        <v>7.6204840000000003</v>
      </c>
    </row>
    <row r="5712" spans="1:7">
      <c r="A5712" s="4" t="s">
        <v>19314</v>
      </c>
      <c r="B5712">
        <v>8000318</v>
      </c>
      <c r="D5712" s="4" t="s">
        <v>19315</v>
      </c>
      <c r="E5712" s="4" t="s">
        <v>19316</v>
      </c>
      <c r="F5712">
        <f>VALUE(SUBSTITUTE(Hafas[[#This Row],[Breitengrad Bahnhof]],".",","))</f>
        <v>51.163027</v>
      </c>
      <c r="G5712">
        <f>VALUE(SUBSTITUTE(Hafas[[#This Row],[Längengrad Bahnhof]],".",","))</f>
        <v>6.4395639999999998</v>
      </c>
    </row>
    <row r="5713" spans="1:7">
      <c r="A5713" s="4" t="s">
        <v>19317</v>
      </c>
      <c r="B5713">
        <v>8005073</v>
      </c>
      <c r="D5713" s="4" t="s">
        <v>19318</v>
      </c>
      <c r="E5713" s="4" t="s">
        <v>19319</v>
      </c>
      <c r="F5713">
        <f>VALUE(SUBSTITUTE(Hafas[[#This Row],[Breitengrad Bahnhof]],".",","))</f>
        <v>51.137847000000001</v>
      </c>
      <c r="G5713">
        <f>VALUE(SUBSTITUTE(Hafas[[#This Row],[Längengrad Bahnhof]],".",","))</f>
        <v>6.4461690000000003</v>
      </c>
    </row>
    <row r="5714" spans="1:7">
      <c r="A5714" s="4" t="s">
        <v>19320</v>
      </c>
      <c r="B5714">
        <v>8081095</v>
      </c>
      <c r="D5714" s="4" t="s">
        <v>19321</v>
      </c>
      <c r="E5714" s="4" t="s">
        <v>19322</v>
      </c>
      <c r="F5714">
        <f>VALUE(SUBSTITUTE(Hafas[[#This Row],[Breitengrad Bahnhof]],".",","))</f>
        <v>52.659466999999999</v>
      </c>
      <c r="G5714">
        <f>VALUE(SUBSTITUTE(Hafas[[#This Row],[Längengrad Bahnhof]],".",","))</f>
        <v>12.499082</v>
      </c>
    </row>
    <row r="5715" spans="1:7">
      <c r="A5715" s="4" t="s">
        <v>19323</v>
      </c>
      <c r="B5715">
        <v>8005074</v>
      </c>
      <c r="D5715" s="4" t="s">
        <v>19324</v>
      </c>
      <c r="E5715" s="4" t="s">
        <v>19325</v>
      </c>
      <c r="F5715">
        <f>VALUE(SUBSTITUTE(Hafas[[#This Row],[Breitengrad Bahnhof]],".",","))</f>
        <v>50.657876000000002</v>
      </c>
      <c r="G5715">
        <f>VALUE(SUBSTITUTE(Hafas[[#This Row],[Längengrad Bahnhof]],".",","))</f>
        <v>7.2102139999999997</v>
      </c>
    </row>
    <row r="5716" spans="1:7">
      <c r="A5716" s="4" t="s">
        <v>19326</v>
      </c>
      <c r="B5716">
        <v>8075074</v>
      </c>
      <c r="D5716" s="4" t="s">
        <v>19327</v>
      </c>
      <c r="E5716" s="4" t="s">
        <v>19328</v>
      </c>
      <c r="F5716">
        <f>VALUE(SUBSTITUTE(Hafas[[#This Row],[Breitengrad Bahnhof]],".",","))</f>
        <v>50.657446999999998</v>
      </c>
      <c r="G5716">
        <f>VALUE(SUBSTITUTE(Hafas[[#This Row],[Längengrad Bahnhof]],".",","))</f>
        <v>7.2098050000000002</v>
      </c>
    </row>
    <row r="5717" spans="1:7">
      <c r="A5717" s="4" t="s">
        <v>19329</v>
      </c>
      <c r="B5717">
        <v>8081094</v>
      </c>
      <c r="D5717" s="4" t="s">
        <v>19330</v>
      </c>
      <c r="E5717" s="4" t="s">
        <v>19331</v>
      </c>
      <c r="F5717">
        <f>VALUE(SUBSTITUTE(Hafas[[#This Row],[Breitengrad Bahnhof]],".",","))</f>
        <v>52.624434999999998</v>
      </c>
      <c r="G5717">
        <f>VALUE(SUBSTITUTE(Hafas[[#This Row],[Längengrad Bahnhof]],".",","))</f>
        <v>12.751611</v>
      </c>
    </row>
    <row r="5718" spans="1:7">
      <c r="A5718" s="4" t="s">
        <v>19332</v>
      </c>
      <c r="B5718">
        <v>8012762</v>
      </c>
      <c r="D5718" s="4" t="s">
        <v>19333</v>
      </c>
      <c r="E5718" s="4" t="s">
        <v>19334</v>
      </c>
      <c r="F5718">
        <f>VALUE(SUBSTITUTE(Hafas[[#This Row],[Breitengrad Bahnhof]],".",","))</f>
        <v>54.251016</v>
      </c>
      <c r="G5718">
        <f>VALUE(SUBSTITUTE(Hafas[[#This Row],[Längengrad Bahnhof]],".",","))</f>
        <v>12.487015</v>
      </c>
    </row>
    <row r="5719" spans="1:7">
      <c r="A5719" s="4" t="s">
        <v>19335</v>
      </c>
      <c r="B5719">
        <v>8087031</v>
      </c>
      <c r="D5719" s="4" t="s">
        <v>19336</v>
      </c>
      <c r="E5719" s="4" t="s">
        <v>19337</v>
      </c>
      <c r="F5719">
        <f>VALUE(SUBSTITUTE(Hafas[[#This Row],[Breitengrad Bahnhof]],".",","))</f>
        <v>54.251035999999999</v>
      </c>
      <c r="G5719">
        <f>VALUE(SUBSTITUTE(Hafas[[#This Row],[Längengrad Bahnhof]],".",","))</f>
        <v>12.482395</v>
      </c>
    </row>
    <row r="5720" spans="1:7">
      <c r="A5720" s="4" t="s">
        <v>19338</v>
      </c>
      <c r="B5720">
        <v>8012763</v>
      </c>
      <c r="D5720" s="4" t="s">
        <v>19339</v>
      </c>
      <c r="E5720" s="4" t="s">
        <v>19340</v>
      </c>
      <c r="F5720">
        <f>VALUE(SUBSTITUTE(Hafas[[#This Row],[Breitengrad Bahnhof]],".",","))</f>
        <v>54.239176</v>
      </c>
      <c r="G5720">
        <f>VALUE(SUBSTITUTE(Hafas[[#This Row],[Längengrad Bahnhof]],".",","))</f>
        <v>12.436965000000001</v>
      </c>
    </row>
    <row r="5721" spans="1:7">
      <c r="A5721" s="4" t="s">
        <v>19341</v>
      </c>
      <c r="B5721">
        <v>8005077</v>
      </c>
      <c r="D5721" s="4" t="s">
        <v>19342</v>
      </c>
      <c r="E5721" s="4" t="s">
        <v>19343</v>
      </c>
      <c r="F5721">
        <f>VALUE(SUBSTITUTE(Hafas[[#This Row],[Breitengrad Bahnhof]],".",","))</f>
        <v>49.167845999999997</v>
      </c>
      <c r="G5721">
        <f>VALUE(SUBSTITUTE(Hafas[[#This Row],[Längengrad Bahnhof]],".",","))</f>
        <v>8.9365539999999992</v>
      </c>
    </row>
    <row r="5722" spans="1:7">
      <c r="A5722" s="4" t="s">
        <v>19344</v>
      </c>
      <c r="B5722">
        <v>8005080</v>
      </c>
      <c r="D5722" s="4" t="s">
        <v>19345</v>
      </c>
      <c r="E5722" s="4" t="s">
        <v>19346</v>
      </c>
      <c r="F5722">
        <f>VALUE(SUBSTITUTE(Hafas[[#This Row],[Breitengrad Bahnhof]],".",","))</f>
        <v>53.999057999999998</v>
      </c>
      <c r="G5722">
        <f>VALUE(SUBSTITUTE(Hafas[[#This Row],[Längengrad Bahnhof]],".",","))</f>
        <v>10.168317999999999</v>
      </c>
    </row>
    <row r="5723" spans="1:7">
      <c r="A5723" s="4" t="s">
        <v>19347</v>
      </c>
      <c r="B5723">
        <v>8005083</v>
      </c>
      <c r="D5723" s="4" t="s">
        <v>19348</v>
      </c>
      <c r="E5723" s="4" t="s">
        <v>19349</v>
      </c>
      <c r="F5723">
        <f>VALUE(SUBSTITUTE(Hafas[[#This Row],[Breitengrad Bahnhof]],".",","))</f>
        <v>50.459237999999999</v>
      </c>
      <c r="G5723">
        <f>VALUE(SUBSTITUTE(Hafas[[#This Row],[Längengrad Bahnhof]],".",","))</f>
        <v>9.7697649999999996</v>
      </c>
    </row>
    <row r="5724" spans="1:7">
      <c r="A5724" s="4" t="s">
        <v>19350</v>
      </c>
      <c r="B5724">
        <v>8005086</v>
      </c>
      <c r="D5724" s="4" t="s">
        <v>19351</v>
      </c>
      <c r="E5724" s="4" t="s">
        <v>19352</v>
      </c>
      <c r="F5724">
        <f>VALUE(SUBSTITUTE(Hafas[[#This Row],[Breitengrad Bahnhof]],".",","))</f>
        <v>47.982581000000003</v>
      </c>
      <c r="G5724">
        <f>VALUE(SUBSTITUTE(Hafas[[#This Row],[Längengrad Bahnhof]],".",","))</f>
        <v>11.097153</v>
      </c>
    </row>
    <row r="5725" spans="1:7">
      <c r="A5725" s="4" t="s">
        <v>19353</v>
      </c>
      <c r="B5725">
        <v>8005087</v>
      </c>
      <c r="D5725" s="4" t="s">
        <v>19354</v>
      </c>
      <c r="E5725" s="4" t="s">
        <v>19355</v>
      </c>
      <c r="F5725">
        <f>VALUE(SUBSTITUTE(Hafas[[#This Row],[Breitengrad Bahnhof]],".",","))</f>
        <v>48.149576000000003</v>
      </c>
      <c r="G5725">
        <f>VALUE(SUBSTITUTE(Hafas[[#This Row],[Längengrad Bahnhof]],".",","))</f>
        <v>9.4849800000000002</v>
      </c>
    </row>
    <row r="5726" spans="1:7">
      <c r="A5726" s="4" t="s">
        <v>19356</v>
      </c>
      <c r="B5726">
        <v>8005089</v>
      </c>
      <c r="D5726" s="4" t="s">
        <v>19357</v>
      </c>
      <c r="E5726" s="4" t="s">
        <v>19358</v>
      </c>
      <c r="F5726">
        <f>VALUE(SUBSTITUTE(Hafas[[#This Row],[Breitengrad Bahnhof]],".",","))</f>
        <v>49.647488000000003</v>
      </c>
      <c r="G5726">
        <f>VALUE(SUBSTITUTE(Hafas[[#This Row],[Längengrad Bahnhof]],".",","))</f>
        <v>8.4959500000000006</v>
      </c>
    </row>
    <row r="5727" spans="1:7">
      <c r="A5727" s="4" t="s">
        <v>19359</v>
      </c>
      <c r="B5727">
        <v>8000126</v>
      </c>
      <c r="D5727" s="4" t="s">
        <v>19360</v>
      </c>
      <c r="E5727" s="4" t="s">
        <v>19361</v>
      </c>
      <c r="F5727">
        <f>VALUE(SUBSTITUTE(Hafas[[#This Row],[Breitengrad Bahnhof]],".",","))</f>
        <v>49.83323</v>
      </c>
      <c r="G5727">
        <f>VALUE(SUBSTITUTE(Hafas[[#This Row],[Längengrad Bahnhof]],".",","))</f>
        <v>8.4891869999999994</v>
      </c>
    </row>
    <row r="5728" spans="1:7">
      <c r="A5728" s="4" t="s">
        <v>19362</v>
      </c>
      <c r="B5728">
        <v>8003605</v>
      </c>
      <c r="D5728" s="4" t="s">
        <v>19363</v>
      </c>
      <c r="E5728" s="4" t="s">
        <v>19364</v>
      </c>
      <c r="F5728">
        <f>VALUE(SUBSTITUTE(Hafas[[#This Row],[Breitengrad Bahnhof]],".",","))</f>
        <v>49.853937000000002</v>
      </c>
      <c r="G5728">
        <f>VALUE(SUBSTITUTE(Hafas[[#This Row],[Längengrad Bahnhof]],".",","))</f>
        <v>8.4930979999999998</v>
      </c>
    </row>
    <row r="5729" spans="1:7">
      <c r="A5729" s="4" t="s">
        <v>19365</v>
      </c>
      <c r="B5729">
        <v>8071653</v>
      </c>
      <c r="D5729" s="4" t="s">
        <v>19366</v>
      </c>
      <c r="E5729" s="4" t="s">
        <v>19367</v>
      </c>
      <c r="F5729">
        <f>VALUE(SUBSTITUTE(Hafas[[#This Row],[Breitengrad Bahnhof]],".",","))</f>
        <v>49.854353000000003</v>
      </c>
      <c r="G5729">
        <f>VALUE(SUBSTITUTE(Hafas[[#This Row],[Längengrad Bahnhof]],".",","))</f>
        <v>8.4973209999999995</v>
      </c>
    </row>
    <row r="5730" spans="1:7">
      <c r="A5730" s="4" t="s">
        <v>19368</v>
      </c>
      <c r="B5730">
        <v>8007284</v>
      </c>
      <c r="D5730" s="4" t="s">
        <v>19369</v>
      </c>
      <c r="E5730" s="4" t="s">
        <v>19370</v>
      </c>
      <c r="F5730">
        <f>VALUE(SUBSTITUTE(Hafas[[#This Row],[Breitengrad Bahnhof]],".",","))</f>
        <v>48.154145999999997</v>
      </c>
      <c r="G5730">
        <f>VALUE(SUBSTITUTE(Hafas[[#This Row],[Längengrad Bahnhof]],".",","))</f>
        <v>7.7497040000000004</v>
      </c>
    </row>
    <row r="5731" spans="1:7">
      <c r="A5731" s="4" t="s">
        <v>19371</v>
      </c>
      <c r="B5731">
        <v>8005090</v>
      </c>
      <c r="D5731" s="4" t="s">
        <v>19372</v>
      </c>
      <c r="E5731" s="4" t="s">
        <v>19373</v>
      </c>
      <c r="F5731">
        <f>VALUE(SUBSTITUTE(Hafas[[#This Row],[Breitengrad Bahnhof]],".",","))</f>
        <v>48.151969000000001</v>
      </c>
      <c r="G5731">
        <f>VALUE(SUBSTITUTE(Hafas[[#This Row],[Längengrad Bahnhof]],".",","))</f>
        <v>7.7708500000000003</v>
      </c>
    </row>
    <row r="5732" spans="1:7">
      <c r="A5732" s="4" t="s">
        <v>19374</v>
      </c>
      <c r="B5732">
        <v>8007299</v>
      </c>
      <c r="D5732" s="4" t="s">
        <v>19375</v>
      </c>
      <c r="E5732" s="4" t="s">
        <v>19376</v>
      </c>
      <c r="F5732">
        <f>VALUE(SUBSTITUTE(Hafas[[#This Row],[Breitengrad Bahnhof]],".",","))</f>
        <v>48.152039000000002</v>
      </c>
      <c r="G5732">
        <f>VALUE(SUBSTITUTE(Hafas[[#This Row],[Längengrad Bahnhof]],".",","))</f>
        <v>7.7701450000000003</v>
      </c>
    </row>
    <row r="5733" spans="1:7">
      <c r="A5733" s="4" t="s">
        <v>19377</v>
      </c>
      <c r="B5733">
        <v>8005091</v>
      </c>
      <c r="D5733" s="4" t="s">
        <v>19378</v>
      </c>
      <c r="E5733" s="4" t="s">
        <v>19379</v>
      </c>
      <c r="F5733">
        <f>VALUE(SUBSTITUTE(Hafas[[#This Row],[Breitengrad Bahnhof]],".",","))</f>
        <v>47.583157</v>
      </c>
      <c r="G5733">
        <f>VALUE(SUBSTITUTE(Hafas[[#This Row],[Längengrad Bahnhof]],".",","))</f>
        <v>7.6520140000000003</v>
      </c>
    </row>
    <row r="5734" spans="1:7">
      <c r="A5734" s="4" t="s">
        <v>19380</v>
      </c>
      <c r="B5734">
        <v>8005093</v>
      </c>
      <c r="D5734" s="4" t="s">
        <v>19381</v>
      </c>
      <c r="E5734" s="4" t="s">
        <v>19382</v>
      </c>
      <c r="F5734">
        <f>VALUE(SUBSTITUTE(Hafas[[#This Row],[Breitengrad Bahnhof]],".",","))</f>
        <v>47.569462999999999</v>
      </c>
      <c r="G5734">
        <f>VALUE(SUBSTITUTE(Hafas[[#This Row],[Längengrad Bahnhof]],".",","))</f>
        <v>7.63347</v>
      </c>
    </row>
    <row r="5735" spans="1:7">
      <c r="A5735" s="4" t="s">
        <v>19383</v>
      </c>
      <c r="B5735">
        <v>8005092</v>
      </c>
      <c r="D5735" s="4" t="s">
        <v>19384</v>
      </c>
      <c r="E5735" s="4" t="s">
        <v>19385</v>
      </c>
      <c r="F5735">
        <f>VALUE(SUBSTITUTE(Hafas[[#This Row],[Breitengrad Bahnhof]],".",","))</f>
        <v>50.091664000000002</v>
      </c>
      <c r="G5735">
        <f>VALUE(SUBSTITUTE(Hafas[[#This Row],[Längengrad Bahnhof]],".",","))</f>
        <v>9.6641379999999995</v>
      </c>
    </row>
    <row r="5736" spans="1:7">
      <c r="A5736" s="4" t="s">
        <v>593</v>
      </c>
      <c r="B5736">
        <v>8010297</v>
      </c>
      <c r="D5736" s="4" t="s">
        <v>595</v>
      </c>
      <c r="E5736" s="4" t="s">
        <v>596</v>
      </c>
      <c r="F5736">
        <f>VALUE(SUBSTITUTE(Hafas[[#This Row],[Breitengrad Bahnhof]],".",","))</f>
        <v>51.309654000000002</v>
      </c>
      <c r="G5736">
        <f>VALUE(SUBSTITUTE(Hafas[[#This Row],[Längengrad Bahnhof]],".",","))</f>
        <v>13.287734</v>
      </c>
    </row>
    <row r="5737" spans="1:7">
      <c r="A5737" s="4" t="s">
        <v>19386</v>
      </c>
      <c r="B5737">
        <v>8005094</v>
      </c>
      <c r="D5737" s="4" t="s">
        <v>19387</v>
      </c>
      <c r="E5737" s="4" t="s">
        <v>19388</v>
      </c>
      <c r="F5737">
        <f>VALUE(SUBSTITUTE(Hafas[[#This Row],[Breitengrad Bahnhof]],".",","))</f>
        <v>49.244993999999998</v>
      </c>
      <c r="G5737">
        <f>VALUE(SUBSTITUTE(Hafas[[#This Row],[Längengrad Bahnhof]],".",","))</f>
        <v>7.5076099999999997</v>
      </c>
    </row>
    <row r="5738" spans="1:7">
      <c r="A5738" s="4" t="s">
        <v>19389</v>
      </c>
      <c r="B5738">
        <v>8005095</v>
      </c>
      <c r="D5738" s="4" t="s">
        <v>19390</v>
      </c>
      <c r="E5738" s="4" t="s">
        <v>19391</v>
      </c>
      <c r="F5738">
        <f>VALUE(SUBSTITUTE(Hafas[[#This Row],[Breitengrad Bahnhof]],".",","))</f>
        <v>54.541358000000002</v>
      </c>
      <c r="G5738">
        <f>VALUE(SUBSTITUTE(Hafas[[#This Row],[Längengrad Bahnhof]],".",","))</f>
        <v>9.8204890000000002</v>
      </c>
    </row>
    <row r="5739" spans="1:7">
      <c r="A5739" s="4" t="s">
        <v>19392</v>
      </c>
      <c r="B5739">
        <v>8085385</v>
      </c>
      <c r="D5739" s="4" t="s">
        <v>19393</v>
      </c>
      <c r="E5739" s="4" t="s">
        <v>19394</v>
      </c>
      <c r="F5739">
        <f>VALUE(SUBSTITUTE(Hafas[[#This Row],[Breitengrad Bahnhof]],".",","))</f>
        <v>54.582386</v>
      </c>
      <c r="G5739">
        <f>VALUE(SUBSTITUTE(Hafas[[#This Row],[Längengrad Bahnhof]],".",","))</f>
        <v>9.8210999999999995</v>
      </c>
    </row>
    <row r="5740" spans="1:7">
      <c r="A5740" s="4" t="s">
        <v>19395</v>
      </c>
      <c r="B5740">
        <v>8005096</v>
      </c>
      <c r="D5740" s="4" t="s">
        <v>19396</v>
      </c>
      <c r="E5740" s="4" t="s">
        <v>19397</v>
      </c>
      <c r="F5740">
        <f>VALUE(SUBSTITUTE(Hafas[[#This Row],[Breitengrad Bahnhof]],".",","))</f>
        <v>52.484720000000003</v>
      </c>
      <c r="G5740">
        <f>VALUE(SUBSTITUTE(Hafas[[#This Row],[Längengrad Bahnhof]],".",","))</f>
        <v>8.0106129999999993</v>
      </c>
    </row>
    <row r="5741" spans="1:7">
      <c r="A5741" s="4" t="s">
        <v>19398</v>
      </c>
      <c r="B5741">
        <v>8012766</v>
      </c>
      <c r="D5741" s="4" t="s">
        <v>19399</v>
      </c>
      <c r="E5741" s="4" t="s">
        <v>19400</v>
      </c>
      <c r="F5741">
        <f>VALUE(SUBSTITUTE(Hafas[[#This Row],[Breitengrad Bahnhof]],".",","))</f>
        <v>51.484020999999998</v>
      </c>
      <c r="G5741">
        <f>VALUE(SUBSTITUTE(Hafas[[#This Row],[Längengrad Bahnhof]],".",","))</f>
        <v>11.379856</v>
      </c>
    </row>
    <row r="5742" spans="1:7">
      <c r="A5742" s="4" t="s">
        <v>19401</v>
      </c>
      <c r="B5742">
        <v>8005097</v>
      </c>
      <c r="D5742" s="4" t="s">
        <v>19402</v>
      </c>
      <c r="E5742" s="4" t="s">
        <v>19403</v>
      </c>
      <c r="F5742">
        <f>VALUE(SUBSTITUTE(Hafas[[#This Row],[Breitengrad Bahnhof]],".",","))</f>
        <v>48.039008000000003</v>
      </c>
      <c r="G5742">
        <f>VALUE(SUBSTITUTE(Hafas[[#This Row],[Längengrad Bahnhof]],".",","))</f>
        <v>8.7826360000000001</v>
      </c>
    </row>
    <row r="5743" spans="1:7">
      <c r="A5743" s="4" t="s">
        <v>19404</v>
      </c>
      <c r="B5743">
        <v>8012767</v>
      </c>
      <c r="D5743" s="4" t="s">
        <v>19405</v>
      </c>
      <c r="E5743" s="4" t="s">
        <v>19406</v>
      </c>
      <c r="F5743">
        <f>VALUE(SUBSTITUTE(Hafas[[#This Row],[Breitengrad Bahnhof]],".",","))</f>
        <v>51.398837999999998</v>
      </c>
      <c r="G5743">
        <f>VALUE(SUBSTITUTE(Hafas[[#This Row],[Längengrad Bahnhof]],".",","))</f>
        <v>14.783842999999999</v>
      </c>
    </row>
    <row r="5744" spans="1:7">
      <c r="A5744" s="4" t="s">
        <v>19407</v>
      </c>
      <c r="B5744">
        <v>8005098</v>
      </c>
      <c r="D5744" s="4" t="s">
        <v>19408</v>
      </c>
      <c r="E5744" s="4" t="s">
        <v>19409</v>
      </c>
      <c r="F5744">
        <f>VALUE(SUBSTITUTE(Hafas[[#This Row],[Breitengrad Bahnhof]],".",","))</f>
        <v>49.627347999999998</v>
      </c>
      <c r="G5744">
        <f>VALUE(SUBSTITUTE(Hafas[[#This Row],[Längengrad Bahnhof]],".",","))</f>
        <v>8.7572960000000002</v>
      </c>
    </row>
    <row r="5745" spans="1:7">
      <c r="A5745" s="4" t="s">
        <v>19410</v>
      </c>
      <c r="B5745">
        <v>8005100</v>
      </c>
      <c r="D5745" s="4" t="s">
        <v>19411</v>
      </c>
      <c r="E5745" s="4" t="s">
        <v>19412</v>
      </c>
      <c r="F5745">
        <f>VALUE(SUBSTITUTE(Hafas[[#This Row],[Breitengrad Bahnhof]],".",","))</f>
        <v>49.622300000000003</v>
      </c>
      <c r="G5745">
        <f>VALUE(SUBSTITUTE(Hafas[[#This Row],[Längengrad Bahnhof]],".",","))</f>
        <v>8.7536400000000008</v>
      </c>
    </row>
    <row r="5746" spans="1:7">
      <c r="A5746" s="4" t="s">
        <v>19413</v>
      </c>
      <c r="B5746">
        <v>8012769</v>
      </c>
      <c r="D5746" s="4" t="s">
        <v>19414</v>
      </c>
      <c r="E5746" s="4" t="s">
        <v>19415</v>
      </c>
      <c r="F5746">
        <f>VALUE(SUBSTITUTE(Hafas[[#This Row],[Breitengrad Bahnhof]],".",","))</f>
        <v>51.104095999999998</v>
      </c>
      <c r="G5746">
        <f>VALUE(SUBSTITUTE(Hafas[[#This Row],[Längengrad Bahnhof]],".",","))</f>
        <v>10.957993</v>
      </c>
    </row>
    <row r="5747" spans="1:7">
      <c r="A5747" s="4" t="s">
        <v>19416</v>
      </c>
      <c r="B5747">
        <v>8005101</v>
      </c>
      <c r="D5747" s="4" t="s">
        <v>19417</v>
      </c>
      <c r="E5747" s="4" t="s">
        <v>19418</v>
      </c>
      <c r="F5747">
        <f>VALUE(SUBSTITUTE(Hafas[[#This Row],[Breitengrad Bahnhof]],".",","))</f>
        <v>48.248725999999998</v>
      </c>
      <c r="G5747">
        <f>VALUE(SUBSTITUTE(Hafas[[#This Row],[Längengrad Bahnhof]],".",","))</f>
        <v>7.7730370000000004</v>
      </c>
    </row>
    <row r="5748" spans="1:7">
      <c r="A5748" s="4" t="s">
        <v>19419</v>
      </c>
      <c r="B5748">
        <v>8005102</v>
      </c>
      <c r="D5748" s="4" t="s">
        <v>19420</v>
      </c>
      <c r="E5748" s="4" t="s">
        <v>19421</v>
      </c>
      <c r="F5748">
        <f>VALUE(SUBSTITUTE(Hafas[[#This Row],[Breitengrad Bahnhof]],".",","))</f>
        <v>51.844383000000001</v>
      </c>
      <c r="G5748">
        <f>VALUE(SUBSTITUTE(Hafas[[#This Row],[Längengrad Bahnhof]],".",","))</f>
        <v>7.689387</v>
      </c>
    </row>
    <row r="5749" spans="1:7">
      <c r="A5749" s="4" t="s">
        <v>19422</v>
      </c>
      <c r="B5749">
        <v>8079059</v>
      </c>
      <c r="D5749" s="4" t="s">
        <v>19423</v>
      </c>
      <c r="E5749" s="4" t="s">
        <v>19424</v>
      </c>
      <c r="F5749">
        <f>VALUE(SUBSTITUTE(Hafas[[#This Row],[Breitengrad Bahnhof]],".",","))</f>
        <v>49.036667000000001</v>
      </c>
      <c r="G5749">
        <f>VALUE(SUBSTITUTE(Hafas[[#This Row],[Längengrad Bahnhof]],".",","))</f>
        <v>8.6736459999999997</v>
      </c>
    </row>
    <row r="5750" spans="1:7">
      <c r="A5750" s="4" t="s">
        <v>19425</v>
      </c>
      <c r="B5750">
        <v>8005103</v>
      </c>
      <c r="D5750" s="4" t="s">
        <v>19426</v>
      </c>
      <c r="E5750" s="4" t="s">
        <v>19427</v>
      </c>
      <c r="F5750">
        <f>VALUE(SUBSTITUTE(Hafas[[#This Row],[Breitengrad Bahnhof]],".",","))</f>
        <v>49.217075000000001</v>
      </c>
      <c r="G5750">
        <f>VALUE(SUBSTITUTE(Hafas[[#This Row],[Längengrad Bahnhof]],".",","))</f>
        <v>7.927918</v>
      </c>
    </row>
    <row r="5751" spans="1:7">
      <c r="A5751" s="4" t="s">
        <v>19428</v>
      </c>
      <c r="B5751">
        <v>8005104</v>
      </c>
      <c r="D5751" s="4" t="s">
        <v>19429</v>
      </c>
      <c r="E5751" s="4" t="s">
        <v>19430</v>
      </c>
      <c r="F5751">
        <f>VALUE(SUBSTITUTE(Hafas[[#This Row],[Breitengrad Bahnhof]],".",","))</f>
        <v>52.198936000000003</v>
      </c>
      <c r="G5751">
        <f>VALUE(SUBSTITUTE(Hafas[[#This Row],[Längengrad Bahnhof]],".",","))</f>
        <v>9.0778149999999993</v>
      </c>
    </row>
    <row r="5752" spans="1:7">
      <c r="A5752" s="4" t="s">
        <v>19431</v>
      </c>
      <c r="B5752">
        <v>8005105</v>
      </c>
      <c r="D5752" s="4" t="s">
        <v>19432</v>
      </c>
      <c r="E5752" s="4" t="s">
        <v>19433</v>
      </c>
      <c r="F5752">
        <f>VALUE(SUBSTITUTE(Hafas[[#This Row],[Breitengrad Bahnhof]],".",","))</f>
        <v>49.624721999999998</v>
      </c>
      <c r="G5752">
        <f>VALUE(SUBSTITUTE(Hafas[[#This Row],[Längengrad Bahnhof]],".",","))</f>
        <v>9.2911889999999993</v>
      </c>
    </row>
    <row r="5753" spans="1:7">
      <c r="A5753" s="4" t="s">
        <v>19434</v>
      </c>
      <c r="B5753">
        <v>8012770</v>
      </c>
      <c r="D5753" s="4" t="s">
        <v>19435</v>
      </c>
      <c r="E5753" s="4" t="s">
        <v>19436</v>
      </c>
      <c r="F5753">
        <f>VALUE(SUBSTITUTE(Hafas[[#This Row],[Breitengrad Bahnhof]],".",","))</f>
        <v>50.512863000000003</v>
      </c>
      <c r="G5753">
        <f>VALUE(SUBSTITUTE(Hafas[[#This Row],[Längengrad Bahnhof]],".",","))</f>
        <v>10.429506</v>
      </c>
    </row>
    <row r="5754" spans="1:7">
      <c r="A5754" s="4" t="s">
        <v>19437</v>
      </c>
      <c r="B5754">
        <v>8005107</v>
      </c>
      <c r="D5754" s="4" t="s">
        <v>19438</v>
      </c>
      <c r="E5754" s="4" t="s">
        <v>19439</v>
      </c>
      <c r="F5754">
        <f>VALUE(SUBSTITUTE(Hafas[[#This Row],[Breitengrad Bahnhof]],".",","))</f>
        <v>53.183633</v>
      </c>
      <c r="G5754">
        <f>VALUE(SUBSTITUTE(Hafas[[#This Row],[Längengrad Bahnhof]],".",","))</f>
        <v>8.7538889999999991</v>
      </c>
    </row>
    <row r="5755" spans="1:7">
      <c r="A5755" s="4" t="s">
        <v>19440</v>
      </c>
      <c r="B5755">
        <v>8010299</v>
      </c>
      <c r="D5755" s="4" t="s">
        <v>19441</v>
      </c>
      <c r="E5755" s="4" t="s">
        <v>19442</v>
      </c>
      <c r="F5755">
        <f>VALUE(SUBSTITUTE(Hafas[[#This Row],[Breitengrad Bahnhof]],".",","))</f>
        <v>51.462603000000001</v>
      </c>
      <c r="G5755">
        <f>VALUE(SUBSTITUTE(Hafas[[#This Row],[Längengrad Bahnhof]],".",","))</f>
        <v>11.668535</v>
      </c>
    </row>
    <row r="5756" spans="1:7">
      <c r="A5756" s="4" t="s">
        <v>19443</v>
      </c>
      <c r="B5756">
        <v>8010298</v>
      </c>
      <c r="D5756" s="4" t="s">
        <v>19444</v>
      </c>
      <c r="E5756" s="4" t="s">
        <v>19445</v>
      </c>
      <c r="F5756">
        <f>VALUE(SUBSTITUTE(Hafas[[#This Row],[Breitengrad Bahnhof]],".",","))</f>
        <v>51.055703999999999</v>
      </c>
      <c r="G5756">
        <f>VALUE(SUBSTITUTE(Hafas[[#This Row],[Längengrad Bahnhof]],".",","))</f>
        <v>12.793422</v>
      </c>
    </row>
    <row r="5757" spans="1:7">
      <c r="A5757" s="4" t="s">
        <v>19446</v>
      </c>
      <c r="B5757">
        <v>8005111</v>
      </c>
      <c r="D5757" s="4" t="s">
        <v>19447</v>
      </c>
      <c r="E5757" s="4" t="s">
        <v>19448</v>
      </c>
      <c r="F5757">
        <f>VALUE(SUBSTITUTE(Hafas[[#This Row],[Breitengrad Bahnhof]],".",","))</f>
        <v>49.628385000000002</v>
      </c>
      <c r="G5757">
        <f>VALUE(SUBSTITUTE(Hafas[[#This Row],[Längengrad Bahnhof]],".",","))</f>
        <v>7.8172699999999997</v>
      </c>
    </row>
    <row r="5758" spans="1:7">
      <c r="A5758" s="4" t="s">
        <v>19449</v>
      </c>
      <c r="B5758">
        <v>8005113</v>
      </c>
      <c r="D5758" s="4" t="s">
        <v>19450</v>
      </c>
      <c r="E5758" s="4" t="s">
        <v>19451</v>
      </c>
      <c r="F5758">
        <f>VALUE(SUBSTITUTE(Hafas[[#This Row],[Breitengrad Bahnhof]],".",","))</f>
        <v>49.238948999999998</v>
      </c>
      <c r="G5758">
        <f>VALUE(SUBSTITUTE(Hafas[[#This Row],[Längengrad Bahnhof]],".",","))</f>
        <v>7.6327680000000004</v>
      </c>
    </row>
    <row r="5759" spans="1:7">
      <c r="A5759" s="4" t="s">
        <v>19452</v>
      </c>
      <c r="B5759">
        <v>8004402</v>
      </c>
      <c r="D5759" s="4" t="s">
        <v>19453</v>
      </c>
      <c r="E5759" s="4" t="s">
        <v>19454</v>
      </c>
      <c r="F5759">
        <f>VALUE(SUBSTITUTE(Hafas[[#This Row],[Breitengrad Bahnhof]],".",","))</f>
        <v>50.147070999999997</v>
      </c>
      <c r="G5759">
        <f>VALUE(SUBSTITUTE(Hafas[[#This Row],[Längengrad Bahnhof]],".",","))</f>
        <v>9.0121529999999996</v>
      </c>
    </row>
    <row r="5760" spans="1:7">
      <c r="A5760" s="4" t="s">
        <v>19455</v>
      </c>
      <c r="B5760">
        <v>8005116</v>
      </c>
      <c r="D5760" s="4" t="s">
        <v>19456</v>
      </c>
      <c r="E5760" s="4" t="s">
        <v>19457</v>
      </c>
      <c r="F5760">
        <f>VALUE(SUBSTITUTE(Hafas[[#This Row],[Breitengrad Bahnhof]],".",","))</f>
        <v>50.773991000000002</v>
      </c>
      <c r="G5760">
        <f>VALUE(SUBSTITUTE(Hafas[[#This Row],[Längengrad Bahnhof]],".",","))</f>
        <v>8.2052630000000004</v>
      </c>
    </row>
    <row r="5761" spans="1:7">
      <c r="A5761" s="4" t="s">
        <v>19458</v>
      </c>
      <c r="B5761">
        <v>8005119</v>
      </c>
      <c r="D5761" s="4" t="s">
        <v>19459</v>
      </c>
      <c r="E5761" s="4" t="s">
        <v>19460</v>
      </c>
      <c r="F5761">
        <f>VALUE(SUBSTITUTE(Hafas[[#This Row],[Breitengrad Bahnhof]],".",","))</f>
        <v>53.399841000000002</v>
      </c>
      <c r="G5761">
        <f>VALUE(SUBSTITUTE(Hafas[[#This Row],[Längengrad Bahnhof]],".",","))</f>
        <v>8.4547939999999997</v>
      </c>
    </row>
    <row r="5762" spans="1:7">
      <c r="A5762" s="4" t="s">
        <v>19461</v>
      </c>
      <c r="B5762">
        <v>8004633</v>
      </c>
      <c r="D5762" s="4" t="s">
        <v>19462</v>
      </c>
      <c r="E5762" s="4" t="s">
        <v>19463</v>
      </c>
      <c r="F5762">
        <f>VALUE(SUBSTITUTE(Hafas[[#This Row],[Breitengrad Bahnhof]],".",","))</f>
        <v>50.288366000000003</v>
      </c>
      <c r="G5762">
        <f>VALUE(SUBSTITUTE(Hafas[[#This Row],[Längengrad Bahnhof]],".",","))</f>
        <v>11.031307999999999</v>
      </c>
    </row>
    <row r="5763" spans="1:7">
      <c r="A5763" s="4" t="s">
        <v>19464</v>
      </c>
      <c r="B5763">
        <v>8005122</v>
      </c>
      <c r="D5763" s="4" t="s">
        <v>19465</v>
      </c>
      <c r="E5763" s="4" t="s">
        <v>19466</v>
      </c>
      <c r="F5763">
        <f>VALUE(SUBSTITUTE(Hafas[[#This Row],[Breitengrad Bahnhof]],".",","))</f>
        <v>50.295735999999998</v>
      </c>
      <c r="G5763">
        <f>VALUE(SUBSTITUTE(Hafas[[#This Row],[Längengrad Bahnhof]],".",","))</f>
        <v>11.050672</v>
      </c>
    </row>
    <row r="5764" spans="1:7">
      <c r="A5764" s="4" t="s">
        <v>186</v>
      </c>
      <c r="B5764">
        <v>8000285</v>
      </c>
      <c r="D5764" s="4" t="s">
        <v>19467</v>
      </c>
      <c r="E5764" s="4" t="s">
        <v>19468</v>
      </c>
      <c r="F5764">
        <f>VALUE(SUBSTITUTE(Hafas[[#This Row],[Breitengrad Bahnhof]],".",","))</f>
        <v>49.973621999999999</v>
      </c>
      <c r="G5764">
        <f>VALUE(SUBSTITUTE(Hafas[[#This Row],[Längengrad Bahnhof]],".",","))</f>
        <v>8.8289609999999996</v>
      </c>
    </row>
    <row r="5765" spans="1:7">
      <c r="A5765" s="4" t="s">
        <v>19469</v>
      </c>
      <c r="B5765">
        <v>8006031</v>
      </c>
      <c r="D5765" s="4" t="s">
        <v>19470</v>
      </c>
      <c r="E5765" s="4" t="s">
        <v>19471</v>
      </c>
      <c r="F5765">
        <f>VALUE(SUBSTITUTE(Hafas[[#This Row],[Breitengrad Bahnhof]],".",","))</f>
        <v>49.975136999999997</v>
      </c>
      <c r="G5765">
        <f>VALUE(SUBSTITUTE(Hafas[[#This Row],[Längengrad Bahnhof]],".",","))</f>
        <v>8.7981590000000001</v>
      </c>
    </row>
    <row r="5766" spans="1:7">
      <c r="A5766" s="4" t="s">
        <v>19472</v>
      </c>
      <c r="B5766">
        <v>8012775</v>
      </c>
      <c r="D5766" s="4" t="s">
        <v>19473</v>
      </c>
      <c r="E5766" s="4" t="s">
        <v>19474</v>
      </c>
      <c r="F5766">
        <f>VALUE(SUBSTITUTE(Hafas[[#This Row],[Breitengrad Bahnhof]],".",","))</f>
        <v>50.528652999999998</v>
      </c>
      <c r="G5766">
        <f>VALUE(SUBSTITUTE(Hafas[[#This Row],[Längengrad Bahnhof]],".",","))</f>
        <v>12.395337</v>
      </c>
    </row>
    <row r="5767" spans="1:7">
      <c r="A5767" s="4" t="s">
        <v>19475</v>
      </c>
      <c r="B5767">
        <v>8001567</v>
      </c>
      <c r="D5767" s="4" t="s">
        <v>19476</v>
      </c>
      <c r="E5767" s="4" t="s">
        <v>19477</v>
      </c>
      <c r="F5767">
        <f>VALUE(SUBSTITUTE(Hafas[[#This Row],[Breitengrad Bahnhof]],".",","))</f>
        <v>50.010660999999999</v>
      </c>
      <c r="G5767">
        <f>VALUE(SUBSTITUTE(Hafas[[#This Row],[Längengrad Bahnhof]],".",","))</f>
        <v>8.8844820000000002</v>
      </c>
    </row>
    <row r="5768" spans="1:7">
      <c r="A5768" s="4" t="s">
        <v>19478</v>
      </c>
      <c r="B5768">
        <v>8002528</v>
      </c>
      <c r="D5768" s="4" t="s">
        <v>19479</v>
      </c>
      <c r="E5768" s="4" t="s">
        <v>19480</v>
      </c>
      <c r="F5768">
        <f>VALUE(SUBSTITUTE(Hafas[[#This Row],[Breitengrad Bahnhof]],".",","))</f>
        <v>50.039136999999997</v>
      </c>
      <c r="G5768">
        <f>VALUE(SUBSTITUTE(Hafas[[#This Row],[Längengrad Bahnhof]],".",","))</f>
        <v>8.8758160000000004</v>
      </c>
    </row>
    <row r="5769" spans="1:7">
      <c r="A5769" s="4" t="s">
        <v>19481</v>
      </c>
      <c r="B5769">
        <v>8003131</v>
      </c>
      <c r="D5769" s="4" t="s">
        <v>19482</v>
      </c>
      <c r="E5769" s="4" t="s">
        <v>19483</v>
      </c>
      <c r="F5769">
        <f>VALUE(SUBSTITUTE(Hafas[[#This Row],[Breitengrad Bahnhof]],".",","))</f>
        <v>50.025956000000001</v>
      </c>
      <c r="G5769">
        <f>VALUE(SUBSTITUTE(Hafas[[#This Row],[Längengrad Bahnhof]],".",","))</f>
        <v>8.8789189999999998</v>
      </c>
    </row>
    <row r="5770" spans="1:7">
      <c r="A5770" s="4" t="s">
        <v>19484</v>
      </c>
      <c r="B5770">
        <v>8004351</v>
      </c>
      <c r="D5770" s="4" t="s">
        <v>19485</v>
      </c>
      <c r="E5770" s="4" t="s">
        <v>19486</v>
      </c>
      <c r="F5770">
        <f>VALUE(SUBSTITUTE(Hafas[[#This Row],[Breitengrad Bahnhof]],".",","))</f>
        <v>49.996974000000002</v>
      </c>
      <c r="G5770">
        <f>VALUE(SUBSTITUTE(Hafas[[#This Row],[Längengrad Bahnhof]],".",","))</f>
        <v>8.8700709999999994</v>
      </c>
    </row>
    <row r="5771" spans="1:7">
      <c r="A5771" s="4" t="s">
        <v>19487</v>
      </c>
      <c r="B5771">
        <v>8005156</v>
      </c>
      <c r="D5771" s="4" t="s">
        <v>19488</v>
      </c>
      <c r="E5771" s="4" t="s">
        <v>19489</v>
      </c>
      <c r="F5771">
        <f>VALUE(SUBSTITUTE(Hafas[[#This Row],[Breitengrad Bahnhof]],".",","))</f>
        <v>49.987985000000002</v>
      </c>
      <c r="G5771">
        <f>VALUE(SUBSTITUTE(Hafas[[#This Row],[Längengrad Bahnhof]],".",","))</f>
        <v>8.8465450000000008</v>
      </c>
    </row>
    <row r="5772" spans="1:7">
      <c r="A5772" s="4" t="s">
        <v>19490</v>
      </c>
      <c r="B5772">
        <v>8006293</v>
      </c>
      <c r="D5772" s="4" t="s">
        <v>19491</v>
      </c>
      <c r="E5772" s="4" t="s">
        <v>19492</v>
      </c>
      <c r="F5772">
        <f>VALUE(SUBSTITUTE(Hafas[[#This Row],[Breitengrad Bahnhof]],".",","))</f>
        <v>50.052573000000002</v>
      </c>
      <c r="G5772">
        <f>VALUE(SUBSTITUTE(Hafas[[#This Row],[Längengrad Bahnhof]],".",","))</f>
        <v>8.8778279999999992</v>
      </c>
    </row>
    <row r="5773" spans="1:7">
      <c r="A5773" s="4" t="s">
        <v>19493</v>
      </c>
      <c r="B5773">
        <v>8005120</v>
      </c>
      <c r="D5773" s="4" t="s">
        <v>19494</v>
      </c>
      <c r="E5773" s="4" t="s">
        <v>19495</v>
      </c>
      <c r="F5773">
        <f>VALUE(SUBSTITUTE(Hafas[[#This Row],[Breitengrad Bahnhof]],".",","))</f>
        <v>50.267603999999999</v>
      </c>
      <c r="G5773">
        <f>VALUE(SUBSTITUTE(Hafas[[#This Row],[Längengrad Bahnhof]],".",","))</f>
        <v>8.6958029999999997</v>
      </c>
    </row>
    <row r="5774" spans="1:7">
      <c r="A5774" s="4" t="s">
        <v>19496</v>
      </c>
      <c r="B5774">
        <v>8005121</v>
      </c>
      <c r="D5774" s="4" t="s">
        <v>19497</v>
      </c>
      <c r="E5774" s="4" t="s">
        <v>19498</v>
      </c>
      <c r="F5774">
        <f>VALUE(SUBSTITUTE(Hafas[[#This Row],[Breitengrad Bahnhof]],".",","))</f>
        <v>49.214480000000002</v>
      </c>
      <c r="G5774">
        <f>VALUE(SUBSTITUTE(Hafas[[#This Row],[Längengrad Bahnhof]],".",","))</f>
        <v>12.515739999999999</v>
      </c>
    </row>
    <row r="5775" spans="1:7">
      <c r="A5775" s="4" t="s">
        <v>19499</v>
      </c>
      <c r="B5775">
        <v>8012777</v>
      </c>
      <c r="D5775" s="4" t="s">
        <v>19500</v>
      </c>
      <c r="E5775" s="4" t="s">
        <v>19501</v>
      </c>
      <c r="F5775">
        <f>VALUE(SUBSTITUTE(Hafas[[#This Row],[Breitengrad Bahnhof]],".",","))</f>
        <v>51.897486000000001</v>
      </c>
      <c r="G5775">
        <f>VALUE(SUBSTITUTE(Hafas[[#This Row],[Längengrad Bahnhof]],".",","))</f>
        <v>12.21729</v>
      </c>
    </row>
    <row r="5776" spans="1:7">
      <c r="A5776" s="4" t="s">
        <v>19502</v>
      </c>
      <c r="B5776">
        <v>8012781</v>
      </c>
      <c r="D5776" s="4" t="s">
        <v>19503</v>
      </c>
      <c r="E5776" s="4" t="s">
        <v>19504</v>
      </c>
      <c r="F5776">
        <f>VALUE(SUBSTITUTE(Hafas[[#This Row],[Breitengrad Bahnhof]],".",","))</f>
        <v>50.742252000000001</v>
      </c>
      <c r="G5776">
        <f>VALUE(SUBSTITUTE(Hafas[[#This Row],[Längengrad Bahnhof]],".",","))</f>
        <v>12.654033</v>
      </c>
    </row>
    <row r="5777" spans="1:7">
      <c r="A5777" s="4" t="s">
        <v>19505</v>
      </c>
      <c r="B5777">
        <v>8085023</v>
      </c>
      <c r="D5777" s="4" t="s">
        <v>19506</v>
      </c>
      <c r="E5777" s="4" t="s">
        <v>19507</v>
      </c>
      <c r="F5777">
        <f>VALUE(SUBSTITUTE(Hafas[[#This Row],[Breitengrad Bahnhof]],".",","))</f>
        <v>50.648144000000002</v>
      </c>
      <c r="G5777">
        <f>VALUE(SUBSTITUTE(Hafas[[#This Row],[Längengrad Bahnhof]],".",","))</f>
        <v>6.1843209999999997</v>
      </c>
    </row>
    <row r="5778" spans="1:7">
      <c r="A5778" s="4" t="s">
        <v>19508</v>
      </c>
      <c r="B5778">
        <v>8012785</v>
      </c>
      <c r="D5778" s="4" t="s">
        <v>19509</v>
      </c>
      <c r="E5778" s="4" t="s">
        <v>19510</v>
      </c>
      <c r="F5778">
        <f>VALUE(SUBSTITUTE(Hafas[[#This Row],[Breitengrad Bahnhof]],".",","))</f>
        <v>54.073493999999997</v>
      </c>
      <c r="G5778">
        <f>VALUE(SUBSTITUTE(Hafas[[#This Row],[Längengrad Bahnhof]],".",","))</f>
        <v>12.213086000000001</v>
      </c>
    </row>
    <row r="5779" spans="1:7">
      <c r="A5779" s="4" t="s">
        <v>19511</v>
      </c>
      <c r="B5779">
        <v>8012787</v>
      </c>
      <c r="D5779" s="4" t="s">
        <v>19512</v>
      </c>
      <c r="E5779" s="4" t="s">
        <v>19513</v>
      </c>
      <c r="F5779">
        <f>VALUE(SUBSTITUTE(Hafas[[#This Row],[Breitengrad Bahnhof]],".",","))</f>
        <v>50.571587999999998</v>
      </c>
      <c r="G5779">
        <f>VALUE(SUBSTITUTE(Hafas[[#This Row],[Längengrad Bahnhof]],".",","))</f>
        <v>10.515839</v>
      </c>
    </row>
    <row r="5780" spans="1:7">
      <c r="A5780" s="4" t="s">
        <v>19514</v>
      </c>
      <c r="B5780">
        <v>8000256</v>
      </c>
      <c r="D5780" s="4" t="s">
        <v>19515</v>
      </c>
      <c r="E5780" s="4" t="s">
        <v>19516</v>
      </c>
      <c r="F5780">
        <f>VALUE(SUBSTITUTE(Hafas[[#This Row],[Breitengrad Bahnhof]],".",","))</f>
        <v>48.606579000000004</v>
      </c>
      <c r="G5780">
        <f>VALUE(SUBSTITUTE(Hafas[[#This Row],[Längengrad Bahnhof]],".",","))</f>
        <v>11.573333</v>
      </c>
    </row>
    <row r="5781" spans="1:7">
      <c r="A5781" s="4" t="s">
        <v>19517</v>
      </c>
      <c r="B5781">
        <v>8005145</v>
      </c>
      <c r="D5781" s="4" t="s">
        <v>19518</v>
      </c>
      <c r="E5781" s="4" t="s">
        <v>19519</v>
      </c>
      <c r="F5781">
        <f>VALUE(SUBSTITUTE(Hafas[[#This Row],[Breitengrad Bahnhof]],".",","))</f>
        <v>48.298158999999998</v>
      </c>
      <c r="G5781">
        <f>VALUE(SUBSTITUTE(Hafas[[#This Row],[Längengrad Bahnhof]],".",","))</f>
        <v>12.551406999999999</v>
      </c>
    </row>
    <row r="5782" spans="1:7">
      <c r="A5782" s="4" t="s">
        <v>19520</v>
      </c>
      <c r="B5782">
        <v>8071455</v>
      </c>
      <c r="D5782" s="4" t="s">
        <v>19521</v>
      </c>
      <c r="E5782" s="4" t="s">
        <v>19522</v>
      </c>
      <c r="F5782">
        <f>VALUE(SUBSTITUTE(Hafas[[#This Row],[Breitengrad Bahnhof]],".",","))</f>
        <v>48.284193999999999</v>
      </c>
      <c r="G5782">
        <f>VALUE(SUBSTITUTE(Hafas[[#This Row],[Längengrad Bahnhof]],".",","))</f>
        <v>12.556278000000001</v>
      </c>
    </row>
    <row r="5783" spans="1:7">
      <c r="A5783" s="4" t="s">
        <v>19523</v>
      </c>
      <c r="B5783">
        <v>8005146</v>
      </c>
      <c r="D5783" s="4" t="s">
        <v>19524</v>
      </c>
      <c r="E5783" s="4" t="s">
        <v>19525</v>
      </c>
      <c r="F5783">
        <f>VALUE(SUBSTITUTE(Hafas[[#This Row],[Breitengrad Bahnhof]],".",","))</f>
        <v>49.138016999999998</v>
      </c>
      <c r="G5783">
        <f>VALUE(SUBSTITUTE(Hafas[[#This Row],[Längengrad Bahnhof]],".",","))</f>
        <v>8.1415199999999999</v>
      </c>
    </row>
    <row r="5784" spans="1:7">
      <c r="A5784" s="4" t="s">
        <v>19526</v>
      </c>
      <c r="B5784">
        <v>8000319</v>
      </c>
      <c r="D5784" s="4" t="s">
        <v>19527</v>
      </c>
      <c r="E5784" s="4" t="s">
        <v>19528</v>
      </c>
      <c r="F5784">
        <f>VALUE(SUBSTITUTE(Hafas[[#This Row],[Breitengrad Bahnhof]],".",","))</f>
        <v>49.276736999999997</v>
      </c>
      <c r="G5784">
        <f>VALUE(SUBSTITUTE(Hafas[[#This Row],[Längengrad Bahnhof]],".",","))</f>
        <v>7.1573950000000002</v>
      </c>
    </row>
    <row r="5785" spans="1:7">
      <c r="A5785" s="4" t="s">
        <v>19529</v>
      </c>
      <c r="B5785">
        <v>8005148</v>
      </c>
      <c r="D5785" s="4" t="s">
        <v>19530</v>
      </c>
      <c r="E5785" s="4" t="s">
        <v>19531</v>
      </c>
      <c r="F5785">
        <f>VALUE(SUBSTITUTE(Hafas[[#This Row],[Breitengrad Bahnhof]],".",","))</f>
        <v>47.798095000000004</v>
      </c>
      <c r="G5785">
        <f>VALUE(SUBSTITUTE(Hafas[[#This Row],[Längengrad Bahnhof]],".",","))</f>
        <v>12.173700999999999</v>
      </c>
    </row>
    <row r="5786" spans="1:7">
      <c r="A5786" s="4" t="s">
        <v>19532</v>
      </c>
      <c r="B5786">
        <v>8005149</v>
      </c>
      <c r="D5786" s="4" t="s">
        <v>19533</v>
      </c>
      <c r="E5786" s="4" t="s">
        <v>19534</v>
      </c>
      <c r="F5786">
        <f>VALUE(SUBSTITUTE(Hafas[[#This Row],[Breitengrad Bahnhof]],".",","))</f>
        <v>48.721311</v>
      </c>
      <c r="G5786">
        <f>VALUE(SUBSTITUTE(Hafas[[#This Row],[Längengrad Bahnhof]],".",","))</f>
        <v>11.258673999999999</v>
      </c>
    </row>
    <row r="5787" spans="1:7">
      <c r="A5787" s="4" t="s">
        <v>19535</v>
      </c>
      <c r="B5787">
        <v>8005127</v>
      </c>
      <c r="D5787" s="4" t="s">
        <v>19536</v>
      </c>
      <c r="E5787" s="4" t="s">
        <v>19537</v>
      </c>
      <c r="F5787">
        <f>VALUE(SUBSTITUTE(Hafas[[#This Row],[Breitengrad Bahnhof]],".",","))</f>
        <v>48.333317999999998</v>
      </c>
      <c r="G5787">
        <f>VALUE(SUBSTITUTE(Hafas[[#This Row],[Längengrad Bahnhof]],".",","))</f>
        <v>11.44477</v>
      </c>
    </row>
    <row r="5788" spans="1:7">
      <c r="A5788" s="4" t="s">
        <v>19538</v>
      </c>
      <c r="B5788">
        <v>8070810</v>
      </c>
      <c r="D5788" s="4" t="s">
        <v>19539</v>
      </c>
      <c r="E5788" s="4" t="s">
        <v>19540</v>
      </c>
      <c r="F5788">
        <f>VALUE(SUBSTITUTE(Hafas[[#This Row],[Breitengrad Bahnhof]],".",","))</f>
        <v>48.737053000000003</v>
      </c>
      <c r="G5788">
        <f>VALUE(SUBSTITUTE(Hafas[[#This Row],[Längengrad Bahnhof]],".",","))</f>
        <v>13.526134000000001</v>
      </c>
    </row>
    <row r="5789" spans="1:7">
      <c r="A5789" s="4" t="s">
        <v>19541</v>
      </c>
      <c r="B5789">
        <v>8005151</v>
      </c>
      <c r="D5789" s="4" t="s">
        <v>19542</v>
      </c>
      <c r="E5789" s="4" t="s">
        <v>19543</v>
      </c>
      <c r="F5789">
        <f>VALUE(SUBSTITUTE(Hafas[[#This Row],[Breitengrad Bahnhof]],".",","))</f>
        <v>49.360833</v>
      </c>
      <c r="G5789">
        <f>VALUE(SUBSTITUTE(Hafas[[#This Row],[Längengrad Bahnhof]],".",","))</f>
        <v>9.3418310000000009</v>
      </c>
    </row>
    <row r="5790" spans="1:7">
      <c r="A5790" s="4" t="s">
        <v>19544</v>
      </c>
      <c r="B5790">
        <v>8005152</v>
      </c>
      <c r="D5790" s="4" t="s">
        <v>19545</v>
      </c>
      <c r="E5790" s="4" t="s">
        <v>19546</v>
      </c>
      <c r="F5790">
        <f>VALUE(SUBSTITUTE(Hafas[[#This Row],[Breitengrad Bahnhof]],".",","))</f>
        <v>50.753180999999998</v>
      </c>
      <c r="G5790">
        <f>VALUE(SUBSTITUTE(Hafas[[#This Row],[Längengrad Bahnhof]],".",","))</f>
        <v>7.01614</v>
      </c>
    </row>
    <row r="5791" spans="1:7">
      <c r="A5791" s="4" t="s">
        <v>19547</v>
      </c>
      <c r="B5791">
        <v>8012788</v>
      </c>
      <c r="D5791" s="4" t="s">
        <v>19548</v>
      </c>
      <c r="E5791" s="4" t="s">
        <v>19549</v>
      </c>
      <c r="F5791">
        <f>VALUE(SUBSTITUTE(Hafas[[#This Row],[Breitengrad Bahnhof]],".",","))</f>
        <v>51.570655000000002</v>
      </c>
      <c r="G5791">
        <f>VALUE(SUBSTITUTE(Hafas[[#This Row],[Längengrad Bahnhof]],".",","))</f>
        <v>12.263188</v>
      </c>
    </row>
    <row r="5792" spans="1:7">
      <c r="A5792" s="4" t="s">
        <v>19550</v>
      </c>
      <c r="B5792">
        <v>8005153</v>
      </c>
      <c r="D5792" s="4" t="s">
        <v>19551</v>
      </c>
      <c r="E5792" s="4" t="s">
        <v>19552</v>
      </c>
      <c r="F5792">
        <f>VALUE(SUBSTITUTE(Hafas[[#This Row],[Breitengrad Bahnhof]],".",","))</f>
        <v>50.631425999999998</v>
      </c>
      <c r="G5792">
        <f>VALUE(SUBSTITUTE(Hafas[[#This Row],[Längengrad Bahnhof]],".",","))</f>
        <v>7.2068810000000001</v>
      </c>
    </row>
    <row r="5793" spans="1:7">
      <c r="A5793" s="4" t="s">
        <v>19553</v>
      </c>
      <c r="B5793">
        <v>8071771</v>
      </c>
      <c r="D5793" s="4" t="s">
        <v>19554</v>
      </c>
      <c r="E5793" s="4" t="s">
        <v>19555</v>
      </c>
      <c r="F5793">
        <f>VALUE(SUBSTITUTE(Hafas[[#This Row],[Breitengrad Bahnhof]],".",","))</f>
        <v>50.630629999999996</v>
      </c>
      <c r="G5793">
        <f>VALUE(SUBSTITUTE(Hafas[[#This Row],[Längengrad Bahnhof]],".",","))</f>
        <v>7.2084299999999999</v>
      </c>
    </row>
    <row r="5794" spans="1:7">
      <c r="A5794" s="4" t="s">
        <v>19556</v>
      </c>
      <c r="B5794">
        <v>8005154</v>
      </c>
      <c r="D5794" s="4" t="s">
        <v>19557</v>
      </c>
      <c r="E5794" s="4" t="s">
        <v>19558</v>
      </c>
      <c r="F5794">
        <f>VALUE(SUBSTITUTE(Hafas[[#This Row],[Breitengrad Bahnhof]],".",","))</f>
        <v>49.543716000000003</v>
      </c>
      <c r="G5794">
        <f>VALUE(SUBSTITUTE(Hafas[[#This Row],[Längengrad Bahnhof]],".",","))</f>
        <v>11.335523999999999</v>
      </c>
    </row>
    <row r="5795" spans="1:7">
      <c r="A5795" s="4" t="s">
        <v>19559</v>
      </c>
      <c r="B5795">
        <v>8005157</v>
      </c>
      <c r="D5795" s="4" t="s">
        <v>19560</v>
      </c>
      <c r="E5795" s="4" t="s">
        <v>19561</v>
      </c>
      <c r="F5795">
        <f>VALUE(SUBSTITUTE(Hafas[[#This Row],[Breitengrad Bahnhof]],".",","))</f>
        <v>48.815539999999999</v>
      </c>
      <c r="G5795">
        <f>VALUE(SUBSTITUTE(Hafas[[#This Row],[Längengrad Bahnhof]],".",","))</f>
        <v>9.3193439999999992</v>
      </c>
    </row>
    <row r="5796" spans="1:7">
      <c r="A5796" s="4" t="s">
        <v>19562</v>
      </c>
      <c r="B5796">
        <v>8005159</v>
      </c>
      <c r="D5796" s="4" t="s">
        <v>19563</v>
      </c>
      <c r="E5796" s="4" t="s">
        <v>19564</v>
      </c>
      <c r="F5796">
        <f>VALUE(SUBSTITUTE(Hafas[[#This Row],[Breitengrad Bahnhof]],".",","))</f>
        <v>51.039932999999998</v>
      </c>
      <c r="G5796">
        <f>VALUE(SUBSTITUTE(Hafas[[#This Row],[Längengrad Bahnhof]],".",","))</f>
        <v>6.6995899999999997</v>
      </c>
    </row>
    <row r="5797" spans="1:7">
      <c r="A5797" s="4" t="s">
        <v>19565</v>
      </c>
      <c r="B5797">
        <v>8071840</v>
      </c>
      <c r="D5797" s="4" t="s">
        <v>19566</v>
      </c>
      <c r="E5797" s="4" t="s">
        <v>19567</v>
      </c>
      <c r="F5797">
        <f>VALUE(SUBSTITUTE(Hafas[[#This Row],[Breitengrad Bahnhof]],".",","))</f>
        <v>50.713850000000001</v>
      </c>
      <c r="G5797">
        <f>VALUE(SUBSTITUTE(Hafas[[#This Row],[Längengrad Bahnhof]],".",","))</f>
        <v>9.2190019999999997</v>
      </c>
    </row>
    <row r="5798" spans="1:7">
      <c r="A5798" s="4" t="s">
        <v>19568</v>
      </c>
      <c r="B5798">
        <v>8010301</v>
      </c>
      <c r="D5798" s="4" t="s">
        <v>19569</v>
      </c>
      <c r="E5798" s="4" t="s">
        <v>19570</v>
      </c>
      <c r="F5798">
        <f>VALUE(SUBSTITUTE(Hafas[[#This Row],[Breitengrad Bahnhof]],".",","))</f>
        <v>50.859555</v>
      </c>
      <c r="G5798">
        <f>VALUE(SUBSTITUTE(Hafas[[#This Row],[Längengrad Bahnhof]],".",","))</f>
        <v>12.18172</v>
      </c>
    </row>
    <row r="5799" spans="1:7">
      <c r="A5799" s="4" t="s">
        <v>19571</v>
      </c>
      <c r="B5799">
        <v>8005160</v>
      </c>
      <c r="D5799" s="4" t="s">
        <v>19572</v>
      </c>
      <c r="E5799" s="4" t="s">
        <v>19573</v>
      </c>
      <c r="F5799">
        <f>VALUE(SUBSTITUTE(Hafas[[#This Row],[Breitengrad Bahnhof]],".",","))</f>
        <v>52.323073000000001</v>
      </c>
      <c r="G5799">
        <f>VALUE(SUBSTITUTE(Hafas[[#This Row],[Längengrad Bahnhof]],".",","))</f>
        <v>9.6517859999999995</v>
      </c>
    </row>
    <row r="5800" spans="1:7">
      <c r="A5800" s="4" t="s">
        <v>19574</v>
      </c>
      <c r="B5800">
        <v>8071893</v>
      </c>
      <c r="D5800" s="4" t="s">
        <v>19575</v>
      </c>
      <c r="E5800" s="4" t="s">
        <v>19576</v>
      </c>
      <c r="F5800">
        <f>VALUE(SUBSTITUTE(Hafas[[#This Row],[Breitengrad Bahnhof]],".",","))</f>
        <v>52.321879000000003</v>
      </c>
      <c r="G5800">
        <f>VALUE(SUBSTITUTE(Hafas[[#This Row],[Längengrad Bahnhof]],".",","))</f>
        <v>9.6514710000000008</v>
      </c>
    </row>
    <row r="5801" spans="1:7">
      <c r="A5801" s="4" t="s">
        <v>19577</v>
      </c>
      <c r="B5801">
        <v>8005161</v>
      </c>
      <c r="D5801" s="4" t="s">
        <v>19578</v>
      </c>
      <c r="E5801" s="4" t="s">
        <v>19579</v>
      </c>
      <c r="F5801">
        <f>VALUE(SUBSTITUTE(Hafas[[#This Row],[Breitengrad Bahnhof]],".",","))</f>
        <v>50.946016</v>
      </c>
      <c r="G5801">
        <f>VALUE(SUBSTITUTE(Hafas[[#This Row],[Längengrad Bahnhof]],".",","))</f>
        <v>9.8544250000000009</v>
      </c>
    </row>
    <row r="5802" spans="1:7">
      <c r="A5802" s="4" t="s">
        <v>19580</v>
      </c>
      <c r="B5802">
        <v>8005131</v>
      </c>
      <c r="D5802" s="4" t="s">
        <v>19581</v>
      </c>
      <c r="E5802" s="4" t="s">
        <v>19582</v>
      </c>
      <c r="F5802">
        <f>VALUE(SUBSTITUTE(Hafas[[#This Row],[Breitengrad Bahnhof]],".",","))</f>
        <v>50.478461000000003</v>
      </c>
      <c r="G5802">
        <f>VALUE(SUBSTITUTE(Hafas[[#This Row],[Längengrad Bahnhof]],".",","))</f>
        <v>9.7433979999999991</v>
      </c>
    </row>
    <row r="5803" spans="1:7">
      <c r="A5803" s="4" t="s">
        <v>19583</v>
      </c>
      <c r="B5803">
        <v>8081210</v>
      </c>
      <c r="D5803" s="4" t="s">
        <v>19584</v>
      </c>
      <c r="E5803" s="4" t="s">
        <v>19585</v>
      </c>
      <c r="F5803">
        <f>VALUE(SUBSTITUTE(Hafas[[#This Row],[Breitengrad Bahnhof]],".",","))</f>
        <v>52.648797999999999</v>
      </c>
      <c r="G5803">
        <f>VALUE(SUBSTITUTE(Hafas[[#This Row],[Längengrad Bahnhof]],".",","))</f>
        <v>13.513799000000001</v>
      </c>
    </row>
    <row r="5804" spans="1:7">
      <c r="A5804" s="4" t="s">
        <v>19586</v>
      </c>
      <c r="B5804">
        <v>8005163</v>
      </c>
      <c r="D5804" s="4" t="s">
        <v>19587</v>
      </c>
      <c r="E5804" s="4" t="s">
        <v>19588</v>
      </c>
      <c r="F5804">
        <f>VALUE(SUBSTITUTE(Hafas[[#This Row],[Breitengrad Bahnhof]],".",","))</f>
        <v>50.298338999999999</v>
      </c>
      <c r="G5804">
        <f>VALUE(SUBSTITUTE(Hafas[[#This Row],[Längengrad Bahnhof]],".",","))</f>
        <v>8.7009840000000001</v>
      </c>
    </row>
    <row r="5805" spans="1:7">
      <c r="A5805" s="4" t="s">
        <v>19589</v>
      </c>
      <c r="B5805">
        <v>8005164</v>
      </c>
      <c r="D5805" s="4" t="s">
        <v>19590</v>
      </c>
      <c r="E5805" s="4" t="s">
        <v>19591</v>
      </c>
      <c r="F5805">
        <f>VALUE(SUBSTITUTE(Hafas[[#This Row],[Breitengrad Bahnhof]],".",","))</f>
        <v>50.796768</v>
      </c>
      <c r="G5805">
        <f>VALUE(SUBSTITUTE(Hafas[[#This Row],[Längengrad Bahnhof]],".",","))</f>
        <v>7.6087670000000003</v>
      </c>
    </row>
    <row r="5806" spans="1:7">
      <c r="A5806" s="4" t="s">
        <v>19592</v>
      </c>
      <c r="B5806">
        <v>8005166</v>
      </c>
      <c r="D5806" s="4" t="s">
        <v>19593</v>
      </c>
      <c r="E5806" s="4" t="s">
        <v>19594</v>
      </c>
      <c r="F5806">
        <f>VALUE(SUBSTITUTE(Hafas[[#This Row],[Breitengrad Bahnhof]],".",","))</f>
        <v>48.874132000000003</v>
      </c>
      <c r="G5806">
        <f>VALUE(SUBSTITUTE(Hafas[[#This Row],[Längengrad Bahnhof]],".",","))</f>
        <v>13.408466000000001</v>
      </c>
    </row>
    <row r="5807" spans="1:7">
      <c r="A5807" s="4" t="s">
        <v>19595</v>
      </c>
      <c r="B5807">
        <v>8005168</v>
      </c>
      <c r="D5807" s="4" t="s">
        <v>19596</v>
      </c>
      <c r="E5807" s="4" t="s">
        <v>19597</v>
      </c>
      <c r="F5807">
        <f>VALUE(SUBSTITUTE(Hafas[[#This Row],[Breitengrad Bahnhof]],".",","))</f>
        <v>49.457583</v>
      </c>
      <c r="G5807">
        <f>VALUE(SUBSTITUTE(Hafas[[#This Row],[Längengrad Bahnhof]],".",","))</f>
        <v>9.471425</v>
      </c>
    </row>
    <row r="5808" spans="1:7">
      <c r="A5808" s="4" t="s">
        <v>19598</v>
      </c>
      <c r="B5808">
        <v>8002972</v>
      </c>
      <c r="D5808" s="4" t="s">
        <v>19599</v>
      </c>
      <c r="E5808" s="4" t="s">
        <v>19600</v>
      </c>
      <c r="F5808">
        <f>VALUE(SUBSTITUTE(Hafas[[#This Row],[Breitengrad Bahnhof]],".",","))</f>
        <v>51.998390999999998</v>
      </c>
      <c r="G5808">
        <f>VALUE(SUBSTITUTE(Hafas[[#This Row],[Längengrad Bahnhof]],".",","))</f>
        <v>7.1225680000000002</v>
      </c>
    </row>
    <row r="5809" spans="1:7">
      <c r="A5809" s="4" t="s">
        <v>19601</v>
      </c>
      <c r="B5809">
        <v>8000320</v>
      </c>
      <c r="D5809" s="4" t="s">
        <v>19602</v>
      </c>
      <c r="E5809" s="4" t="s">
        <v>19603</v>
      </c>
      <c r="F5809">
        <f>VALUE(SUBSTITUTE(Hafas[[#This Row],[Breitengrad Bahnhof]],".",","))</f>
        <v>47.850017999999999</v>
      </c>
      <c r="G5809">
        <f>VALUE(SUBSTITUTE(Hafas[[#This Row],[Längengrad Bahnhof]],".",","))</f>
        <v>12.119202</v>
      </c>
    </row>
    <row r="5810" spans="1:7">
      <c r="A5810" s="4" t="s">
        <v>19604</v>
      </c>
      <c r="B5810">
        <v>8005169</v>
      </c>
      <c r="D5810" s="4" t="s">
        <v>19605</v>
      </c>
      <c r="E5810" s="4" t="s">
        <v>19606</v>
      </c>
      <c r="F5810">
        <f>VALUE(SUBSTITUTE(Hafas[[#This Row],[Breitengrad Bahnhof]],".",","))</f>
        <v>47.851650999999997</v>
      </c>
      <c r="G5810">
        <f>VALUE(SUBSTITUTE(Hafas[[#This Row],[Längengrad Bahnhof]],".",","))</f>
        <v>12.089467000000001</v>
      </c>
    </row>
    <row r="5811" spans="1:7">
      <c r="A5811" s="4" t="s">
        <v>19607</v>
      </c>
      <c r="B5811">
        <v>8005173</v>
      </c>
      <c r="D5811" s="4" t="s">
        <v>19608</v>
      </c>
      <c r="E5811" s="4" t="s">
        <v>19609</v>
      </c>
      <c r="F5811">
        <f>VALUE(SUBSTITUTE(Hafas[[#This Row],[Breitengrad Bahnhof]],".",","))</f>
        <v>47.866304</v>
      </c>
      <c r="G5811">
        <f>VALUE(SUBSTITUTE(Hafas[[#This Row],[Längengrad Bahnhof]],".",","))</f>
        <v>12.104177999999999</v>
      </c>
    </row>
    <row r="5812" spans="1:7">
      <c r="A5812" s="4" t="s">
        <v>19610</v>
      </c>
      <c r="B5812">
        <v>8071453</v>
      </c>
      <c r="D5812" s="4" t="s">
        <v>19611</v>
      </c>
      <c r="E5812" s="4" t="s">
        <v>19612</v>
      </c>
      <c r="F5812">
        <f>VALUE(SUBSTITUTE(Hafas[[#This Row],[Breitengrad Bahnhof]],".",","))</f>
        <v>47.867314</v>
      </c>
      <c r="G5812">
        <f>VALUE(SUBSTITUTE(Hafas[[#This Row],[Längengrad Bahnhof]],".",","))</f>
        <v>12.106712</v>
      </c>
    </row>
    <row r="5813" spans="1:7">
      <c r="A5813" s="4" t="s">
        <v>19613</v>
      </c>
      <c r="B5813">
        <v>8012792</v>
      </c>
      <c r="D5813" s="4" t="s">
        <v>19614</v>
      </c>
      <c r="E5813" s="4" t="s">
        <v>19615</v>
      </c>
      <c r="F5813">
        <f>VALUE(SUBSTITUTE(Hafas[[#This Row],[Breitengrad Bahnhof]],".",","))</f>
        <v>53.038193999999997</v>
      </c>
      <c r="G5813">
        <f>VALUE(SUBSTITUTE(Hafas[[#This Row],[Längengrad Bahnhof]],".",","))</f>
        <v>12.343197</v>
      </c>
    </row>
    <row r="5814" spans="1:7">
      <c r="A5814" s="4" t="s">
        <v>19616</v>
      </c>
      <c r="B5814">
        <v>8005133</v>
      </c>
      <c r="D5814" s="4" t="s">
        <v>19617</v>
      </c>
      <c r="E5814" s="4" t="s">
        <v>19618</v>
      </c>
      <c r="F5814">
        <f>VALUE(SUBSTITUTE(Hafas[[#This Row],[Breitengrad Bahnhof]],".",","))</f>
        <v>50.075097</v>
      </c>
      <c r="G5814">
        <f>VALUE(SUBSTITUTE(Hafas[[#This Row],[Längengrad Bahnhof]],".",","))</f>
        <v>11.994090999999999</v>
      </c>
    </row>
    <row r="5815" spans="1:7">
      <c r="A5815" s="4" t="s">
        <v>19619</v>
      </c>
      <c r="B5815">
        <v>8005134</v>
      </c>
      <c r="D5815" s="4" t="s">
        <v>19620</v>
      </c>
      <c r="E5815" s="4" t="s">
        <v>19621</v>
      </c>
      <c r="F5815">
        <f>VALUE(SUBSTITUTE(Hafas[[#This Row],[Breitengrad Bahnhof]],".",","))</f>
        <v>50.901549000000003</v>
      </c>
      <c r="G5815">
        <f>VALUE(SUBSTITUTE(Hafas[[#This Row],[Längengrad Bahnhof]],".",","))</f>
        <v>7.1826619999999997</v>
      </c>
    </row>
    <row r="5816" spans="1:7">
      <c r="A5816" s="4" t="s">
        <v>19622</v>
      </c>
      <c r="B5816">
        <v>8005143</v>
      </c>
      <c r="D5816" s="4" t="s">
        <v>19623</v>
      </c>
      <c r="E5816" s="4" t="s">
        <v>19624</v>
      </c>
      <c r="F5816">
        <f>VALUE(SUBSTITUTE(Hafas[[#This Row],[Breitengrad Bahnhof]],".",","))</f>
        <v>50.898665000000001</v>
      </c>
      <c r="G5816">
        <f>VALUE(SUBSTITUTE(Hafas[[#This Row],[Längengrad Bahnhof]],".",","))</f>
        <v>7.1592700000000002</v>
      </c>
    </row>
    <row r="5817" spans="1:7">
      <c r="A5817" s="4" t="s">
        <v>19625</v>
      </c>
      <c r="B5817">
        <v>8005172</v>
      </c>
      <c r="D5817" s="4" t="s">
        <v>19626</v>
      </c>
      <c r="E5817" s="4" t="s">
        <v>19627</v>
      </c>
      <c r="F5817">
        <f>VALUE(SUBSTITUTE(Hafas[[#This Row],[Breitengrad Bahnhof]],".",","))</f>
        <v>49.572111999999997</v>
      </c>
      <c r="G5817">
        <f>VALUE(SUBSTITUTE(Hafas[[#This Row],[Längengrad Bahnhof]],".",","))</f>
        <v>7.6232540000000002</v>
      </c>
    </row>
    <row r="5818" spans="1:7">
      <c r="A5818" s="4" t="s">
        <v>19628</v>
      </c>
      <c r="B5818">
        <v>8012796</v>
      </c>
      <c r="D5818" s="4" t="s">
        <v>19629</v>
      </c>
      <c r="E5818" s="4" t="s">
        <v>19630</v>
      </c>
      <c r="F5818">
        <f>VALUE(SUBSTITUTE(Hafas[[#This Row],[Breitengrad Bahnhof]],".",","))</f>
        <v>51.462881000000003</v>
      </c>
      <c r="G5818">
        <f>VALUE(SUBSTITUTE(Hafas[[#This Row],[Längengrad Bahnhof]],".",","))</f>
        <v>11.065486999999999</v>
      </c>
    </row>
    <row r="5819" spans="1:7">
      <c r="A5819" s="4" t="s">
        <v>19631</v>
      </c>
      <c r="B5819">
        <v>8010302</v>
      </c>
      <c r="D5819" s="4" t="s">
        <v>19632</v>
      </c>
      <c r="E5819" s="4" t="s">
        <v>19633</v>
      </c>
      <c r="F5819">
        <f>VALUE(SUBSTITUTE(Hafas[[#This Row],[Breitengrad Bahnhof]],".",","))</f>
        <v>51.884611999999997</v>
      </c>
      <c r="G5819">
        <f>VALUE(SUBSTITUTE(Hafas[[#This Row],[Längengrad Bahnhof]],".",","))</f>
        <v>12.237261999999999</v>
      </c>
    </row>
    <row r="5820" spans="1:7">
      <c r="A5820" s="4" t="s">
        <v>19634</v>
      </c>
      <c r="B5820">
        <v>8012797</v>
      </c>
      <c r="D5820" s="4" t="s">
        <v>19635</v>
      </c>
      <c r="E5820" s="4" t="s">
        <v>19636</v>
      </c>
      <c r="F5820">
        <f>VALUE(SUBSTITUTE(Hafas[[#This Row],[Breitengrad Bahnhof]],".",","))</f>
        <v>51.297859000000003</v>
      </c>
      <c r="G5820">
        <f>VALUE(SUBSTITUTE(Hafas[[#This Row],[Längengrad Bahnhof]],".",","))</f>
        <v>11.436302</v>
      </c>
    </row>
    <row r="5821" spans="1:7">
      <c r="A5821" s="4" t="s">
        <v>19637</v>
      </c>
      <c r="B5821">
        <v>8005177</v>
      </c>
      <c r="D5821" s="4" t="s">
        <v>19638</v>
      </c>
      <c r="E5821" s="4" t="s">
        <v>19639</v>
      </c>
      <c r="F5821">
        <f>VALUE(SUBSTITUTE(Hafas[[#This Row],[Breitengrad Bahnhof]],".",","))</f>
        <v>49.400694000000001</v>
      </c>
      <c r="G5821">
        <f>VALUE(SUBSTITUTE(Hafas[[#This Row],[Längengrad Bahnhof]],".",","))</f>
        <v>10.898631999999999</v>
      </c>
    </row>
    <row r="5822" spans="1:7">
      <c r="A5822" s="4" t="s">
        <v>19640</v>
      </c>
      <c r="B5822">
        <v>8005178</v>
      </c>
      <c r="D5822" s="4" t="s">
        <v>19641</v>
      </c>
      <c r="E5822" s="4" t="s">
        <v>19642</v>
      </c>
      <c r="F5822">
        <f>VALUE(SUBSTITUTE(Hafas[[#This Row],[Breitengrad Bahnhof]],".",","))</f>
        <v>49.395018</v>
      </c>
      <c r="G5822">
        <f>VALUE(SUBSTITUTE(Hafas[[#This Row],[Längengrad Bahnhof]],".",","))</f>
        <v>10.885598</v>
      </c>
    </row>
    <row r="5823" spans="1:7">
      <c r="A5823" s="4" t="s">
        <v>19643</v>
      </c>
      <c r="B5823">
        <v>8010303</v>
      </c>
      <c r="D5823" s="4" t="s">
        <v>19644</v>
      </c>
      <c r="E5823" s="4" t="s">
        <v>19645</v>
      </c>
      <c r="F5823">
        <f>VALUE(SUBSTITUTE(Hafas[[#This Row],[Breitengrad Bahnhof]],".",","))</f>
        <v>51.060595999999997</v>
      </c>
      <c r="G5823">
        <f>VALUE(SUBSTITUTE(Hafas[[#This Row],[Längengrad Bahnhof]],".",","))</f>
        <v>13.185124999999999</v>
      </c>
    </row>
    <row r="5824" spans="1:7">
      <c r="A5824" s="4" t="s">
        <v>19646</v>
      </c>
      <c r="B5824">
        <v>8010304</v>
      </c>
      <c r="D5824" s="4" t="s">
        <v>19647</v>
      </c>
      <c r="E5824" s="4" t="s">
        <v>19648</v>
      </c>
      <c r="F5824">
        <f>VALUE(SUBSTITUTE(Hafas[[#This Row],[Breitengrad Bahnhof]],".",","))</f>
        <v>54.078246</v>
      </c>
      <c r="G5824">
        <f>VALUE(SUBSTITUTE(Hafas[[#This Row],[Längengrad Bahnhof]],".",","))</f>
        <v>12.131079</v>
      </c>
    </row>
    <row r="5825" spans="1:7">
      <c r="A5825" s="4" t="s">
        <v>19649</v>
      </c>
      <c r="B5825">
        <v>8070961</v>
      </c>
      <c r="D5825" s="4" t="s">
        <v>19650</v>
      </c>
      <c r="E5825" s="4" t="s">
        <v>19651</v>
      </c>
      <c r="F5825">
        <f>VALUE(SUBSTITUTE(Hafas[[#This Row],[Breitengrad Bahnhof]],".",","))</f>
        <v>54.077233999999997</v>
      </c>
      <c r="G5825">
        <f>VALUE(SUBSTITUTE(Hafas[[#This Row],[Längengrad Bahnhof]],".",","))</f>
        <v>12.129637000000001</v>
      </c>
    </row>
    <row r="5826" spans="1:7">
      <c r="A5826" s="4" t="s">
        <v>19652</v>
      </c>
      <c r="B5826">
        <v>8012805</v>
      </c>
      <c r="D5826" s="4" t="s">
        <v>19653</v>
      </c>
      <c r="E5826" s="4" t="s">
        <v>19654</v>
      </c>
      <c r="F5826">
        <f>VALUE(SUBSTITUTE(Hafas[[#This Row],[Breitengrad Bahnhof]],".",","))</f>
        <v>54.093299999999999</v>
      </c>
      <c r="G5826">
        <f>VALUE(SUBSTITUTE(Hafas[[#This Row],[Längengrad Bahnhof]],".",","))</f>
        <v>12.099466</v>
      </c>
    </row>
    <row r="5827" spans="1:7">
      <c r="A5827" s="4" t="s">
        <v>19655</v>
      </c>
      <c r="B5827">
        <v>8012801</v>
      </c>
      <c r="D5827" s="4" t="s">
        <v>19656</v>
      </c>
      <c r="E5827" s="4" t="s">
        <v>19657</v>
      </c>
      <c r="F5827">
        <f>VALUE(SUBSTITUTE(Hafas[[#This Row],[Breitengrad Bahnhof]],".",","))</f>
        <v>54.085242999999998</v>
      </c>
      <c r="G5827">
        <f>VALUE(SUBSTITUTE(Hafas[[#This Row],[Längengrad Bahnhof]],".",","))</f>
        <v>12.107889999999999</v>
      </c>
    </row>
    <row r="5828" spans="1:7">
      <c r="A5828" s="4" t="s">
        <v>19658</v>
      </c>
      <c r="B5828">
        <v>8012802</v>
      </c>
      <c r="D5828" s="4" t="s">
        <v>19659</v>
      </c>
      <c r="E5828" s="4" t="s">
        <v>19660</v>
      </c>
      <c r="F5828">
        <f>VALUE(SUBSTITUTE(Hafas[[#This Row],[Breitengrad Bahnhof]],".",","))</f>
        <v>54.142054000000002</v>
      </c>
      <c r="G5828">
        <f>VALUE(SUBSTITUTE(Hafas[[#This Row],[Längengrad Bahnhof]],".",","))</f>
        <v>12.111999000000001</v>
      </c>
    </row>
    <row r="5829" spans="1:7">
      <c r="A5829" s="4" t="s">
        <v>19661</v>
      </c>
      <c r="B5829">
        <v>8079761</v>
      </c>
      <c r="D5829" s="4" t="s">
        <v>19662</v>
      </c>
      <c r="E5829" s="4" t="s">
        <v>19663</v>
      </c>
      <c r="F5829">
        <f>VALUE(SUBSTITUTE(Hafas[[#This Row],[Breitengrad Bahnhof]],".",","))</f>
        <v>54.074483000000001</v>
      </c>
      <c r="G5829">
        <f>VALUE(SUBSTITUTE(Hafas[[#This Row],[Längengrad Bahnhof]],".",","))</f>
        <v>12.103705</v>
      </c>
    </row>
    <row r="5830" spans="1:7">
      <c r="A5830" s="4" t="s">
        <v>19664</v>
      </c>
      <c r="B5830">
        <v>8079629</v>
      </c>
      <c r="D5830" s="4" t="s">
        <v>19665</v>
      </c>
      <c r="E5830" s="4" t="s">
        <v>19666</v>
      </c>
      <c r="F5830">
        <f>VALUE(SUBSTITUTE(Hafas[[#This Row],[Breitengrad Bahnhof]],".",","))</f>
        <v>54.077877000000001</v>
      </c>
      <c r="G5830">
        <f>VALUE(SUBSTITUTE(Hafas[[#This Row],[Längengrad Bahnhof]],".",","))</f>
        <v>12.099909999999999</v>
      </c>
    </row>
    <row r="5831" spans="1:7">
      <c r="A5831" s="4" t="s">
        <v>19667</v>
      </c>
      <c r="B5831">
        <v>8012803</v>
      </c>
      <c r="D5831" s="4" t="s">
        <v>19668</v>
      </c>
      <c r="E5831" s="4" t="s">
        <v>19669</v>
      </c>
      <c r="F5831">
        <f>VALUE(SUBSTITUTE(Hafas[[#This Row],[Breitengrad Bahnhof]],".",","))</f>
        <v>54.101745999999999</v>
      </c>
      <c r="G5831">
        <f>VALUE(SUBSTITUTE(Hafas[[#This Row],[Längengrad Bahnhof]],".",","))</f>
        <v>12.090548</v>
      </c>
    </row>
    <row r="5832" spans="1:7">
      <c r="A5832" s="4" t="s">
        <v>19670</v>
      </c>
      <c r="B5832">
        <v>8011523</v>
      </c>
      <c r="D5832" s="4" t="s">
        <v>19671</v>
      </c>
      <c r="E5832" s="4" t="s">
        <v>19672</v>
      </c>
      <c r="F5832">
        <f>VALUE(SUBSTITUTE(Hafas[[#This Row],[Breitengrad Bahnhof]],".",","))</f>
        <v>54.123551999999997</v>
      </c>
      <c r="G5832">
        <f>VALUE(SUBSTITUTE(Hafas[[#This Row],[Längengrad Bahnhof]],".",","))</f>
        <v>12.068507</v>
      </c>
    </row>
    <row r="5833" spans="1:7">
      <c r="A5833" s="4" t="s">
        <v>19673</v>
      </c>
      <c r="B5833">
        <v>8012806</v>
      </c>
      <c r="D5833" s="4" t="s">
        <v>19674</v>
      </c>
      <c r="E5833" s="4" t="s">
        <v>19675</v>
      </c>
      <c r="F5833">
        <f>VALUE(SUBSTITUTE(Hafas[[#This Row],[Breitengrad Bahnhof]],".",","))</f>
        <v>54.079425000000001</v>
      </c>
      <c r="G5833">
        <f>VALUE(SUBSTITUTE(Hafas[[#This Row],[Längengrad Bahnhof]],".",","))</f>
        <v>12.163316</v>
      </c>
    </row>
    <row r="5834" spans="1:7">
      <c r="A5834" s="4" t="s">
        <v>19676</v>
      </c>
      <c r="B5834">
        <v>8079762</v>
      </c>
      <c r="D5834" s="4" t="s">
        <v>19677</v>
      </c>
      <c r="E5834" s="4" t="s">
        <v>19678</v>
      </c>
      <c r="F5834">
        <f>VALUE(SUBSTITUTE(Hafas[[#This Row],[Breitengrad Bahnhof]],".",","))</f>
        <v>54.081327999999999</v>
      </c>
      <c r="G5834">
        <f>VALUE(SUBSTITUTE(Hafas[[#This Row],[Längengrad Bahnhof]],".",","))</f>
        <v>12.159967</v>
      </c>
    </row>
    <row r="5835" spans="1:7">
      <c r="A5835" s="4" t="s">
        <v>19679</v>
      </c>
      <c r="B5835">
        <v>8012221</v>
      </c>
      <c r="D5835" s="4" t="s">
        <v>19680</v>
      </c>
      <c r="E5835" s="4" t="s">
        <v>19681</v>
      </c>
      <c r="F5835">
        <f>VALUE(SUBSTITUTE(Hafas[[#This Row],[Breitengrad Bahnhof]],".",","))</f>
        <v>54.152403</v>
      </c>
      <c r="G5835">
        <f>VALUE(SUBSTITUTE(Hafas[[#This Row],[Längengrad Bahnhof]],".",","))</f>
        <v>12.070866000000001</v>
      </c>
    </row>
    <row r="5836" spans="1:7">
      <c r="A5836" s="4" t="s">
        <v>19682</v>
      </c>
      <c r="B5836">
        <v>8079763</v>
      </c>
      <c r="D5836" s="4" t="s">
        <v>19683</v>
      </c>
      <c r="E5836" s="4" t="s">
        <v>19684</v>
      </c>
      <c r="F5836">
        <f>VALUE(SUBSTITUTE(Hafas[[#This Row],[Breitengrad Bahnhof]],".",","))</f>
        <v>54.152422000000001</v>
      </c>
      <c r="G5836">
        <f>VALUE(SUBSTITUTE(Hafas[[#This Row],[Längengrad Bahnhof]],".",","))</f>
        <v>12.068880999999999</v>
      </c>
    </row>
    <row r="5837" spans="1:7">
      <c r="A5837" s="4" t="s">
        <v>19685</v>
      </c>
      <c r="B5837">
        <v>8012271</v>
      </c>
      <c r="D5837" s="4" t="s">
        <v>19686</v>
      </c>
      <c r="E5837" s="4" t="s">
        <v>19687</v>
      </c>
      <c r="F5837">
        <f>VALUE(SUBSTITUTE(Hafas[[#This Row],[Breitengrad Bahnhof]],".",","))</f>
        <v>54.138221999999999</v>
      </c>
      <c r="G5837">
        <f>VALUE(SUBSTITUTE(Hafas[[#This Row],[Längengrad Bahnhof]],".",","))</f>
        <v>12.064985</v>
      </c>
    </row>
    <row r="5838" spans="1:7">
      <c r="A5838" s="4" t="s">
        <v>19688</v>
      </c>
      <c r="B5838">
        <v>8012807</v>
      </c>
      <c r="D5838" s="4" t="s">
        <v>19689</v>
      </c>
      <c r="E5838" s="4" t="s">
        <v>19690</v>
      </c>
      <c r="F5838">
        <f>VALUE(SUBSTITUTE(Hafas[[#This Row],[Breitengrad Bahnhof]],".",","))</f>
        <v>54.111773999999997</v>
      </c>
      <c r="G5838">
        <f>VALUE(SUBSTITUTE(Hafas[[#This Row],[Längengrad Bahnhof]],".",","))</f>
        <v>12.080071999999999</v>
      </c>
    </row>
    <row r="5839" spans="1:7">
      <c r="A5839" s="4" t="s">
        <v>19691</v>
      </c>
      <c r="B5839">
        <v>8071759</v>
      </c>
      <c r="D5839" s="4" t="s">
        <v>19692</v>
      </c>
      <c r="E5839" s="4" t="s">
        <v>19693</v>
      </c>
      <c r="F5839">
        <f>VALUE(SUBSTITUTE(Hafas[[#This Row],[Breitengrad Bahnhof]],".",","))</f>
        <v>54.110588999999997</v>
      </c>
      <c r="G5839">
        <f>VALUE(SUBSTITUTE(Hafas[[#This Row],[Längengrad Bahnhof]],".",","))</f>
        <v>12.080325</v>
      </c>
    </row>
    <row r="5840" spans="1:7">
      <c r="A5840" s="4" t="s">
        <v>19694</v>
      </c>
      <c r="B5840">
        <v>8012582</v>
      </c>
      <c r="D5840" s="4" t="s">
        <v>19695</v>
      </c>
      <c r="E5840" s="4" t="s">
        <v>19696</v>
      </c>
      <c r="F5840">
        <f>VALUE(SUBSTITUTE(Hafas[[#This Row],[Breitengrad Bahnhof]],".",","))</f>
        <v>54.241757999999997</v>
      </c>
      <c r="G5840">
        <f>VALUE(SUBSTITUTE(Hafas[[#This Row],[Längengrad Bahnhof]],".",","))</f>
        <v>12.227734999999999</v>
      </c>
    </row>
    <row r="5841" spans="1:7">
      <c r="A5841" s="4" t="s">
        <v>19697</v>
      </c>
      <c r="B5841">
        <v>8005135</v>
      </c>
      <c r="D5841" s="4" t="s">
        <v>19698</v>
      </c>
      <c r="E5841" s="4" t="s">
        <v>19699</v>
      </c>
      <c r="F5841">
        <f>VALUE(SUBSTITUTE(Hafas[[#This Row],[Breitengrad Bahnhof]],".",","))</f>
        <v>48.555464999999998</v>
      </c>
      <c r="G5841">
        <f>VALUE(SUBSTITUTE(Hafas[[#This Row],[Längengrad Bahnhof]],".",","))</f>
        <v>8.3973560000000003</v>
      </c>
    </row>
    <row r="5842" spans="1:7">
      <c r="A5842" s="4" t="s">
        <v>19700</v>
      </c>
      <c r="B5842">
        <v>8005179</v>
      </c>
      <c r="D5842" s="4" t="s">
        <v>19701</v>
      </c>
      <c r="E5842" s="4" t="s">
        <v>19702</v>
      </c>
      <c r="F5842">
        <f>VALUE(SUBSTITUTE(Hafas[[#This Row],[Breitengrad Bahnhof]],".",","))</f>
        <v>49.249392999999998</v>
      </c>
      <c r="G5842">
        <f>VALUE(SUBSTITUTE(Hafas[[#This Row],[Längengrad Bahnhof]],".",","))</f>
        <v>10.030336</v>
      </c>
    </row>
    <row r="5843" spans="1:7">
      <c r="A5843" s="4" t="s">
        <v>19703</v>
      </c>
      <c r="B5843">
        <v>8005136</v>
      </c>
      <c r="D5843" s="4" t="s">
        <v>19704</v>
      </c>
      <c r="E5843" s="4" t="s">
        <v>19705</v>
      </c>
      <c r="F5843">
        <f>VALUE(SUBSTITUTE(Hafas[[#This Row],[Breitengrad Bahnhof]],".",","))</f>
        <v>47.892829999999996</v>
      </c>
      <c r="G5843">
        <f>VALUE(SUBSTITUTE(Hafas[[#This Row],[Längengrad Bahnhof]],".",","))</f>
        <v>8.2900569999999991</v>
      </c>
    </row>
    <row r="5844" spans="1:7">
      <c r="A5844" s="4" t="s">
        <v>19706</v>
      </c>
      <c r="B5844">
        <v>8070277</v>
      </c>
      <c r="D5844" s="4" t="s">
        <v>19707</v>
      </c>
      <c r="E5844" s="4" t="s">
        <v>19708</v>
      </c>
      <c r="F5844">
        <f>VALUE(SUBSTITUTE(Hafas[[#This Row],[Breitengrad Bahnhof]],".",","))</f>
        <v>48.830162999999999</v>
      </c>
      <c r="G5844">
        <f>VALUE(SUBSTITUTE(Hafas[[#This Row],[Längengrad Bahnhof]],".",","))</f>
        <v>8.5789030000000004</v>
      </c>
    </row>
    <row r="5845" spans="1:7">
      <c r="A5845" s="4" t="s">
        <v>19709</v>
      </c>
      <c r="B5845">
        <v>8005182</v>
      </c>
      <c r="D5845" s="4" t="s">
        <v>19710</v>
      </c>
      <c r="E5845" s="4" t="s">
        <v>19711</v>
      </c>
      <c r="F5845">
        <f>VALUE(SUBSTITUTE(Hafas[[#This Row],[Breitengrad Bahnhof]],".",","))</f>
        <v>50.997855000000001</v>
      </c>
      <c r="G5845">
        <f>VALUE(SUBSTITUTE(Hafas[[#This Row],[Längengrad Bahnhof]],".",","))</f>
        <v>9.7333440000000007</v>
      </c>
    </row>
    <row r="5846" spans="1:7">
      <c r="A5846" s="4" t="s">
        <v>19712</v>
      </c>
      <c r="B5846">
        <v>8000321</v>
      </c>
      <c r="D5846" s="4" t="s">
        <v>19713</v>
      </c>
      <c r="E5846" s="4" t="s">
        <v>19714</v>
      </c>
      <c r="F5846">
        <f>VALUE(SUBSTITUTE(Hafas[[#This Row],[Breitengrad Bahnhof]],".",","))</f>
        <v>53.112349000000002</v>
      </c>
      <c r="G5846">
        <f>VALUE(SUBSTITUTE(Hafas[[#This Row],[Längengrad Bahnhof]],".",","))</f>
        <v>9.3900980000000001</v>
      </c>
    </row>
    <row r="5847" spans="1:7">
      <c r="A5847" s="4" t="s">
        <v>19715</v>
      </c>
      <c r="B5847">
        <v>8005184</v>
      </c>
      <c r="D5847" s="4" t="s">
        <v>19716</v>
      </c>
      <c r="E5847" s="4" t="s">
        <v>19717</v>
      </c>
      <c r="F5847">
        <f>VALUE(SUBSTITUTE(Hafas[[#This Row],[Breitengrad Bahnhof]],".",","))</f>
        <v>50.601621000000002</v>
      </c>
      <c r="G5847">
        <f>VALUE(SUBSTITUTE(Hafas[[#This Row],[Längengrad Bahnhof]],".",","))</f>
        <v>7.8933749999999998</v>
      </c>
    </row>
    <row r="5848" spans="1:7">
      <c r="A5848" s="4" t="s">
        <v>19718</v>
      </c>
      <c r="B5848">
        <v>8005137</v>
      </c>
      <c r="D5848" s="4" t="s">
        <v>19719</v>
      </c>
      <c r="E5848" s="4" t="s">
        <v>19720</v>
      </c>
      <c r="F5848">
        <f>VALUE(SUBSTITUTE(Hafas[[#This Row],[Breitengrad Bahnhof]],".",","))</f>
        <v>52.413525999999997</v>
      </c>
      <c r="G5848">
        <f>VALUE(SUBSTITUTE(Hafas[[#This Row],[Längengrad Bahnhof]],".",","))</f>
        <v>10.523315</v>
      </c>
    </row>
    <row r="5849" spans="1:7">
      <c r="A5849" s="4" t="s">
        <v>19721</v>
      </c>
      <c r="B5849">
        <v>8005185</v>
      </c>
      <c r="D5849" s="4" t="s">
        <v>19722</v>
      </c>
      <c r="E5849" s="4" t="s">
        <v>19723</v>
      </c>
      <c r="F5849">
        <f>VALUE(SUBSTITUTE(Hafas[[#This Row],[Breitengrad Bahnhof]],".",","))</f>
        <v>49.241287</v>
      </c>
      <c r="G5849">
        <f>VALUE(SUBSTITUTE(Hafas[[#This Row],[Längengrad Bahnhof]],".",","))</f>
        <v>11.082508000000001</v>
      </c>
    </row>
    <row r="5850" spans="1:7">
      <c r="A5850" s="4" t="s">
        <v>19724</v>
      </c>
      <c r="B5850">
        <v>8005138</v>
      </c>
      <c r="D5850" s="4" t="s">
        <v>19725</v>
      </c>
      <c r="E5850" s="4" t="s">
        <v>19726</v>
      </c>
      <c r="F5850">
        <f>VALUE(SUBSTITUTE(Hafas[[#This Row],[Breitengrad Bahnhof]],".",","))</f>
        <v>47.620618</v>
      </c>
      <c r="G5850">
        <f>VALUE(SUBSTITUTE(Hafas[[#This Row],[Längengrad Bahnhof]],".",","))</f>
        <v>9.9535429999999998</v>
      </c>
    </row>
    <row r="5851" spans="1:7">
      <c r="A5851" s="4" t="s">
        <v>19727</v>
      </c>
      <c r="B5851">
        <v>8005139</v>
      </c>
      <c r="D5851" s="4" t="s">
        <v>19728</v>
      </c>
      <c r="E5851" s="4" t="s">
        <v>19729</v>
      </c>
      <c r="F5851">
        <f>VALUE(SUBSTITUTE(Hafas[[#This Row],[Breitengrad Bahnhof]],".",","))</f>
        <v>49.623542999999998</v>
      </c>
      <c r="G5851">
        <f>VALUE(SUBSTITUTE(Hafas[[#This Row],[Längengrad Bahnhof]],".",","))</f>
        <v>11.995583</v>
      </c>
    </row>
    <row r="5852" spans="1:7">
      <c r="A5852" s="4" t="s">
        <v>19730</v>
      </c>
      <c r="B5852">
        <v>8005140</v>
      </c>
      <c r="D5852" s="4" t="s">
        <v>19731</v>
      </c>
      <c r="E5852" s="4" t="s">
        <v>19732</v>
      </c>
      <c r="F5852">
        <f>VALUE(SUBSTITUTE(Hafas[[#This Row],[Breitengrad Bahnhof]],".",","))</f>
        <v>49.479399999999998</v>
      </c>
      <c r="G5852">
        <f>VALUE(SUBSTITUTE(Hafas[[#This Row],[Längengrad Bahnhof]],".",","))</f>
        <v>11.231104</v>
      </c>
    </row>
    <row r="5853" spans="1:7">
      <c r="A5853" s="4" t="s">
        <v>19733</v>
      </c>
      <c r="B5853">
        <v>8005142</v>
      </c>
      <c r="D5853" s="4" t="s">
        <v>19734</v>
      </c>
      <c r="E5853" s="4" t="s">
        <v>19735</v>
      </c>
      <c r="F5853">
        <f>VALUE(SUBSTITUTE(Hafas[[#This Row],[Breitengrad Bahnhof]],".",","))</f>
        <v>49.491523999999998</v>
      </c>
      <c r="G5853">
        <f>VALUE(SUBSTITUTE(Hafas[[#This Row],[Längengrad Bahnhof]],".",","))</f>
        <v>11.26149</v>
      </c>
    </row>
    <row r="5854" spans="1:7">
      <c r="A5854" s="4" t="s">
        <v>19736</v>
      </c>
      <c r="B5854">
        <v>8005141</v>
      </c>
      <c r="D5854" s="4" t="s">
        <v>19737</v>
      </c>
      <c r="E5854" s="4" t="s">
        <v>19738</v>
      </c>
      <c r="F5854">
        <f>VALUE(SUBSTITUTE(Hafas[[#This Row],[Breitengrad Bahnhof]],".",","))</f>
        <v>49.483364999999999</v>
      </c>
      <c r="G5854">
        <f>VALUE(SUBSTITUTE(Hafas[[#This Row],[Längengrad Bahnhof]],".",","))</f>
        <v>11.246167</v>
      </c>
    </row>
    <row r="5855" spans="1:7">
      <c r="A5855" s="4" t="s">
        <v>19739</v>
      </c>
      <c r="B5855">
        <v>8005189</v>
      </c>
      <c r="D5855" s="4" t="s">
        <v>19740</v>
      </c>
      <c r="E5855" s="4" t="s">
        <v>19741</v>
      </c>
      <c r="F5855">
        <f>VALUE(SUBSTITUTE(Hafas[[#This Row],[Breitengrad Bahnhof]],".",","))</f>
        <v>50.310564999999997</v>
      </c>
      <c r="G5855">
        <f>VALUE(SUBSTITUTE(Hafas[[#This Row],[Längengrad Bahnhof]],".",","))</f>
        <v>11.773125</v>
      </c>
    </row>
    <row r="5856" spans="1:7">
      <c r="A5856" s="4" t="s">
        <v>19742</v>
      </c>
      <c r="B5856">
        <v>8005190</v>
      </c>
      <c r="D5856" s="4" t="s">
        <v>19743</v>
      </c>
      <c r="E5856" s="4" t="s">
        <v>19744</v>
      </c>
      <c r="F5856">
        <f>VALUE(SUBSTITUTE(Hafas[[#This Row],[Breitengrad Bahnhof]],".",","))</f>
        <v>49.376690000000004</v>
      </c>
      <c r="G5856">
        <f>VALUE(SUBSTITUTE(Hafas[[#This Row],[Längengrad Bahnhof]],".",","))</f>
        <v>10.1907</v>
      </c>
    </row>
    <row r="5857" spans="1:7">
      <c r="A5857" s="4" t="s">
        <v>19745</v>
      </c>
      <c r="B5857">
        <v>8012811</v>
      </c>
      <c r="D5857" s="4" t="s">
        <v>19746</v>
      </c>
      <c r="E5857" s="4" t="s">
        <v>19747</v>
      </c>
      <c r="F5857">
        <f>VALUE(SUBSTITUTE(Hafas[[#This Row],[Breitengrad Bahnhof]],".",","))</f>
        <v>50.851148000000002</v>
      </c>
      <c r="G5857">
        <f>VALUE(SUBSTITUTE(Hafas[[#This Row],[Längengrad Bahnhof]],".",","))</f>
        <v>11.609223</v>
      </c>
    </row>
    <row r="5858" spans="1:7">
      <c r="A5858" s="4" t="s">
        <v>19748</v>
      </c>
      <c r="B5858">
        <v>8005181</v>
      </c>
      <c r="D5858" s="4" t="s">
        <v>19749</v>
      </c>
      <c r="E5858" s="4" t="s">
        <v>19750</v>
      </c>
      <c r="F5858">
        <f>VALUE(SUBSTITUTE(Hafas[[#This Row],[Breitengrad Bahnhof]],".",","))</f>
        <v>49.243385000000004</v>
      </c>
      <c r="G5858">
        <f>VALUE(SUBSTITUTE(Hafas[[#This Row],[Längengrad Bahnhof]],".",","))</f>
        <v>8.6522100000000002</v>
      </c>
    </row>
    <row r="5859" spans="1:7">
      <c r="A5859" s="4" t="s">
        <v>19751</v>
      </c>
      <c r="B5859">
        <v>8005194</v>
      </c>
      <c r="D5859" s="4" t="s">
        <v>19752</v>
      </c>
      <c r="E5859" s="4" t="s">
        <v>19753</v>
      </c>
      <c r="F5859">
        <f>VALUE(SUBSTITUTE(Hafas[[#This Row],[Breitengrad Bahnhof]],".",","))</f>
        <v>47.986116000000003</v>
      </c>
      <c r="G5859">
        <f>VALUE(SUBSTITUTE(Hafas[[#This Row],[Längengrad Bahnhof]],".",","))</f>
        <v>12.135751000000001</v>
      </c>
    </row>
    <row r="5860" spans="1:7">
      <c r="A5860" s="4" t="s">
        <v>19754</v>
      </c>
      <c r="B5860">
        <v>8005195</v>
      </c>
      <c r="D5860" s="4" t="s">
        <v>19755</v>
      </c>
      <c r="E5860" s="4" t="s">
        <v>19756</v>
      </c>
      <c r="F5860">
        <f>VALUE(SUBSTITUTE(Hafas[[#This Row],[Breitengrad Bahnhof]],".",","))</f>
        <v>48.234844000000002</v>
      </c>
      <c r="G5860">
        <f>VALUE(SUBSTITUTE(Hafas[[#This Row],[Längengrad Bahnhof]],".",","))</f>
        <v>9.6943640000000002</v>
      </c>
    </row>
    <row r="5861" spans="1:7">
      <c r="A5861" s="4" t="s">
        <v>19757</v>
      </c>
      <c r="B5861">
        <v>8010305</v>
      </c>
      <c r="D5861" s="4" t="s">
        <v>19758</v>
      </c>
      <c r="E5861" s="4" t="s">
        <v>19759</v>
      </c>
      <c r="F5861">
        <f>VALUE(SUBSTITUTE(Hafas[[#This Row],[Breitengrad Bahnhof]],".",","))</f>
        <v>50.689453999999998</v>
      </c>
      <c r="G5861">
        <f>VALUE(SUBSTITUTE(Hafas[[#This Row],[Längengrad Bahnhof]],".",","))</f>
        <v>11.169938999999999</v>
      </c>
    </row>
    <row r="5862" spans="1:7">
      <c r="A5862" s="4" t="s">
        <v>19760</v>
      </c>
      <c r="B5862">
        <v>8005197</v>
      </c>
      <c r="D5862" s="4" t="s">
        <v>19761</v>
      </c>
      <c r="E5862" s="4" t="s">
        <v>19762</v>
      </c>
      <c r="F5862">
        <f>VALUE(SUBSTITUTE(Hafas[[#This Row],[Breitengrad Bahnhof]],".",","))</f>
        <v>48.472430000000003</v>
      </c>
      <c r="G5862">
        <f>VALUE(SUBSTITUTE(Hafas[[#This Row],[Längengrad Bahnhof]],".",","))</f>
        <v>8.9355480000000007</v>
      </c>
    </row>
    <row r="5863" spans="1:7">
      <c r="A5863" s="4" t="s">
        <v>19763</v>
      </c>
      <c r="B5863">
        <v>8005198</v>
      </c>
      <c r="D5863" s="4" t="s">
        <v>19764</v>
      </c>
      <c r="E5863" s="4" t="s">
        <v>19765</v>
      </c>
      <c r="F5863">
        <f>VALUE(SUBSTITUTE(Hafas[[#This Row],[Breitengrad Bahnhof]],".",","))</f>
        <v>49.792188000000003</v>
      </c>
      <c r="G5863">
        <f>VALUE(SUBSTITUTE(Hafas[[#This Row],[Längengrad Bahnhof]],".",","))</f>
        <v>10.02908</v>
      </c>
    </row>
    <row r="5864" spans="1:7">
      <c r="A5864" s="4" t="s">
        <v>19766</v>
      </c>
      <c r="B5864">
        <v>8005199</v>
      </c>
      <c r="D5864" s="4" t="s">
        <v>19767</v>
      </c>
      <c r="E5864" s="4" t="s">
        <v>19768</v>
      </c>
      <c r="F5864">
        <f>VALUE(SUBSTITUTE(Hafas[[#This Row],[Breitengrad Bahnhof]],".",","))</f>
        <v>50.166440999999999</v>
      </c>
      <c r="G5864">
        <f>VALUE(SUBSTITUTE(Hafas[[#This Row],[Längengrad Bahnhof]],".",","))</f>
        <v>10.166333</v>
      </c>
    </row>
    <row r="5865" spans="1:7">
      <c r="A5865" s="4" t="s">
        <v>19769</v>
      </c>
      <c r="B5865">
        <v>8000322</v>
      </c>
      <c r="D5865" s="4" t="s">
        <v>19770</v>
      </c>
      <c r="E5865" s="4" t="s">
        <v>19771</v>
      </c>
      <c r="F5865">
        <f>VALUE(SUBSTITUTE(Hafas[[#This Row],[Breitengrad Bahnhof]],".",","))</f>
        <v>48.165303999999999</v>
      </c>
      <c r="G5865">
        <f>VALUE(SUBSTITUTE(Hafas[[#This Row],[Längengrad Bahnhof]],".",","))</f>
        <v>8.6392950000000006</v>
      </c>
    </row>
    <row r="5866" spans="1:7">
      <c r="A5866" s="4" t="s">
        <v>19772</v>
      </c>
      <c r="B5866">
        <v>8005200</v>
      </c>
      <c r="D5866" s="4" t="s">
        <v>19773</v>
      </c>
      <c r="E5866" s="4" t="s">
        <v>19774</v>
      </c>
      <c r="F5866">
        <f>VALUE(SUBSTITUTE(Hafas[[#This Row],[Breitengrad Bahnhof]],".",","))</f>
        <v>48.16001</v>
      </c>
      <c r="G5866">
        <f>VALUE(SUBSTITUTE(Hafas[[#This Row],[Längengrad Bahnhof]],".",","))</f>
        <v>8.651078</v>
      </c>
    </row>
    <row r="5867" spans="1:7">
      <c r="A5867" s="4" t="s">
        <v>19775</v>
      </c>
      <c r="B5867">
        <v>8071251</v>
      </c>
      <c r="D5867" s="4" t="s">
        <v>19776</v>
      </c>
      <c r="E5867" s="4" t="s">
        <v>19777</v>
      </c>
      <c r="F5867">
        <f>VALUE(SUBSTITUTE(Hafas[[#This Row],[Breitengrad Bahnhof]],".",","))</f>
        <v>48.149459999999998</v>
      </c>
      <c r="G5867">
        <f>VALUE(SUBSTITUTE(Hafas[[#This Row],[Längengrad Bahnhof]],".",","))</f>
        <v>8.6442890000000006</v>
      </c>
    </row>
    <row r="5868" spans="1:7">
      <c r="A5868" s="4" t="s">
        <v>19778</v>
      </c>
      <c r="B5868">
        <v>8004280</v>
      </c>
      <c r="D5868" s="4" t="s">
        <v>19779</v>
      </c>
      <c r="E5868" s="4" t="s">
        <v>19780</v>
      </c>
      <c r="F5868">
        <f>VALUE(SUBSTITUTE(Hafas[[#This Row],[Breitengrad Bahnhof]],".",","))</f>
        <v>48.126823999999999</v>
      </c>
      <c r="G5868">
        <f>VALUE(SUBSTITUTE(Hafas[[#This Row],[Längengrad Bahnhof]],".",","))</f>
        <v>8.67042</v>
      </c>
    </row>
    <row r="5869" spans="1:7">
      <c r="A5869" s="4" t="s">
        <v>19781</v>
      </c>
      <c r="B5869">
        <v>8005202</v>
      </c>
      <c r="D5869" s="4" t="s">
        <v>19782</v>
      </c>
      <c r="E5869" s="4" t="s">
        <v>19783</v>
      </c>
      <c r="F5869">
        <f>VALUE(SUBSTITUTE(Hafas[[#This Row],[Breitengrad Bahnhof]],".",","))</f>
        <v>48.148710000000001</v>
      </c>
      <c r="G5869">
        <f>VALUE(SUBSTITUTE(Hafas[[#This Row],[Längengrad Bahnhof]],".",","))</f>
        <v>8.6456090000000003</v>
      </c>
    </row>
    <row r="5870" spans="1:7">
      <c r="A5870" s="4" t="s">
        <v>19784</v>
      </c>
      <c r="B5870">
        <v>8010300</v>
      </c>
      <c r="D5870" s="4" t="s">
        <v>19785</v>
      </c>
      <c r="E5870" s="4" t="s">
        <v>19786</v>
      </c>
      <c r="F5870">
        <f>VALUE(SUBSTITUTE(Hafas[[#This Row],[Breitengrad Bahnhof]],".",","))</f>
        <v>54.175567999999998</v>
      </c>
      <c r="G5870">
        <f>VALUE(SUBSTITUTE(Hafas[[#This Row],[Längengrad Bahnhof]],".",","))</f>
        <v>12.247446</v>
      </c>
    </row>
    <row r="5871" spans="1:7">
      <c r="A5871" s="4" t="s">
        <v>19787</v>
      </c>
      <c r="B5871">
        <v>8012818</v>
      </c>
      <c r="D5871" s="4" t="s">
        <v>19788</v>
      </c>
      <c r="E5871" s="4" t="s">
        <v>19789</v>
      </c>
      <c r="F5871">
        <f>VALUE(SUBSTITUTE(Hafas[[#This Row],[Breitengrad Bahnhof]],".",","))</f>
        <v>54.16</v>
      </c>
      <c r="G5871">
        <f>VALUE(SUBSTITUTE(Hafas[[#This Row],[Längengrad Bahnhof]],".",","))</f>
        <v>12.238300000000001</v>
      </c>
    </row>
    <row r="5872" spans="1:7">
      <c r="A5872" s="4" t="s">
        <v>19790</v>
      </c>
      <c r="B5872">
        <v>8005208</v>
      </c>
      <c r="D5872" s="4" t="s">
        <v>19791</v>
      </c>
      <c r="E5872" s="4" t="s">
        <v>19792</v>
      </c>
      <c r="F5872">
        <f>VALUE(SUBSTITUTE(Hafas[[#This Row],[Breitengrad Bahnhof]],".",","))</f>
        <v>50.019627999999997</v>
      </c>
      <c r="G5872">
        <f>VALUE(SUBSTITUTE(Hafas[[#This Row],[Längengrad Bahnhof]],".",","))</f>
        <v>9.0571859999999997</v>
      </c>
    </row>
    <row r="5873" spans="1:7">
      <c r="A5873" s="4" t="s">
        <v>19793</v>
      </c>
      <c r="B5873">
        <v>8012816</v>
      </c>
      <c r="D5873" s="4" t="s">
        <v>19794</v>
      </c>
      <c r="E5873" s="4" t="s">
        <v>19795</v>
      </c>
      <c r="F5873">
        <f>VALUE(SUBSTITUTE(Hafas[[#This Row],[Breitengrad Bahnhof]],".",","))</f>
        <v>51.567357999999999</v>
      </c>
      <c r="G5873">
        <f>VALUE(SUBSTITUTE(Hafas[[#This Row],[Längengrad Bahnhof]],".",","))</f>
        <v>13.574280999999999</v>
      </c>
    </row>
    <row r="5874" spans="1:7">
      <c r="A5874" s="4" t="s">
        <v>19796</v>
      </c>
      <c r="B5874">
        <v>8005209</v>
      </c>
      <c r="D5874" s="4" t="s">
        <v>19797</v>
      </c>
      <c r="E5874" s="4" t="s">
        <v>19798</v>
      </c>
      <c r="F5874">
        <f>VALUE(SUBSTITUTE(Hafas[[#This Row],[Breitengrad Bahnhof]],".",","))</f>
        <v>49.491075000000002</v>
      </c>
      <c r="G5874">
        <f>VALUE(SUBSTITUTE(Hafas[[#This Row],[Längengrad Bahnhof]],".",","))</f>
        <v>11.231203000000001</v>
      </c>
    </row>
    <row r="5875" spans="1:7">
      <c r="A5875" s="4" t="s">
        <v>19799</v>
      </c>
      <c r="B5875">
        <v>8007196</v>
      </c>
      <c r="D5875" s="4" t="s">
        <v>19800</v>
      </c>
      <c r="E5875" s="4" t="s">
        <v>19801</v>
      </c>
      <c r="F5875">
        <f>VALUE(SUBSTITUTE(Hafas[[#This Row],[Breitengrad Bahnhof]],".",","))</f>
        <v>48.881864</v>
      </c>
      <c r="G5875">
        <f>VALUE(SUBSTITUTE(Hafas[[#This Row],[Längengrad Bahnhof]],".",","))</f>
        <v>9.530716</v>
      </c>
    </row>
    <row r="5876" spans="1:7">
      <c r="A5876" s="4" t="s">
        <v>19802</v>
      </c>
      <c r="B5876">
        <v>8070079</v>
      </c>
      <c r="D5876" s="4" t="s">
        <v>19803</v>
      </c>
      <c r="E5876" s="4" t="s">
        <v>19804</v>
      </c>
      <c r="F5876">
        <f>VALUE(SUBSTITUTE(Hafas[[#This Row],[Breitengrad Bahnhof]],".",","))</f>
        <v>48.887613000000002</v>
      </c>
      <c r="G5876">
        <f>VALUE(SUBSTITUTE(Hafas[[#This Row],[Längengrad Bahnhof]],".",","))</f>
        <v>9.5341609999999992</v>
      </c>
    </row>
    <row r="5877" spans="1:7">
      <c r="A5877" s="4" t="s">
        <v>19805</v>
      </c>
      <c r="B5877">
        <v>8005213</v>
      </c>
      <c r="D5877" s="4" t="s">
        <v>19806</v>
      </c>
      <c r="E5877" s="4" t="s">
        <v>19807</v>
      </c>
      <c r="F5877">
        <f>VALUE(SUBSTITUTE(Hafas[[#This Row],[Breitengrad Bahnhof]],".",","))</f>
        <v>49.976906</v>
      </c>
      <c r="G5877">
        <f>VALUE(SUBSTITUTE(Hafas[[#This Row],[Längengrad Bahnhof]],".",","))</f>
        <v>7.914574</v>
      </c>
    </row>
    <row r="5878" spans="1:7">
      <c r="A5878" s="4" t="s">
        <v>19808</v>
      </c>
      <c r="B5878">
        <v>8075969</v>
      </c>
      <c r="D5878" s="4" t="s">
        <v>2585</v>
      </c>
      <c r="E5878" s="4" t="s">
        <v>2585</v>
      </c>
      <c r="F5878">
        <f>VALUE(SUBSTITUTE(Hafas[[#This Row],[Breitengrad Bahnhof]],".",","))</f>
        <v>999999</v>
      </c>
      <c r="G5878">
        <f>VALUE(SUBSTITUTE(Hafas[[#This Row],[Längengrad Bahnhof]],".",","))</f>
        <v>999999</v>
      </c>
    </row>
    <row r="5879" spans="1:7">
      <c r="A5879" s="4" t="s">
        <v>19809</v>
      </c>
      <c r="B5879">
        <v>8012819</v>
      </c>
      <c r="D5879" s="4" t="s">
        <v>19810</v>
      </c>
      <c r="E5879" s="4" t="s">
        <v>19811</v>
      </c>
      <c r="F5879">
        <f>VALUE(SUBSTITUTE(Hafas[[#This Row],[Breitengrad Bahnhof]],".",","))</f>
        <v>52.717703999999998</v>
      </c>
      <c r="G5879">
        <f>VALUE(SUBSTITUTE(Hafas[[#This Row],[Längengrad Bahnhof]],".",","))</f>
        <v>13.636340000000001</v>
      </c>
    </row>
    <row r="5880" spans="1:7">
      <c r="A5880" s="4" t="s">
        <v>19812</v>
      </c>
      <c r="B5880">
        <v>8089152</v>
      </c>
      <c r="D5880" s="4" t="s">
        <v>19813</v>
      </c>
      <c r="E5880" s="4" t="s">
        <v>19814</v>
      </c>
      <c r="F5880">
        <f>VALUE(SUBSTITUTE(Hafas[[#This Row],[Breitengrad Bahnhof]],".",","))</f>
        <v>52.722805000000001</v>
      </c>
      <c r="G5880">
        <f>VALUE(SUBSTITUTE(Hafas[[#This Row],[Längengrad Bahnhof]],".",","))</f>
        <v>13.627212999999999</v>
      </c>
    </row>
    <row r="5881" spans="1:7">
      <c r="A5881" s="4" t="s">
        <v>19815</v>
      </c>
      <c r="B5881">
        <v>8089153</v>
      </c>
      <c r="D5881" s="4" t="s">
        <v>19816</v>
      </c>
      <c r="E5881" s="4" t="s">
        <v>19817</v>
      </c>
      <c r="F5881">
        <f>VALUE(SUBSTITUTE(Hafas[[#This Row],[Breitengrad Bahnhof]],".",","))</f>
        <v>52.720238999999999</v>
      </c>
      <c r="G5881">
        <f>VALUE(SUBSTITUTE(Hafas[[#This Row],[Längengrad Bahnhof]],".",","))</f>
        <v>13.623983000000001</v>
      </c>
    </row>
    <row r="5882" spans="1:7">
      <c r="A5882" s="4" t="s">
        <v>19818</v>
      </c>
      <c r="B5882">
        <v>8079614</v>
      </c>
      <c r="D5882" s="4" t="s">
        <v>19819</v>
      </c>
      <c r="E5882" s="4" t="s">
        <v>19820</v>
      </c>
      <c r="F5882">
        <f>VALUE(SUBSTITUTE(Hafas[[#This Row],[Breitengrad Bahnhof]],".",","))</f>
        <v>52.726213000000001</v>
      </c>
      <c r="G5882">
        <f>VALUE(SUBSTITUTE(Hafas[[#This Row],[Längengrad Bahnhof]],".",","))</f>
        <v>13.635394</v>
      </c>
    </row>
    <row r="5883" spans="1:7">
      <c r="A5883" s="4" t="s">
        <v>19821</v>
      </c>
      <c r="B5883">
        <v>8010306</v>
      </c>
      <c r="D5883" s="4" t="s">
        <v>19822</v>
      </c>
      <c r="E5883" s="4" t="s">
        <v>19823</v>
      </c>
      <c r="F5883">
        <f>VALUE(SUBSTITUTE(Hafas[[#This Row],[Breitengrad Bahnhof]],".",","))</f>
        <v>50.717931</v>
      </c>
      <c r="G5883">
        <f>VALUE(SUBSTITUTE(Hafas[[#This Row],[Längengrad Bahnhof]],".",","))</f>
        <v>11.338899</v>
      </c>
    </row>
    <row r="5884" spans="1:7">
      <c r="A5884" s="4" t="s">
        <v>19824</v>
      </c>
      <c r="B5884">
        <v>8010307</v>
      </c>
      <c r="D5884" s="4" t="s">
        <v>19825</v>
      </c>
      <c r="E5884" s="4" t="s">
        <v>19826</v>
      </c>
      <c r="F5884">
        <f>VALUE(SUBSTITUTE(Hafas[[#This Row],[Breitengrad Bahnhof]],".",","))</f>
        <v>50.691119</v>
      </c>
      <c r="G5884">
        <f>VALUE(SUBSTITUTE(Hafas[[#This Row],[Längengrad Bahnhof]],".",","))</f>
        <v>11.328199</v>
      </c>
    </row>
    <row r="5885" spans="1:7">
      <c r="A5885" s="4" t="s">
        <v>19827</v>
      </c>
      <c r="B5885">
        <v>8010308</v>
      </c>
      <c r="D5885" s="4" t="s">
        <v>19828</v>
      </c>
      <c r="E5885" s="4" t="s">
        <v>19829</v>
      </c>
      <c r="F5885">
        <f>VALUE(SUBSTITUTE(Hafas[[#This Row],[Breitengrad Bahnhof]],".",","))</f>
        <v>51.455319000000003</v>
      </c>
      <c r="G5885">
        <f>VALUE(SUBSTITUTE(Hafas[[#This Row],[Längengrad Bahnhof]],".",","))</f>
        <v>13.870004</v>
      </c>
    </row>
    <row r="5886" spans="1:7">
      <c r="A5886" s="4" t="s">
        <v>19830</v>
      </c>
      <c r="B5886">
        <v>8012821</v>
      </c>
      <c r="D5886" s="4" t="s">
        <v>19831</v>
      </c>
      <c r="E5886" s="4" t="s">
        <v>19832</v>
      </c>
      <c r="F5886">
        <f>VALUE(SUBSTITUTE(Hafas[[#This Row],[Breitengrad Bahnhof]],".",","))</f>
        <v>52.843215000000001</v>
      </c>
      <c r="G5886">
        <f>VALUE(SUBSTITUTE(Hafas[[#This Row],[Längengrad Bahnhof]],".",","))</f>
        <v>13.541511</v>
      </c>
    </row>
    <row r="5887" spans="1:7">
      <c r="A5887" s="4" t="s">
        <v>19833</v>
      </c>
      <c r="B5887">
        <v>8070664</v>
      </c>
      <c r="D5887" s="4" t="s">
        <v>19834</v>
      </c>
      <c r="E5887" s="4" t="s">
        <v>19835</v>
      </c>
      <c r="F5887">
        <f>VALUE(SUBSTITUTE(Hafas[[#This Row],[Breitengrad Bahnhof]],".",","))</f>
        <v>48.989412999999999</v>
      </c>
      <c r="G5887">
        <f>VALUE(SUBSTITUTE(Hafas[[#This Row],[Längengrad Bahnhof]],".",","))</f>
        <v>12.99151</v>
      </c>
    </row>
    <row r="5888" spans="1:7">
      <c r="A5888" s="4" t="s">
        <v>19836</v>
      </c>
      <c r="B5888">
        <v>8005222</v>
      </c>
      <c r="D5888" s="4" t="s">
        <v>19837</v>
      </c>
      <c r="E5888" s="4" t="s">
        <v>19838</v>
      </c>
      <c r="F5888">
        <f>VALUE(SUBSTITUTE(Hafas[[#This Row],[Breitengrad Bahnhof]],".",","))</f>
        <v>47.762250999999999</v>
      </c>
      <c r="G5888">
        <f>VALUE(SUBSTITUTE(Hafas[[#This Row],[Längengrad Bahnhof]],".",","))</f>
        <v>12.649032999999999</v>
      </c>
    </row>
    <row r="5889" spans="1:7">
      <c r="A5889" s="4" t="s">
        <v>19839</v>
      </c>
      <c r="B5889">
        <v>8005223</v>
      </c>
      <c r="D5889" s="4" t="s">
        <v>19840</v>
      </c>
      <c r="E5889" s="4" t="s">
        <v>19841</v>
      </c>
      <c r="F5889">
        <f>VALUE(SUBSTITUTE(Hafas[[#This Row],[Breitengrad Bahnhof]],".",","))</f>
        <v>48.433647000000001</v>
      </c>
      <c r="G5889">
        <f>VALUE(SUBSTITUTE(Hafas[[#This Row],[Längengrad Bahnhof]],".",","))</f>
        <v>13.334949</v>
      </c>
    </row>
    <row r="5890" spans="1:7">
      <c r="A5890" s="4" t="s">
        <v>19842</v>
      </c>
      <c r="B5890">
        <v>8070644</v>
      </c>
      <c r="D5890" s="4" t="s">
        <v>19843</v>
      </c>
      <c r="E5890" s="4" t="s">
        <v>19844</v>
      </c>
      <c r="F5890">
        <f>VALUE(SUBSTITUTE(Hafas[[#This Row],[Breitengrad Bahnhof]],".",","))</f>
        <v>53.288967999999997</v>
      </c>
      <c r="G5890">
        <f>VALUE(SUBSTITUTE(Hafas[[#This Row],[Längengrad Bahnhof]],".",","))</f>
        <v>10.528565</v>
      </c>
    </row>
    <row r="5891" spans="1:7">
      <c r="A5891" s="4" t="s">
        <v>19845</v>
      </c>
      <c r="B5891">
        <v>8005217</v>
      </c>
      <c r="D5891" s="4" t="s">
        <v>19846</v>
      </c>
      <c r="E5891" s="4" t="s">
        <v>19847</v>
      </c>
      <c r="F5891">
        <f>VALUE(SUBSTITUTE(Hafas[[#This Row],[Breitengrad Bahnhof]],".",","))</f>
        <v>49.160871</v>
      </c>
      <c r="G5891">
        <f>VALUE(SUBSTITUTE(Hafas[[#This Row],[Längengrad Bahnhof]],".",","))</f>
        <v>8.2904459999999993</v>
      </c>
    </row>
    <row r="5892" spans="1:7">
      <c r="A5892" s="4" t="s">
        <v>19848</v>
      </c>
      <c r="B5892">
        <v>8005214</v>
      </c>
      <c r="D5892" s="4" t="s">
        <v>19849</v>
      </c>
      <c r="E5892" s="4" t="s">
        <v>19850</v>
      </c>
      <c r="F5892">
        <f>VALUE(SUBSTITUTE(Hafas[[#This Row],[Breitengrad Bahnhof]],".",","))</f>
        <v>49.151589999999999</v>
      </c>
      <c r="G5892">
        <f>VALUE(SUBSTITUTE(Hafas[[#This Row],[Längengrad Bahnhof]],".",","))</f>
        <v>8.2793650000000003</v>
      </c>
    </row>
    <row r="5893" spans="1:7">
      <c r="A5893" s="4" t="s">
        <v>19851</v>
      </c>
      <c r="B5893">
        <v>8005225</v>
      </c>
      <c r="D5893" s="4" t="s">
        <v>19852</v>
      </c>
      <c r="E5893" s="4" t="s">
        <v>19853</v>
      </c>
      <c r="F5893">
        <f>VALUE(SUBSTITUTE(Hafas[[#This Row],[Breitengrad Bahnhof]],".",","))</f>
        <v>51.398113000000002</v>
      </c>
      <c r="G5893">
        <f>VALUE(SUBSTITUTE(Hafas[[#This Row],[Längengrad Bahnhof]],".",","))</f>
        <v>6.6759789999999999</v>
      </c>
    </row>
    <row r="5894" spans="1:7">
      <c r="A5894" s="4" t="s">
        <v>19854</v>
      </c>
      <c r="B5894">
        <v>8005227</v>
      </c>
      <c r="D5894" s="4" t="s">
        <v>19855</v>
      </c>
      <c r="E5894" s="4" t="s">
        <v>19856</v>
      </c>
      <c r="F5894">
        <f>VALUE(SUBSTITUTE(Hafas[[#This Row],[Breitengrad Bahnhof]],".",","))</f>
        <v>51.277808999999998</v>
      </c>
      <c r="G5894">
        <f>VALUE(SUBSTITUTE(Hafas[[#This Row],[Längengrad Bahnhof]],".",","))</f>
        <v>7.5283059999999997</v>
      </c>
    </row>
    <row r="5895" spans="1:7">
      <c r="A5895" s="4" t="s">
        <v>19857</v>
      </c>
      <c r="B5895">
        <v>8070524</v>
      </c>
      <c r="D5895" s="4" t="s">
        <v>19858</v>
      </c>
      <c r="E5895" s="4" t="s">
        <v>19859</v>
      </c>
      <c r="F5895">
        <f>VALUE(SUBSTITUTE(Hafas[[#This Row],[Breitengrad Bahnhof]],".",","))</f>
        <v>47.642926000000003</v>
      </c>
      <c r="G5895">
        <f>VALUE(SUBSTITUTE(Hafas[[#This Row],[Längengrad Bahnhof]],".",","))</f>
        <v>7.6407090000000002</v>
      </c>
    </row>
    <row r="5896" spans="1:7">
      <c r="A5896" s="4" t="s">
        <v>19860</v>
      </c>
      <c r="B5896">
        <v>8070525</v>
      </c>
      <c r="D5896" s="4" t="s">
        <v>19861</v>
      </c>
      <c r="E5896" s="4" t="s">
        <v>19862</v>
      </c>
      <c r="F5896">
        <f>VALUE(SUBSTITUTE(Hafas[[#This Row],[Breitengrad Bahnhof]],".",","))</f>
        <v>47.641947999999999</v>
      </c>
      <c r="G5896">
        <f>VALUE(SUBSTITUTE(Hafas[[#This Row],[Längengrad Bahnhof]],".",","))</f>
        <v>7.6423050000000003</v>
      </c>
    </row>
    <row r="5897" spans="1:7">
      <c r="A5897" s="4" t="s">
        <v>19863</v>
      </c>
      <c r="B5897">
        <v>8005218</v>
      </c>
      <c r="D5897" s="4" t="s">
        <v>19864</v>
      </c>
      <c r="E5897" s="4" t="s">
        <v>19865</v>
      </c>
      <c r="F5897">
        <f>VALUE(SUBSTITUTE(Hafas[[#This Row],[Breitengrad Bahnhof]],".",","))</f>
        <v>50.995077000000002</v>
      </c>
      <c r="G5897">
        <f>VALUE(SUBSTITUTE(Hafas[[#This Row],[Längengrad Bahnhof]],".",","))</f>
        <v>7.4651319999999997</v>
      </c>
    </row>
    <row r="5898" spans="1:7">
      <c r="A5898" s="4" t="s">
        <v>19866</v>
      </c>
      <c r="B5898">
        <v>8005228</v>
      </c>
      <c r="D5898" s="4" t="s">
        <v>19867</v>
      </c>
      <c r="E5898" s="4" t="s">
        <v>19868</v>
      </c>
      <c r="F5898">
        <f>VALUE(SUBSTITUTE(Hafas[[#This Row],[Breitengrad Bahnhof]],".",","))</f>
        <v>49.217619999999997</v>
      </c>
      <c r="G5898">
        <f>VALUE(SUBSTITUTE(Hafas[[#This Row],[Längengrad Bahnhof]],".",","))</f>
        <v>12.727558</v>
      </c>
    </row>
    <row r="5899" spans="1:7">
      <c r="A5899" s="4" t="s">
        <v>1094</v>
      </c>
      <c r="B5899">
        <v>8005229</v>
      </c>
      <c r="D5899" s="4" t="s">
        <v>19869</v>
      </c>
      <c r="E5899" s="4" t="s">
        <v>19870</v>
      </c>
      <c r="F5899">
        <f>VALUE(SUBSTITUTE(Hafas[[#This Row],[Breitengrad Bahnhof]],".",","))</f>
        <v>50.405298999999999</v>
      </c>
      <c r="G5899">
        <f>VALUE(SUBSTITUTE(Hafas[[#This Row],[Längengrad Bahnhof]],".",","))</f>
        <v>8.1594409999999993</v>
      </c>
    </row>
    <row r="5900" spans="1:7">
      <c r="A5900" s="4" t="s">
        <v>19871</v>
      </c>
      <c r="B5900">
        <v>8071343</v>
      </c>
      <c r="D5900" s="4" t="s">
        <v>19872</v>
      </c>
      <c r="E5900" s="4" t="s">
        <v>19873</v>
      </c>
      <c r="F5900">
        <f>VALUE(SUBSTITUTE(Hafas[[#This Row],[Breitengrad Bahnhof]],".",","))</f>
        <v>50.405265</v>
      </c>
      <c r="G5900">
        <f>VALUE(SUBSTITUTE(Hafas[[#This Row],[Längengrad Bahnhof]],".",","))</f>
        <v>8.1523640000000004</v>
      </c>
    </row>
    <row r="5901" spans="1:7">
      <c r="A5901" s="4" t="s">
        <v>19874</v>
      </c>
      <c r="B5901">
        <v>8071342</v>
      </c>
      <c r="D5901" s="4" t="s">
        <v>19875</v>
      </c>
      <c r="E5901" s="4" t="s">
        <v>19876</v>
      </c>
      <c r="F5901">
        <f>VALUE(SUBSTITUTE(Hafas[[#This Row],[Breitengrad Bahnhof]],".",","))</f>
        <v>50.405793000000003</v>
      </c>
      <c r="G5901">
        <f>VALUE(SUBSTITUTE(Hafas[[#This Row],[Längengrad Bahnhof]],".",","))</f>
        <v>8.1536080000000002</v>
      </c>
    </row>
    <row r="5902" spans="1:7">
      <c r="A5902" s="4" t="s">
        <v>19877</v>
      </c>
      <c r="B5902">
        <v>8012823</v>
      </c>
      <c r="D5902" s="4" t="s">
        <v>19878</v>
      </c>
      <c r="E5902" s="4" t="s">
        <v>19879</v>
      </c>
      <c r="F5902">
        <f>VALUE(SUBSTITUTE(Hafas[[#This Row],[Breitengrad Bahnhof]],".",","))</f>
        <v>50.575023000000002</v>
      </c>
      <c r="G5902">
        <f>VALUE(SUBSTITUTE(Hafas[[#This Row],[Längengrad Bahnhof]],".",","))</f>
        <v>12.176392</v>
      </c>
    </row>
    <row r="5903" spans="1:7">
      <c r="A5903" s="4" t="s">
        <v>19880</v>
      </c>
      <c r="B5903">
        <v>8005231</v>
      </c>
      <c r="D5903" s="4" t="s">
        <v>19881</v>
      </c>
      <c r="E5903" s="4" t="s">
        <v>19882</v>
      </c>
      <c r="F5903">
        <f>VALUE(SUBSTITUTE(Hafas[[#This Row],[Breitengrad Bahnhof]],".",","))</f>
        <v>49.597436999999999</v>
      </c>
      <c r="G5903">
        <f>VALUE(SUBSTITUTE(Hafas[[#This Row],[Längengrad Bahnhof]],".",","))</f>
        <v>11.480483</v>
      </c>
    </row>
    <row r="5904" spans="1:7">
      <c r="A5904" s="4" t="s">
        <v>19883</v>
      </c>
      <c r="B5904">
        <v>8007886</v>
      </c>
      <c r="D5904" s="4" t="s">
        <v>19884</v>
      </c>
      <c r="E5904" s="4" t="s">
        <v>19885</v>
      </c>
      <c r="F5904">
        <f>VALUE(SUBSTITUTE(Hafas[[#This Row],[Breitengrad Bahnhof]],".",","))</f>
        <v>49.622843000000003</v>
      </c>
      <c r="G5904">
        <f>VALUE(SUBSTITUTE(Hafas[[#This Row],[Längengrad Bahnhof]],".",","))</f>
        <v>7.2874549999999996</v>
      </c>
    </row>
    <row r="5905" spans="1:7">
      <c r="A5905" s="4" t="s">
        <v>19886</v>
      </c>
      <c r="B5905">
        <v>8007845</v>
      </c>
      <c r="D5905" s="4" t="s">
        <v>19887</v>
      </c>
      <c r="E5905" s="4" t="s">
        <v>19888</v>
      </c>
      <c r="F5905">
        <f>VALUE(SUBSTITUTE(Hafas[[#This Row],[Breitengrad Bahnhof]],".",","))</f>
        <v>53.446216</v>
      </c>
      <c r="G5905">
        <f>VALUE(SUBSTITUTE(Hafas[[#This Row],[Längengrad Bahnhof]],".",","))</f>
        <v>9.5600459999999998</v>
      </c>
    </row>
    <row r="5906" spans="1:7">
      <c r="A5906" s="4" t="s">
        <v>181</v>
      </c>
      <c r="B5906">
        <v>8005219</v>
      </c>
      <c r="D5906" s="4" t="s">
        <v>182</v>
      </c>
      <c r="E5906" s="4" t="s">
        <v>183</v>
      </c>
      <c r="F5906">
        <f>VALUE(SUBSTITUTE(Hafas[[#This Row],[Breitengrad Bahnhof]],".",","))</f>
        <v>49.608738000000002</v>
      </c>
      <c r="G5906">
        <f>VALUE(SUBSTITUTE(Hafas[[#This Row],[Längengrad Bahnhof]],".",","))</f>
        <v>11.231771</v>
      </c>
    </row>
    <row r="5907" spans="1:7">
      <c r="A5907" s="4" t="s">
        <v>177</v>
      </c>
      <c r="B5907">
        <v>8005220</v>
      </c>
      <c r="D5907" s="4" t="s">
        <v>178</v>
      </c>
      <c r="E5907" s="4" t="s">
        <v>179</v>
      </c>
      <c r="F5907">
        <f>VALUE(SUBSTITUTE(Hafas[[#This Row],[Breitengrad Bahnhof]],".",","))</f>
        <v>49.991638999999999</v>
      </c>
      <c r="G5907">
        <f>VALUE(SUBSTITUTE(Hafas[[#This Row],[Längengrad Bahnhof]],".",","))</f>
        <v>8.4135829999999991</v>
      </c>
    </row>
    <row r="5908" spans="1:7">
      <c r="A5908" s="4" t="s">
        <v>19889</v>
      </c>
      <c r="B5908">
        <v>8005221</v>
      </c>
      <c r="D5908" s="4" t="s">
        <v>19890</v>
      </c>
      <c r="E5908" s="4" t="s">
        <v>19891</v>
      </c>
      <c r="F5908">
        <f>VALUE(SUBSTITUTE(Hafas[[#This Row],[Breitengrad Bahnhof]],".",","))</f>
        <v>49.988</v>
      </c>
      <c r="G5908">
        <f>VALUE(SUBSTITUTE(Hafas[[#This Row],[Längengrad Bahnhof]],".",","))</f>
        <v>8.4003730000000001</v>
      </c>
    </row>
    <row r="5909" spans="1:7">
      <c r="A5909" s="4" t="s">
        <v>19892</v>
      </c>
      <c r="B5909">
        <v>8005236</v>
      </c>
      <c r="D5909" s="4" t="s">
        <v>19893</v>
      </c>
      <c r="E5909" s="4" t="s">
        <v>19894</v>
      </c>
      <c r="F5909">
        <f>VALUE(SUBSTITUTE(Hafas[[#This Row],[Breitengrad Bahnhof]],".",","))</f>
        <v>48.790016999999999</v>
      </c>
      <c r="G5909">
        <f>VALUE(SUBSTITUTE(Hafas[[#This Row],[Längengrad Bahnhof]],".",","))</f>
        <v>8.9595500000000001</v>
      </c>
    </row>
    <row r="5910" spans="1:7">
      <c r="A5910" s="4" t="s">
        <v>19895</v>
      </c>
      <c r="B5910">
        <v>8012824</v>
      </c>
      <c r="D5910" s="4" t="s">
        <v>19896</v>
      </c>
      <c r="E5910" s="4" t="s">
        <v>19897</v>
      </c>
      <c r="F5910">
        <f>VALUE(SUBSTITUTE(Hafas[[#This Row],[Breitengrad Bahnhof]],".",","))</f>
        <v>53.545245000000001</v>
      </c>
      <c r="G5910">
        <f>VALUE(SUBSTITUTE(Hafas[[#This Row],[Längengrad Bahnhof]],".",","))</f>
        <v>11.711168000000001</v>
      </c>
    </row>
    <row r="5911" spans="1:7">
      <c r="A5911" s="4" t="s">
        <v>19898</v>
      </c>
      <c r="B5911">
        <v>8005238</v>
      </c>
      <c r="D5911" s="4" t="s">
        <v>19899</v>
      </c>
      <c r="E5911" s="4" t="s">
        <v>19900</v>
      </c>
      <c r="F5911">
        <f>VALUE(SUBSTITUTE(Hafas[[#This Row],[Breitengrad Bahnhof]],".",","))</f>
        <v>48.902419999999999</v>
      </c>
      <c r="G5911">
        <f>VALUE(SUBSTITUTE(Hafas[[#This Row],[Längengrad Bahnhof]],".",","))</f>
        <v>11.933195</v>
      </c>
    </row>
    <row r="5912" spans="1:7">
      <c r="A5912" s="4" t="s">
        <v>19901</v>
      </c>
      <c r="B5912">
        <v>8007851</v>
      </c>
      <c r="D5912" s="4" t="s">
        <v>19902</v>
      </c>
      <c r="E5912" s="4" t="s">
        <v>19903</v>
      </c>
      <c r="F5912">
        <f>VALUE(SUBSTITUTE(Hafas[[#This Row],[Breitengrad Bahnhof]],".",","))</f>
        <v>50.283608999999998</v>
      </c>
      <c r="G5912">
        <f>VALUE(SUBSTITUTE(Hafas[[#This Row],[Längengrad Bahnhof]],".",","))</f>
        <v>8.5864919999999998</v>
      </c>
    </row>
    <row r="5913" spans="1:7">
      <c r="A5913" s="4" t="s">
        <v>19904</v>
      </c>
      <c r="B5913">
        <v>8010309</v>
      </c>
      <c r="D5913" s="4" t="s">
        <v>19905</v>
      </c>
      <c r="E5913" s="4" t="s">
        <v>19906</v>
      </c>
      <c r="F5913">
        <f>VALUE(SUBSTITUTE(Hafas[[#This Row],[Breitengrad Bahnhof]],".",","))</f>
        <v>50.650272999999999</v>
      </c>
      <c r="G5913">
        <f>VALUE(SUBSTITUTE(Hafas[[#This Row],[Längengrad Bahnhof]],".",","))</f>
        <v>11.374582999999999</v>
      </c>
    </row>
    <row r="5914" spans="1:7">
      <c r="A5914" s="4" t="s">
        <v>2005</v>
      </c>
      <c r="B5914">
        <v>8000323</v>
      </c>
      <c r="D5914" s="4" t="s">
        <v>19907</v>
      </c>
      <c r="E5914" s="4" t="s">
        <v>19908</v>
      </c>
      <c r="F5914">
        <f>VALUE(SUBSTITUTE(Hafas[[#This Row],[Breitengrad Bahnhof]],".",","))</f>
        <v>49.241064999999999</v>
      </c>
      <c r="G5914">
        <f>VALUE(SUBSTITUTE(Hafas[[#This Row],[Längengrad Bahnhof]],".",","))</f>
        <v>6.9910209999999999</v>
      </c>
    </row>
    <row r="5915" spans="1:7">
      <c r="A5915" s="4" t="s">
        <v>19909</v>
      </c>
      <c r="B5915">
        <v>8005241</v>
      </c>
      <c r="D5915" s="4" t="s">
        <v>19910</v>
      </c>
      <c r="E5915" s="4" t="s">
        <v>19911</v>
      </c>
      <c r="F5915">
        <f>VALUE(SUBSTITUTE(Hafas[[#This Row],[Breitengrad Bahnhof]],".",","))</f>
        <v>49.230424999999997</v>
      </c>
      <c r="G5915">
        <f>VALUE(SUBSTITUTE(Hafas[[#This Row],[Längengrad Bahnhof]],".",","))</f>
        <v>7.0187879999999998</v>
      </c>
    </row>
    <row r="5916" spans="1:7">
      <c r="A5916" s="4" t="s">
        <v>19912</v>
      </c>
      <c r="B5916">
        <v>8005243</v>
      </c>
      <c r="D5916" s="4" t="s">
        <v>19913</v>
      </c>
      <c r="E5916" s="4" t="s">
        <v>19914</v>
      </c>
      <c r="F5916">
        <f>VALUE(SUBSTITUTE(Hafas[[#This Row],[Breitengrad Bahnhof]],".",","))</f>
        <v>49.242002999999997</v>
      </c>
      <c r="G5916">
        <f>VALUE(SUBSTITUTE(Hafas[[#This Row],[Längengrad Bahnhof]],".",","))</f>
        <v>6.9565260000000002</v>
      </c>
    </row>
    <row r="5917" spans="1:7">
      <c r="A5917" s="4" t="s">
        <v>19915</v>
      </c>
      <c r="B5917">
        <v>8005245</v>
      </c>
      <c r="D5917" s="4" t="s">
        <v>19916</v>
      </c>
      <c r="E5917" s="4" t="s">
        <v>19917</v>
      </c>
      <c r="F5917">
        <f>VALUE(SUBSTITUTE(Hafas[[#This Row],[Breitengrad Bahnhof]],".",","))</f>
        <v>49.606454999999997</v>
      </c>
      <c r="G5917">
        <f>VALUE(SUBSTITUTE(Hafas[[#This Row],[Längengrad Bahnhof]],".",","))</f>
        <v>6.5570339999999998</v>
      </c>
    </row>
    <row r="5918" spans="1:7">
      <c r="A5918" s="4" t="s">
        <v>19918</v>
      </c>
      <c r="B5918">
        <v>8005246</v>
      </c>
      <c r="D5918" s="4" t="s">
        <v>19919</v>
      </c>
      <c r="E5918" s="4" t="s">
        <v>19920</v>
      </c>
      <c r="F5918">
        <f>VALUE(SUBSTITUTE(Hafas[[#This Row],[Breitengrad Bahnhof]],".",","))</f>
        <v>49.516441</v>
      </c>
      <c r="G5918">
        <f>VALUE(SUBSTITUTE(Hafas[[#This Row],[Längengrad Bahnhof]],".",","))</f>
        <v>6.6074999999999999</v>
      </c>
    </row>
    <row r="5919" spans="1:7">
      <c r="A5919" s="4" t="s">
        <v>19921</v>
      </c>
      <c r="B5919">
        <v>8005247</v>
      </c>
      <c r="D5919" s="4" t="s">
        <v>19922</v>
      </c>
      <c r="E5919" s="4" t="s">
        <v>19923</v>
      </c>
      <c r="F5919">
        <f>VALUE(SUBSTITUTE(Hafas[[#This Row],[Breitengrad Bahnhof]],".",","))</f>
        <v>49.327829999999999</v>
      </c>
      <c r="G5919">
        <f>VALUE(SUBSTITUTE(Hafas[[#This Row],[Längengrad Bahnhof]],".",","))</f>
        <v>6.7501689999999996</v>
      </c>
    </row>
    <row r="5920" spans="1:7">
      <c r="A5920" s="4" t="s">
        <v>19924</v>
      </c>
      <c r="B5920">
        <v>8081220</v>
      </c>
      <c r="D5920" s="4" t="s">
        <v>19925</v>
      </c>
      <c r="E5920" s="4" t="s">
        <v>19926</v>
      </c>
      <c r="F5920">
        <f>VALUE(SUBSTITUTE(Hafas[[#This Row],[Breitengrad Bahnhof]],".",","))</f>
        <v>52.323459999999997</v>
      </c>
      <c r="G5920">
        <f>VALUE(SUBSTITUTE(Hafas[[#This Row],[Längengrad Bahnhof]],".",","))</f>
        <v>13.139635</v>
      </c>
    </row>
    <row r="5921" spans="1:7">
      <c r="A5921" s="4" t="s">
        <v>19927</v>
      </c>
      <c r="B5921">
        <v>8079764</v>
      </c>
      <c r="D5921" s="4" t="s">
        <v>2585</v>
      </c>
      <c r="E5921" s="4" t="s">
        <v>2585</v>
      </c>
      <c r="F5921">
        <f>VALUE(SUBSTITUTE(Hafas[[#This Row],[Breitengrad Bahnhof]],".",","))</f>
        <v>999999</v>
      </c>
      <c r="G5921">
        <f>VALUE(SUBSTITUTE(Hafas[[#This Row],[Längengrad Bahnhof]],".",","))</f>
        <v>999999</v>
      </c>
    </row>
    <row r="5922" spans="1:7">
      <c r="A5922" s="4" t="s">
        <v>19928</v>
      </c>
      <c r="B5922">
        <v>8005249</v>
      </c>
      <c r="D5922" s="4" t="s">
        <v>19929</v>
      </c>
      <c r="E5922" s="4" t="s">
        <v>19930</v>
      </c>
      <c r="F5922">
        <f>VALUE(SUBSTITUTE(Hafas[[#This Row],[Breitengrad Bahnhof]],".",","))</f>
        <v>50.594079999999998</v>
      </c>
      <c r="G5922">
        <f>VALUE(SUBSTITUTE(Hafas[[#This Row],[Längengrad Bahnhof]],".",","))</f>
        <v>8.8817740000000001</v>
      </c>
    </row>
    <row r="5923" spans="1:7">
      <c r="A5923" s="4" t="s">
        <v>19931</v>
      </c>
      <c r="B5923">
        <v>8012827</v>
      </c>
      <c r="D5923" s="4" t="s">
        <v>19932</v>
      </c>
      <c r="E5923" s="4" t="s">
        <v>19933</v>
      </c>
      <c r="F5923">
        <f>VALUE(SUBSTITUTE(Hafas[[#This Row],[Breitengrad Bahnhof]],".",","))</f>
        <v>54.300370999999998</v>
      </c>
      <c r="G5923">
        <f>VALUE(SUBSTITUTE(Hafas[[#This Row],[Längengrad Bahnhof]],".",","))</f>
        <v>12.772679999999999</v>
      </c>
    </row>
    <row r="5924" spans="1:7">
      <c r="A5924" s="4" t="s">
        <v>19934</v>
      </c>
      <c r="B5924">
        <v>8005250</v>
      </c>
      <c r="D5924" s="4" t="s">
        <v>19935</v>
      </c>
      <c r="E5924" s="4" t="s">
        <v>19936</v>
      </c>
      <c r="F5924">
        <f>VALUE(SUBSTITUTE(Hafas[[#This Row],[Breitengrad Bahnhof]],".",","))</f>
        <v>49.292990000000003</v>
      </c>
      <c r="G5924">
        <f>VALUE(SUBSTITUTE(Hafas[[#This Row],[Längengrad Bahnhof]],".",","))</f>
        <v>10.661498</v>
      </c>
    </row>
    <row r="5925" spans="1:7">
      <c r="A5925" s="4" t="s">
        <v>19937</v>
      </c>
      <c r="B5925">
        <v>8012830</v>
      </c>
      <c r="D5925" s="4" t="s">
        <v>19938</v>
      </c>
      <c r="E5925" s="4" t="s">
        <v>19939</v>
      </c>
      <c r="F5925">
        <f>VALUE(SUBSTITUTE(Hafas[[#This Row],[Breitengrad Bahnhof]],".",","))</f>
        <v>51.870054000000003</v>
      </c>
      <c r="G5925">
        <f>VALUE(SUBSTITUTE(Hafas[[#This Row],[Längengrad Bahnhof]],".",","))</f>
        <v>11.865517000000001</v>
      </c>
    </row>
    <row r="5926" spans="1:7">
      <c r="A5926" s="4" t="s">
        <v>19940</v>
      </c>
      <c r="B5926">
        <v>8012831</v>
      </c>
      <c r="D5926" s="4" t="s">
        <v>19941</v>
      </c>
      <c r="E5926" s="4" t="s">
        <v>19942</v>
      </c>
      <c r="F5926">
        <f>VALUE(SUBSTITUTE(Hafas[[#This Row],[Breitengrad Bahnhof]],".",","))</f>
        <v>52.772269000000001</v>
      </c>
      <c r="G5926">
        <f>VALUE(SUBSTITUTE(Hafas[[#This Row],[Längengrad Bahnhof]],".",","))</f>
        <v>13.251867000000001</v>
      </c>
    </row>
    <row r="5927" spans="1:7">
      <c r="A5927" s="4" t="s">
        <v>19943</v>
      </c>
      <c r="B5927">
        <v>8005253</v>
      </c>
      <c r="D5927" s="4" t="s">
        <v>19944</v>
      </c>
      <c r="E5927" s="4" t="s">
        <v>19945</v>
      </c>
      <c r="F5927">
        <f>VALUE(SUBSTITUTE(Hafas[[#This Row],[Breitengrad Bahnhof]],".",","))</f>
        <v>48.961292</v>
      </c>
      <c r="G5927">
        <f>VALUE(SUBSTITUTE(Hafas[[#This Row],[Längengrad Bahnhof]],".",","))</f>
        <v>9.0631579999999996</v>
      </c>
    </row>
    <row r="5928" spans="1:7">
      <c r="A5928" s="4" t="s">
        <v>19946</v>
      </c>
      <c r="B5928">
        <v>8012832</v>
      </c>
      <c r="D5928" s="4" t="s">
        <v>19947</v>
      </c>
      <c r="E5928" s="4" t="s">
        <v>19948</v>
      </c>
      <c r="F5928">
        <f>VALUE(SUBSTITUTE(Hafas[[#This Row],[Breitengrad Bahnhof]],".",","))</f>
        <v>54.524379000000003</v>
      </c>
      <c r="G5928">
        <f>VALUE(SUBSTITUTE(Hafas[[#This Row],[Längengrad Bahnhof]],".",","))</f>
        <v>13.564956</v>
      </c>
    </row>
    <row r="5929" spans="1:7">
      <c r="A5929" s="4" t="s">
        <v>19949</v>
      </c>
      <c r="B5929">
        <v>8005256</v>
      </c>
      <c r="D5929" s="4" t="s">
        <v>19950</v>
      </c>
      <c r="E5929" s="4" t="s">
        <v>19951</v>
      </c>
      <c r="F5929">
        <f>VALUE(SUBSTITUTE(Hafas[[#This Row],[Breitengrad Bahnhof]],".",","))</f>
        <v>53.082532</v>
      </c>
      <c r="G5929">
        <f>VALUE(SUBSTITUTE(Hafas[[#This Row],[Längengrad Bahnhof]],".",","))</f>
        <v>9.0100180000000005</v>
      </c>
    </row>
    <row r="5930" spans="1:7">
      <c r="A5930" s="4" t="s">
        <v>19952</v>
      </c>
      <c r="B5930">
        <v>8005258</v>
      </c>
      <c r="D5930" s="4" t="s">
        <v>19953</v>
      </c>
      <c r="E5930" s="4" t="s">
        <v>19954</v>
      </c>
      <c r="F5930">
        <f>VALUE(SUBSTITUTE(Hafas[[#This Row],[Breitengrad Bahnhof]],".",","))</f>
        <v>48.689397999999997</v>
      </c>
      <c r="G5930">
        <f>VALUE(SUBSTITUTE(Hafas[[#This Row],[Längengrad Bahnhof]],".",","))</f>
        <v>9.7371829999999999</v>
      </c>
    </row>
    <row r="5931" spans="1:7">
      <c r="A5931" s="4" t="s">
        <v>19955</v>
      </c>
      <c r="B5931">
        <v>8004029</v>
      </c>
      <c r="D5931" s="4" t="s">
        <v>19956</v>
      </c>
      <c r="E5931" s="4" t="s">
        <v>19957</v>
      </c>
      <c r="F5931">
        <f>VALUE(SUBSTITUTE(Hafas[[#This Row],[Breitengrad Bahnhof]],".",","))</f>
        <v>47.757795000000002</v>
      </c>
      <c r="G5931">
        <f>VALUE(SUBSTITUTE(Hafas[[#This Row],[Längengrad Bahnhof]],".",","))</f>
        <v>9.2972660000000005</v>
      </c>
    </row>
    <row r="5932" spans="1:7">
      <c r="A5932" s="4" t="s">
        <v>19958</v>
      </c>
      <c r="B5932">
        <v>8005259</v>
      </c>
      <c r="D5932" s="4" t="s">
        <v>19959</v>
      </c>
      <c r="E5932" s="4" t="s">
        <v>19960</v>
      </c>
      <c r="F5932">
        <f>VALUE(SUBSTITUTE(Hafas[[#This Row],[Breitengrad Bahnhof]],".",","))</f>
        <v>48.81127</v>
      </c>
      <c r="G5932">
        <f>VALUE(SUBSTITUTE(Hafas[[#This Row],[Längengrad Bahnhof]],".",","))</f>
        <v>12.360541</v>
      </c>
    </row>
    <row r="5933" spans="1:7">
      <c r="A5933" s="4" t="s">
        <v>19961</v>
      </c>
      <c r="B5933">
        <v>8005260</v>
      </c>
      <c r="D5933" s="4" t="s">
        <v>19962</v>
      </c>
      <c r="E5933" s="4" t="s">
        <v>19963</v>
      </c>
      <c r="F5933">
        <f>VALUE(SUBSTITUTE(Hafas[[#This Row],[Breitengrad Bahnhof]],".",","))</f>
        <v>49.921683999999999</v>
      </c>
      <c r="G5933">
        <f>VALUE(SUBSTITUTE(Hafas[[#This Row],[Längengrad Bahnhof]],".",","))</f>
        <v>6.8392540000000004</v>
      </c>
    </row>
    <row r="5934" spans="1:7">
      <c r="A5934" s="4" t="s">
        <v>128</v>
      </c>
      <c r="B5934">
        <v>8005262</v>
      </c>
      <c r="D5934" s="4" t="s">
        <v>130</v>
      </c>
      <c r="E5934" s="4" t="s">
        <v>131</v>
      </c>
      <c r="F5934">
        <f>VALUE(SUBSTITUTE(Hafas[[#This Row],[Breitengrad Bahnhof]],".",","))</f>
        <v>52.323250000000002</v>
      </c>
      <c r="G5934">
        <f>VALUE(SUBSTITUTE(Hafas[[#This Row],[Längengrad Bahnhof]],".",","))</f>
        <v>7.3505260000000003</v>
      </c>
    </row>
    <row r="5935" spans="1:7">
      <c r="A5935" s="4" t="s">
        <v>337</v>
      </c>
      <c r="B5935">
        <v>8005265</v>
      </c>
      <c r="D5935" s="4" t="s">
        <v>19964</v>
      </c>
      <c r="E5935" s="4" t="s">
        <v>19965</v>
      </c>
      <c r="F5935">
        <f>VALUE(SUBSTITUTE(Hafas[[#This Row],[Breitengrad Bahnhof]],".",","))</f>
        <v>52.049824000000001</v>
      </c>
      <c r="G5935">
        <f>VALUE(SUBSTITUTE(Hafas[[#This Row],[Längengrad Bahnhof]],".",","))</f>
        <v>10.372335</v>
      </c>
    </row>
    <row r="5936" spans="1:7">
      <c r="A5936" s="4" t="s">
        <v>19966</v>
      </c>
      <c r="B5936">
        <v>8005269</v>
      </c>
      <c r="D5936" s="4" t="s">
        <v>19967</v>
      </c>
      <c r="E5936" s="4" t="s">
        <v>19968</v>
      </c>
      <c r="F5936">
        <f>VALUE(SUBSTITUTE(Hafas[[#This Row],[Breitengrad Bahnhof]],".",","))</f>
        <v>52.150100999999999</v>
      </c>
      <c r="G5936">
        <f>VALUE(SUBSTITUTE(Hafas[[#This Row],[Längengrad Bahnhof]],".",","))</f>
        <v>10.441891</v>
      </c>
    </row>
    <row r="5937" spans="1:7">
      <c r="A5937" s="4" t="s">
        <v>19969</v>
      </c>
      <c r="B5937">
        <v>8005270</v>
      </c>
      <c r="D5937" s="4" t="s">
        <v>19970</v>
      </c>
      <c r="E5937" s="4" t="s">
        <v>19971</v>
      </c>
      <c r="F5937">
        <f>VALUE(SUBSTITUTE(Hafas[[#This Row],[Breitengrad Bahnhof]],".",","))</f>
        <v>52.151155000000003</v>
      </c>
      <c r="G5937">
        <f>VALUE(SUBSTITUTE(Hafas[[#This Row],[Längengrad Bahnhof]],".",","))</f>
        <v>10.33249</v>
      </c>
    </row>
    <row r="5938" spans="1:7">
      <c r="A5938" s="4" t="s">
        <v>19972</v>
      </c>
      <c r="B5938">
        <v>8000325</v>
      </c>
      <c r="D5938" s="4" t="s">
        <v>19973</v>
      </c>
      <c r="E5938" s="4" t="s">
        <v>19974</v>
      </c>
      <c r="F5938">
        <f>VALUE(SUBSTITUTE(Hafas[[#This Row],[Breitengrad Bahnhof]],".",","))</f>
        <v>52.038158000000003</v>
      </c>
      <c r="G5938">
        <f>VALUE(SUBSTITUTE(Hafas[[#This Row],[Längengrad Bahnhof]],".",","))</f>
        <v>10.314830000000001</v>
      </c>
    </row>
    <row r="5939" spans="1:7">
      <c r="A5939" s="4" t="s">
        <v>19975</v>
      </c>
      <c r="B5939">
        <v>8005274</v>
      </c>
      <c r="D5939" s="4" t="s">
        <v>19976</v>
      </c>
      <c r="E5939" s="4" t="s">
        <v>19977</v>
      </c>
      <c r="F5939">
        <f>VALUE(SUBSTITUTE(Hafas[[#This Row],[Breitengrad Bahnhof]],".",","))</f>
        <v>52.180553000000003</v>
      </c>
      <c r="G5939">
        <f>VALUE(SUBSTITUTE(Hafas[[#This Row],[Längengrad Bahnhof]],".",","))</f>
        <v>10.493608999999999</v>
      </c>
    </row>
    <row r="5940" spans="1:7">
      <c r="A5940" s="4" t="s">
        <v>19978</v>
      </c>
      <c r="B5940">
        <v>8005275</v>
      </c>
      <c r="D5940" s="4" t="s">
        <v>19979</v>
      </c>
      <c r="E5940" s="4" t="s">
        <v>19980</v>
      </c>
      <c r="F5940">
        <f>VALUE(SUBSTITUTE(Hafas[[#This Row],[Breitengrad Bahnhof]],".",","))</f>
        <v>52.150168000000001</v>
      </c>
      <c r="G5940">
        <f>VALUE(SUBSTITUTE(Hafas[[#This Row],[Längengrad Bahnhof]],".",","))</f>
        <v>10.407398000000001</v>
      </c>
    </row>
    <row r="5941" spans="1:7">
      <c r="A5941" s="4" t="s">
        <v>19981</v>
      </c>
      <c r="B5941">
        <v>8070526</v>
      </c>
      <c r="D5941" s="4" t="s">
        <v>19982</v>
      </c>
      <c r="E5941" s="4" t="s">
        <v>19983</v>
      </c>
      <c r="F5941">
        <f>VALUE(SUBSTITUTE(Hafas[[#This Row],[Breitengrad Bahnhof]],".",","))</f>
        <v>53.227065000000003</v>
      </c>
      <c r="G5941">
        <f>VALUE(SUBSTITUTE(Hafas[[#This Row],[Längengrad Bahnhof]],".",","))</f>
        <v>10.163183</v>
      </c>
    </row>
    <row r="5942" spans="1:7">
      <c r="A5942" s="4" t="s">
        <v>19984</v>
      </c>
      <c r="B5942">
        <v>8070527</v>
      </c>
      <c r="D5942" s="4" t="s">
        <v>19985</v>
      </c>
      <c r="E5942" s="4" t="s">
        <v>19986</v>
      </c>
      <c r="F5942">
        <f>VALUE(SUBSTITUTE(Hafas[[#This Row],[Breitengrad Bahnhof]],".",","))</f>
        <v>52.066825000000001</v>
      </c>
      <c r="G5942">
        <f>VALUE(SUBSTITUTE(Hafas[[#This Row],[Längengrad Bahnhof]],".",","))</f>
        <v>9.5847549999999995</v>
      </c>
    </row>
    <row r="5943" spans="1:7">
      <c r="A5943" s="4" t="s">
        <v>133</v>
      </c>
      <c r="B5943">
        <v>8005276</v>
      </c>
      <c r="D5943" s="4" t="s">
        <v>135</v>
      </c>
      <c r="E5943" s="4" t="s">
        <v>136</v>
      </c>
      <c r="F5943">
        <f>VALUE(SUBSTITUTE(Hafas[[#This Row],[Breitengrad Bahnhof]],".",","))</f>
        <v>51.672874999999998</v>
      </c>
      <c r="G5943">
        <f>VALUE(SUBSTITUTE(Hafas[[#This Row],[Längengrad Bahnhof]],".",","))</f>
        <v>8.6004889999999996</v>
      </c>
    </row>
    <row r="5944" spans="1:7">
      <c r="A5944" s="4" t="s">
        <v>192</v>
      </c>
      <c r="B5944">
        <v>8010310</v>
      </c>
      <c r="D5944" s="4" t="s">
        <v>19987</v>
      </c>
      <c r="E5944" s="4" t="s">
        <v>19988</v>
      </c>
      <c r="F5944">
        <f>VALUE(SUBSTITUTE(Hafas[[#This Row],[Breitengrad Bahnhof]],".",","))</f>
        <v>52.858113000000003</v>
      </c>
      <c r="G5944">
        <f>VALUE(SUBSTITUTE(Hafas[[#This Row],[Längengrad Bahnhof]],".",","))</f>
        <v>11.162034999999999</v>
      </c>
    </row>
    <row r="5945" spans="1:7">
      <c r="A5945" s="4" t="s">
        <v>19989</v>
      </c>
      <c r="B5945">
        <v>8012835</v>
      </c>
      <c r="D5945" s="4" t="s">
        <v>19990</v>
      </c>
      <c r="E5945" s="4" t="s">
        <v>19991</v>
      </c>
      <c r="F5945">
        <f>VALUE(SUBSTITUTE(Hafas[[#This Row],[Breitengrad Bahnhof]],".",","))</f>
        <v>54.354115999999998</v>
      </c>
      <c r="G5945">
        <f>VALUE(SUBSTITUTE(Hafas[[#This Row],[Längengrad Bahnhof]],".",","))</f>
        <v>13.290177</v>
      </c>
    </row>
    <row r="5946" spans="1:7">
      <c r="A5946" s="4" t="s">
        <v>19992</v>
      </c>
      <c r="B5946">
        <v>8005279</v>
      </c>
      <c r="D5946" s="4" t="s">
        <v>19993</v>
      </c>
      <c r="E5946" s="4" t="s">
        <v>19994</v>
      </c>
      <c r="F5946">
        <f>VALUE(SUBSTITUTE(Hafas[[#This Row],[Breitengrad Bahnhof]],".",","))</f>
        <v>48.897143</v>
      </c>
      <c r="G5946">
        <f>VALUE(SUBSTITUTE(Hafas[[#This Row],[Längengrad Bahnhof]],".",","))</f>
        <v>12.672642</v>
      </c>
    </row>
    <row r="5947" spans="1:7">
      <c r="A5947" s="4" t="s">
        <v>19995</v>
      </c>
      <c r="B5947">
        <v>8005282</v>
      </c>
      <c r="D5947" s="4" t="s">
        <v>19996</v>
      </c>
      <c r="E5947" s="4" t="s">
        <v>19997</v>
      </c>
      <c r="F5947">
        <f>VALUE(SUBSTITUTE(Hafas[[#This Row],[Breitengrad Bahnhof]],".",","))</f>
        <v>53.489795999999998</v>
      </c>
      <c r="G5947">
        <f>VALUE(SUBSTITUTE(Hafas[[#This Row],[Längengrad Bahnhof]],".",","))</f>
        <v>8.0315189999999994</v>
      </c>
    </row>
    <row r="5948" spans="1:7">
      <c r="A5948" s="4" t="s">
        <v>19998</v>
      </c>
      <c r="B5948">
        <v>8012838</v>
      </c>
      <c r="D5948" s="4" t="s">
        <v>19999</v>
      </c>
      <c r="E5948" s="4" t="s">
        <v>20000</v>
      </c>
      <c r="F5948">
        <f>VALUE(SUBSTITUTE(Hafas[[#This Row],[Breitengrad Bahnhof]],".",","))</f>
        <v>51.628239000000001</v>
      </c>
      <c r="G5948">
        <f>VALUE(SUBSTITUTE(Hafas[[#This Row],[Längengrad Bahnhof]],".",","))</f>
        <v>12.260400000000001</v>
      </c>
    </row>
    <row r="5949" spans="1:7">
      <c r="A5949" s="4" t="s">
        <v>20001</v>
      </c>
      <c r="B5949">
        <v>8010311</v>
      </c>
      <c r="D5949" s="4" t="s">
        <v>20002</v>
      </c>
      <c r="E5949" s="4" t="s">
        <v>20003</v>
      </c>
      <c r="F5949">
        <f>VALUE(SUBSTITUTE(Hafas[[#This Row],[Breitengrad Bahnhof]],".",","))</f>
        <v>51.679062999999999</v>
      </c>
      <c r="G5949">
        <f>VALUE(SUBSTITUTE(Hafas[[#This Row],[Längengrad Bahnhof]],".",","))</f>
        <v>11.56002</v>
      </c>
    </row>
    <row r="5950" spans="1:7">
      <c r="A5950" s="4" t="s">
        <v>20004</v>
      </c>
      <c r="B5950">
        <v>8012839</v>
      </c>
      <c r="D5950" s="4" t="s">
        <v>20005</v>
      </c>
      <c r="E5950" s="4" t="s">
        <v>20006</v>
      </c>
      <c r="F5950">
        <f>VALUE(SUBSTITUTE(Hafas[[#This Row],[Breitengrad Bahnhof]],".",","))</f>
        <v>53.563980999999998</v>
      </c>
      <c r="G5950">
        <f>VALUE(SUBSTITUTE(Hafas[[#This Row],[Längengrad Bahnhof]],".",","))</f>
        <v>13.971273</v>
      </c>
    </row>
    <row r="5951" spans="1:7">
      <c r="A5951" s="4" t="s">
        <v>20007</v>
      </c>
      <c r="B5951">
        <v>8079765</v>
      </c>
      <c r="D5951" s="4" t="s">
        <v>20008</v>
      </c>
      <c r="E5951" s="4" t="s">
        <v>20009</v>
      </c>
      <c r="F5951">
        <f>VALUE(SUBSTITUTE(Hafas[[#This Row],[Breitengrad Bahnhof]],".",","))</f>
        <v>53.562542999999998</v>
      </c>
      <c r="G5951">
        <f>VALUE(SUBSTITUTE(Hafas[[#This Row],[Längengrad Bahnhof]],".",","))</f>
        <v>13.964062</v>
      </c>
    </row>
    <row r="5952" spans="1:7">
      <c r="A5952" s="4" t="s">
        <v>20010</v>
      </c>
      <c r="B5952">
        <v>8012840</v>
      </c>
      <c r="D5952" s="4" t="s">
        <v>20011</v>
      </c>
      <c r="E5952" s="4" t="s">
        <v>20012</v>
      </c>
      <c r="F5952">
        <f>VALUE(SUBSTITUTE(Hafas[[#This Row],[Breitengrad Bahnhof]],".",","))</f>
        <v>54.052785</v>
      </c>
      <c r="G5952">
        <f>VALUE(SUBSTITUTE(Hafas[[#This Row],[Längengrad Bahnhof]],".",","))</f>
        <v>11.740909</v>
      </c>
    </row>
    <row r="5953" spans="1:7">
      <c r="A5953" s="4" t="s">
        <v>20013</v>
      </c>
      <c r="B5953">
        <v>8005287</v>
      </c>
      <c r="D5953" s="4" t="s">
        <v>20014</v>
      </c>
      <c r="E5953" s="4" t="s">
        <v>20015</v>
      </c>
      <c r="F5953">
        <f>VALUE(SUBSTITUTE(Hafas[[#This Row],[Breitengrad Bahnhof]],".",","))</f>
        <v>53.054426999999997</v>
      </c>
      <c r="G5953">
        <f>VALUE(SUBSTITUTE(Hafas[[#This Row],[Längengrad Bahnhof]],".",","))</f>
        <v>8.2549930000000007</v>
      </c>
    </row>
    <row r="5954" spans="1:7">
      <c r="A5954" s="4" t="s">
        <v>20016</v>
      </c>
      <c r="B5954">
        <v>8005288</v>
      </c>
      <c r="D5954" s="4" t="s">
        <v>20017</v>
      </c>
      <c r="E5954" s="4" t="s">
        <v>20018</v>
      </c>
      <c r="F5954">
        <f>VALUE(SUBSTITUTE(Hafas[[#This Row],[Breitengrad Bahnhof]],".",","))</f>
        <v>54.325749000000002</v>
      </c>
      <c r="G5954">
        <f>VALUE(SUBSTITUTE(Hafas[[#This Row],[Längengrad Bahnhof]],".",","))</f>
        <v>8.7584820000000008</v>
      </c>
    </row>
    <row r="5955" spans="1:7">
      <c r="A5955" s="4" t="s">
        <v>20019</v>
      </c>
      <c r="B5955">
        <v>8010312</v>
      </c>
      <c r="D5955" s="4" t="s">
        <v>20020</v>
      </c>
      <c r="E5955" s="4" t="s">
        <v>20021</v>
      </c>
      <c r="F5955">
        <f>VALUE(SUBSTITUTE(Hafas[[#This Row],[Breitengrad Bahnhof]],".",","))</f>
        <v>51.479891000000002</v>
      </c>
      <c r="G5955">
        <f>VALUE(SUBSTITUTE(Hafas[[#This Row],[Längengrad Bahnhof]],".",","))</f>
        <v>11.294515000000001</v>
      </c>
    </row>
    <row r="5956" spans="1:7">
      <c r="A5956" s="4" t="s">
        <v>20022</v>
      </c>
      <c r="B5956">
        <v>8012841</v>
      </c>
      <c r="D5956" s="4" t="s">
        <v>20023</v>
      </c>
      <c r="E5956" s="4" t="s">
        <v>20024</v>
      </c>
      <c r="F5956">
        <f>VALUE(SUBSTITUTE(Hafas[[#This Row],[Breitengrad Bahnhof]],".",","))</f>
        <v>54.075060000000001</v>
      </c>
      <c r="G5956">
        <f>VALUE(SUBSTITUTE(Hafas[[#This Row],[Längengrad Bahnhof]],".",","))</f>
        <v>12.376588</v>
      </c>
    </row>
    <row r="5957" spans="1:7">
      <c r="A5957" s="4" t="s">
        <v>20025</v>
      </c>
      <c r="B5957">
        <v>8070025</v>
      </c>
      <c r="D5957" s="4" t="s">
        <v>20026</v>
      </c>
      <c r="E5957" s="4" t="s">
        <v>20027</v>
      </c>
      <c r="F5957">
        <f>VALUE(SUBSTITUTE(Hafas[[#This Row],[Breitengrad Bahnhof]],".",","))</f>
        <v>50.776654999999998</v>
      </c>
      <c r="G5957">
        <f>VALUE(SUBSTITUTE(Hafas[[#This Row],[Längengrad Bahnhof]],".",","))</f>
        <v>7.1878929999999999</v>
      </c>
    </row>
    <row r="5958" spans="1:7">
      <c r="A5958" s="4" t="s">
        <v>20028</v>
      </c>
      <c r="B5958">
        <v>8005289</v>
      </c>
      <c r="D5958" s="4" t="s">
        <v>20029</v>
      </c>
      <c r="E5958" s="4" t="s">
        <v>20030</v>
      </c>
      <c r="F5958">
        <f>VALUE(SUBSTITUTE(Hafas[[#This Row],[Breitengrad Bahnhof]],".",","))</f>
        <v>51.353664999999999</v>
      </c>
      <c r="G5958">
        <f>VALUE(SUBSTITUTE(Hafas[[#This Row],[Längengrad Bahnhof]],".",","))</f>
        <v>7.878844</v>
      </c>
    </row>
    <row r="5959" spans="1:7">
      <c r="A5959" s="4" t="s">
        <v>20031</v>
      </c>
      <c r="B5959">
        <v>8012842</v>
      </c>
      <c r="D5959" s="4" t="s">
        <v>20032</v>
      </c>
      <c r="E5959" s="4" t="s">
        <v>20033</v>
      </c>
      <c r="F5959">
        <f>VALUE(SUBSTITUTE(Hafas[[#This Row],[Breitengrad Bahnhof]],".",","))</f>
        <v>53.117280000000001</v>
      </c>
      <c r="G5959">
        <f>VALUE(SUBSTITUTE(Hafas[[#This Row],[Längengrad Bahnhof]],".",","))</f>
        <v>12.229870999999999</v>
      </c>
    </row>
    <row r="5960" spans="1:7">
      <c r="A5960" s="4" t="s">
        <v>20034</v>
      </c>
      <c r="B5960">
        <v>8005292</v>
      </c>
      <c r="D5960" s="4" t="s">
        <v>20035</v>
      </c>
      <c r="E5960" s="4" t="s">
        <v>20036</v>
      </c>
      <c r="F5960">
        <f>VALUE(SUBSTITUTE(Hafas[[#This Row],[Breitengrad Bahnhof]],".",","))</f>
        <v>52.232599999999998</v>
      </c>
      <c r="G5960">
        <f>VALUE(SUBSTITUTE(Hafas[[#This Row],[Längengrad Bahnhof]],".",","))</f>
        <v>9.8425919999999998</v>
      </c>
    </row>
    <row r="5961" spans="1:7">
      <c r="A5961" s="4" t="s">
        <v>20037</v>
      </c>
      <c r="B5961">
        <v>8007287</v>
      </c>
      <c r="D5961" s="4" t="s">
        <v>20038</v>
      </c>
      <c r="E5961" s="4" t="s">
        <v>20039</v>
      </c>
      <c r="F5961">
        <f>VALUE(SUBSTITUTE(Hafas[[#This Row],[Breitengrad Bahnhof]],".",","))</f>
        <v>48.138748999999997</v>
      </c>
      <c r="G5961">
        <f>VALUE(SUBSTITUTE(Hafas[[#This Row],[Längengrad Bahnhof]],".",","))</f>
        <v>7.6203450000000004</v>
      </c>
    </row>
    <row r="5962" spans="1:7">
      <c r="A5962" s="4" t="s">
        <v>20040</v>
      </c>
      <c r="B5962">
        <v>8005293</v>
      </c>
      <c r="D5962" s="4" t="s">
        <v>20041</v>
      </c>
      <c r="E5962" s="4" t="s">
        <v>20042</v>
      </c>
      <c r="F5962">
        <f>VALUE(SUBSTITUTE(Hafas[[#This Row],[Breitengrad Bahnhof]],".",","))</f>
        <v>50.771569</v>
      </c>
      <c r="G5962">
        <f>VALUE(SUBSTITUTE(Hafas[[#This Row],[Längengrad Bahnhof]],".",","))</f>
        <v>7.9152480000000001</v>
      </c>
    </row>
    <row r="5963" spans="1:7">
      <c r="A5963" s="4" t="s">
        <v>20043</v>
      </c>
      <c r="B5963">
        <v>8012843</v>
      </c>
      <c r="D5963" s="4" t="s">
        <v>20044</v>
      </c>
      <c r="E5963" s="4" t="s">
        <v>20045</v>
      </c>
      <c r="F5963">
        <f>VALUE(SUBSTITUTE(Hafas[[#This Row],[Breitengrad Bahnhof]],".",","))</f>
        <v>54.516283999999999</v>
      </c>
      <c r="G5963">
        <f>VALUE(SUBSTITUTE(Hafas[[#This Row],[Längengrad Bahnhof]],".",","))</f>
        <v>13.637909000000001</v>
      </c>
    </row>
    <row r="5964" spans="1:7">
      <c r="A5964" s="4" t="s">
        <v>20046</v>
      </c>
      <c r="B5964">
        <v>8089147</v>
      </c>
      <c r="D5964" s="4" t="s">
        <v>20047</v>
      </c>
      <c r="E5964" s="4" t="s">
        <v>20048</v>
      </c>
      <c r="F5964">
        <f>VALUE(SUBSTITUTE(Hafas[[#This Row],[Breitengrad Bahnhof]],".",","))</f>
        <v>54.484138000000002</v>
      </c>
      <c r="G5964">
        <f>VALUE(SUBSTITUTE(Hafas[[#This Row],[Längengrad Bahnhof]],".",","))</f>
        <v>13.584901</v>
      </c>
    </row>
    <row r="5965" spans="1:7">
      <c r="A5965" s="4" t="s">
        <v>20049</v>
      </c>
      <c r="B5965">
        <v>8005297</v>
      </c>
      <c r="D5965" s="4" t="s">
        <v>20050</v>
      </c>
      <c r="E5965" s="4" t="s">
        <v>20051</v>
      </c>
      <c r="F5965">
        <f>VALUE(SUBSTITUTE(Hafas[[#This Row],[Breitengrad Bahnhof]],".",","))</f>
        <v>49.178443000000001</v>
      </c>
      <c r="G5965">
        <f>VALUE(SUBSTITUTE(Hafas[[#This Row],[Längengrad Bahnhof]],".",","))</f>
        <v>10.078155000000001</v>
      </c>
    </row>
    <row r="5966" spans="1:7">
      <c r="A5966" s="4" t="s">
        <v>20052</v>
      </c>
      <c r="B5966">
        <v>8012826</v>
      </c>
      <c r="D5966" s="4" t="s">
        <v>20053</v>
      </c>
      <c r="E5966" s="4" t="s">
        <v>20054</v>
      </c>
      <c r="F5966">
        <f>VALUE(SUBSTITUTE(Hafas[[#This Row],[Breitengrad Bahnhof]],".",","))</f>
        <v>50.945914000000002</v>
      </c>
      <c r="G5966">
        <f>VALUE(SUBSTITUTE(Hafas[[#This Row],[Längengrad Bahnhof]],".",","))</f>
        <v>10.480338</v>
      </c>
    </row>
    <row r="5967" spans="1:7">
      <c r="A5967" s="4" t="s">
        <v>20055</v>
      </c>
      <c r="B5967">
        <v>8005298</v>
      </c>
      <c r="D5967" s="4" t="s">
        <v>20056</v>
      </c>
      <c r="E5967" s="4" t="s">
        <v>20057</v>
      </c>
      <c r="F5967">
        <f>VALUE(SUBSTITUTE(Hafas[[#This Row],[Breitengrad Bahnhof]],".",","))</f>
        <v>50.622788999999997</v>
      </c>
      <c r="G5967">
        <f>VALUE(SUBSTITUTE(Hafas[[#This Row],[Längengrad Bahnhof]],".",","))</f>
        <v>6.7126599999999996</v>
      </c>
    </row>
    <row r="5968" spans="1:7">
      <c r="A5968" s="4" t="s">
        <v>20058</v>
      </c>
      <c r="B5968">
        <v>8005299</v>
      </c>
      <c r="D5968" s="4" t="s">
        <v>20059</v>
      </c>
      <c r="E5968" s="4" t="s">
        <v>20060</v>
      </c>
      <c r="F5968">
        <f>VALUE(SUBSTITUTE(Hafas[[#This Row],[Breitengrad Bahnhof]],".",","))</f>
        <v>47.974060999999999</v>
      </c>
      <c r="G5968">
        <f>VALUE(SUBSTITUTE(Hafas[[#This Row],[Längengrad Bahnhof]],".",","))</f>
        <v>11.654774</v>
      </c>
    </row>
    <row r="5969" spans="1:7">
      <c r="A5969" s="4" t="s">
        <v>20061</v>
      </c>
      <c r="B5969">
        <v>8077776</v>
      </c>
      <c r="D5969" s="4" t="s">
        <v>20062</v>
      </c>
      <c r="E5969" s="4" t="s">
        <v>20063</v>
      </c>
      <c r="F5969">
        <f>VALUE(SUBSTITUTE(Hafas[[#This Row],[Breitengrad Bahnhof]],".",","))</f>
        <v>47.944409999999998</v>
      </c>
      <c r="G5969">
        <f>VALUE(SUBSTITUTE(Hafas[[#This Row],[Längengrad Bahnhof]],".",","))</f>
        <v>9.0945389999999993</v>
      </c>
    </row>
    <row r="5970" spans="1:7">
      <c r="A5970" s="4" t="s">
        <v>20064</v>
      </c>
      <c r="B5970">
        <v>8005302</v>
      </c>
      <c r="D5970" s="4" t="s">
        <v>20065</v>
      </c>
      <c r="E5970" s="4" t="s">
        <v>20066</v>
      </c>
      <c r="F5970">
        <f>VALUE(SUBSTITUTE(Hafas[[#This Row],[Breitengrad Bahnhof]],".",","))</f>
        <v>47.666089999999997</v>
      </c>
      <c r="G5970">
        <f>VALUE(SUBSTITUTE(Hafas[[#This Row],[Längengrad Bahnhof]],".",","))</f>
        <v>11.025397</v>
      </c>
    </row>
    <row r="5971" spans="1:7">
      <c r="A5971" s="4" t="s">
        <v>20067</v>
      </c>
      <c r="B5971">
        <v>8004352</v>
      </c>
      <c r="D5971" s="4" t="s">
        <v>20068</v>
      </c>
      <c r="E5971" s="4" t="s">
        <v>20069</v>
      </c>
      <c r="F5971">
        <f>VALUE(SUBSTITUTE(Hafas[[#This Row],[Breitengrad Bahnhof]],".",","))</f>
        <v>49.873806999999999</v>
      </c>
      <c r="G5971">
        <f>VALUE(SUBSTITUTE(Hafas[[#This Row],[Längengrad Bahnhof]],".",","))</f>
        <v>8.1542490000000001</v>
      </c>
    </row>
    <row r="5972" spans="1:7">
      <c r="A5972" s="4" t="s">
        <v>20070</v>
      </c>
      <c r="B5972">
        <v>8005306</v>
      </c>
      <c r="D5972" s="4" t="s">
        <v>20071</v>
      </c>
      <c r="E5972" s="4" t="s">
        <v>20072</v>
      </c>
      <c r="F5972">
        <f>VALUE(SUBSTITUTE(Hafas[[#This Row],[Breitengrad Bahnhof]],".",","))</f>
        <v>49.227939999999997</v>
      </c>
      <c r="G5972">
        <f>VALUE(SUBSTITUTE(Hafas[[#This Row],[Längengrad Bahnhof]],".",","))</f>
        <v>7.0492369999999998</v>
      </c>
    </row>
    <row r="5973" spans="1:7">
      <c r="A5973" s="4" t="s">
        <v>20073</v>
      </c>
      <c r="B5973">
        <v>8005311</v>
      </c>
      <c r="D5973" s="4" t="s">
        <v>20074</v>
      </c>
      <c r="E5973" s="4" t="s">
        <v>20075</v>
      </c>
      <c r="F5973">
        <f>VALUE(SUBSTITUTE(Hafas[[#This Row],[Breitengrad Bahnhof]],".",","))</f>
        <v>47.795470999999999</v>
      </c>
      <c r="G5973">
        <f>VALUE(SUBSTITUTE(Hafas[[#This Row],[Längengrad Bahnhof]],".",","))</f>
        <v>11.684123</v>
      </c>
    </row>
    <row r="5974" spans="1:7">
      <c r="A5974" s="4" t="s">
        <v>20076</v>
      </c>
      <c r="B5974">
        <v>8007857</v>
      </c>
      <c r="D5974" s="4" t="s">
        <v>20077</v>
      </c>
      <c r="E5974" s="4" t="s">
        <v>20078</v>
      </c>
      <c r="F5974">
        <f>VALUE(SUBSTITUTE(Hafas[[#This Row],[Breitengrad Bahnhof]],".",","))</f>
        <v>49.061238000000003</v>
      </c>
      <c r="G5974">
        <f>VALUE(SUBSTITUTE(Hafas[[#This Row],[Längengrad Bahnhof]],".",","))</f>
        <v>8.0797760000000007</v>
      </c>
    </row>
    <row r="5975" spans="1:7">
      <c r="A5975" s="4" t="s">
        <v>20079</v>
      </c>
      <c r="B5975">
        <v>8005312</v>
      </c>
      <c r="D5975" s="4" t="s">
        <v>20080</v>
      </c>
      <c r="E5975" s="4" t="s">
        <v>20081</v>
      </c>
      <c r="F5975">
        <f>VALUE(SUBSTITUTE(Hafas[[#This Row],[Breitengrad Bahnhof]],".",","))</f>
        <v>48.059071000000003</v>
      </c>
      <c r="G5975">
        <f>VALUE(SUBSTITUTE(Hafas[[#This Row],[Längengrad Bahnhof]],".",","))</f>
        <v>12.570982000000001</v>
      </c>
    </row>
    <row r="5976" spans="1:7">
      <c r="A5976" s="4" t="s">
        <v>20082</v>
      </c>
      <c r="B5976">
        <v>8012852</v>
      </c>
      <c r="D5976" s="4" t="s">
        <v>20083</v>
      </c>
      <c r="E5976" s="4" t="s">
        <v>20084</v>
      </c>
      <c r="F5976">
        <f>VALUE(SUBSTITUTE(Hafas[[#This Row],[Breitengrad Bahnhof]],".",","))</f>
        <v>50.400554</v>
      </c>
      <c r="G5976">
        <f>VALUE(SUBSTITUTE(Hafas[[#This Row],[Längengrad Bahnhof]],".",","))</f>
        <v>11.001730999999999</v>
      </c>
    </row>
    <row r="5977" spans="1:7">
      <c r="A5977" s="4" t="s">
        <v>20085</v>
      </c>
      <c r="B5977">
        <v>8012854</v>
      </c>
      <c r="D5977" s="4" t="s">
        <v>20086</v>
      </c>
      <c r="E5977" s="4" t="s">
        <v>20087</v>
      </c>
      <c r="F5977">
        <f>VALUE(SUBSTITUTE(Hafas[[#This Row],[Breitengrad Bahnhof]],".",","))</f>
        <v>50.396617999999997</v>
      </c>
      <c r="G5977">
        <f>VALUE(SUBSTITUTE(Hafas[[#This Row],[Längengrad Bahnhof]],".",","))</f>
        <v>11.008687</v>
      </c>
    </row>
    <row r="5978" spans="1:7">
      <c r="A5978" s="4" t="s">
        <v>20088</v>
      </c>
      <c r="B5978">
        <v>8005316</v>
      </c>
      <c r="D5978" s="4" t="s">
        <v>20089</v>
      </c>
      <c r="E5978" s="4" t="s">
        <v>20090</v>
      </c>
      <c r="F5978">
        <f>VALUE(SUBSTITUTE(Hafas[[#This Row],[Breitengrad Bahnhof]],".",","))</f>
        <v>51.240588000000002</v>
      </c>
      <c r="G5978">
        <f>VALUE(SUBSTITUTE(Hafas[[#This Row],[Längengrad Bahnhof]],".",","))</f>
        <v>7.5327510000000002</v>
      </c>
    </row>
    <row r="5979" spans="1:7">
      <c r="A5979" s="4" t="s">
        <v>20091</v>
      </c>
      <c r="B5979">
        <v>8007072</v>
      </c>
      <c r="D5979" s="4" t="s">
        <v>20092</v>
      </c>
      <c r="E5979" s="4" t="s">
        <v>20093</v>
      </c>
      <c r="F5979">
        <f>VALUE(SUBSTITUTE(Hafas[[#This Row],[Breitengrad Bahnhof]],".",","))</f>
        <v>48.611798</v>
      </c>
      <c r="G5979">
        <f>VALUE(SUBSTITUTE(Hafas[[#This Row],[Längengrad Bahnhof]],".",","))</f>
        <v>9.9113299999999995</v>
      </c>
    </row>
    <row r="5980" spans="1:7">
      <c r="A5980" s="4" t="s">
        <v>20094</v>
      </c>
      <c r="B5980">
        <v>8005317</v>
      </c>
      <c r="D5980" s="4" t="s">
        <v>20095</v>
      </c>
      <c r="E5980" s="4" t="s">
        <v>20096</v>
      </c>
      <c r="F5980">
        <f>VALUE(SUBSTITUTE(Hafas[[#This Row],[Breitengrad Bahnhof]],".",","))</f>
        <v>47.955947000000002</v>
      </c>
      <c r="G5980">
        <f>VALUE(SUBSTITUTE(Hafas[[#This Row],[Längengrad Bahnhof]],".",","))</f>
        <v>7.7538879999999999</v>
      </c>
    </row>
    <row r="5981" spans="1:7">
      <c r="A5981" s="4" t="s">
        <v>20097</v>
      </c>
      <c r="B5981">
        <v>8005319</v>
      </c>
      <c r="D5981" s="4" t="s">
        <v>20098</v>
      </c>
      <c r="E5981" s="4" t="s">
        <v>20099</v>
      </c>
      <c r="F5981">
        <f>VALUE(SUBSTITUTE(Hafas[[#This Row],[Breitengrad Bahnhof]],".",","))</f>
        <v>50.997584000000003</v>
      </c>
      <c r="G5981">
        <f>VALUE(SUBSTITUTE(Hafas[[#This Row],[Längengrad Bahnhof]],".",","))</f>
        <v>8.2931019999999993</v>
      </c>
    </row>
    <row r="5982" spans="1:7">
      <c r="A5982" s="4" t="s">
        <v>20100</v>
      </c>
      <c r="B5982">
        <v>8005320</v>
      </c>
      <c r="D5982" s="4" t="s">
        <v>20101</v>
      </c>
      <c r="E5982" s="4" t="s">
        <v>20102</v>
      </c>
      <c r="F5982">
        <f>VALUE(SUBSTITUTE(Hafas[[#This Row],[Breitengrad Bahnhof]],".",","))</f>
        <v>52.267226000000001</v>
      </c>
      <c r="G5982">
        <f>VALUE(SUBSTITUTE(Hafas[[#This Row],[Längengrad Bahnhof]],".",","))</f>
        <v>10.685403000000001</v>
      </c>
    </row>
    <row r="5983" spans="1:7">
      <c r="A5983" s="4" t="s">
        <v>20103</v>
      </c>
      <c r="B5983">
        <v>8081011</v>
      </c>
      <c r="D5983" s="4" t="s">
        <v>20104</v>
      </c>
      <c r="E5983" s="4" t="s">
        <v>20105</v>
      </c>
      <c r="F5983">
        <f>VALUE(SUBSTITUTE(Hafas[[#This Row],[Breitengrad Bahnhof]],".",","))</f>
        <v>54.512973000000002</v>
      </c>
      <c r="G5983">
        <f>VALUE(SUBSTITUTE(Hafas[[#This Row],[Längengrad Bahnhof]],".",","))</f>
        <v>13.165283000000001</v>
      </c>
    </row>
    <row r="5984" spans="1:7">
      <c r="A5984" s="4" t="s">
        <v>375</v>
      </c>
      <c r="B5984">
        <v>8005321</v>
      </c>
      <c r="D5984" s="4" t="s">
        <v>20106</v>
      </c>
      <c r="E5984" s="4" t="s">
        <v>20107</v>
      </c>
      <c r="F5984">
        <f>VALUE(SUBSTITUTE(Hafas[[#This Row],[Breitengrad Bahnhof]],".",","))</f>
        <v>54.018743000000001</v>
      </c>
      <c r="G5984">
        <f>VALUE(SUBSTITUTE(Hafas[[#This Row],[Längengrad Bahnhof]],".",","))</f>
        <v>10.745761999999999</v>
      </c>
    </row>
    <row r="5985" spans="1:7">
      <c r="A5985" s="4" t="s">
        <v>20108</v>
      </c>
      <c r="B5985">
        <v>8012853</v>
      </c>
      <c r="D5985" s="4" t="s">
        <v>20109</v>
      </c>
      <c r="E5985" s="4" t="s">
        <v>20110</v>
      </c>
      <c r="F5985">
        <f>VALUE(SUBSTITUTE(Hafas[[#This Row],[Breitengrad Bahnhof]],".",","))</f>
        <v>50.702826999999999</v>
      </c>
      <c r="G5985">
        <f>VALUE(SUBSTITUTE(Hafas[[#This Row],[Längengrad Bahnhof]],".",","))</f>
        <v>13.056006999999999</v>
      </c>
    </row>
    <row r="5986" spans="1:7">
      <c r="A5986" s="4" t="s">
        <v>20111</v>
      </c>
      <c r="B5986">
        <v>8005322</v>
      </c>
      <c r="D5986" s="4" t="s">
        <v>20112</v>
      </c>
      <c r="E5986" s="4" t="s">
        <v>20113</v>
      </c>
      <c r="F5986">
        <f>VALUE(SUBSTITUTE(Hafas[[#This Row],[Breitengrad Bahnhof]],".",","))</f>
        <v>51.711790000000001</v>
      </c>
      <c r="G5986">
        <f>VALUE(SUBSTITUTE(Hafas[[#This Row],[Längengrad Bahnhof]],".",","))</f>
        <v>8.6452399999999994</v>
      </c>
    </row>
    <row r="5987" spans="1:7">
      <c r="A5987" s="4" t="s">
        <v>20114</v>
      </c>
      <c r="B5987">
        <v>8070529</v>
      </c>
      <c r="D5987" s="4" t="s">
        <v>20115</v>
      </c>
      <c r="E5987" s="4" t="s">
        <v>20116</v>
      </c>
      <c r="F5987">
        <f>VALUE(SUBSTITUTE(Hafas[[#This Row],[Breitengrad Bahnhof]],".",","))</f>
        <v>53.286625000000001</v>
      </c>
      <c r="G5987">
        <f>VALUE(SUBSTITUTE(Hafas[[#This Row],[Längengrad Bahnhof]],".",","))</f>
        <v>10.504538</v>
      </c>
    </row>
    <row r="5988" spans="1:7">
      <c r="A5988" s="4" t="s">
        <v>20117</v>
      </c>
      <c r="B5988">
        <v>8012856</v>
      </c>
      <c r="D5988" s="4" t="s">
        <v>20118</v>
      </c>
      <c r="E5988" s="4" t="s">
        <v>20119</v>
      </c>
      <c r="F5988">
        <f>VALUE(SUBSTITUTE(Hafas[[#This Row],[Breitengrad Bahnhof]],".",","))</f>
        <v>53.970078999999998</v>
      </c>
      <c r="G5988">
        <f>VALUE(SUBSTITUTE(Hafas[[#This Row],[Längengrad Bahnhof]],".",","))</f>
        <v>12.245846999999999</v>
      </c>
    </row>
    <row r="5989" spans="1:7">
      <c r="A5989" s="4" t="s">
        <v>20120</v>
      </c>
      <c r="B5989">
        <v>8005327</v>
      </c>
      <c r="D5989" s="4" t="s">
        <v>20121</v>
      </c>
      <c r="E5989" s="4" t="s">
        <v>20122</v>
      </c>
      <c r="F5989">
        <f>VALUE(SUBSTITUTE(Hafas[[#This Row],[Breitengrad Bahnhof]],".",","))</f>
        <v>47.927050999999999</v>
      </c>
      <c r="G5989">
        <f>VALUE(SUBSTITUTE(Hafas[[#This Row],[Längengrad Bahnhof]],".",","))</f>
        <v>12.126723999999999</v>
      </c>
    </row>
    <row r="5990" spans="1:7">
      <c r="A5990" s="4" t="s">
        <v>20123</v>
      </c>
      <c r="B5990">
        <v>8071454</v>
      </c>
      <c r="D5990" s="4" t="s">
        <v>20124</v>
      </c>
      <c r="E5990" s="4" t="s">
        <v>20125</v>
      </c>
      <c r="F5990">
        <f>VALUE(SUBSTITUTE(Hafas[[#This Row],[Breitengrad Bahnhof]],".",","))</f>
        <v>47.929250000000003</v>
      </c>
      <c r="G5990">
        <f>VALUE(SUBSTITUTE(Hafas[[#This Row],[Längengrad Bahnhof]],".",","))</f>
        <v>12.123583</v>
      </c>
    </row>
    <row r="5991" spans="1:7">
      <c r="A5991" s="4" t="s">
        <v>20126</v>
      </c>
      <c r="B5991">
        <v>8005330</v>
      </c>
      <c r="D5991" s="4" t="s">
        <v>20127</v>
      </c>
      <c r="E5991" s="4" t="s">
        <v>20128</v>
      </c>
      <c r="F5991">
        <f>VALUE(SUBSTITUTE(Hafas[[#This Row],[Breitengrad Bahnhof]],".",","))</f>
        <v>53.165824999999998</v>
      </c>
      <c r="G5991">
        <f>VALUE(SUBSTITUTE(Hafas[[#This Row],[Längengrad Bahnhof]],".",","))</f>
        <v>9.4969629999999992</v>
      </c>
    </row>
    <row r="5992" spans="1:7">
      <c r="A5992" s="4" t="s">
        <v>20129</v>
      </c>
      <c r="B5992">
        <v>8012859</v>
      </c>
      <c r="D5992" s="4" t="s">
        <v>20130</v>
      </c>
      <c r="E5992" s="4" t="s">
        <v>20131</v>
      </c>
      <c r="F5992">
        <f>VALUE(SUBSTITUTE(Hafas[[#This Row],[Breitengrad Bahnhof]],".",","))</f>
        <v>50.547640999999999</v>
      </c>
      <c r="G5992">
        <f>VALUE(SUBSTITUTE(Hafas[[#This Row],[Längengrad Bahnhof]],".",","))</f>
        <v>12.910989000000001</v>
      </c>
    </row>
    <row r="5993" spans="1:7">
      <c r="A5993" s="4" t="s">
        <v>20132</v>
      </c>
      <c r="B5993">
        <v>8005332</v>
      </c>
      <c r="D5993" s="4" t="s">
        <v>20133</v>
      </c>
      <c r="E5993" s="4" t="s">
        <v>20134</v>
      </c>
      <c r="F5993">
        <f>VALUE(SUBSTITUTE(Hafas[[#This Row],[Breitengrad Bahnhof]],".",","))</f>
        <v>49.244017999999997</v>
      </c>
      <c r="G5993">
        <f>VALUE(SUBSTITUTE(Hafas[[#This Row],[Längengrad Bahnhof]],".",","))</f>
        <v>7.0570830000000004</v>
      </c>
    </row>
    <row r="5994" spans="1:7">
      <c r="A5994" s="4" t="s">
        <v>20135</v>
      </c>
      <c r="B5994">
        <v>8005333</v>
      </c>
      <c r="D5994" s="4" t="s">
        <v>20136</v>
      </c>
      <c r="E5994" s="4" t="s">
        <v>20137</v>
      </c>
      <c r="F5994">
        <f>VALUE(SUBSTITUTE(Hafas[[#This Row],[Breitengrad Bahnhof]],".",","))</f>
        <v>48.371699</v>
      </c>
      <c r="G5994">
        <f>VALUE(SUBSTITUTE(Hafas[[#This Row],[Längengrad Bahnhof]],".",","))</f>
        <v>9.7352670000000003</v>
      </c>
    </row>
    <row r="5995" spans="1:7">
      <c r="A5995" s="4" t="s">
        <v>20138</v>
      </c>
      <c r="B5995">
        <v>8005334</v>
      </c>
      <c r="D5995" s="4" t="s">
        <v>20139</v>
      </c>
      <c r="E5995" s="4" t="s">
        <v>20140</v>
      </c>
      <c r="F5995">
        <f>VALUE(SUBSTITUTE(Hafas[[#This Row],[Breitengrad Bahnhof]],".",","))</f>
        <v>48.189231999999997</v>
      </c>
      <c r="G5995">
        <f>VALUE(SUBSTITUTE(Hafas[[#This Row],[Längengrad Bahnhof]],".",","))</f>
        <v>9.8290310000000005</v>
      </c>
    </row>
    <row r="5996" spans="1:7">
      <c r="A5996" s="4" t="s">
        <v>20141</v>
      </c>
      <c r="B5996">
        <v>8005335</v>
      </c>
      <c r="D5996" s="4" t="s">
        <v>20142</v>
      </c>
      <c r="E5996" s="4" t="s">
        <v>20143</v>
      </c>
      <c r="F5996">
        <f>VALUE(SUBSTITUTE(Hafas[[#This Row],[Breitengrad Bahnhof]],".",","))</f>
        <v>48.308425</v>
      </c>
      <c r="G5996">
        <f>VALUE(SUBSTITUTE(Hafas[[#This Row],[Längengrad Bahnhof]],".",","))</f>
        <v>8.3718869999999992</v>
      </c>
    </row>
    <row r="5997" spans="1:7">
      <c r="A5997" s="4" t="s">
        <v>20144</v>
      </c>
      <c r="B5997">
        <v>8005329</v>
      </c>
      <c r="D5997" s="4" t="s">
        <v>20145</v>
      </c>
      <c r="E5997" s="4" t="s">
        <v>20146</v>
      </c>
      <c r="F5997">
        <f>VALUE(SUBSTITUTE(Hafas[[#This Row],[Breitengrad Bahnhof]],".",","))</f>
        <v>49.161644000000003</v>
      </c>
      <c r="G5997">
        <f>VALUE(SUBSTITUTE(Hafas[[#This Row],[Längengrad Bahnhof]],".",","))</f>
        <v>9.4342489999999994</v>
      </c>
    </row>
    <row r="5998" spans="1:7">
      <c r="A5998" s="4" t="s">
        <v>20147</v>
      </c>
      <c r="B5998">
        <v>8005336</v>
      </c>
      <c r="D5998" s="4" t="s">
        <v>20148</v>
      </c>
      <c r="E5998" s="4" t="s">
        <v>20149</v>
      </c>
      <c r="F5998">
        <f>VALUE(SUBSTITUTE(Hafas[[#This Row],[Breitengrad Bahnhof]],".",","))</f>
        <v>51.524737999999999</v>
      </c>
      <c r="G5998">
        <f>VALUE(SUBSTITUTE(Hafas[[#This Row],[Längengrad Bahnhof]],".",","))</f>
        <v>9.0479400000000005</v>
      </c>
    </row>
    <row r="5999" spans="1:7">
      <c r="A5999" s="4" t="s">
        <v>20150</v>
      </c>
      <c r="B5999">
        <v>8005338</v>
      </c>
      <c r="D5999" s="4" t="s">
        <v>20151</v>
      </c>
      <c r="E5999" s="4" t="s">
        <v>20152</v>
      </c>
      <c r="F5999">
        <f>VALUE(SUBSTITUTE(Hafas[[#This Row],[Breitengrad Bahnhof]],".",","))</f>
        <v>50.791938999999999</v>
      </c>
      <c r="G5999">
        <f>VALUE(SUBSTITUTE(Hafas[[#This Row],[Längengrad Bahnhof]],".",","))</f>
        <v>7.8370309999999996</v>
      </c>
    </row>
    <row r="6000" spans="1:7">
      <c r="A6000" s="4" t="s">
        <v>20153</v>
      </c>
      <c r="B6000">
        <v>8005339</v>
      </c>
      <c r="D6000" s="4" t="s">
        <v>20154</v>
      </c>
      <c r="E6000" s="4" t="s">
        <v>20155</v>
      </c>
      <c r="F6000">
        <f>VALUE(SUBSTITUTE(Hafas[[#This Row],[Breitengrad Bahnhof]],".",","))</f>
        <v>50.559662000000003</v>
      </c>
      <c r="G6000">
        <f>VALUE(SUBSTITUTE(Hafas[[#This Row],[Längengrad Bahnhof]],".",","))</f>
        <v>6.5922700000000001</v>
      </c>
    </row>
    <row r="6001" spans="1:7">
      <c r="A6001" s="4" t="s">
        <v>20156</v>
      </c>
      <c r="B6001">
        <v>8005340</v>
      </c>
      <c r="D6001" s="4" t="s">
        <v>20157</v>
      </c>
      <c r="E6001" s="4" t="s">
        <v>20158</v>
      </c>
      <c r="F6001">
        <f>VALUE(SUBSTITUTE(Hafas[[#This Row],[Breitengrad Bahnhof]],".",","))</f>
        <v>51.922400000000003</v>
      </c>
      <c r="G6001">
        <f>VALUE(SUBSTITUTE(Hafas[[#This Row],[Längengrad Bahnhof]],".",","))</f>
        <v>9.1524750000000008</v>
      </c>
    </row>
    <row r="6002" spans="1:7">
      <c r="A6002" s="4" t="s">
        <v>20159</v>
      </c>
      <c r="B6002">
        <v>8005343</v>
      </c>
      <c r="D6002" s="4" t="s">
        <v>20160</v>
      </c>
      <c r="E6002" s="4" t="s">
        <v>20161</v>
      </c>
      <c r="F6002">
        <f>VALUE(SUBSTITUTE(Hafas[[#This Row],[Breitengrad Bahnhof]],".",","))</f>
        <v>53.084708999999997</v>
      </c>
      <c r="G6002">
        <f>VALUE(SUBSTITUTE(Hafas[[#This Row],[Längengrad Bahnhof]],".",","))</f>
        <v>8.5790039999999994</v>
      </c>
    </row>
    <row r="6003" spans="1:7">
      <c r="A6003" s="4" t="s">
        <v>20162</v>
      </c>
      <c r="B6003">
        <v>8017022</v>
      </c>
      <c r="D6003" s="4" t="s">
        <v>20163</v>
      </c>
      <c r="E6003" s="4" t="s">
        <v>20164</v>
      </c>
      <c r="F6003">
        <f>VALUE(SUBSTITUTE(Hafas[[#This Row],[Breitengrad Bahnhof]],".",","))</f>
        <v>51.765073000000001</v>
      </c>
      <c r="G6003">
        <f>VALUE(SUBSTITUTE(Hafas[[#This Row],[Längengrad Bahnhof]],".",","))</f>
        <v>10.678004</v>
      </c>
    </row>
    <row r="6004" spans="1:7">
      <c r="A6004" s="4" t="s">
        <v>20165</v>
      </c>
      <c r="B6004">
        <v>8012862</v>
      </c>
      <c r="D6004" s="4" t="s">
        <v>20166</v>
      </c>
      <c r="E6004" s="4" t="s">
        <v>20167</v>
      </c>
      <c r="F6004">
        <f>VALUE(SUBSTITUTE(Hafas[[#This Row],[Breitengrad Bahnhof]],".",","))</f>
        <v>51.751525999999998</v>
      </c>
      <c r="G6004">
        <f>VALUE(SUBSTITUTE(Hafas[[#This Row],[Längengrad Bahnhof]],".",","))</f>
        <v>11.521195000000001</v>
      </c>
    </row>
    <row r="6005" spans="1:7">
      <c r="A6005" s="4" t="s">
        <v>20168</v>
      </c>
      <c r="B6005">
        <v>8070531</v>
      </c>
      <c r="D6005" s="4" t="s">
        <v>20169</v>
      </c>
      <c r="E6005" s="4" t="s">
        <v>20170</v>
      </c>
      <c r="F6005">
        <f>VALUE(SUBSTITUTE(Hafas[[#This Row],[Breitengrad Bahnhof]],".",","))</f>
        <v>51.013787000000001</v>
      </c>
      <c r="G6005">
        <f>VALUE(SUBSTITUTE(Hafas[[#This Row],[Längengrad Bahnhof]],".",","))</f>
        <v>6.0374470000000002</v>
      </c>
    </row>
    <row r="6006" spans="1:7">
      <c r="A6006" s="4" t="s">
        <v>20171</v>
      </c>
      <c r="B6006">
        <v>8000326</v>
      </c>
      <c r="D6006" s="4" t="s">
        <v>20172</v>
      </c>
      <c r="E6006" s="4" t="s">
        <v>20173</v>
      </c>
      <c r="F6006">
        <f>VALUE(SUBSTITUTE(Hafas[[#This Row],[Breitengrad Bahnhof]],".",","))</f>
        <v>49.392910000000001</v>
      </c>
      <c r="G6006">
        <f>VALUE(SUBSTITUTE(Hafas[[#This Row],[Längengrad Bahnhof]],".",","))</f>
        <v>8.3649450000000005</v>
      </c>
    </row>
    <row r="6007" spans="1:7">
      <c r="A6007" s="4" t="s">
        <v>20174</v>
      </c>
      <c r="B6007">
        <v>8005345</v>
      </c>
      <c r="D6007" s="4" t="s">
        <v>20175</v>
      </c>
      <c r="E6007" s="4" t="s">
        <v>20176</v>
      </c>
      <c r="F6007">
        <f>VALUE(SUBSTITUTE(Hafas[[#This Row],[Breitengrad Bahnhof]],".",","))</f>
        <v>49.374479999999998</v>
      </c>
      <c r="G6007">
        <f>VALUE(SUBSTITUTE(Hafas[[#This Row],[Längengrad Bahnhof]],".",","))</f>
        <v>8.3769729999999996</v>
      </c>
    </row>
    <row r="6008" spans="1:7">
      <c r="A6008" s="4" t="s">
        <v>20177</v>
      </c>
      <c r="B6008">
        <v>8005346</v>
      </c>
      <c r="D6008" s="4" t="s">
        <v>20178</v>
      </c>
      <c r="E6008" s="4" t="s">
        <v>20179</v>
      </c>
      <c r="F6008">
        <f>VALUE(SUBSTITUTE(Hafas[[#This Row],[Breitengrad Bahnhof]],".",","))</f>
        <v>49.363371000000001</v>
      </c>
      <c r="G6008">
        <f>VALUE(SUBSTITUTE(Hafas[[#This Row],[Längengrad Bahnhof]],".",","))</f>
        <v>7.12934</v>
      </c>
    </row>
    <row r="6009" spans="1:7">
      <c r="A6009" s="4" t="s">
        <v>20180</v>
      </c>
      <c r="B6009">
        <v>8005350</v>
      </c>
      <c r="D6009" s="4" t="s">
        <v>20181</v>
      </c>
      <c r="E6009" s="4" t="s">
        <v>20182</v>
      </c>
      <c r="F6009">
        <f>VALUE(SUBSTITUTE(Hafas[[#This Row],[Breitengrad Bahnhof]],".",","))</f>
        <v>48.291173999999998</v>
      </c>
      <c r="G6009">
        <f>VALUE(SUBSTITUTE(Hafas[[#This Row],[Längengrad Bahnhof]],".",","))</f>
        <v>8.3351550000000003</v>
      </c>
    </row>
    <row r="6010" spans="1:7">
      <c r="A6010" s="4" t="s">
        <v>20183</v>
      </c>
      <c r="B6010">
        <v>8005347</v>
      </c>
      <c r="D6010" s="4" t="s">
        <v>20184</v>
      </c>
      <c r="E6010" s="4" t="s">
        <v>20185</v>
      </c>
      <c r="F6010">
        <f>VALUE(SUBSTITUTE(Hafas[[#This Row],[Breitengrad Bahnhof]],".",","))</f>
        <v>48.291283999999997</v>
      </c>
      <c r="G6010">
        <f>VALUE(SUBSTITUTE(Hafas[[#This Row],[Längengrad Bahnhof]],".",","))</f>
        <v>8.3447659999999999</v>
      </c>
    </row>
    <row r="6011" spans="1:7">
      <c r="A6011" s="4" t="s">
        <v>20186</v>
      </c>
      <c r="B6011">
        <v>8007280</v>
      </c>
      <c r="D6011" s="4" t="s">
        <v>20187</v>
      </c>
      <c r="E6011" s="4" t="s">
        <v>20188</v>
      </c>
      <c r="F6011">
        <f>VALUE(SUBSTITUTE(Hafas[[#This Row],[Breitengrad Bahnhof]],".",","))</f>
        <v>50.057763999999999</v>
      </c>
      <c r="G6011">
        <f>VALUE(SUBSTITUTE(Hafas[[#This Row],[Längengrad Bahnhof]],".",","))</f>
        <v>9.1868110000000005</v>
      </c>
    </row>
    <row r="6012" spans="1:7">
      <c r="A6012" s="4" t="s">
        <v>20189</v>
      </c>
      <c r="B6012">
        <v>8070861</v>
      </c>
      <c r="D6012" s="4" t="s">
        <v>20190</v>
      </c>
      <c r="E6012" s="4" t="s">
        <v>20191</v>
      </c>
      <c r="F6012">
        <f>VALUE(SUBSTITUTE(Hafas[[#This Row],[Breitengrad Bahnhof]],".",","))</f>
        <v>51.080679000000003</v>
      </c>
      <c r="G6012">
        <f>VALUE(SUBSTITUTE(Hafas[[#This Row],[Längengrad Bahnhof]],".",","))</f>
        <v>14.429314</v>
      </c>
    </row>
    <row r="6013" spans="1:7">
      <c r="A6013" s="4" t="s">
        <v>20192</v>
      </c>
      <c r="B6013">
        <v>8012864</v>
      </c>
      <c r="D6013" s="4" t="s">
        <v>20193</v>
      </c>
      <c r="E6013" s="4" t="s">
        <v>20194</v>
      </c>
      <c r="F6013">
        <f>VALUE(SUBSTITUTE(Hafas[[#This Row],[Breitengrad Bahnhof]],".",","))</f>
        <v>51.079566</v>
      </c>
      <c r="G6013">
        <f>VALUE(SUBSTITUTE(Hafas[[#This Row],[Längengrad Bahnhof]],".",","))</f>
        <v>14.426765</v>
      </c>
    </row>
    <row r="6014" spans="1:7">
      <c r="A6014" s="4" t="s">
        <v>20195</v>
      </c>
      <c r="B6014">
        <v>8005352</v>
      </c>
      <c r="D6014" s="4" t="s">
        <v>20196</v>
      </c>
      <c r="E6014" s="4" t="s">
        <v>20197</v>
      </c>
      <c r="F6014">
        <f>VALUE(SUBSTITUTE(Hafas[[#This Row],[Breitengrad Bahnhof]],".",","))</f>
        <v>50.077300000000001</v>
      </c>
      <c r="G6014">
        <f>VALUE(SUBSTITUTE(Hafas[[#This Row],[Längengrad Bahnhof]],".",","))</f>
        <v>12.228749000000001</v>
      </c>
    </row>
    <row r="6015" spans="1:7">
      <c r="A6015" s="4" t="s">
        <v>20198</v>
      </c>
      <c r="B6015">
        <v>8012865</v>
      </c>
      <c r="D6015" s="4" t="s">
        <v>20199</v>
      </c>
      <c r="E6015" s="4" t="s">
        <v>20200</v>
      </c>
      <c r="F6015">
        <f>VALUE(SUBSTITUTE(Hafas[[#This Row],[Breitengrad Bahnhof]],".",","))</f>
        <v>51.402389999999997</v>
      </c>
      <c r="G6015">
        <f>VALUE(SUBSTITUTE(Hafas[[#This Row],[Längengrad Bahnhof]],".",","))</f>
        <v>12.222168999999999</v>
      </c>
    </row>
    <row r="6016" spans="1:7">
      <c r="A6016" s="4" t="s">
        <v>20201</v>
      </c>
      <c r="B6016">
        <v>8012863</v>
      </c>
      <c r="D6016" s="4" t="s">
        <v>20202</v>
      </c>
      <c r="E6016" s="4" t="s">
        <v>20203</v>
      </c>
      <c r="F6016">
        <f>VALUE(SUBSTITUTE(Hafas[[#This Row],[Breitengrad Bahnhof]],".",","))</f>
        <v>51.402909999999999</v>
      </c>
      <c r="G6016">
        <f>VALUE(SUBSTITUTE(Hafas[[#This Row],[Längengrad Bahnhof]],".",","))</f>
        <v>12.195667</v>
      </c>
    </row>
    <row r="6017" spans="1:7">
      <c r="A6017" s="4" t="s">
        <v>20204</v>
      </c>
      <c r="B6017">
        <v>8012867</v>
      </c>
      <c r="D6017" s="4" t="s">
        <v>20205</v>
      </c>
      <c r="E6017" s="4" t="s">
        <v>20206</v>
      </c>
      <c r="F6017">
        <f>VALUE(SUBSTITUTE(Hafas[[#This Row],[Breitengrad Bahnhof]],".",","))</f>
        <v>51.388992999999999</v>
      </c>
      <c r="G6017">
        <f>VALUE(SUBSTITUTE(Hafas[[#This Row],[Längengrad Bahnhof]],".",","))</f>
        <v>11.992098</v>
      </c>
    </row>
    <row r="6018" spans="1:7">
      <c r="A6018" s="4" t="s">
        <v>20207</v>
      </c>
      <c r="B6018">
        <v>8071077</v>
      </c>
      <c r="D6018" s="4" t="s">
        <v>20208</v>
      </c>
      <c r="E6018" s="4" t="s">
        <v>20209</v>
      </c>
      <c r="F6018">
        <f>VALUE(SUBSTITUTE(Hafas[[#This Row],[Breitengrad Bahnhof]],".",","))</f>
        <v>51.392088000000001</v>
      </c>
      <c r="G6018">
        <f>VALUE(SUBSTITUTE(Hafas[[#This Row],[Längengrad Bahnhof]],".",","))</f>
        <v>11.983833000000001</v>
      </c>
    </row>
    <row r="6019" spans="1:7">
      <c r="A6019" s="4" t="s">
        <v>20210</v>
      </c>
      <c r="B6019">
        <v>8005355</v>
      </c>
      <c r="D6019" s="4" t="s">
        <v>20211</v>
      </c>
      <c r="E6019" s="4" t="s">
        <v>20212</v>
      </c>
      <c r="F6019">
        <f>VALUE(SUBSTITUTE(Hafas[[#This Row],[Breitengrad Bahnhof]],".",","))</f>
        <v>52.022364000000003</v>
      </c>
      <c r="G6019">
        <f>VALUE(SUBSTITUTE(Hafas[[#This Row],[Längengrad Bahnhof]],".",","))</f>
        <v>10.550134</v>
      </c>
    </row>
    <row r="6020" spans="1:7">
      <c r="A6020" s="4" t="s">
        <v>20213</v>
      </c>
      <c r="B6020">
        <v>8005356</v>
      </c>
      <c r="D6020" s="4" t="s">
        <v>20214</v>
      </c>
      <c r="E6020" s="4" t="s">
        <v>20215</v>
      </c>
      <c r="F6020">
        <f>VALUE(SUBSTITUTE(Hafas[[#This Row],[Breitengrad Bahnhof]],".",","))</f>
        <v>50.807006000000001</v>
      </c>
      <c r="G6020">
        <f>VALUE(SUBSTITUTE(Hafas[[#This Row],[Längengrad Bahnhof]],".",","))</f>
        <v>7.5922640000000001</v>
      </c>
    </row>
    <row r="6021" spans="1:7">
      <c r="A6021" s="4" t="s">
        <v>20216</v>
      </c>
      <c r="B6021">
        <v>8007222</v>
      </c>
      <c r="D6021" s="4" t="s">
        <v>20217</v>
      </c>
      <c r="E6021" s="4" t="s">
        <v>20218</v>
      </c>
      <c r="F6021">
        <f>VALUE(SUBSTITUTE(Hafas[[#This Row],[Breitengrad Bahnhof]],".",","))</f>
        <v>48.343544000000001</v>
      </c>
      <c r="G6021">
        <f>VALUE(SUBSTITUTE(Hafas[[#This Row],[Längengrad Bahnhof]],".",","))</f>
        <v>9.0252029999999994</v>
      </c>
    </row>
    <row r="6022" spans="1:7">
      <c r="A6022" s="4" t="s">
        <v>20219</v>
      </c>
      <c r="B6022">
        <v>8012870</v>
      </c>
      <c r="D6022" s="4" t="s">
        <v>20220</v>
      </c>
      <c r="E6022" s="4" t="s">
        <v>20221</v>
      </c>
      <c r="F6022">
        <f>VALUE(SUBSTITUTE(Hafas[[#This Row],[Breitengrad Bahnhof]],".",","))</f>
        <v>51.535432</v>
      </c>
      <c r="G6022">
        <f>VALUE(SUBSTITUTE(Hafas[[#This Row],[Längengrad Bahnhof]],".",","))</f>
        <v>14.532101000000001</v>
      </c>
    </row>
    <row r="6023" spans="1:7">
      <c r="A6023" s="4" t="s">
        <v>20222</v>
      </c>
      <c r="B6023">
        <v>8005362</v>
      </c>
      <c r="D6023" s="4" t="s">
        <v>20223</v>
      </c>
      <c r="E6023" s="4" t="s">
        <v>20224</v>
      </c>
      <c r="F6023">
        <f>VALUE(SUBSTITUTE(Hafas[[#This Row],[Breitengrad Bahnhof]],".",","))</f>
        <v>54.499457</v>
      </c>
      <c r="G6023">
        <f>VALUE(SUBSTITUTE(Hafas[[#This Row],[Längengrad Bahnhof]],".",","))</f>
        <v>9.5381400000000003</v>
      </c>
    </row>
    <row r="6024" spans="1:7">
      <c r="A6024" s="4" t="s">
        <v>20225</v>
      </c>
      <c r="B6024">
        <v>8012874</v>
      </c>
      <c r="D6024" s="4" t="s">
        <v>20226</v>
      </c>
      <c r="E6024" s="4" t="s">
        <v>20227</v>
      </c>
      <c r="F6024">
        <f>VALUE(SUBSTITUTE(Hafas[[#This Row],[Breitengrad Bahnhof]],".",","))</f>
        <v>50.555008000000001</v>
      </c>
      <c r="G6024">
        <f>VALUE(SUBSTITUTE(Hafas[[#This Row],[Längengrad Bahnhof]],".",","))</f>
        <v>12.953234999999999</v>
      </c>
    </row>
    <row r="6025" spans="1:7">
      <c r="A6025" s="4" t="s">
        <v>20228</v>
      </c>
      <c r="B6025">
        <v>8005364</v>
      </c>
      <c r="D6025" s="4" t="s">
        <v>20229</v>
      </c>
      <c r="E6025" s="4" t="s">
        <v>20230</v>
      </c>
      <c r="F6025">
        <f>VALUE(SUBSTITUTE(Hafas[[#This Row],[Breitengrad Bahnhof]],".",","))</f>
        <v>47.761597999999999</v>
      </c>
      <c r="G6025">
        <f>VALUE(SUBSTITUTE(Hafas[[#This Row],[Längengrad Bahnhof]],".",","))</f>
        <v>7.568937</v>
      </c>
    </row>
    <row r="6026" spans="1:7">
      <c r="A6026" s="4" t="s">
        <v>20231</v>
      </c>
      <c r="B6026">
        <v>8005365</v>
      </c>
      <c r="D6026" s="4" t="s">
        <v>20232</v>
      </c>
      <c r="E6026" s="4" t="s">
        <v>20233</v>
      </c>
      <c r="F6026">
        <f>VALUE(SUBSTITUTE(Hafas[[#This Row],[Breitengrad Bahnhof]],".",","))</f>
        <v>50.968783000000002</v>
      </c>
      <c r="G6026">
        <f>VALUE(SUBSTITUTE(Hafas[[#This Row],[Längengrad Bahnhof]],".",","))</f>
        <v>9.2014449999999997</v>
      </c>
    </row>
    <row r="6027" spans="1:7">
      <c r="A6027" s="4" t="s">
        <v>20234</v>
      </c>
      <c r="B6027">
        <v>8005367</v>
      </c>
      <c r="D6027" s="4" t="s">
        <v>20235</v>
      </c>
      <c r="E6027" s="4" t="s">
        <v>20236</v>
      </c>
      <c r="F6027">
        <f>VALUE(SUBSTITUTE(Hafas[[#This Row],[Breitengrad Bahnhof]],".",","))</f>
        <v>47.735581000000003</v>
      </c>
      <c r="G6027">
        <f>VALUE(SUBSTITUTE(Hafas[[#This Row],[Längengrad Bahnhof]],".",","))</f>
        <v>11.859586</v>
      </c>
    </row>
    <row r="6028" spans="1:7">
      <c r="A6028" s="4" t="s">
        <v>20237</v>
      </c>
      <c r="B6028">
        <v>8005369</v>
      </c>
      <c r="D6028" s="4" t="s">
        <v>20238</v>
      </c>
      <c r="E6028" s="4" t="s">
        <v>20239</v>
      </c>
      <c r="F6028">
        <f>VALUE(SUBSTITUTE(Hafas[[#This Row],[Breitengrad Bahnhof]],".",","))</f>
        <v>51.907967999999997</v>
      </c>
      <c r="G6028">
        <f>VALUE(SUBSTITUTE(Hafas[[#This Row],[Längengrad Bahnhof]],".",","))</f>
        <v>8.6111889999999995</v>
      </c>
    </row>
    <row r="6029" spans="1:7">
      <c r="A6029" s="4" t="s">
        <v>20240</v>
      </c>
      <c r="B6029">
        <v>8005371</v>
      </c>
      <c r="D6029" s="4" t="s">
        <v>20241</v>
      </c>
      <c r="E6029" s="4" t="s">
        <v>20242</v>
      </c>
      <c r="F6029">
        <f>VALUE(SUBSTITUTE(Hafas[[#This Row],[Breitengrad Bahnhof]],".",","))</f>
        <v>47.816867999999999</v>
      </c>
      <c r="G6029">
        <f>VALUE(SUBSTITUTE(Hafas[[#This Row],[Längengrad Bahnhof]],".",","))</f>
        <v>8.1771259999999995</v>
      </c>
    </row>
    <row r="6030" spans="1:7">
      <c r="A6030" s="4" t="s">
        <v>20243</v>
      </c>
      <c r="B6030">
        <v>8000891</v>
      </c>
      <c r="D6030" s="4" t="s">
        <v>20244</v>
      </c>
      <c r="E6030" s="4" t="s">
        <v>20245</v>
      </c>
      <c r="F6030">
        <f>VALUE(SUBSTITUTE(Hafas[[#This Row],[Breitengrad Bahnhof]],".",","))</f>
        <v>50.341177000000002</v>
      </c>
      <c r="G6030">
        <f>VALUE(SUBSTITUTE(Hafas[[#This Row],[Längengrad Bahnhof]],".",","))</f>
        <v>9.5100390000000008</v>
      </c>
    </row>
    <row r="6031" spans="1:7">
      <c r="A6031" s="4" t="s">
        <v>20246</v>
      </c>
      <c r="B6031">
        <v>8079003</v>
      </c>
      <c r="D6031" s="4" t="s">
        <v>20247</v>
      </c>
      <c r="E6031" s="4" t="s">
        <v>20248</v>
      </c>
      <c r="F6031">
        <f>VALUE(SUBSTITUTE(Hafas[[#This Row],[Breitengrad Bahnhof]],".",","))</f>
        <v>54.682008000000003</v>
      </c>
      <c r="G6031">
        <f>VALUE(SUBSTITUTE(Hafas[[#This Row],[Längengrad Bahnhof]],".",","))</f>
        <v>8.7548569999999994</v>
      </c>
    </row>
    <row r="6032" spans="1:7">
      <c r="A6032" s="4" t="s">
        <v>20249</v>
      </c>
      <c r="B6032">
        <v>8010319</v>
      </c>
      <c r="D6032" s="4" t="s">
        <v>20250</v>
      </c>
      <c r="E6032" s="4" t="s">
        <v>20251</v>
      </c>
      <c r="F6032">
        <f>VALUE(SUBSTITUTE(Hafas[[#This Row],[Breitengrad Bahnhof]],".",","))</f>
        <v>52.775309</v>
      </c>
      <c r="G6032">
        <f>VALUE(SUBSTITUTE(Hafas[[#This Row],[Längengrad Bahnhof]],".",","))</f>
        <v>13.336798999999999</v>
      </c>
    </row>
    <row r="6033" spans="1:7">
      <c r="A6033" s="4" t="s">
        <v>1941</v>
      </c>
      <c r="B6033">
        <v>8010315</v>
      </c>
      <c r="D6033" s="4" t="s">
        <v>20252</v>
      </c>
      <c r="E6033" s="4" t="s">
        <v>20253</v>
      </c>
      <c r="F6033">
        <f>VALUE(SUBSTITUTE(Hafas[[#This Row],[Breitengrad Bahnhof]],".",","))</f>
        <v>50.720180999999997</v>
      </c>
      <c r="G6033">
        <f>VALUE(SUBSTITUTE(Hafas[[#This Row],[Längengrad Bahnhof]],".",","))</f>
        <v>10.440504000000001</v>
      </c>
    </row>
    <row r="6034" spans="1:7">
      <c r="A6034" s="4" t="s">
        <v>20254</v>
      </c>
      <c r="B6034">
        <v>8012881</v>
      </c>
      <c r="D6034" s="4" t="s">
        <v>20255</v>
      </c>
      <c r="E6034" s="4" t="s">
        <v>20256</v>
      </c>
      <c r="F6034">
        <f>VALUE(SUBSTITUTE(Hafas[[#This Row],[Breitengrad Bahnhof]],".",","))</f>
        <v>50.716422000000001</v>
      </c>
      <c r="G6034">
        <f>VALUE(SUBSTITUTE(Hafas[[#This Row],[Längengrad Bahnhof]],".",","))</f>
        <v>10.463487000000001</v>
      </c>
    </row>
    <row r="6035" spans="1:7">
      <c r="A6035" s="4" t="s">
        <v>20257</v>
      </c>
      <c r="B6035">
        <v>8005374</v>
      </c>
      <c r="D6035" s="4" t="s">
        <v>20258</v>
      </c>
      <c r="E6035" s="4" t="s">
        <v>20259</v>
      </c>
      <c r="F6035">
        <f>VALUE(SUBSTITUTE(Hafas[[#This Row],[Breitengrad Bahnhof]],".",","))</f>
        <v>50.456012999999999</v>
      </c>
      <c r="G6035">
        <f>VALUE(SUBSTITUTE(Hafas[[#This Row],[Längengrad Bahnhof]],".",","))</f>
        <v>9.7878469999999993</v>
      </c>
    </row>
    <row r="6036" spans="1:7">
      <c r="A6036" s="4" t="s">
        <v>20260</v>
      </c>
      <c r="B6036">
        <v>8079136</v>
      </c>
      <c r="D6036" s="4" t="s">
        <v>20261</v>
      </c>
      <c r="E6036" s="4" t="s">
        <v>20262</v>
      </c>
      <c r="F6036">
        <f>VALUE(SUBSTITUTE(Hafas[[#This Row],[Breitengrad Bahnhof]],".",","))</f>
        <v>50.531945</v>
      </c>
      <c r="G6036">
        <f>VALUE(SUBSTITUTE(Hafas[[#This Row],[Längengrad Bahnhof]],".",","))</f>
        <v>13.131100999999999</v>
      </c>
    </row>
    <row r="6037" spans="1:7">
      <c r="A6037" s="4" t="s">
        <v>20263</v>
      </c>
      <c r="B6037">
        <v>8079138</v>
      </c>
      <c r="D6037" s="4" t="s">
        <v>20264</v>
      </c>
      <c r="E6037" s="4" t="s">
        <v>20265</v>
      </c>
      <c r="F6037">
        <f>VALUE(SUBSTITUTE(Hafas[[#This Row],[Breitengrad Bahnhof]],".",","))</f>
        <v>50.535851999999998</v>
      </c>
      <c r="G6037">
        <f>VALUE(SUBSTITUTE(Hafas[[#This Row],[Längengrad Bahnhof]],".",","))</f>
        <v>13.129168</v>
      </c>
    </row>
    <row r="6038" spans="1:7">
      <c r="A6038" s="4" t="s">
        <v>20266</v>
      </c>
      <c r="B6038">
        <v>8005378</v>
      </c>
      <c r="D6038" s="4" t="s">
        <v>20267</v>
      </c>
      <c r="E6038" s="4" t="s">
        <v>20268</v>
      </c>
      <c r="F6038">
        <f>VALUE(SUBSTITUTE(Hafas[[#This Row],[Breitengrad Bahnhof]],".",","))</f>
        <v>50.413238999999997</v>
      </c>
      <c r="G6038">
        <f>VALUE(SUBSTITUTE(Hafas[[#This Row],[Längengrad Bahnhof]],".",","))</f>
        <v>6.5520860000000001</v>
      </c>
    </row>
    <row r="6039" spans="1:7">
      <c r="A6039" s="4" t="s">
        <v>20269</v>
      </c>
      <c r="B6039">
        <v>8005379</v>
      </c>
      <c r="D6039" s="4" t="s">
        <v>20270</v>
      </c>
      <c r="E6039" s="4" t="s">
        <v>20271</v>
      </c>
      <c r="F6039">
        <f>VALUE(SUBSTITUTE(Hafas[[#This Row],[Breitengrad Bahnhof]],".",","))</f>
        <v>48.362720000000003</v>
      </c>
      <c r="G6039">
        <f>VALUE(SUBSTITUTE(Hafas[[#This Row],[Längengrad Bahnhof]],".",","))</f>
        <v>9.7207600000000003</v>
      </c>
    </row>
    <row r="6040" spans="1:7">
      <c r="A6040" s="4" t="s">
        <v>20272</v>
      </c>
      <c r="B6040">
        <v>8070974</v>
      </c>
      <c r="D6040" s="4" t="s">
        <v>20273</v>
      </c>
      <c r="E6040" s="4" t="s">
        <v>20274</v>
      </c>
      <c r="F6040">
        <f>VALUE(SUBSTITUTE(Hafas[[#This Row],[Breitengrad Bahnhof]],".",","))</f>
        <v>48.364896999999999</v>
      </c>
      <c r="G6040">
        <f>VALUE(SUBSTITUTE(Hafas[[#This Row],[Längengrad Bahnhof]],".",","))</f>
        <v>9.7152890000000003</v>
      </c>
    </row>
    <row r="6041" spans="1:7">
      <c r="A6041" s="4" t="s">
        <v>20275</v>
      </c>
      <c r="B6041">
        <v>8005381</v>
      </c>
      <c r="D6041" s="4" t="s">
        <v>20276</v>
      </c>
      <c r="E6041" s="4" t="s">
        <v>20277</v>
      </c>
      <c r="F6041">
        <f>VALUE(SUBSTITUTE(Hafas[[#This Row],[Breitengrad Bahnhof]],".",","))</f>
        <v>48.213045999999999</v>
      </c>
      <c r="G6041">
        <f>VALUE(SUBSTITUTE(Hafas[[#This Row],[Längengrad Bahnhof]],".",","))</f>
        <v>10.978087</v>
      </c>
    </row>
    <row r="6042" spans="1:7">
      <c r="A6042" s="4" t="s">
        <v>20278</v>
      </c>
      <c r="B6042">
        <v>8012884</v>
      </c>
      <c r="D6042" s="4" t="s">
        <v>20279</v>
      </c>
      <c r="E6042" s="4" t="s">
        <v>20280</v>
      </c>
      <c r="F6042">
        <f>VALUE(SUBSTITUTE(Hafas[[#This Row],[Breitengrad Bahnhof]],".",","))</f>
        <v>50.833846999999999</v>
      </c>
      <c r="G6042">
        <f>VALUE(SUBSTITUTE(Hafas[[#This Row],[Längengrad Bahnhof]],".",","))</f>
        <v>13.677505999999999</v>
      </c>
    </row>
    <row r="6043" spans="1:7">
      <c r="A6043" s="4" t="s">
        <v>20281</v>
      </c>
      <c r="B6043">
        <v>8012885</v>
      </c>
      <c r="D6043" s="4" t="s">
        <v>20282</v>
      </c>
      <c r="E6043" s="4" t="s">
        <v>20283</v>
      </c>
      <c r="F6043">
        <f>VALUE(SUBSTITUTE(Hafas[[#This Row],[Breitengrad Bahnhof]],".",","))</f>
        <v>50.843792999999998</v>
      </c>
      <c r="G6043">
        <f>VALUE(SUBSTITUTE(Hafas[[#This Row],[Längengrad Bahnhof]],".",","))</f>
        <v>13.668065</v>
      </c>
    </row>
    <row r="6044" spans="1:7">
      <c r="A6044" s="4" t="s">
        <v>20284</v>
      </c>
      <c r="B6044">
        <v>8071307</v>
      </c>
      <c r="D6044" s="4" t="s">
        <v>20285</v>
      </c>
      <c r="E6044" s="4" t="s">
        <v>20286</v>
      </c>
      <c r="F6044">
        <f>VALUE(SUBSTITUTE(Hafas[[#This Row],[Breitengrad Bahnhof]],".",","))</f>
        <v>50.892015999999998</v>
      </c>
      <c r="G6044">
        <f>VALUE(SUBSTITUTE(Hafas[[#This Row],[Längengrad Bahnhof]],".",","))</f>
        <v>14.22988</v>
      </c>
    </row>
    <row r="6045" spans="1:7">
      <c r="A6045" s="4" t="s">
        <v>20287</v>
      </c>
      <c r="B6045">
        <v>8071803</v>
      </c>
      <c r="D6045" s="4" t="s">
        <v>20288</v>
      </c>
      <c r="E6045" s="4" t="s">
        <v>20289</v>
      </c>
      <c r="F6045">
        <f>VALUE(SUBSTITUTE(Hafas[[#This Row],[Breitengrad Bahnhof]],".",","))</f>
        <v>50.888877000000001</v>
      </c>
      <c r="G6045">
        <f>VALUE(SUBSTITUTE(Hafas[[#This Row],[Längengrad Bahnhof]],".",","))</f>
        <v>14.208302</v>
      </c>
    </row>
    <row r="6046" spans="1:7">
      <c r="A6046" s="4" t="s">
        <v>20290</v>
      </c>
      <c r="B6046">
        <v>8012888</v>
      </c>
      <c r="D6046" s="4" t="s">
        <v>20291</v>
      </c>
      <c r="E6046" s="4" t="s">
        <v>20292</v>
      </c>
      <c r="F6046">
        <f>VALUE(SUBSTITUTE(Hafas[[#This Row],[Breitengrad Bahnhof]],".",","))</f>
        <v>50.889918000000002</v>
      </c>
      <c r="G6046">
        <f>VALUE(SUBSTITUTE(Hafas[[#This Row],[Längengrad Bahnhof]],".",","))</f>
        <v>14.228419000000001</v>
      </c>
    </row>
    <row r="6047" spans="1:7">
      <c r="A6047" s="4" t="s">
        <v>20293</v>
      </c>
      <c r="B6047">
        <v>8012892</v>
      </c>
      <c r="D6047" s="4" t="s">
        <v>20294</v>
      </c>
      <c r="E6047" s="4" t="s">
        <v>20295</v>
      </c>
      <c r="F6047">
        <f>VALUE(SUBSTITUTE(Hafas[[#This Row],[Breitengrad Bahnhof]],".",","))</f>
        <v>53.982272000000002</v>
      </c>
      <c r="G6047">
        <f>VALUE(SUBSTITUTE(Hafas[[#This Row],[Längengrad Bahnhof]],".",","))</f>
        <v>14.077246000000001</v>
      </c>
    </row>
    <row r="6048" spans="1:7">
      <c r="A6048" s="4" t="s">
        <v>20296</v>
      </c>
      <c r="B6048">
        <v>8012890</v>
      </c>
      <c r="D6048" s="4" t="s">
        <v>20297</v>
      </c>
      <c r="E6048" s="4" t="s">
        <v>20298</v>
      </c>
      <c r="F6048">
        <f>VALUE(SUBSTITUTE(Hafas[[#This Row],[Breitengrad Bahnhof]],".",","))</f>
        <v>51.119754999999998</v>
      </c>
      <c r="G6048">
        <f>VALUE(SUBSTITUTE(Hafas[[#This Row],[Längengrad Bahnhof]],".",","))</f>
        <v>14.227957</v>
      </c>
    </row>
    <row r="6049" spans="1:7">
      <c r="A6049" s="4" t="s">
        <v>20299</v>
      </c>
      <c r="B6049">
        <v>8012889</v>
      </c>
      <c r="D6049" s="4" t="s">
        <v>20300</v>
      </c>
      <c r="E6049" s="4" t="s">
        <v>20301</v>
      </c>
      <c r="F6049">
        <f>VALUE(SUBSTITUTE(Hafas[[#This Row],[Breitengrad Bahnhof]],".",","))</f>
        <v>50.898319000000001</v>
      </c>
      <c r="G6049">
        <f>VALUE(SUBSTITUTE(Hafas[[#This Row],[Längengrad Bahnhof]],".",","))</f>
        <v>12.354899</v>
      </c>
    </row>
    <row r="6050" spans="1:7">
      <c r="A6050" s="4" t="s">
        <v>20302</v>
      </c>
      <c r="B6050">
        <v>8000328</v>
      </c>
      <c r="D6050" s="4" t="s">
        <v>20303</v>
      </c>
      <c r="E6050" s="4" t="s">
        <v>20304</v>
      </c>
      <c r="F6050">
        <f>VALUE(SUBSTITUTE(Hafas[[#This Row],[Breitengrad Bahnhof]],".",","))</f>
        <v>49.810453000000003</v>
      </c>
      <c r="G6050">
        <f>VALUE(SUBSTITUTE(Hafas[[#This Row],[Längengrad Bahnhof]],".",","))</f>
        <v>11.595660000000001</v>
      </c>
    </row>
    <row r="6051" spans="1:7">
      <c r="A6051" s="4" t="s">
        <v>20305</v>
      </c>
      <c r="B6051">
        <v>8005383</v>
      </c>
      <c r="D6051" s="4" t="s">
        <v>20306</v>
      </c>
      <c r="E6051" s="4" t="s">
        <v>20307</v>
      </c>
      <c r="F6051">
        <f>VALUE(SUBSTITUTE(Hafas[[#This Row],[Breitengrad Bahnhof]],".",","))</f>
        <v>49.556978000000001</v>
      </c>
      <c r="G6051">
        <f>VALUE(SUBSTITUTE(Hafas[[#This Row],[Längengrad Bahnhof]],".",","))</f>
        <v>11.344440000000001</v>
      </c>
    </row>
    <row r="6052" spans="1:7">
      <c r="A6052" s="4" t="s">
        <v>20308</v>
      </c>
      <c r="B6052">
        <v>8005386</v>
      </c>
      <c r="D6052" s="4" t="s">
        <v>20309</v>
      </c>
      <c r="E6052" s="4" t="s">
        <v>20310</v>
      </c>
      <c r="F6052">
        <f>VALUE(SUBSTITUTE(Hafas[[#This Row],[Breitengrad Bahnhof]],".",","))</f>
        <v>49.641098999999997</v>
      </c>
      <c r="G6052">
        <f>VALUE(SUBSTITUTE(Hafas[[#This Row],[Längengrad Bahnhof]],".",","))</f>
        <v>9.2508009999999992</v>
      </c>
    </row>
    <row r="6053" spans="1:7">
      <c r="A6053" s="4" t="s">
        <v>20311</v>
      </c>
      <c r="B6053">
        <v>8012895</v>
      </c>
      <c r="D6053" s="4" t="s">
        <v>20312</v>
      </c>
      <c r="E6053" s="4" t="s">
        <v>20313</v>
      </c>
      <c r="F6053">
        <f>VALUE(SUBSTITUTE(Hafas[[#This Row],[Breitengrad Bahnhof]],".",","))</f>
        <v>52.164558</v>
      </c>
      <c r="G6053">
        <f>VALUE(SUBSTITUTE(Hafas[[#This Row],[Längengrad Bahnhof]],".",","))</f>
        <v>14.329917</v>
      </c>
    </row>
    <row r="6054" spans="1:7">
      <c r="A6054" s="4" t="s">
        <v>20314</v>
      </c>
      <c r="B6054">
        <v>8000440</v>
      </c>
      <c r="D6054" s="4" t="s">
        <v>20315</v>
      </c>
      <c r="E6054" s="4" t="s">
        <v>20316</v>
      </c>
      <c r="F6054">
        <f>VALUE(SUBSTITUTE(Hafas[[#This Row],[Breitengrad Bahnhof]],".",","))</f>
        <v>52.869058000000003</v>
      </c>
      <c r="G6054">
        <f>VALUE(SUBSTITUTE(Hafas[[#This Row],[Längengrad Bahnhof]],".",","))</f>
        <v>10.890385999999999</v>
      </c>
    </row>
    <row r="6055" spans="1:7">
      <c r="A6055" s="4" t="s">
        <v>20317</v>
      </c>
      <c r="B6055">
        <v>8007163</v>
      </c>
      <c r="D6055" s="4" t="s">
        <v>20318</v>
      </c>
      <c r="E6055" s="4" t="s">
        <v>20319</v>
      </c>
      <c r="F6055">
        <f>VALUE(SUBSTITUTE(Hafas[[#This Row],[Breitengrad Bahnhof]],".",","))</f>
        <v>50.172666999999997</v>
      </c>
      <c r="G6055">
        <f>VALUE(SUBSTITUTE(Hafas[[#This Row],[Längengrad Bahnhof]],".",","))</f>
        <v>8.4519339999999996</v>
      </c>
    </row>
    <row r="6056" spans="1:7">
      <c r="A6056" s="4" t="s">
        <v>20320</v>
      </c>
      <c r="B6056">
        <v>8005388</v>
      </c>
      <c r="D6056" s="4" t="s">
        <v>20321</v>
      </c>
      <c r="E6056" s="4" t="s">
        <v>20322</v>
      </c>
      <c r="F6056">
        <f>VALUE(SUBSTITUTE(Hafas[[#This Row],[Breitengrad Bahnhof]],".",","))</f>
        <v>49.194324999999999</v>
      </c>
      <c r="G6056">
        <f>VALUE(SUBSTITUTE(Hafas[[#This Row],[Längengrad Bahnhof]],".",","))</f>
        <v>10.178483</v>
      </c>
    </row>
    <row r="6057" spans="1:7">
      <c r="A6057" s="4" t="s">
        <v>484</v>
      </c>
      <c r="B6057">
        <v>8005390</v>
      </c>
      <c r="D6057" s="4" t="s">
        <v>20323</v>
      </c>
      <c r="E6057" s="4" t="s">
        <v>20324</v>
      </c>
      <c r="F6057">
        <f>VALUE(SUBSTITUTE(Hafas[[#This Row],[Breitengrad Bahnhof]],".",","))</f>
        <v>53.110570000000003</v>
      </c>
      <c r="G6057">
        <f>VALUE(SUBSTITUTE(Hafas[[#This Row],[Längengrad Bahnhof]],".",","))</f>
        <v>9.7988680000000006</v>
      </c>
    </row>
    <row r="6058" spans="1:7">
      <c r="A6058" s="4" t="s">
        <v>20325</v>
      </c>
      <c r="B6058">
        <v>8005391</v>
      </c>
      <c r="D6058" s="4" t="s">
        <v>20326</v>
      </c>
      <c r="E6058" s="4" t="s">
        <v>20327</v>
      </c>
      <c r="F6058">
        <f>VALUE(SUBSTITUTE(Hafas[[#This Row],[Breitengrad Bahnhof]],".",","))</f>
        <v>50.166201999999998</v>
      </c>
      <c r="G6058">
        <f>VALUE(SUBSTITUTE(Hafas[[#This Row],[Längengrad Bahnhof]],".",","))</f>
        <v>11.073623</v>
      </c>
    </row>
    <row r="6059" spans="1:7">
      <c r="A6059" s="4" t="s">
        <v>20328</v>
      </c>
      <c r="B6059">
        <v>8070670</v>
      </c>
      <c r="D6059" s="4" t="s">
        <v>20329</v>
      </c>
      <c r="E6059" s="4" t="s">
        <v>20330</v>
      </c>
      <c r="F6059">
        <f>VALUE(SUBSTITUTE(Hafas[[#This Row],[Breitengrad Bahnhof]],".",","))</f>
        <v>49.070408999999998</v>
      </c>
      <c r="G6059">
        <f>VALUE(SUBSTITUTE(Hafas[[#This Row],[Längengrad Bahnhof]],".",","))</f>
        <v>12.915158</v>
      </c>
    </row>
    <row r="6060" spans="1:7">
      <c r="A6060" s="4" t="s">
        <v>20331</v>
      </c>
      <c r="B6060">
        <v>8005392</v>
      </c>
      <c r="D6060" s="4" t="s">
        <v>20332</v>
      </c>
      <c r="E6060" s="4" t="s">
        <v>20333</v>
      </c>
      <c r="F6060">
        <f>VALUE(SUBSTITUTE(Hafas[[#This Row],[Breitengrad Bahnhof]],".",","))</f>
        <v>49.636377000000003</v>
      </c>
      <c r="G6060">
        <f>VALUE(SUBSTITUTE(Hafas[[#This Row],[Längengrad Bahnhof]],".",","))</f>
        <v>6.5809699999999998</v>
      </c>
    </row>
    <row r="6061" spans="1:7">
      <c r="A6061" s="4" t="s">
        <v>20334</v>
      </c>
      <c r="B6061">
        <v>8007283</v>
      </c>
      <c r="D6061" s="4" t="s">
        <v>20335</v>
      </c>
      <c r="E6061" s="4" t="s">
        <v>20336</v>
      </c>
      <c r="F6061">
        <f>VALUE(SUBSTITUTE(Hafas[[#This Row],[Breitengrad Bahnhof]],".",","))</f>
        <v>50.085839</v>
      </c>
      <c r="G6061">
        <f>VALUE(SUBSTITUTE(Hafas[[#This Row],[Längengrad Bahnhof]],".",","))</f>
        <v>9.2442139999999995</v>
      </c>
    </row>
    <row r="6062" spans="1:7">
      <c r="A6062" s="4" t="s">
        <v>20337</v>
      </c>
      <c r="B6062">
        <v>8072211</v>
      </c>
      <c r="D6062" s="4" t="s">
        <v>20338</v>
      </c>
      <c r="E6062" s="4" t="s">
        <v>20339</v>
      </c>
      <c r="F6062">
        <f>VALUE(SUBSTITUTE(Hafas[[#This Row],[Breitengrad Bahnhof]],".",","))</f>
        <v>48.211328000000002</v>
      </c>
      <c r="G6062">
        <f>VALUE(SUBSTITUTE(Hafas[[#This Row],[Längengrad Bahnhof]],".",","))</f>
        <v>8.7713520000000003</v>
      </c>
    </row>
    <row r="6063" spans="1:7">
      <c r="A6063" s="4" t="s">
        <v>20340</v>
      </c>
      <c r="B6063">
        <v>8029359</v>
      </c>
      <c r="D6063" s="4" t="s">
        <v>20341</v>
      </c>
      <c r="E6063" s="4" t="s">
        <v>20342</v>
      </c>
      <c r="F6063">
        <f>VALUE(SUBSTITUTE(Hafas[[#This Row],[Breitengrad Bahnhof]],".",","))</f>
        <v>48.206378999999998</v>
      </c>
      <c r="G6063">
        <f>VALUE(SUBSTITUTE(Hafas[[#This Row],[Längengrad Bahnhof]],".",","))</f>
        <v>8.7589249999999996</v>
      </c>
    </row>
    <row r="6064" spans="1:7">
      <c r="A6064" s="4" t="s">
        <v>20343</v>
      </c>
      <c r="B6064">
        <v>8012898</v>
      </c>
      <c r="D6064" s="4" t="s">
        <v>20344</v>
      </c>
      <c r="E6064" s="4" t="s">
        <v>20345</v>
      </c>
      <c r="F6064">
        <f>VALUE(SUBSTITUTE(Hafas[[#This Row],[Breitengrad Bahnhof]],".",","))</f>
        <v>50.875903000000001</v>
      </c>
      <c r="G6064">
        <f>VALUE(SUBSTITUTE(Hafas[[#This Row],[Längengrad Bahnhof]],".",","))</f>
        <v>14.234719</v>
      </c>
    </row>
    <row r="6065" spans="1:7">
      <c r="A6065" s="4" t="s">
        <v>20346</v>
      </c>
      <c r="B6065">
        <v>8012904</v>
      </c>
      <c r="D6065" s="4" t="s">
        <v>20347</v>
      </c>
      <c r="E6065" s="4" t="s">
        <v>20348</v>
      </c>
      <c r="F6065">
        <f>VALUE(SUBSTITUTE(Hafas[[#This Row],[Breitengrad Bahnhof]],".",","))</f>
        <v>50.883758</v>
      </c>
      <c r="G6065">
        <f>VALUE(SUBSTITUTE(Hafas[[#This Row],[Längengrad Bahnhof]],".",","))</f>
        <v>14.214517000000001</v>
      </c>
    </row>
    <row r="6066" spans="1:7">
      <c r="A6066" s="4" t="s">
        <v>20349</v>
      </c>
      <c r="B6066">
        <v>8089126</v>
      </c>
      <c r="D6066" s="4" t="s">
        <v>2585</v>
      </c>
      <c r="E6066" s="4" t="s">
        <v>2585</v>
      </c>
      <c r="F6066">
        <f>VALUE(SUBSTITUTE(Hafas[[#This Row],[Breitengrad Bahnhof]],".",","))</f>
        <v>999999</v>
      </c>
      <c r="G6066">
        <f>VALUE(SUBSTITUTE(Hafas[[#This Row],[Längengrad Bahnhof]],".",","))</f>
        <v>999999</v>
      </c>
    </row>
    <row r="6067" spans="1:7">
      <c r="A6067" s="4" t="s">
        <v>20350</v>
      </c>
      <c r="B6067">
        <v>8012899</v>
      </c>
      <c r="D6067" s="4" t="s">
        <v>20351</v>
      </c>
      <c r="E6067" s="4" t="s">
        <v>20352</v>
      </c>
      <c r="F6067">
        <f>VALUE(SUBSTITUTE(Hafas[[#This Row],[Breitengrad Bahnhof]],".",","))</f>
        <v>50.945219999999999</v>
      </c>
      <c r="G6067">
        <f>VALUE(SUBSTITUTE(Hafas[[#This Row],[Längengrad Bahnhof]],".",","))</f>
        <v>10.429779</v>
      </c>
    </row>
    <row r="6068" spans="1:7">
      <c r="A6068" s="4" t="s">
        <v>20353</v>
      </c>
      <c r="B6068">
        <v>8007167</v>
      </c>
      <c r="D6068" s="4" t="s">
        <v>20354</v>
      </c>
      <c r="E6068" s="4" t="s">
        <v>20355</v>
      </c>
      <c r="F6068">
        <f>VALUE(SUBSTITUTE(Hafas[[#This Row],[Breitengrad Bahnhof]],".",","))</f>
        <v>48.974507000000003</v>
      </c>
      <c r="G6068">
        <f>VALUE(SUBSTITUTE(Hafas[[#This Row],[Längengrad Bahnhof]],".",","))</f>
        <v>9.7896850000000004</v>
      </c>
    </row>
    <row r="6069" spans="1:7">
      <c r="A6069" s="4" t="s">
        <v>20356</v>
      </c>
      <c r="B6069">
        <v>8070532</v>
      </c>
      <c r="D6069" s="4" t="s">
        <v>20357</v>
      </c>
      <c r="E6069" s="4" t="s">
        <v>20358</v>
      </c>
      <c r="F6069">
        <f>VALUE(SUBSTITUTE(Hafas[[#This Row],[Breitengrad Bahnhof]],".",","))</f>
        <v>54.387048999999998</v>
      </c>
      <c r="G6069">
        <f>VALUE(SUBSTITUTE(Hafas[[#This Row],[Längengrad Bahnhof]],".",","))</f>
        <v>10.375192</v>
      </c>
    </row>
    <row r="6070" spans="1:7">
      <c r="A6070" s="4" t="s">
        <v>20359</v>
      </c>
      <c r="B6070">
        <v>8012902</v>
      </c>
      <c r="D6070" s="4" t="s">
        <v>20360</v>
      </c>
      <c r="E6070" s="4" t="s">
        <v>20361</v>
      </c>
      <c r="F6070">
        <f>VALUE(SUBSTITUTE(Hafas[[#This Row],[Breitengrad Bahnhof]],".",","))</f>
        <v>53.853380000000001</v>
      </c>
      <c r="G6070">
        <f>VALUE(SUBSTITUTE(Hafas[[#This Row],[Längengrad Bahnhof]],".",","))</f>
        <v>10.92787</v>
      </c>
    </row>
    <row r="6071" spans="1:7">
      <c r="A6071" s="4" t="s">
        <v>20362</v>
      </c>
      <c r="B6071">
        <v>8010317</v>
      </c>
      <c r="D6071" s="4" t="s">
        <v>20363</v>
      </c>
      <c r="E6071" s="4" t="s">
        <v>20364</v>
      </c>
      <c r="F6071">
        <f>VALUE(SUBSTITUTE(Hafas[[#This Row],[Breitengrad Bahnhof]],".",","))</f>
        <v>50.528427000000001</v>
      </c>
      <c r="G6071">
        <f>VALUE(SUBSTITUTE(Hafas[[#This Row],[Längengrad Bahnhof]],".",","))</f>
        <v>11.961259</v>
      </c>
    </row>
    <row r="6072" spans="1:7">
      <c r="A6072" s="4" t="s">
        <v>287</v>
      </c>
      <c r="B6072">
        <v>8070533</v>
      </c>
      <c r="D6072" s="4" t="s">
        <v>20365</v>
      </c>
      <c r="E6072" s="4" t="s">
        <v>20366</v>
      </c>
      <c r="F6072">
        <f>VALUE(SUBSTITUTE(Hafas[[#This Row],[Breitengrad Bahnhof]],".",","))</f>
        <v>54.410736</v>
      </c>
      <c r="G6072">
        <f>VALUE(SUBSTITUTE(Hafas[[#This Row],[Längengrad Bahnhof]],".",","))</f>
        <v>10.412798</v>
      </c>
    </row>
    <row r="6073" spans="1:7">
      <c r="A6073" s="4" t="s">
        <v>20367</v>
      </c>
      <c r="B6073">
        <v>8012903</v>
      </c>
      <c r="D6073" s="4" t="s">
        <v>20368</v>
      </c>
      <c r="E6073" s="4" t="s">
        <v>20369</v>
      </c>
      <c r="F6073">
        <f>VALUE(SUBSTITUTE(Hafas[[#This Row],[Breitengrad Bahnhof]],".",","))</f>
        <v>51.602007999999998</v>
      </c>
      <c r="G6073">
        <f>VALUE(SUBSTITUTE(Hafas[[#This Row],[Längengrad Bahnhof]],".",","))</f>
        <v>13.468048</v>
      </c>
    </row>
    <row r="6074" spans="1:7">
      <c r="A6074" s="4" t="s">
        <v>20370</v>
      </c>
      <c r="B6074">
        <v>8005417</v>
      </c>
      <c r="D6074" s="4" t="s">
        <v>20371</v>
      </c>
      <c r="E6074" s="4" t="s">
        <v>20372</v>
      </c>
      <c r="F6074">
        <f>VALUE(SUBSTITUTE(Hafas[[#This Row],[Breitengrad Bahnhof]],".",","))</f>
        <v>48.052847999999997</v>
      </c>
      <c r="G6074">
        <f>VALUE(SUBSTITUTE(Hafas[[#This Row],[Längengrad Bahnhof]],".",","))</f>
        <v>11.089847000000001</v>
      </c>
    </row>
    <row r="6075" spans="1:7">
      <c r="A6075" s="4" t="s">
        <v>20373</v>
      </c>
      <c r="B6075">
        <v>8081260</v>
      </c>
      <c r="D6075" s="4" t="s">
        <v>20374</v>
      </c>
      <c r="E6075" s="4" t="s">
        <v>20375</v>
      </c>
      <c r="F6075">
        <f>VALUE(SUBSTITUTE(Hafas[[#This Row],[Breitengrad Bahnhof]],".",","))</f>
        <v>52.006751999999999</v>
      </c>
      <c r="G6075">
        <f>VALUE(SUBSTITUTE(Hafas[[#This Row],[Längengrad Bahnhof]],".",","))</f>
        <v>11.737304999999999</v>
      </c>
    </row>
    <row r="6076" spans="1:7">
      <c r="A6076" s="4" t="s">
        <v>20376</v>
      </c>
      <c r="B6076">
        <v>8010318</v>
      </c>
      <c r="D6076" s="4" t="s">
        <v>20377</v>
      </c>
      <c r="E6076" s="4" t="s">
        <v>20378</v>
      </c>
      <c r="F6076">
        <f>VALUE(SUBSTITUTE(Hafas[[#This Row],[Breitengrad Bahnhof]],".",","))</f>
        <v>52.018794</v>
      </c>
      <c r="G6076">
        <f>VALUE(SUBSTITUTE(Hafas[[#This Row],[Längengrad Bahnhof]],".",","))</f>
        <v>11.733157</v>
      </c>
    </row>
    <row r="6077" spans="1:7">
      <c r="A6077" s="4" t="s">
        <v>20379</v>
      </c>
      <c r="B6077">
        <v>8012907</v>
      </c>
      <c r="D6077" s="4" t="s">
        <v>20380</v>
      </c>
      <c r="E6077" s="4" t="s">
        <v>20381</v>
      </c>
      <c r="F6077">
        <f>VALUE(SUBSTITUTE(Hafas[[#This Row],[Breitengrad Bahnhof]],".",","))</f>
        <v>51.998364000000002</v>
      </c>
      <c r="G6077">
        <f>VALUE(SUBSTITUTE(Hafas[[#This Row],[Längengrad Bahnhof]],".",","))</f>
        <v>11.723627</v>
      </c>
    </row>
    <row r="6078" spans="1:7">
      <c r="A6078" s="4" t="s">
        <v>20382</v>
      </c>
      <c r="B6078">
        <v>8013465</v>
      </c>
      <c r="D6078" s="4" t="s">
        <v>20383</v>
      </c>
      <c r="E6078" s="4" t="s">
        <v>20384</v>
      </c>
      <c r="F6078">
        <f>VALUE(SUBSTITUTE(Hafas[[#This Row],[Breitengrad Bahnhof]],".",","))</f>
        <v>52.000746999999997</v>
      </c>
      <c r="G6078">
        <f>VALUE(SUBSTITUTE(Hafas[[#This Row],[Längengrad Bahnhof]],".",","))</f>
        <v>11.757148000000001</v>
      </c>
    </row>
    <row r="6079" spans="1:7">
      <c r="A6079" s="4" t="s">
        <v>20385</v>
      </c>
      <c r="B6079">
        <v>8081270</v>
      </c>
      <c r="D6079" s="4" t="s">
        <v>20386</v>
      </c>
      <c r="E6079" s="4" t="s">
        <v>20387</v>
      </c>
      <c r="F6079">
        <f>VALUE(SUBSTITUTE(Hafas[[#This Row],[Breitengrad Bahnhof]],".",","))</f>
        <v>52.033917000000002</v>
      </c>
      <c r="G6079">
        <f>VALUE(SUBSTITUTE(Hafas[[#This Row],[Längengrad Bahnhof]],".",","))</f>
        <v>11.707383999999999</v>
      </c>
    </row>
    <row r="6080" spans="1:7">
      <c r="A6080" s="4" t="s">
        <v>20388</v>
      </c>
      <c r="B6080">
        <v>8012908</v>
      </c>
      <c r="D6080" s="4" t="s">
        <v>20389</v>
      </c>
      <c r="E6080" s="4" t="s">
        <v>20390</v>
      </c>
      <c r="F6080">
        <f>VALUE(SUBSTITUTE(Hafas[[#This Row],[Breitengrad Bahnhof]],".",","))</f>
        <v>50.395988000000003</v>
      </c>
      <c r="G6080">
        <f>VALUE(SUBSTITUTE(Hafas[[#This Row],[Längengrad Bahnhof]],".",","))</f>
        <v>12.343356999999999</v>
      </c>
    </row>
    <row r="6081" spans="1:7">
      <c r="A6081" s="4" t="s">
        <v>20391</v>
      </c>
      <c r="B6081">
        <v>8000343</v>
      </c>
      <c r="D6081" s="4" t="s">
        <v>20392</v>
      </c>
      <c r="E6081" s="4" t="s">
        <v>20393</v>
      </c>
      <c r="F6081">
        <f>VALUE(SUBSTITUTE(Hafas[[#This Row],[Breitengrad Bahnhof]],".",","))</f>
        <v>50.389569999999999</v>
      </c>
      <c r="G6081">
        <f>VALUE(SUBSTITUTE(Hafas[[#This Row],[Längengrad Bahnhof]],".",","))</f>
        <v>12.347044</v>
      </c>
    </row>
    <row r="6082" spans="1:7">
      <c r="A6082" s="4" t="s">
        <v>20394</v>
      </c>
      <c r="B6082">
        <v>8001248</v>
      </c>
      <c r="D6082" s="4" t="s">
        <v>20395</v>
      </c>
      <c r="E6082" s="4" t="s">
        <v>20396</v>
      </c>
      <c r="F6082">
        <f>VALUE(SUBSTITUTE(Hafas[[#This Row],[Breitengrad Bahnhof]],".",","))</f>
        <v>50.214950999999999</v>
      </c>
      <c r="G6082">
        <f>VALUE(SUBSTITUTE(Hafas[[#This Row],[Längengrad Bahnhof]],".",","))</f>
        <v>8.8436000000000003</v>
      </c>
    </row>
    <row r="6083" spans="1:7">
      <c r="A6083" s="4" t="s">
        <v>20397</v>
      </c>
      <c r="B6083">
        <v>8003255</v>
      </c>
      <c r="D6083" s="4" t="s">
        <v>20398</v>
      </c>
      <c r="E6083" s="4" t="s">
        <v>20399</v>
      </c>
      <c r="F6083">
        <f>VALUE(SUBSTITUTE(Hafas[[#This Row],[Breitengrad Bahnhof]],".",","))</f>
        <v>50.201751000000002</v>
      </c>
      <c r="G6083">
        <f>VALUE(SUBSTITUTE(Hafas[[#This Row],[Längengrad Bahnhof]],".",","))</f>
        <v>8.8404860000000003</v>
      </c>
    </row>
    <row r="6084" spans="1:7">
      <c r="A6084" s="4" t="s">
        <v>20400</v>
      </c>
      <c r="B6084">
        <v>8004523</v>
      </c>
      <c r="D6084" s="4" t="s">
        <v>20401</v>
      </c>
      <c r="E6084" s="4" t="s">
        <v>20402</v>
      </c>
      <c r="F6084">
        <f>VALUE(SUBSTITUTE(Hafas[[#This Row],[Breitengrad Bahnhof]],".",","))</f>
        <v>50.196148999999998</v>
      </c>
      <c r="G6084">
        <f>VALUE(SUBSTITUTE(Hafas[[#This Row],[Längengrad Bahnhof]],".",","))</f>
        <v>8.823385</v>
      </c>
    </row>
    <row r="6085" spans="1:7">
      <c r="A6085" s="4" t="s">
        <v>20403</v>
      </c>
      <c r="B6085">
        <v>8010109</v>
      </c>
      <c r="D6085" s="4" t="s">
        <v>20404</v>
      </c>
      <c r="E6085" s="4" t="s">
        <v>20405</v>
      </c>
      <c r="F6085">
        <f>VALUE(SUBSTITUTE(Hafas[[#This Row],[Breitengrad Bahnhof]],".",","))</f>
        <v>52.391061999999998</v>
      </c>
      <c r="G6085">
        <f>VALUE(SUBSTITUTE(Hafas[[#This Row],[Längengrad Bahnhof]],".",","))</f>
        <v>13.51271</v>
      </c>
    </row>
    <row r="6086" spans="1:7">
      <c r="A6086" s="4" t="s">
        <v>20406</v>
      </c>
      <c r="B6086">
        <v>8089486</v>
      </c>
      <c r="D6086" s="4" t="s">
        <v>20407</v>
      </c>
      <c r="E6086" s="4" t="s">
        <v>20408</v>
      </c>
      <c r="F6086">
        <f>VALUE(SUBSTITUTE(Hafas[[#This Row],[Breitengrad Bahnhof]],".",","))</f>
        <v>52.390393000000003</v>
      </c>
      <c r="G6086">
        <f>VALUE(SUBSTITUTE(Hafas[[#This Row],[Längengrad Bahnhof]],".",","))</f>
        <v>13.513838</v>
      </c>
    </row>
    <row r="6087" spans="1:7">
      <c r="A6087" s="4" t="s">
        <v>20409</v>
      </c>
      <c r="B6087">
        <v>8012910</v>
      </c>
      <c r="D6087" s="4" t="s">
        <v>20410</v>
      </c>
      <c r="E6087" s="4" t="s">
        <v>20411</v>
      </c>
      <c r="F6087">
        <f>VALUE(SUBSTITUTE(Hafas[[#This Row],[Breitengrad Bahnhof]],".",","))</f>
        <v>52.652182000000003</v>
      </c>
      <c r="G6087">
        <f>VALUE(SUBSTITUTE(Hafas[[#This Row],[Längengrad Bahnhof]],".",","))</f>
        <v>13.428633</v>
      </c>
    </row>
    <row r="6088" spans="1:7">
      <c r="A6088" s="4" t="s">
        <v>20412</v>
      </c>
      <c r="B6088">
        <v>8071847</v>
      </c>
      <c r="D6088" s="4" t="s">
        <v>20413</v>
      </c>
      <c r="E6088" s="4" t="s">
        <v>20414</v>
      </c>
      <c r="F6088">
        <f>VALUE(SUBSTITUTE(Hafas[[#This Row],[Breitengrad Bahnhof]],".",","))</f>
        <v>52.653843000000002</v>
      </c>
      <c r="G6088">
        <f>VALUE(SUBSTITUTE(Hafas[[#This Row],[Längengrad Bahnhof]],".",","))</f>
        <v>13.446937999999999</v>
      </c>
    </row>
    <row r="6089" spans="1:7">
      <c r="A6089" s="4" t="s">
        <v>20415</v>
      </c>
      <c r="B6089">
        <v>8005405</v>
      </c>
      <c r="D6089" s="4" t="s">
        <v>20416</v>
      </c>
      <c r="E6089" s="4" t="s">
        <v>20417</v>
      </c>
      <c r="F6089">
        <f>VALUE(SUBSTITUTE(Hafas[[#This Row],[Breitengrad Bahnhof]],".",","))</f>
        <v>52.628177999999998</v>
      </c>
      <c r="G6089">
        <f>VALUE(SUBSTITUTE(Hafas[[#This Row],[Längengrad Bahnhof]],".",","))</f>
        <v>10.634899000000001</v>
      </c>
    </row>
    <row r="6090" spans="1:7">
      <c r="A6090" s="4" t="s">
        <v>20418</v>
      </c>
      <c r="B6090">
        <v>8081290</v>
      </c>
      <c r="D6090" s="4" t="s">
        <v>20419</v>
      </c>
      <c r="E6090" s="4" t="s">
        <v>20420</v>
      </c>
      <c r="F6090">
        <f>VALUE(SUBSTITUTE(Hafas[[#This Row],[Breitengrad Bahnhof]],".",","))</f>
        <v>52.665075000000002</v>
      </c>
      <c r="G6090">
        <f>VALUE(SUBSTITUTE(Hafas[[#This Row],[Längengrad Bahnhof]],".",","))</f>
        <v>13.339418999999999</v>
      </c>
    </row>
    <row r="6091" spans="1:7">
      <c r="A6091" s="4" t="s">
        <v>20421</v>
      </c>
      <c r="B6091">
        <v>8012914</v>
      </c>
      <c r="D6091" s="4" t="s">
        <v>20422</v>
      </c>
      <c r="E6091" s="4" t="s">
        <v>20423</v>
      </c>
      <c r="F6091">
        <f>VALUE(SUBSTITUTE(Hafas[[#This Row],[Breitengrad Bahnhof]],".",","))</f>
        <v>52.437027999999998</v>
      </c>
      <c r="G6091">
        <f>VALUE(SUBSTITUTE(Hafas[[#This Row],[Längengrad Bahnhof]],".",","))</f>
        <v>14.472814</v>
      </c>
    </row>
    <row r="6092" spans="1:7">
      <c r="A6092" s="4" t="s">
        <v>20424</v>
      </c>
      <c r="B6092">
        <v>8005418</v>
      </c>
      <c r="D6092" s="4" t="s">
        <v>20425</v>
      </c>
      <c r="E6092" s="4" t="s">
        <v>20426</v>
      </c>
      <c r="F6092">
        <f>VALUE(SUBSTITUTE(Hafas[[#This Row],[Breitengrad Bahnhof]],".",","))</f>
        <v>47.812327000000003</v>
      </c>
      <c r="G6092">
        <f>VALUE(SUBSTITUTE(Hafas[[#This Row],[Längengrad Bahnhof]],".",","))</f>
        <v>10.902459</v>
      </c>
    </row>
    <row r="6093" spans="1:7">
      <c r="A6093" s="4" t="s">
        <v>20427</v>
      </c>
      <c r="B6093">
        <v>8005406</v>
      </c>
      <c r="D6093" s="4" t="s">
        <v>20428</v>
      </c>
      <c r="E6093" s="4" t="s">
        <v>20429</v>
      </c>
      <c r="F6093">
        <f>VALUE(SUBSTITUTE(Hafas[[#This Row],[Breitengrad Bahnhof]],".",","))</f>
        <v>48.147370000000002</v>
      </c>
      <c r="G6093">
        <f>VALUE(SUBSTITUTE(Hafas[[#This Row],[Längengrad Bahnhof]],".",","))</f>
        <v>11.192050999999999</v>
      </c>
    </row>
    <row r="6094" spans="1:7">
      <c r="A6094" s="4" t="s">
        <v>20430</v>
      </c>
      <c r="B6094">
        <v>8010321</v>
      </c>
      <c r="D6094" s="4" t="s">
        <v>20431</v>
      </c>
      <c r="E6094" s="4" t="s">
        <v>20432</v>
      </c>
      <c r="F6094">
        <f>VALUE(SUBSTITUTE(Hafas[[#This Row],[Breitengrad Bahnhof]],".",","))</f>
        <v>52.590935999999999</v>
      </c>
      <c r="G6094">
        <f>VALUE(SUBSTITUTE(Hafas[[#This Row],[Längengrad Bahnhof]],".",","))</f>
        <v>12.040013</v>
      </c>
    </row>
    <row r="6095" spans="1:7">
      <c r="A6095" s="4" t="s">
        <v>20433</v>
      </c>
      <c r="B6095">
        <v>8007315</v>
      </c>
      <c r="D6095" s="4" t="s">
        <v>20434</v>
      </c>
      <c r="E6095" s="4" t="s">
        <v>20435</v>
      </c>
      <c r="F6095">
        <f>VALUE(SUBSTITUTE(Hafas[[#This Row],[Breitengrad Bahnhof]],".",","))</f>
        <v>54.343370999999998</v>
      </c>
      <c r="G6095">
        <f>VALUE(SUBSTITUTE(Hafas[[#This Row],[Längengrad Bahnhof]],".",","))</f>
        <v>10.242050000000001</v>
      </c>
    </row>
    <row r="6096" spans="1:7">
      <c r="A6096" s="4" t="s">
        <v>20436</v>
      </c>
      <c r="B6096">
        <v>8005409</v>
      </c>
      <c r="D6096" s="4" t="s">
        <v>20437</v>
      </c>
      <c r="E6096" s="4" t="s">
        <v>20438</v>
      </c>
      <c r="F6096">
        <f>VALUE(SUBSTITUTE(Hafas[[#This Row],[Breitengrad Bahnhof]],".",","))</f>
        <v>48.605345</v>
      </c>
      <c r="G6096">
        <f>VALUE(SUBSTITUTE(Hafas[[#This Row],[Längengrad Bahnhof]],".",","))</f>
        <v>8.3693539999999995</v>
      </c>
    </row>
    <row r="6097" spans="1:7">
      <c r="A6097" s="4" t="s">
        <v>20439</v>
      </c>
      <c r="B6097">
        <v>8012918</v>
      </c>
      <c r="D6097" s="4" t="s">
        <v>20440</v>
      </c>
      <c r="E6097" s="4" t="s">
        <v>20441</v>
      </c>
      <c r="F6097">
        <f>VALUE(SUBSTITUTE(Hafas[[#This Row],[Breitengrad Bahnhof]],".",","))</f>
        <v>53.184945999999997</v>
      </c>
      <c r="G6097">
        <f>VALUE(SUBSTITUTE(Hafas[[#This Row],[Längengrad Bahnhof]],".",","))</f>
        <v>14.153814000000001</v>
      </c>
    </row>
    <row r="6098" spans="1:7">
      <c r="A6098" s="4" t="s">
        <v>20442</v>
      </c>
      <c r="B6098">
        <v>8012919</v>
      </c>
      <c r="D6098" s="4" t="s">
        <v>20443</v>
      </c>
      <c r="E6098" s="4" t="s">
        <v>20444</v>
      </c>
      <c r="F6098">
        <f>VALUE(SUBSTITUTE(Hafas[[#This Row],[Breitengrad Bahnhof]],".",","))</f>
        <v>51.120752000000003</v>
      </c>
      <c r="G6098">
        <f>VALUE(SUBSTITUTE(Hafas[[#This Row],[Längengrad Bahnhof]],".",","))</f>
        <v>10.585823</v>
      </c>
    </row>
    <row r="6099" spans="1:7">
      <c r="A6099" s="4" t="s">
        <v>20445</v>
      </c>
      <c r="B6099">
        <v>8070987</v>
      </c>
      <c r="D6099" s="4" t="s">
        <v>20446</v>
      </c>
      <c r="E6099" s="4" t="s">
        <v>20447</v>
      </c>
      <c r="F6099">
        <f>VALUE(SUBSTITUTE(Hafas[[#This Row],[Breitengrad Bahnhof]],".",","))</f>
        <v>51.119483000000002</v>
      </c>
      <c r="G6099">
        <f>VALUE(SUBSTITUTE(Hafas[[#This Row],[Längengrad Bahnhof]],".",","))</f>
        <v>10.579162</v>
      </c>
    </row>
    <row r="6100" spans="1:7">
      <c r="A6100" s="4" t="s">
        <v>20448</v>
      </c>
      <c r="B6100">
        <v>8005400</v>
      </c>
      <c r="D6100" s="4" t="s">
        <v>20449</v>
      </c>
      <c r="E6100" s="4" t="s">
        <v>20450</v>
      </c>
      <c r="F6100">
        <f>VALUE(SUBSTITUTE(Hafas[[#This Row],[Breitengrad Bahnhof]],".",","))</f>
        <v>50.049204000000003</v>
      </c>
      <c r="G6100">
        <f>VALUE(SUBSTITUTE(Hafas[[#This Row],[Längengrad Bahnhof]],".",","))</f>
        <v>10.304913000000001</v>
      </c>
    </row>
    <row r="6101" spans="1:7">
      <c r="A6101" s="4" t="s">
        <v>20451</v>
      </c>
      <c r="B6101">
        <v>8005412</v>
      </c>
      <c r="D6101" s="4" t="s">
        <v>20452</v>
      </c>
      <c r="E6101" s="4" t="s">
        <v>20453</v>
      </c>
      <c r="F6101">
        <f>VALUE(SUBSTITUTE(Hafas[[#This Row],[Breitengrad Bahnhof]],".",","))</f>
        <v>50.199055000000001</v>
      </c>
      <c r="G6101">
        <f>VALUE(SUBSTITUTE(Hafas[[#This Row],[Längengrad Bahnhof]],".",","))</f>
        <v>12.096647000000001</v>
      </c>
    </row>
    <row r="6102" spans="1:7">
      <c r="A6102" s="4" t="s">
        <v>20454</v>
      </c>
      <c r="B6102">
        <v>8081300</v>
      </c>
      <c r="D6102" s="4" t="s">
        <v>20455</v>
      </c>
      <c r="E6102" s="4" t="s">
        <v>20456</v>
      </c>
      <c r="F6102">
        <f>VALUE(SUBSTITUTE(Hafas[[#This Row],[Breitengrad Bahnhof]],".",","))</f>
        <v>52.679792999999997</v>
      </c>
      <c r="G6102">
        <f>VALUE(SUBSTITUTE(Hafas[[#This Row],[Längengrad Bahnhof]],".",","))</f>
        <v>13.432371</v>
      </c>
    </row>
    <row r="6103" spans="1:7">
      <c r="A6103" s="4" t="s">
        <v>20457</v>
      </c>
      <c r="B6103">
        <v>8071848</v>
      </c>
      <c r="D6103" s="4" t="s">
        <v>20458</v>
      </c>
      <c r="E6103" s="4" t="s">
        <v>20459</v>
      </c>
      <c r="F6103">
        <f>VALUE(SUBSTITUTE(Hafas[[#This Row],[Breitengrad Bahnhof]],".",","))</f>
        <v>52.679026</v>
      </c>
      <c r="G6103">
        <f>VALUE(SUBSTITUTE(Hafas[[#This Row],[Längengrad Bahnhof]],".",","))</f>
        <v>13.439897999999999</v>
      </c>
    </row>
    <row r="6104" spans="1:7">
      <c r="A6104" s="4" t="s">
        <v>20460</v>
      </c>
      <c r="B6104">
        <v>8071849</v>
      </c>
      <c r="D6104" s="4" t="s">
        <v>20461</v>
      </c>
      <c r="E6104" s="4" t="s">
        <v>20462</v>
      </c>
      <c r="F6104">
        <f>VALUE(SUBSTITUTE(Hafas[[#This Row],[Breitengrad Bahnhof]],".",","))</f>
        <v>52.673175000000001</v>
      </c>
      <c r="G6104">
        <f>VALUE(SUBSTITUTE(Hafas[[#This Row],[Längengrad Bahnhof]],".",","))</f>
        <v>13.438746</v>
      </c>
    </row>
    <row r="6105" spans="1:7">
      <c r="A6105" s="4" t="s">
        <v>20463</v>
      </c>
      <c r="B6105">
        <v>8012923</v>
      </c>
      <c r="D6105" s="4" t="s">
        <v>20464</v>
      </c>
      <c r="E6105" s="4" t="s">
        <v>20465</v>
      </c>
      <c r="F6105">
        <f>VALUE(SUBSTITUTE(Hafas[[#This Row],[Breitengrad Bahnhof]],".",","))</f>
        <v>51.990797000000001</v>
      </c>
      <c r="G6105">
        <f>VALUE(SUBSTITUTE(Hafas[[#This Row],[Längengrad Bahnhof]],".",","))</f>
        <v>13.777723</v>
      </c>
    </row>
    <row r="6106" spans="1:7">
      <c r="A6106" s="4" t="s">
        <v>20466</v>
      </c>
      <c r="B6106">
        <v>8005420</v>
      </c>
      <c r="D6106" s="4" t="s">
        <v>20467</v>
      </c>
      <c r="E6106" s="4" t="s">
        <v>20468</v>
      </c>
      <c r="F6106">
        <f>VALUE(SUBSTITUTE(Hafas[[#This Row],[Breitengrad Bahnhof]],".",","))</f>
        <v>47.647970000000001</v>
      </c>
      <c r="G6106">
        <f>VALUE(SUBSTITUTE(Hafas[[#This Row],[Längengrad Bahnhof]],".",","))</f>
        <v>7.8226740000000001</v>
      </c>
    </row>
    <row r="6107" spans="1:7">
      <c r="A6107" s="4" t="s">
        <v>20469</v>
      </c>
      <c r="B6107">
        <v>8005425</v>
      </c>
      <c r="D6107" s="4" t="s">
        <v>20470</v>
      </c>
      <c r="E6107" s="4" t="s">
        <v>20471</v>
      </c>
      <c r="F6107">
        <f>VALUE(SUBSTITUTE(Hafas[[#This Row],[Breitengrad Bahnhof]],".",","))</f>
        <v>47.645541000000001</v>
      </c>
      <c r="G6107">
        <f>VALUE(SUBSTITUTE(Hafas[[#This Row],[Längengrad Bahnhof]],".",","))</f>
        <v>7.8017149999999997</v>
      </c>
    </row>
    <row r="6108" spans="1:7">
      <c r="A6108" s="4" t="s">
        <v>20472</v>
      </c>
      <c r="B6108">
        <v>8005426</v>
      </c>
      <c r="D6108" s="4" t="s">
        <v>20473</v>
      </c>
      <c r="E6108" s="4" t="s">
        <v>20474</v>
      </c>
      <c r="F6108">
        <f>VALUE(SUBSTITUTE(Hafas[[#This Row],[Breitengrad Bahnhof]],".",","))</f>
        <v>47.6539</v>
      </c>
      <c r="G6108">
        <f>VALUE(SUBSTITUTE(Hafas[[#This Row],[Längengrad Bahnhof]],".",","))</f>
        <v>7.8333000000000004</v>
      </c>
    </row>
    <row r="6109" spans="1:7">
      <c r="A6109" s="4" t="s">
        <v>20475</v>
      </c>
      <c r="B6109">
        <v>8005421</v>
      </c>
      <c r="D6109" s="4" t="s">
        <v>20476</v>
      </c>
      <c r="E6109" s="4" t="s">
        <v>20477</v>
      </c>
      <c r="F6109">
        <f>VALUE(SUBSTITUTE(Hafas[[#This Row],[Breitengrad Bahnhof]],".",","))</f>
        <v>48.453710999999998</v>
      </c>
      <c r="G6109">
        <f>VALUE(SUBSTITUTE(Hafas[[#This Row],[Längengrad Bahnhof]],".",","))</f>
        <v>8.5477539999999994</v>
      </c>
    </row>
    <row r="6110" spans="1:7">
      <c r="A6110" s="4" t="s">
        <v>20478</v>
      </c>
      <c r="B6110">
        <v>8005423</v>
      </c>
      <c r="D6110" s="4" t="s">
        <v>20479</v>
      </c>
      <c r="E6110" s="4" t="s">
        <v>20480</v>
      </c>
      <c r="F6110">
        <f>VALUE(SUBSTITUTE(Hafas[[#This Row],[Breitengrad Bahnhof]],".",","))</f>
        <v>49.358866999999996</v>
      </c>
      <c r="G6110">
        <f>VALUE(SUBSTITUTE(Hafas[[#This Row],[Längengrad Bahnhof]],".",","))</f>
        <v>7.6873170000000002</v>
      </c>
    </row>
    <row r="6111" spans="1:7">
      <c r="A6111" s="4" t="s">
        <v>20481</v>
      </c>
      <c r="B6111">
        <v>8005413</v>
      </c>
      <c r="D6111" s="4" t="s">
        <v>20482</v>
      </c>
      <c r="E6111" s="4" t="s">
        <v>20483</v>
      </c>
      <c r="F6111">
        <f>VALUE(SUBSTITUTE(Hafas[[#This Row],[Breitengrad Bahnhof]],".",","))</f>
        <v>52.140692000000001</v>
      </c>
      <c r="G6111">
        <f>VALUE(SUBSTITUTE(Hafas[[#This Row],[Längengrad Bahnhof]],".",","))</f>
        <v>10.772047000000001</v>
      </c>
    </row>
    <row r="6112" spans="1:7">
      <c r="A6112" s="4" t="s">
        <v>20484</v>
      </c>
      <c r="B6112">
        <v>8005424</v>
      </c>
      <c r="D6112" s="4" t="s">
        <v>20485</v>
      </c>
      <c r="E6112" s="4" t="s">
        <v>20486</v>
      </c>
      <c r="F6112">
        <f>VALUE(SUBSTITUTE(Hafas[[#This Row],[Breitengrad Bahnhof]],".",","))</f>
        <v>48.80715</v>
      </c>
      <c r="G6112">
        <f>VALUE(SUBSTITUTE(Hafas[[#This Row],[Längengrad Bahnhof]],".",","))</f>
        <v>9.5263100000000005</v>
      </c>
    </row>
    <row r="6113" spans="1:7">
      <c r="A6113" s="4" t="s">
        <v>20487</v>
      </c>
      <c r="B6113">
        <v>8007191</v>
      </c>
      <c r="D6113" s="4" t="s">
        <v>20488</v>
      </c>
      <c r="E6113" s="4" t="s">
        <v>20489</v>
      </c>
      <c r="F6113">
        <f>VALUE(SUBSTITUTE(Hafas[[#This Row],[Breitengrad Bahnhof]],".",","))</f>
        <v>48.807605000000002</v>
      </c>
      <c r="G6113">
        <f>VALUE(SUBSTITUTE(Hafas[[#This Row],[Längengrad Bahnhof]],".",","))</f>
        <v>9.5345659999999999</v>
      </c>
    </row>
    <row r="6114" spans="1:7">
      <c r="A6114" s="4" t="s">
        <v>20490</v>
      </c>
      <c r="B6114">
        <v>8002695</v>
      </c>
      <c r="D6114" s="4" t="s">
        <v>20491</v>
      </c>
      <c r="E6114" s="4" t="s">
        <v>20492</v>
      </c>
      <c r="F6114">
        <f>VALUE(SUBSTITUTE(Hafas[[#This Row],[Breitengrad Bahnhof]],".",","))</f>
        <v>53.542158000000001</v>
      </c>
      <c r="G6114">
        <f>VALUE(SUBSTITUTE(Hafas[[#This Row],[Längengrad Bahnhof]],".",","))</f>
        <v>7.9463670000000004</v>
      </c>
    </row>
    <row r="6115" spans="1:7">
      <c r="A6115" s="4" t="s">
        <v>20493</v>
      </c>
      <c r="B6115">
        <v>8005415</v>
      </c>
      <c r="D6115" s="4" t="s">
        <v>20494</v>
      </c>
      <c r="E6115" s="4" t="s">
        <v>20495</v>
      </c>
      <c r="F6115">
        <f>VALUE(SUBSTITUTE(Hafas[[#This Row],[Breitengrad Bahnhof]],".",","))</f>
        <v>52.069935000000001</v>
      </c>
      <c r="G6115">
        <f>VALUE(SUBSTITUTE(Hafas[[#This Row],[Längengrad Bahnhof]],".",","))</f>
        <v>8.7549510000000001</v>
      </c>
    </row>
    <row r="6116" spans="1:7">
      <c r="A6116" s="4" t="s">
        <v>20496</v>
      </c>
      <c r="B6116">
        <v>8005431</v>
      </c>
      <c r="D6116" s="4" t="s">
        <v>20497</v>
      </c>
      <c r="E6116" s="4" t="s">
        <v>20498</v>
      </c>
      <c r="F6116">
        <f>VALUE(SUBSTITUTE(Hafas[[#This Row],[Breitengrad Bahnhof]],".",","))</f>
        <v>48.951124999999998</v>
      </c>
      <c r="G6116">
        <f>VALUE(SUBSTITUTE(Hafas[[#This Row],[Längengrad Bahnhof]],".",","))</f>
        <v>10.11788</v>
      </c>
    </row>
    <row r="6117" spans="1:7">
      <c r="A6117" s="4" t="s">
        <v>20499</v>
      </c>
      <c r="B6117">
        <v>8005432</v>
      </c>
      <c r="D6117" s="4" t="s">
        <v>20500</v>
      </c>
      <c r="E6117" s="4" t="s">
        <v>20501</v>
      </c>
      <c r="F6117">
        <f>VALUE(SUBSTITUTE(Hafas[[#This Row],[Breitengrad Bahnhof]],".",","))</f>
        <v>48.565334999999997</v>
      </c>
      <c r="G6117">
        <f>VALUE(SUBSTITUTE(Hafas[[#This Row],[Längengrad Bahnhof]],".",","))</f>
        <v>11.259318</v>
      </c>
    </row>
    <row r="6118" spans="1:7">
      <c r="A6118" s="4" t="s">
        <v>20502</v>
      </c>
      <c r="B6118">
        <v>8005433</v>
      </c>
      <c r="D6118" s="4" t="s">
        <v>20503</v>
      </c>
      <c r="E6118" s="4" t="s">
        <v>20504</v>
      </c>
      <c r="F6118">
        <f>VALUE(SUBSTITUTE(Hafas[[#This Row],[Breitengrad Bahnhof]],".",","))</f>
        <v>49.346916</v>
      </c>
      <c r="G6118">
        <f>VALUE(SUBSTITUTE(Hafas[[#This Row],[Längengrad Bahnhof]],".",","))</f>
        <v>9.9749040000000004</v>
      </c>
    </row>
    <row r="6119" spans="1:7">
      <c r="A6119" s="4" t="s">
        <v>20505</v>
      </c>
      <c r="B6119">
        <v>8076072</v>
      </c>
      <c r="D6119" s="4" t="s">
        <v>20506</v>
      </c>
      <c r="E6119" s="4" t="s">
        <v>20507</v>
      </c>
      <c r="F6119">
        <f>VALUE(SUBSTITUTE(Hafas[[#This Row],[Breitengrad Bahnhof]],".",","))</f>
        <v>53.568012000000003</v>
      </c>
      <c r="G6119">
        <f>VALUE(SUBSTITUTE(Hafas[[#This Row],[Längengrad Bahnhof]],".",","))</f>
        <v>9.7024329999999992</v>
      </c>
    </row>
    <row r="6120" spans="1:7">
      <c r="A6120" s="4" t="s">
        <v>20508</v>
      </c>
      <c r="B6120">
        <v>8005435</v>
      </c>
      <c r="D6120" s="4" t="s">
        <v>20509</v>
      </c>
      <c r="E6120" s="4" t="s">
        <v>20510</v>
      </c>
      <c r="F6120">
        <f>VALUE(SUBSTITUTE(Hafas[[#This Row],[Breitengrad Bahnhof]],".",","))</f>
        <v>54.298862999999997</v>
      </c>
      <c r="G6120">
        <f>VALUE(SUBSTITUTE(Hafas[[#This Row],[Längengrad Bahnhof]],".",","))</f>
        <v>9.7478040000000004</v>
      </c>
    </row>
    <row r="6121" spans="1:7">
      <c r="A6121" s="4" t="s">
        <v>20511</v>
      </c>
      <c r="B6121">
        <v>8012927</v>
      </c>
      <c r="D6121" s="4" t="s">
        <v>20512</v>
      </c>
      <c r="E6121" s="4" t="s">
        <v>20513</v>
      </c>
      <c r="F6121">
        <f>VALUE(SUBSTITUTE(Hafas[[#This Row],[Breitengrad Bahnhof]],".",","))</f>
        <v>50.722760999999998</v>
      </c>
      <c r="G6121">
        <f>VALUE(SUBSTITUTE(Hafas[[#This Row],[Längengrad Bahnhof]],".",","))</f>
        <v>12.029868</v>
      </c>
    </row>
    <row r="6122" spans="1:7">
      <c r="A6122" s="4" t="s">
        <v>20514</v>
      </c>
      <c r="B6122">
        <v>8005436</v>
      </c>
      <c r="D6122" s="4" t="s">
        <v>20515</v>
      </c>
      <c r="E6122" s="4" t="s">
        <v>20516</v>
      </c>
      <c r="F6122">
        <f>VALUE(SUBSTITUTE(Hafas[[#This Row],[Breitengrad Bahnhof]],".",","))</f>
        <v>52.316839999999999</v>
      </c>
      <c r="G6122">
        <f>VALUE(SUBSTITUTE(Hafas[[#This Row],[Längengrad Bahnhof]],".",","))</f>
        <v>7.2206099999999998</v>
      </c>
    </row>
    <row r="6123" spans="1:7">
      <c r="A6123" s="4" t="s">
        <v>20517</v>
      </c>
      <c r="B6123">
        <v>8007080</v>
      </c>
      <c r="D6123" s="4" t="s">
        <v>20518</v>
      </c>
      <c r="E6123" s="4" t="s">
        <v>20519</v>
      </c>
      <c r="F6123">
        <f>VALUE(SUBSTITUTE(Hafas[[#This Row],[Breitengrad Bahnhof]],".",","))</f>
        <v>50.758490999999999</v>
      </c>
      <c r="G6123">
        <f>VALUE(SUBSTITUTE(Hafas[[#This Row],[Längengrad Bahnhof]],".",","))</f>
        <v>7.9038779999999997</v>
      </c>
    </row>
    <row r="6124" spans="1:7">
      <c r="A6124" s="4" t="s">
        <v>20520</v>
      </c>
      <c r="B6124">
        <v>8010322</v>
      </c>
      <c r="D6124" s="4" t="s">
        <v>20521</v>
      </c>
      <c r="E6124" s="4" t="s">
        <v>20522</v>
      </c>
      <c r="F6124">
        <f>VALUE(SUBSTITUTE(Hafas[[#This Row],[Breitengrad Bahnhof]],".",","))</f>
        <v>53.939188000000001</v>
      </c>
      <c r="G6124">
        <f>VALUE(SUBSTITUTE(Hafas[[#This Row],[Längengrad Bahnhof]],".",","))</f>
        <v>12.117894</v>
      </c>
    </row>
    <row r="6125" spans="1:7">
      <c r="A6125" s="4" t="s">
        <v>20523</v>
      </c>
      <c r="B6125">
        <v>8005439</v>
      </c>
      <c r="D6125" s="4" t="s">
        <v>20524</v>
      </c>
      <c r="E6125" s="4" t="s">
        <v>20525</v>
      </c>
      <c r="F6125">
        <f>VALUE(SUBSTITUTE(Hafas[[#This Row],[Breitengrad Bahnhof]],".",","))</f>
        <v>49.326194999999998</v>
      </c>
      <c r="G6125">
        <f>VALUE(SUBSTITUTE(Hafas[[#This Row],[Längengrad Bahnhof]],".",","))</f>
        <v>11.035351</v>
      </c>
    </row>
    <row r="6126" spans="1:7">
      <c r="A6126" s="4" t="s">
        <v>20526</v>
      </c>
      <c r="B6126">
        <v>8005440</v>
      </c>
      <c r="D6126" s="4" t="s">
        <v>20527</v>
      </c>
      <c r="E6126" s="4" t="s">
        <v>20528</v>
      </c>
      <c r="F6126">
        <f>VALUE(SUBSTITUTE(Hafas[[#This Row],[Breitengrad Bahnhof]],".",","))</f>
        <v>49.338214000000001</v>
      </c>
      <c r="G6126">
        <f>VALUE(SUBSTITUTE(Hafas[[#This Row],[Längengrad Bahnhof]],".",","))</f>
        <v>11.04458</v>
      </c>
    </row>
    <row r="6127" spans="1:7">
      <c r="A6127" s="4" t="s">
        <v>20529</v>
      </c>
      <c r="B6127">
        <v>8005442</v>
      </c>
      <c r="D6127" s="4" t="s">
        <v>20530</v>
      </c>
      <c r="E6127" s="4" t="s">
        <v>20531</v>
      </c>
      <c r="F6127">
        <f>VALUE(SUBSTITUTE(Hafas[[#This Row],[Breitengrad Bahnhof]],".",","))</f>
        <v>48.300516999999999</v>
      </c>
      <c r="G6127">
        <f>VALUE(SUBSTITUTE(Hafas[[#This Row],[Längengrad Bahnhof]],".",","))</f>
        <v>11.364758</v>
      </c>
    </row>
    <row r="6128" spans="1:7">
      <c r="A6128" s="4" t="s">
        <v>20532</v>
      </c>
      <c r="B6128">
        <v>8000329</v>
      </c>
      <c r="D6128" s="4" t="s">
        <v>20533</v>
      </c>
      <c r="E6128" s="4" t="s">
        <v>20534</v>
      </c>
      <c r="F6128">
        <f>VALUE(SUBSTITUTE(Hafas[[#This Row],[Breitengrad Bahnhof]],".",","))</f>
        <v>48.801011000000003</v>
      </c>
      <c r="G6128">
        <f>VALUE(SUBSTITUTE(Hafas[[#This Row],[Längengrad Bahnhof]],".",","))</f>
        <v>9.7877949999999991</v>
      </c>
    </row>
    <row r="6129" spans="1:7">
      <c r="A6129" s="4" t="s">
        <v>20535</v>
      </c>
      <c r="B6129">
        <v>8005449</v>
      </c>
      <c r="D6129" s="4" t="s">
        <v>20536</v>
      </c>
      <c r="E6129" s="4" t="s">
        <v>20537</v>
      </c>
      <c r="F6129">
        <f>VALUE(SUBSTITUTE(Hafas[[#This Row],[Breitengrad Bahnhof]],".",","))</f>
        <v>49.10821</v>
      </c>
      <c r="G6129">
        <f>VALUE(SUBSTITUTE(Hafas[[#This Row],[Längengrad Bahnhof]],".",","))</f>
        <v>9.7333590000000001</v>
      </c>
    </row>
    <row r="6130" spans="1:7">
      <c r="A6130" s="4" t="s">
        <v>20538</v>
      </c>
      <c r="B6130">
        <v>8000330</v>
      </c>
      <c r="D6130" s="4" t="s">
        <v>20539</v>
      </c>
      <c r="E6130" s="4" t="s">
        <v>20540</v>
      </c>
      <c r="F6130">
        <f>VALUE(SUBSTITUTE(Hafas[[#This Row],[Breitengrad Bahnhof]],".",","))</f>
        <v>49.096732000000003</v>
      </c>
      <c r="G6130">
        <f>VALUE(SUBSTITUTE(Hafas[[#This Row],[Längengrad Bahnhof]],".",","))</f>
        <v>9.7673729999999992</v>
      </c>
    </row>
    <row r="6131" spans="1:7">
      <c r="A6131" s="4" t="s">
        <v>20541</v>
      </c>
      <c r="B6131">
        <v>8005444</v>
      </c>
      <c r="D6131" s="4" t="s">
        <v>20542</v>
      </c>
      <c r="E6131" s="4" t="s">
        <v>20543</v>
      </c>
      <c r="F6131">
        <f>VALUE(SUBSTITUTE(Hafas[[#This Row],[Breitengrad Bahnhof]],".",","))</f>
        <v>48.178688000000001</v>
      </c>
      <c r="G6131">
        <f>VALUE(SUBSTITUTE(Hafas[[#This Row],[Längengrad Bahnhof]],".",","))</f>
        <v>10.768291</v>
      </c>
    </row>
    <row r="6132" spans="1:7">
      <c r="A6132" s="4" t="s">
        <v>20544</v>
      </c>
      <c r="B6132">
        <v>8005445</v>
      </c>
      <c r="D6132" s="4" t="s">
        <v>20545</v>
      </c>
      <c r="E6132" s="4" t="s">
        <v>20546</v>
      </c>
      <c r="F6132">
        <f>VALUE(SUBSTITUTE(Hafas[[#This Row],[Breitengrad Bahnhof]],".",","))</f>
        <v>48.925190000000001</v>
      </c>
      <c r="G6132">
        <f>VALUE(SUBSTITUTE(Hafas[[#This Row],[Längengrad Bahnhof]],".",","))</f>
        <v>10.138892999999999</v>
      </c>
    </row>
    <row r="6133" spans="1:7">
      <c r="A6133" s="4" t="s">
        <v>90</v>
      </c>
      <c r="B6133">
        <v>8005451</v>
      </c>
      <c r="D6133" s="4" t="s">
        <v>92</v>
      </c>
      <c r="E6133" s="4" t="s">
        <v>93</v>
      </c>
      <c r="F6133">
        <f>VALUE(SUBSTITUTE(Hafas[[#This Row],[Breitengrad Bahnhof]],".",","))</f>
        <v>49.471494</v>
      </c>
      <c r="G6133">
        <f>VALUE(SUBSTITUTE(Hafas[[#This Row],[Längengrad Bahnhof]],".",","))</f>
        <v>11.200442000000001</v>
      </c>
    </row>
    <row r="6134" spans="1:7">
      <c r="A6134" s="4" t="s">
        <v>20547</v>
      </c>
      <c r="B6134">
        <v>8070156</v>
      </c>
      <c r="D6134" s="4" t="s">
        <v>20548</v>
      </c>
      <c r="E6134" s="4" t="s">
        <v>20549</v>
      </c>
      <c r="F6134">
        <f>VALUE(SUBSTITUTE(Hafas[[#This Row],[Breitengrad Bahnhof]],".",","))</f>
        <v>49.140543999999998</v>
      </c>
      <c r="G6134">
        <f>VALUE(SUBSTITUTE(Hafas[[#This Row],[Längengrad Bahnhof]],".",","))</f>
        <v>9.0691640000000007</v>
      </c>
    </row>
    <row r="6135" spans="1:7">
      <c r="A6135" s="4" t="s">
        <v>20550</v>
      </c>
      <c r="B6135">
        <v>8005453</v>
      </c>
      <c r="D6135" s="4" t="s">
        <v>20551</v>
      </c>
      <c r="E6135" s="4" t="s">
        <v>20552</v>
      </c>
      <c r="F6135">
        <f>VALUE(SUBSTITUTE(Hafas[[#This Row],[Breitengrad Bahnhof]],".",","))</f>
        <v>49.138365999999998</v>
      </c>
      <c r="G6135">
        <f>VALUE(SUBSTITUTE(Hafas[[#This Row],[Längengrad Bahnhof]],".",","))</f>
        <v>9.0564400000000003</v>
      </c>
    </row>
    <row r="6136" spans="1:7">
      <c r="A6136" s="4" t="s">
        <v>20553</v>
      </c>
      <c r="B6136">
        <v>8071002</v>
      </c>
      <c r="D6136" s="4" t="s">
        <v>20554</v>
      </c>
      <c r="E6136" s="4" t="s">
        <v>20555</v>
      </c>
      <c r="F6136">
        <f>VALUE(SUBSTITUTE(Hafas[[#This Row],[Breitengrad Bahnhof]],".",","))</f>
        <v>49.138812999999999</v>
      </c>
      <c r="G6136">
        <f>VALUE(SUBSTITUTE(Hafas[[#This Row],[Längengrad Bahnhof]],".",","))</f>
        <v>9.0424720000000001</v>
      </c>
    </row>
    <row r="6137" spans="1:7">
      <c r="A6137" s="4" t="s">
        <v>20556</v>
      </c>
      <c r="B6137">
        <v>8005454</v>
      </c>
      <c r="D6137" s="4" t="s">
        <v>20557</v>
      </c>
      <c r="E6137" s="4" t="s">
        <v>20558</v>
      </c>
      <c r="F6137">
        <f>VALUE(SUBSTITUTE(Hafas[[#This Row],[Breitengrad Bahnhof]],".",","))</f>
        <v>48.868340000000003</v>
      </c>
      <c r="G6137">
        <f>VALUE(SUBSTITUTE(Hafas[[#This Row],[Längengrad Bahnhof]],".",","))</f>
        <v>9.3549430000000005</v>
      </c>
    </row>
    <row r="6138" spans="1:7">
      <c r="A6138" s="4" t="s">
        <v>20559</v>
      </c>
      <c r="B6138">
        <v>8005455</v>
      </c>
      <c r="D6138" s="4" t="s">
        <v>20560</v>
      </c>
      <c r="E6138" s="4" t="s">
        <v>20561</v>
      </c>
      <c r="F6138">
        <f>VALUE(SUBSTITUTE(Hafas[[#This Row],[Breitengrad Bahnhof]],".",","))</f>
        <v>50.154353999999998</v>
      </c>
      <c r="G6138">
        <f>VALUE(SUBSTITUTE(Hafas[[#This Row],[Längengrad Bahnhof]],".",","))</f>
        <v>8.5279699999999998</v>
      </c>
    </row>
    <row r="6139" spans="1:7">
      <c r="A6139" s="4" t="s">
        <v>20562</v>
      </c>
      <c r="B6139">
        <v>8005456</v>
      </c>
      <c r="D6139" s="4" t="s">
        <v>20563</v>
      </c>
      <c r="E6139" s="4" t="s">
        <v>20564</v>
      </c>
      <c r="F6139">
        <f>VALUE(SUBSTITUTE(Hafas[[#This Row],[Breitengrad Bahnhof]],".",","))</f>
        <v>50.159860000000002</v>
      </c>
      <c r="G6139">
        <f>VALUE(SUBSTITUTE(Hafas[[#This Row],[Längengrad Bahnhof]],".",","))</f>
        <v>8.5347770000000001</v>
      </c>
    </row>
    <row r="6140" spans="1:7">
      <c r="A6140" s="4" t="s">
        <v>20565</v>
      </c>
      <c r="B6140">
        <v>8012929</v>
      </c>
      <c r="D6140" s="4" t="s">
        <v>20566</v>
      </c>
      <c r="E6140" s="4" t="s">
        <v>20567</v>
      </c>
      <c r="F6140">
        <f>VALUE(SUBSTITUTE(Hafas[[#This Row],[Breitengrad Bahnhof]],".",","))</f>
        <v>50.689385000000001</v>
      </c>
      <c r="G6140">
        <f>VALUE(SUBSTITUTE(Hafas[[#This Row],[Längengrad Bahnhof]],".",","))</f>
        <v>10.346514000000001</v>
      </c>
    </row>
    <row r="6141" spans="1:7">
      <c r="A6141" s="4" t="s">
        <v>20568</v>
      </c>
      <c r="B6141">
        <v>8006401</v>
      </c>
      <c r="D6141" s="4" t="s">
        <v>20569</v>
      </c>
      <c r="E6141" s="4" t="s">
        <v>20570</v>
      </c>
      <c r="F6141">
        <f>VALUE(SUBSTITUTE(Hafas[[#This Row],[Breitengrad Bahnhof]],".",","))</f>
        <v>50.881937000000001</v>
      </c>
      <c r="G6141">
        <f>VALUE(SUBSTITUTE(Hafas[[#This Row],[Längengrad Bahnhof]],".",","))</f>
        <v>9.1364210000000003</v>
      </c>
    </row>
    <row r="6142" spans="1:7">
      <c r="A6142" s="4" t="s">
        <v>20571</v>
      </c>
      <c r="B6142">
        <v>8000027</v>
      </c>
      <c r="D6142" s="4" t="s">
        <v>20572</v>
      </c>
      <c r="E6142" s="4" t="s">
        <v>20573</v>
      </c>
      <c r="F6142">
        <f>VALUE(SUBSTITUTE(Hafas[[#This Row],[Breitengrad Bahnhof]],".",","))</f>
        <v>49.32638</v>
      </c>
      <c r="G6142">
        <f>VALUE(SUBSTITUTE(Hafas[[#This Row],[Längengrad Bahnhof]],".",","))</f>
        <v>12.103802</v>
      </c>
    </row>
    <row r="6143" spans="1:7">
      <c r="A6143" s="4" t="s">
        <v>20574</v>
      </c>
      <c r="B6143">
        <v>8012933</v>
      </c>
      <c r="D6143" s="4" t="s">
        <v>20575</v>
      </c>
      <c r="E6143" s="4" t="s">
        <v>20576</v>
      </c>
      <c r="F6143">
        <f>VALUE(SUBSTITUTE(Hafas[[#This Row],[Breitengrad Bahnhof]],".",","))</f>
        <v>53.428156000000001</v>
      </c>
      <c r="G6143">
        <f>VALUE(SUBSTITUTE(Hafas[[#This Row],[Längengrad Bahnhof]],".",","))</f>
        <v>10.689992999999999</v>
      </c>
    </row>
    <row r="6144" spans="1:7">
      <c r="A6144" s="4" t="s">
        <v>20577</v>
      </c>
      <c r="B6144">
        <v>8012934</v>
      </c>
      <c r="D6144" s="4" t="s">
        <v>20578</v>
      </c>
      <c r="E6144" s="4" t="s">
        <v>20579</v>
      </c>
      <c r="F6144">
        <f>VALUE(SUBSTITUTE(Hafas[[#This Row],[Breitengrad Bahnhof]],".",","))</f>
        <v>52.734682999999997</v>
      </c>
      <c r="G6144">
        <f>VALUE(SUBSTITUTE(Hafas[[#This Row],[Längengrad Bahnhof]],".",","))</f>
        <v>13.091733</v>
      </c>
    </row>
    <row r="6145" spans="1:7">
      <c r="A6145" s="4" t="s">
        <v>20580</v>
      </c>
      <c r="B6145">
        <v>8081563</v>
      </c>
      <c r="D6145" s="4" t="s">
        <v>20581</v>
      </c>
      <c r="E6145" s="4" t="s">
        <v>20582</v>
      </c>
      <c r="F6145">
        <f>VALUE(SUBSTITUTE(Hafas[[#This Row],[Breitengrad Bahnhof]],".",","))</f>
        <v>52.734177000000003</v>
      </c>
      <c r="G6145">
        <f>VALUE(SUBSTITUTE(Hafas[[#This Row],[Längengrad Bahnhof]],".",","))</f>
        <v>13.088305999999999</v>
      </c>
    </row>
    <row r="6146" spans="1:7">
      <c r="A6146" s="4" t="s">
        <v>20583</v>
      </c>
      <c r="B6146">
        <v>8005457</v>
      </c>
      <c r="D6146" s="4" t="s">
        <v>20584</v>
      </c>
      <c r="E6146" s="4" t="s">
        <v>20585</v>
      </c>
      <c r="F6146">
        <f>VALUE(SUBSTITUTE(Hafas[[#This Row],[Breitengrad Bahnhof]],".",","))</f>
        <v>52.678879999999999</v>
      </c>
      <c r="G6146">
        <f>VALUE(SUBSTITUTE(Hafas[[#This Row],[Längengrad Bahnhof]],".",","))</f>
        <v>9.6247539999999994</v>
      </c>
    </row>
    <row r="6147" spans="1:7">
      <c r="A6147" s="4" t="s">
        <v>20586</v>
      </c>
      <c r="B6147">
        <v>8012937</v>
      </c>
      <c r="D6147" s="4" t="s">
        <v>20587</v>
      </c>
      <c r="E6147" s="4" t="s">
        <v>20588</v>
      </c>
      <c r="F6147">
        <f>VALUE(SUBSTITUTE(Hafas[[#This Row],[Breitengrad Bahnhof]],".",","))</f>
        <v>50.642575999999998</v>
      </c>
      <c r="G6147">
        <f>VALUE(SUBSTITUTE(Hafas[[#This Row],[Längengrad Bahnhof]],".",","))</f>
        <v>11.18066</v>
      </c>
    </row>
    <row r="6148" spans="1:7">
      <c r="A6148" s="4" t="s">
        <v>20589</v>
      </c>
      <c r="B6148">
        <v>8005465</v>
      </c>
      <c r="D6148" s="4" t="s">
        <v>20590</v>
      </c>
      <c r="E6148" s="4" t="s">
        <v>20591</v>
      </c>
      <c r="F6148">
        <f>VALUE(SUBSTITUTE(Hafas[[#This Row],[Breitengrad Bahnhof]],".",","))</f>
        <v>49.724702000000001</v>
      </c>
      <c r="G6148">
        <f>VALUE(SUBSTITUTE(Hafas[[#This Row],[Längengrad Bahnhof]],".",","))</f>
        <v>11.992901</v>
      </c>
    </row>
    <row r="6149" spans="1:7">
      <c r="A6149" s="4" t="s">
        <v>20592</v>
      </c>
      <c r="B6149">
        <v>8005466</v>
      </c>
      <c r="D6149" s="4" t="s">
        <v>20593</v>
      </c>
      <c r="E6149" s="4" t="s">
        <v>20594</v>
      </c>
      <c r="F6149">
        <f>VALUE(SUBSTITUTE(Hafas[[#This Row],[Breitengrad Bahnhof]],".",","))</f>
        <v>50.220374</v>
      </c>
      <c r="G6149">
        <f>VALUE(SUBSTITUTE(Hafas[[#This Row],[Längengrad Bahnhof]],".",","))</f>
        <v>11.935886999999999</v>
      </c>
    </row>
    <row r="6150" spans="1:7">
      <c r="A6150" s="4" t="s">
        <v>20595</v>
      </c>
      <c r="B6150">
        <v>8005468</v>
      </c>
      <c r="D6150" s="4" t="s">
        <v>20596</v>
      </c>
      <c r="E6150" s="4" t="s">
        <v>20597</v>
      </c>
      <c r="F6150">
        <f>VALUE(SUBSTITUTE(Hafas[[#This Row],[Breitengrad Bahnhof]],".",","))</f>
        <v>53.503832000000003</v>
      </c>
      <c r="G6150">
        <f>VALUE(SUBSTITUTE(Hafas[[#This Row],[Längengrad Bahnhof]],".",","))</f>
        <v>10.484781999999999</v>
      </c>
    </row>
    <row r="6151" spans="1:7">
      <c r="A6151" s="4" t="s">
        <v>20598</v>
      </c>
      <c r="B6151">
        <v>8006715</v>
      </c>
      <c r="D6151" s="4" t="s">
        <v>20599</v>
      </c>
      <c r="E6151" s="4" t="s">
        <v>20600</v>
      </c>
      <c r="F6151">
        <f>VALUE(SUBSTITUTE(Hafas[[#This Row],[Breitengrad Bahnhof]],".",","))</f>
        <v>48.598672000000001</v>
      </c>
      <c r="G6151">
        <f>VALUE(SUBSTITUTE(Hafas[[#This Row],[Längengrad Bahnhof]],".",","))</f>
        <v>8.3838509999999999</v>
      </c>
    </row>
    <row r="6152" spans="1:7">
      <c r="A6152" s="4" t="s">
        <v>20601</v>
      </c>
      <c r="B6152">
        <v>8012938</v>
      </c>
      <c r="D6152" s="4" t="s">
        <v>20602</v>
      </c>
      <c r="E6152" s="4" t="s">
        <v>20603</v>
      </c>
      <c r="F6152">
        <f>VALUE(SUBSTITUTE(Hafas[[#This Row],[Breitengrad Bahnhof]],".",","))</f>
        <v>50.532367999999998</v>
      </c>
      <c r="G6152">
        <f>VALUE(SUBSTITUTE(Hafas[[#This Row],[Längengrad Bahnhof]],".",","))</f>
        <v>12.786451</v>
      </c>
    </row>
    <row r="6153" spans="1:7">
      <c r="A6153" s="4" t="s">
        <v>20604</v>
      </c>
      <c r="B6153">
        <v>8010323</v>
      </c>
      <c r="D6153" s="4" t="s">
        <v>20605</v>
      </c>
      <c r="E6153" s="4" t="s">
        <v>20606</v>
      </c>
      <c r="F6153">
        <f>VALUE(SUBSTITUTE(Hafas[[#This Row],[Breitengrad Bahnhof]],".",","))</f>
        <v>50.545119</v>
      </c>
      <c r="G6153">
        <f>VALUE(SUBSTITUTE(Hafas[[#This Row],[Längengrad Bahnhof]],".",","))</f>
        <v>12.786823999999999</v>
      </c>
    </row>
    <row r="6154" spans="1:7">
      <c r="A6154" s="4" t="s">
        <v>20607</v>
      </c>
      <c r="B6154">
        <v>8012939</v>
      </c>
      <c r="D6154" s="4" t="s">
        <v>20608</v>
      </c>
      <c r="E6154" s="4" t="s">
        <v>20609</v>
      </c>
      <c r="F6154">
        <f>VALUE(SUBSTITUTE(Hafas[[#This Row],[Breitengrad Bahnhof]],".",","))</f>
        <v>50.554378999999997</v>
      </c>
      <c r="G6154">
        <f>VALUE(SUBSTITUTE(Hafas[[#This Row],[Längengrad Bahnhof]],".",","))</f>
        <v>12.765726000000001</v>
      </c>
    </row>
    <row r="6155" spans="1:7">
      <c r="A6155" s="4" t="s">
        <v>20610</v>
      </c>
      <c r="B6155">
        <v>8005469</v>
      </c>
      <c r="D6155" s="4" t="s">
        <v>20611</v>
      </c>
      <c r="E6155" s="4" t="s">
        <v>20612</v>
      </c>
      <c r="F6155">
        <f>VALUE(SUBSTITUTE(Hafas[[#This Row],[Breitengrad Bahnhof]],".",","))</f>
        <v>49.392750999999997</v>
      </c>
      <c r="G6155">
        <f>VALUE(SUBSTITUTE(Hafas[[#This Row],[Längengrad Bahnhof]],".",","))</f>
        <v>12.130636000000001</v>
      </c>
    </row>
    <row r="6156" spans="1:7">
      <c r="A6156" s="4" t="s">
        <v>20613</v>
      </c>
      <c r="B6156">
        <v>8012941</v>
      </c>
      <c r="D6156" s="4" t="s">
        <v>20614</v>
      </c>
      <c r="E6156" s="4" t="s">
        <v>20615</v>
      </c>
      <c r="F6156">
        <f>VALUE(SUBSTITUTE(Hafas[[#This Row],[Breitengrad Bahnhof]],".",","))</f>
        <v>51.473649000000002</v>
      </c>
      <c r="G6156">
        <f>VALUE(SUBSTITUTE(Hafas[[#This Row],[Längengrad Bahnhof]],".",","))</f>
        <v>13.890798999999999</v>
      </c>
    </row>
    <row r="6157" spans="1:7">
      <c r="A6157" s="4" t="s">
        <v>20616</v>
      </c>
      <c r="B6157">
        <v>8012942</v>
      </c>
      <c r="D6157" s="4" t="s">
        <v>20617</v>
      </c>
      <c r="E6157" s="4" t="s">
        <v>20618</v>
      </c>
      <c r="F6157">
        <f>VALUE(SUBSTITUTE(Hafas[[#This Row],[Breitengrad Bahnhof]],".",","))</f>
        <v>51.443187000000002</v>
      </c>
      <c r="G6157">
        <f>VALUE(SUBSTITUTE(Hafas[[#This Row],[Längengrad Bahnhof]],".",","))</f>
        <v>14.133566</v>
      </c>
    </row>
    <row r="6158" spans="1:7">
      <c r="A6158" s="4" t="s">
        <v>20619</v>
      </c>
      <c r="B6158">
        <v>8012943</v>
      </c>
      <c r="D6158" s="4" t="s">
        <v>20620</v>
      </c>
      <c r="E6158" s="4" t="s">
        <v>20621</v>
      </c>
      <c r="F6158">
        <f>VALUE(SUBSTITUTE(Hafas[[#This Row],[Breitengrad Bahnhof]],".",","))</f>
        <v>53.063068999999999</v>
      </c>
      <c r="G6158">
        <f>VALUE(SUBSTITUTE(Hafas[[#This Row],[Längengrad Bahnhof]],".",","))</f>
        <v>14.290507</v>
      </c>
    </row>
    <row r="6159" spans="1:7">
      <c r="A6159" s="4" t="s">
        <v>20622</v>
      </c>
      <c r="B6159">
        <v>8012944</v>
      </c>
      <c r="D6159" s="4" t="s">
        <v>20623</v>
      </c>
      <c r="E6159" s="4" t="s">
        <v>20624</v>
      </c>
      <c r="F6159">
        <f>VALUE(SUBSTITUTE(Hafas[[#This Row],[Breitengrad Bahnhof]],".",","))</f>
        <v>53.068322999999999</v>
      </c>
      <c r="G6159">
        <f>VALUE(SUBSTITUTE(Hafas[[#This Row],[Längengrad Bahnhof]],".",","))</f>
        <v>14.271587999999999</v>
      </c>
    </row>
    <row r="6160" spans="1:7">
      <c r="A6160" s="4" t="s">
        <v>20625</v>
      </c>
      <c r="B6160">
        <v>8005476</v>
      </c>
      <c r="D6160" s="4" t="s">
        <v>20626</v>
      </c>
      <c r="E6160" s="4" t="s">
        <v>7373</v>
      </c>
      <c r="F6160">
        <f>VALUE(SUBSTITUTE(Hafas[[#This Row],[Breitengrad Bahnhof]],".",","))</f>
        <v>49.831062000000003</v>
      </c>
      <c r="G6160">
        <f>VALUE(SUBSTITUTE(Hafas[[#This Row],[Längengrad Bahnhof]],".",","))</f>
        <v>6.740335</v>
      </c>
    </row>
    <row r="6161" spans="1:7">
      <c r="A6161" s="4" t="s">
        <v>20627</v>
      </c>
      <c r="B6161">
        <v>8005480</v>
      </c>
      <c r="D6161" s="4" t="s">
        <v>20628</v>
      </c>
      <c r="E6161" s="4" t="s">
        <v>20629</v>
      </c>
      <c r="F6161">
        <f>VALUE(SUBSTITUTE(Hafas[[#This Row],[Breitengrad Bahnhof]],".",","))</f>
        <v>50.330472999999998</v>
      </c>
      <c r="G6161">
        <f>VALUE(SUBSTITUTE(Hafas[[#This Row],[Längengrad Bahnhof]],".",","))</f>
        <v>10.801505000000001</v>
      </c>
    </row>
    <row r="6162" spans="1:7">
      <c r="A6162" s="4" t="s">
        <v>95</v>
      </c>
      <c r="B6162">
        <v>8007860</v>
      </c>
      <c r="D6162" s="4" t="s">
        <v>97</v>
      </c>
      <c r="E6162" s="4" t="s">
        <v>98</v>
      </c>
      <c r="F6162">
        <f>VALUE(SUBSTITUTE(Hafas[[#This Row],[Breitengrad Bahnhof]],".",","))</f>
        <v>49.032685999999998</v>
      </c>
      <c r="G6162">
        <f>VALUE(SUBSTITUTE(Hafas[[#This Row],[Längengrad Bahnhof]],".",","))</f>
        <v>7.9992239999999999</v>
      </c>
    </row>
    <row r="6163" spans="1:7">
      <c r="A6163" s="4" t="s">
        <v>20630</v>
      </c>
      <c r="B6163">
        <v>8012946</v>
      </c>
      <c r="D6163" s="4" t="s">
        <v>20631</v>
      </c>
      <c r="E6163" s="4" t="s">
        <v>20632</v>
      </c>
      <c r="F6163">
        <f>VALUE(SUBSTITUTE(Hafas[[#This Row],[Breitengrad Bahnhof]],".",","))</f>
        <v>51.037792000000003</v>
      </c>
      <c r="G6163">
        <f>VALUE(SUBSTITUTE(Hafas[[#This Row],[Längengrad Bahnhof]],".",","))</f>
        <v>12.955712999999999</v>
      </c>
    </row>
    <row r="6164" spans="1:7">
      <c r="A6164" s="4" t="s">
        <v>20633</v>
      </c>
      <c r="B6164">
        <v>8000032</v>
      </c>
      <c r="D6164" s="4" t="s">
        <v>20634</v>
      </c>
      <c r="E6164" s="4" t="s">
        <v>20635</v>
      </c>
      <c r="F6164">
        <f>VALUE(SUBSTITUTE(Hafas[[#This Row],[Breitengrad Bahnhof]],".",","))</f>
        <v>50.035313000000002</v>
      </c>
      <c r="G6164">
        <f>VALUE(SUBSTITUTE(Hafas[[#This Row],[Längengrad Bahnhof]],".",","))</f>
        <v>10.212918999999999</v>
      </c>
    </row>
    <row r="6165" spans="1:7">
      <c r="A6165" s="4" t="s">
        <v>20636</v>
      </c>
      <c r="B6165">
        <v>8005479</v>
      </c>
      <c r="D6165" s="4" t="s">
        <v>20637</v>
      </c>
      <c r="E6165" s="4" t="s">
        <v>20638</v>
      </c>
      <c r="F6165">
        <f>VALUE(SUBSTITUTE(Hafas[[#This Row],[Breitengrad Bahnhof]],".",","))</f>
        <v>50.040173000000003</v>
      </c>
      <c r="G6165">
        <f>VALUE(SUBSTITUTE(Hafas[[#This Row],[Längengrad Bahnhof]],".",","))</f>
        <v>10.228785999999999</v>
      </c>
    </row>
    <row r="6166" spans="1:7">
      <c r="A6166" s="4" t="s">
        <v>20639</v>
      </c>
      <c r="B6166">
        <v>8005481</v>
      </c>
      <c r="D6166" s="4" t="s">
        <v>20640</v>
      </c>
      <c r="E6166" s="4" t="s">
        <v>20641</v>
      </c>
      <c r="F6166">
        <f>VALUE(SUBSTITUTE(Hafas[[#This Row],[Breitengrad Bahnhof]],".",","))</f>
        <v>50.046807999999999</v>
      </c>
      <c r="G6166">
        <f>VALUE(SUBSTITUTE(Hafas[[#This Row],[Längengrad Bahnhof]],".",","))</f>
        <v>10.244297</v>
      </c>
    </row>
    <row r="6167" spans="1:7">
      <c r="A6167" s="4" t="s">
        <v>20642</v>
      </c>
      <c r="B6167">
        <v>8012947</v>
      </c>
      <c r="D6167" s="4" t="s">
        <v>20643</v>
      </c>
      <c r="E6167" s="4" t="s">
        <v>20644</v>
      </c>
      <c r="F6167">
        <f>VALUE(SUBSTITUTE(Hafas[[#This Row],[Breitengrad Bahnhof]],".",","))</f>
        <v>50.787140000000001</v>
      </c>
      <c r="G6167">
        <f>VALUE(SUBSTITUTE(Hafas[[#This Row],[Längengrad Bahnhof]],".",","))</f>
        <v>12.369588</v>
      </c>
    </row>
    <row r="6168" spans="1:7">
      <c r="A6168" s="4" t="s">
        <v>20645</v>
      </c>
      <c r="B6168">
        <v>8005485</v>
      </c>
      <c r="D6168" s="4" t="s">
        <v>20646</v>
      </c>
      <c r="E6168" s="4" t="s">
        <v>20647</v>
      </c>
      <c r="F6168">
        <f>VALUE(SUBSTITUTE(Hafas[[#This Row],[Breitengrad Bahnhof]],".",","))</f>
        <v>49.400599</v>
      </c>
      <c r="G6168">
        <f>VALUE(SUBSTITUTE(Hafas[[#This Row],[Längengrad Bahnhof]],".",","))</f>
        <v>10.226984</v>
      </c>
    </row>
    <row r="6169" spans="1:7">
      <c r="A6169" s="4" t="s">
        <v>20648</v>
      </c>
      <c r="B6169">
        <v>8000033</v>
      </c>
      <c r="D6169" s="4" t="s">
        <v>20649</v>
      </c>
      <c r="E6169" s="4" t="s">
        <v>20650</v>
      </c>
      <c r="F6169">
        <f>VALUE(SUBSTITUTE(Hafas[[#This Row],[Breitengrad Bahnhof]],".",","))</f>
        <v>51.290526</v>
      </c>
      <c r="G6169">
        <f>VALUE(SUBSTITUTE(Hafas[[#This Row],[Längengrad Bahnhof]],".",","))</f>
        <v>7.2896809999999999</v>
      </c>
    </row>
    <row r="6170" spans="1:7">
      <c r="A6170" s="4" t="s">
        <v>20651</v>
      </c>
      <c r="B6170">
        <v>8005488</v>
      </c>
      <c r="D6170" s="4" t="s">
        <v>20652</v>
      </c>
      <c r="E6170" s="4" t="s">
        <v>20653</v>
      </c>
      <c r="F6170">
        <f>VALUE(SUBSTITUTE(Hafas[[#This Row],[Breitengrad Bahnhof]],".",","))</f>
        <v>51.285646</v>
      </c>
      <c r="G6170">
        <f>VALUE(SUBSTITUTE(Hafas[[#This Row],[Längengrad Bahnhof]],".",","))</f>
        <v>7.2696189999999996</v>
      </c>
    </row>
    <row r="6171" spans="1:7">
      <c r="A6171" s="4" t="s">
        <v>20654</v>
      </c>
      <c r="B6171">
        <v>8005489</v>
      </c>
      <c r="D6171" s="4" t="s">
        <v>20655</v>
      </c>
      <c r="E6171" s="4" t="s">
        <v>20656</v>
      </c>
      <c r="F6171">
        <f>VALUE(SUBSTITUTE(Hafas[[#This Row],[Breitengrad Bahnhof]],".",","))</f>
        <v>48.656460000000003</v>
      </c>
      <c r="G6171">
        <f>VALUE(SUBSTITUTE(Hafas[[#This Row],[Längengrad Bahnhof]],".",","))</f>
        <v>10.642894999999999</v>
      </c>
    </row>
    <row r="6172" spans="1:7">
      <c r="A6172" s="4" t="s">
        <v>20657</v>
      </c>
      <c r="B6172">
        <v>8005490</v>
      </c>
      <c r="D6172" s="4" t="s">
        <v>20658</v>
      </c>
      <c r="E6172" s="4" t="s">
        <v>20659</v>
      </c>
      <c r="F6172">
        <f>VALUE(SUBSTITUTE(Hafas[[#This Row],[Breitengrad Bahnhof]],".",","))</f>
        <v>48.05977</v>
      </c>
      <c r="G6172">
        <f>VALUE(SUBSTITUTE(Hafas[[#This Row],[Längengrad Bahnhof]],".",","))</f>
        <v>8.5358619999999998</v>
      </c>
    </row>
    <row r="6173" spans="1:7">
      <c r="A6173" s="4" t="s">
        <v>20660</v>
      </c>
      <c r="B6173">
        <v>8012949</v>
      </c>
      <c r="D6173" s="4" t="s">
        <v>20661</v>
      </c>
      <c r="E6173" s="4" t="s">
        <v>20662</v>
      </c>
      <c r="F6173">
        <f>VALUE(SUBSTITUTE(Hafas[[#This Row],[Breitengrad Bahnhof]],".",","))</f>
        <v>53.536186999999998</v>
      </c>
      <c r="G6173">
        <f>VALUE(SUBSTITUTE(Hafas[[#This Row],[Längengrad Bahnhof]],".",","))</f>
        <v>12.612018000000001</v>
      </c>
    </row>
    <row r="6174" spans="1:7">
      <c r="A6174" s="4" t="s">
        <v>20663</v>
      </c>
      <c r="B6174">
        <v>8071495</v>
      </c>
      <c r="D6174" s="4" t="s">
        <v>20664</v>
      </c>
      <c r="E6174" s="4" t="s">
        <v>20665</v>
      </c>
      <c r="F6174">
        <f>VALUE(SUBSTITUTE(Hafas[[#This Row],[Breitengrad Bahnhof]],".",","))</f>
        <v>50.466037</v>
      </c>
      <c r="G6174">
        <f>VALUE(SUBSTITUTE(Hafas[[#This Row],[Längengrad Bahnhof]],".",","))</f>
        <v>7.3092180000000004</v>
      </c>
    </row>
    <row r="6175" spans="1:7">
      <c r="A6175" s="4" t="s">
        <v>275</v>
      </c>
      <c r="B6175">
        <v>8010324</v>
      </c>
      <c r="D6175" s="4" t="s">
        <v>20666</v>
      </c>
      <c r="E6175" s="4" t="s">
        <v>20667</v>
      </c>
      <c r="F6175">
        <f>VALUE(SUBSTITUTE(Hafas[[#This Row],[Breitengrad Bahnhof]],".",","))</f>
        <v>53.634739000000003</v>
      </c>
      <c r="G6175">
        <f>VALUE(SUBSTITUTE(Hafas[[#This Row],[Längengrad Bahnhof]],".",","))</f>
        <v>11.407455000000001</v>
      </c>
    </row>
    <row r="6176" spans="1:7">
      <c r="A6176" s="4" t="s">
        <v>20668</v>
      </c>
      <c r="B6176">
        <v>8017239</v>
      </c>
      <c r="D6176" s="4" t="s">
        <v>20669</v>
      </c>
      <c r="E6176" s="4" t="s">
        <v>20670</v>
      </c>
      <c r="F6176">
        <f>VALUE(SUBSTITUTE(Hafas[[#This Row],[Breitengrad Bahnhof]],".",","))</f>
        <v>53.575263999999997</v>
      </c>
      <c r="G6176">
        <f>VALUE(SUBSTITUTE(Hafas[[#This Row],[Längengrad Bahnhof]],".",","))</f>
        <v>11.431516</v>
      </c>
    </row>
    <row r="6177" spans="1:7">
      <c r="A6177" s="4" t="s">
        <v>20671</v>
      </c>
      <c r="B6177">
        <v>8012940</v>
      </c>
      <c r="D6177" s="4" t="s">
        <v>20672</v>
      </c>
      <c r="E6177" s="4" t="s">
        <v>20673</v>
      </c>
      <c r="F6177">
        <f>VALUE(SUBSTITUTE(Hafas[[#This Row],[Breitengrad Bahnhof]],".",","))</f>
        <v>53.626911</v>
      </c>
      <c r="G6177">
        <f>VALUE(SUBSTITUTE(Hafas[[#This Row],[Längengrad Bahnhof]],".",","))</f>
        <v>11.405334</v>
      </c>
    </row>
    <row r="6178" spans="1:7">
      <c r="A6178" s="4" t="s">
        <v>20674</v>
      </c>
      <c r="B6178">
        <v>8012951</v>
      </c>
      <c r="D6178" s="4" t="s">
        <v>20675</v>
      </c>
      <c r="E6178" s="4" t="s">
        <v>20676</v>
      </c>
      <c r="F6178">
        <f>VALUE(SUBSTITUTE(Hafas[[#This Row],[Breitengrad Bahnhof]],".",","))</f>
        <v>53.574787000000001</v>
      </c>
      <c r="G6178">
        <f>VALUE(SUBSTITUTE(Hafas[[#This Row],[Längengrad Bahnhof]],".",","))</f>
        <v>11.377005</v>
      </c>
    </row>
    <row r="6179" spans="1:7">
      <c r="A6179" s="4" t="s">
        <v>20677</v>
      </c>
      <c r="B6179">
        <v>8010325</v>
      </c>
      <c r="D6179" s="4" t="s">
        <v>20678</v>
      </c>
      <c r="E6179" s="4" t="s">
        <v>20679</v>
      </c>
      <c r="F6179">
        <f>VALUE(SUBSTITUTE(Hafas[[#This Row],[Breitengrad Bahnhof]],".",","))</f>
        <v>53.609372999999998</v>
      </c>
      <c r="G6179">
        <f>VALUE(SUBSTITUTE(Hafas[[#This Row],[Längengrad Bahnhof]],".",","))</f>
        <v>11.384935</v>
      </c>
    </row>
    <row r="6180" spans="1:7">
      <c r="A6180" s="4" t="s">
        <v>20680</v>
      </c>
      <c r="B6180">
        <v>8012953</v>
      </c>
      <c r="D6180" s="4" t="s">
        <v>20681</v>
      </c>
      <c r="E6180" s="4" t="s">
        <v>20682</v>
      </c>
      <c r="F6180">
        <f>VALUE(SUBSTITUTE(Hafas[[#This Row],[Breitengrad Bahnhof]],".",","))</f>
        <v>53.656655999999998</v>
      </c>
      <c r="G6180">
        <f>VALUE(SUBSTITUTE(Hafas[[#This Row],[Längengrad Bahnhof]],".",","))</f>
        <v>11.369536</v>
      </c>
    </row>
    <row r="6181" spans="1:7">
      <c r="A6181" s="4" t="s">
        <v>20683</v>
      </c>
      <c r="B6181">
        <v>8012960</v>
      </c>
      <c r="D6181" s="4" t="s">
        <v>20684</v>
      </c>
      <c r="E6181" s="4" t="s">
        <v>20685</v>
      </c>
      <c r="F6181">
        <f>VALUE(SUBSTITUTE(Hafas[[#This Row],[Breitengrad Bahnhof]],".",","))</f>
        <v>53.658552</v>
      </c>
      <c r="G6181">
        <f>VALUE(SUBSTITUTE(Hafas[[#This Row],[Längengrad Bahnhof]],".",","))</f>
        <v>11.360973</v>
      </c>
    </row>
    <row r="6182" spans="1:7">
      <c r="A6182" s="4" t="s">
        <v>20686</v>
      </c>
      <c r="B6182">
        <v>8012954</v>
      </c>
      <c r="D6182" s="4" t="s">
        <v>20687</v>
      </c>
      <c r="E6182" s="4" t="s">
        <v>20688</v>
      </c>
      <c r="F6182">
        <f>VALUE(SUBSTITUTE(Hafas[[#This Row],[Breitengrad Bahnhof]],".",","))</f>
        <v>53.661700000000003</v>
      </c>
      <c r="G6182">
        <f>VALUE(SUBSTITUTE(Hafas[[#This Row],[Längengrad Bahnhof]],".",","))</f>
        <v>11.345565000000001</v>
      </c>
    </row>
    <row r="6183" spans="1:7">
      <c r="A6183" s="4" t="s">
        <v>20689</v>
      </c>
      <c r="B6183">
        <v>8013354</v>
      </c>
      <c r="D6183" s="4" t="s">
        <v>20690</v>
      </c>
      <c r="E6183" s="4" t="s">
        <v>20691</v>
      </c>
      <c r="F6183">
        <f>VALUE(SUBSTITUTE(Hafas[[#This Row],[Breitengrad Bahnhof]],".",","))</f>
        <v>53.584045000000003</v>
      </c>
      <c r="G6183">
        <f>VALUE(SUBSTITUTE(Hafas[[#This Row],[Längengrad Bahnhof]],".",","))</f>
        <v>11.399627000000001</v>
      </c>
    </row>
    <row r="6184" spans="1:7">
      <c r="A6184" s="4" t="s">
        <v>2344</v>
      </c>
      <c r="B6184">
        <v>8000037</v>
      </c>
      <c r="D6184" s="4" t="s">
        <v>20692</v>
      </c>
      <c r="E6184" s="4" t="s">
        <v>20693</v>
      </c>
      <c r="F6184">
        <f>VALUE(SUBSTITUTE(Hafas[[#This Row],[Breitengrad Bahnhof]],".",","))</f>
        <v>51.442281000000001</v>
      </c>
      <c r="G6184">
        <f>VALUE(SUBSTITUTE(Hafas[[#This Row],[Längengrad Bahnhof]],".",","))</f>
        <v>7.5589599999999999</v>
      </c>
    </row>
    <row r="6185" spans="1:7">
      <c r="A6185" s="4" t="s">
        <v>20694</v>
      </c>
      <c r="B6185">
        <v>8001836</v>
      </c>
      <c r="D6185" s="4" t="s">
        <v>20695</v>
      </c>
      <c r="E6185" s="4" t="s">
        <v>20696</v>
      </c>
      <c r="F6185">
        <f>VALUE(SUBSTITUTE(Hafas[[#This Row],[Breitengrad Bahnhof]],".",","))</f>
        <v>51.424705000000003</v>
      </c>
      <c r="G6185">
        <f>VALUE(SUBSTITUTE(Hafas[[#This Row],[Längengrad Bahnhof]],".",","))</f>
        <v>7.577534</v>
      </c>
    </row>
    <row r="6186" spans="1:7">
      <c r="A6186" s="4" t="s">
        <v>20697</v>
      </c>
      <c r="B6186">
        <v>8070693</v>
      </c>
      <c r="D6186" s="4" t="s">
        <v>20698</v>
      </c>
      <c r="E6186" s="4" t="s">
        <v>20699</v>
      </c>
      <c r="F6186">
        <f>VALUE(SUBSTITUTE(Hafas[[#This Row],[Breitengrad Bahnhof]],".",","))</f>
        <v>51.240769999999998</v>
      </c>
      <c r="G6186">
        <f>VALUE(SUBSTITUTE(Hafas[[#This Row],[Längengrad Bahnhof]],".",","))</f>
        <v>13.078225</v>
      </c>
    </row>
    <row r="6187" spans="1:7">
      <c r="A6187" s="4" t="s">
        <v>20700</v>
      </c>
      <c r="B6187">
        <v>8005494</v>
      </c>
      <c r="D6187" s="4" t="s">
        <v>20701</v>
      </c>
      <c r="E6187" s="4" t="s">
        <v>20702</v>
      </c>
      <c r="F6187">
        <f>VALUE(SUBSTITUTE(Hafas[[#This Row],[Breitengrad Bahnhof]],".",","))</f>
        <v>49.383434000000001</v>
      </c>
      <c r="G6187">
        <f>VALUE(SUBSTITUTE(Hafas[[#This Row],[Längengrad Bahnhof]],".",","))</f>
        <v>8.5786789999999993</v>
      </c>
    </row>
    <row r="6188" spans="1:7">
      <c r="A6188" s="4" t="s">
        <v>20703</v>
      </c>
      <c r="B6188">
        <v>8005492</v>
      </c>
      <c r="D6188" s="4" t="s">
        <v>20704</v>
      </c>
      <c r="E6188" s="4" t="s">
        <v>20705</v>
      </c>
      <c r="F6188">
        <f>VALUE(SUBSTITUTE(Hafas[[#This Row],[Breitengrad Bahnhof]],".",","))</f>
        <v>49.393599999999999</v>
      </c>
      <c r="G6188">
        <f>VALUE(SUBSTITUTE(Hafas[[#This Row],[Längengrad Bahnhof]],".",","))</f>
        <v>8.5726700000000005</v>
      </c>
    </row>
    <row r="6189" spans="1:7">
      <c r="A6189" s="4" t="s">
        <v>20706</v>
      </c>
      <c r="B6189">
        <v>8005493</v>
      </c>
      <c r="D6189" s="4" t="s">
        <v>20707</v>
      </c>
      <c r="E6189" s="4" t="s">
        <v>20708</v>
      </c>
      <c r="F6189">
        <f>VALUE(SUBSTITUTE(Hafas[[#This Row],[Breitengrad Bahnhof]],".",","))</f>
        <v>49.406799999999997</v>
      </c>
      <c r="G6189">
        <f>VALUE(SUBSTITUTE(Hafas[[#This Row],[Längengrad Bahnhof]],".",","))</f>
        <v>8.5563400000000005</v>
      </c>
    </row>
    <row r="6190" spans="1:7">
      <c r="A6190" s="4" t="s">
        <v>20709</v>
      </c>
      <c r="B6190">
        <v>8007326</v>
      </c>
      <c r="D6190" s="4" t="s">
        <v>20710</v>
      </c>
      <c r="E6190" s="4" t="s">
        <v>20711</v>
      </c>
      <c r="F6190">
        <f>VALUE(SUBSTITUTE(Hafas[[#This Row],[Breitengrad Bahnhof]],".",","))</f>
        <v>48.870578999999999</v>
      </c>
      <c r="G6190">
        <f>VALUE(SUBSTITUTE(Hafas[[#This Row],[Längengrad Bahnhof]],".",","))</f>
        <v>9.071396</v>
      </c>
    </row>
    <row r="6191" spans="1:7">
      <c r="A6191" s="4" t="s">
        <v>20712</v>
      </c>
      <c r="B6191">
        <v>8070650</v>
      </c>
      <c r="D6191" s="4" t="s">
        <v>20713</v>
      </c>
      <c r="E6191" s="4" t="s">
        <v>20714</v>
      </c>
      <c r="F6191">
        <f>VALUE(SUBSTITUTE(Hafas[[#This Row],[Breitengrad Bahnhof]],".",","))</f>
        <v>53.122715999999997</v>
      </c>
      <c r="G6191">
        <f>VALUE(SUBSTITUTE(Hafas[[#This Row],[Längengrad Bahnhof]],".",","))</f>
        <v>10.117191999999999</v>
      </c>
    </row>
    <row r="6192" spans="1:7">
      <c r="A6192" s="4" t="s">
        <v>20715</v>
      </c>
      <c r="B6192">
        <v>8005495</v>
      </c>
      <c r="D6192" s="4" t="s">
        <v>20716</v>
      </c>
      <c r="E6192" s="4" t="s">
        <v>20717</v>
      </c>
      <c r="F6192">
        <f>VALUE(SUBSTITUTE(Hafas[[#This Row],[Breitengrad Bahnhof]],".",","))</f>
        <v>48.273192999999999</v>
      </c>
      <c r="G6192">
        <f>VALUE(SUBSTITUTE(Hafas[[#This Row],[Längengrad Bahnhof]],".",","))</f>
        <v>12.249699</v>
      </c>
    </row>
    <row r="6193" spans="1:7">
      <c r="A6193" s="4" t="s">
        <v>20718</v>
      </c>
      <c r="B6193">
        <v>8005497</v>
      </c>
      <c r="D6193" s="4" t="s">
        <v>20719</v>
      </c>
      <c r="E6193" s="4" t="s">
        <v>20720</v>
      </c>
      <c r="F6193">
        <f>VALUE(SUBSTITUTE(Hafas[[#This Row],[Breitengrad Bahnhof]],".",","))</f>
        <v>47.591019000000003</v>
      </c>
      <c r="G6193">
        <f>VALUE(SUBSTITUTE(Hafas[[#This Row],[Längengrad Bahnhof]],".",","))</f>
        <v>7.8703279999999998</v>
      </c>
    </row>
    <row r="6194" spans="1:7">
      <c r="A6194" s="4" t="s">
        <v>20721</v>
      </c>
      <c r="B6194">
        <v>8012958</v>
      </c>
      <c r="D6194" s="4" t="s">
        <v>2585</v>
      </c>
      <c r="E6194" s="4" t="s">
        <v>2585</v>
      </c>
      <c r="F6194">
        <f>VALUE(SUBSTITUTE(Hafas[[#This Row],[Breitengrad Bahnhof]],".",","))</f>
        <v>999999</v>
      </c>
      <c r="G6194">
        <f>VALUE(SUBSTITUTE(Hafas[[#This Row],[Längengrad Bahnhof]],".",","))</f>
        <v>999999</v>
      </c>
    </row>
    <row r="6195" spans="1:7">
      <c r="A6195" s="4" t="s">
        <v>20722</v>
      </c>
      <c r="B6195">
        <v>8012959</v>
      </c>
      <c r="D6195" s="4" t="s">
        <v>20723</v>
      </c>
      <c r="E6195" s="4" t="s">
        <v>20724</v>
      </c>
      <c r="F6195">
        <f>VALUE(SUBSTITUTE(Hafas[[#This Row],[Breitengrad Bahnhof]],".",","))</f>
        <v>50.975834999999996</v>
      </c>
      <c r="G6195">
        <f>VALUE(SUBSTITUTE(Hafas[[#This Row],[Längengrad Bahnhof]],".",","))</f>
        <v>14.272168000000001</v>
      </c>
    </row>
    <row r="6196" spans="1:7">
      <c r="A6196" s="4" t="s">
        <v>20725</v>
      </c>
      <c r="B6196">
        <v>8005498</v>
      </c>
      <c r="D6196" s="4" t="s">
        <v>20726</v>
      </c>
      <c r="E6196" s="4" t="s">
        <v>20727</v>
      </c>
      <c r="F6196">
        <f>VALUE(SUBSTITUTE(Hafas[[#This Row],[Breitengrad Bahnhof]],".",","))</f>
        <v>50.748969000000002</v>
      </c>
      <c r="G6196">
        <f>VALUE(SUBSTITUTE(Hafas[[#This Row],[Längengrad Bahnhof]],".",","))</f>
        <v>8.2527629999999998</v>
      </c>
    </row>
    <row r="6197" spans="1:7">
      <c r="A6197" s="4" t="s">
        <v>20728</v>
      </c>
      <c r="B6197">
        <v>8005499</v>
      </c>
      <c r="D6197" s="4" t="s">
        <v>20729</v>
      </c>
      <c r="E6197" s="4" t="s">
        <v>20730</v>
      </c>
      <c r="F6197">
        <f>VALUE(SUBSTITUTE(Hafas[[#This Row],[Breitengrad Bahnhof]],".",","))</f>
        <v>50.795710999999997</v>
      </c>
      <c r="G6197">
        <f>VALUE(SUBSTITUTE(Hafas[[#This Row],[Längengrad Bahnhof]],".",","))</f>
        <v>6.9574540000000002</v>
      </c>
    </row>
    <row r="6198" spans="1:7">
      <c r="A6198" s="4" t="s">
        <v>20731</v>
      </c>
      <c r="B6198">
        <v>8000042</v>
      </c>
      <c r="D6198" s="4" t="s">
        <v>20732</v>
      </c>
      <c r="E6198" s="4" t="s">
        <v>20733</v>
      </c>
      <c r="F6198">
        <f>VALUE(SUBSTITUTE(Hafas[[#This Row],[Breitengrad Bahnhof]],".",","))</f>
        <v>49.441156999999997</v>
      </c>
      <c r="G6198">
        <f>VALUE(SUBSTITUTE(Hafas[[#This Row],[Längengrad Bahnhof]],".",","))</f>
        <v>9.3384689999999999</v>
      </c>
    </row>
    <row r="6199" spans="1:7">
      <c r="A6199" s="4" t="s">
        <v>636</v>
      </c>
      <c r="B6199">
        <v>8013492</v>
      </c>
      <c r="D6199" s="4" t="s">
        <v>20734</v>
      </c>
      <c r="E6199" s="4" t="s">
        <v>20735</v>
      </c>
      <c r="F6199">
        <f>VALUE(SUBSTITUTE(Hafas[[#This Row],[Breitengrad Bahnhof]],".",","))</f>
        <v>52.291840000000001</v>
      </c>
      <c r="G6199">
        <f>VALUE(SUBSTITUTE(Hafas[[#This Row],[Längengrad Bahnhof]],".",","))</f>
        <v>12.985452</v>
      </c>
    </row>
    <row r="6200" spans="1:7">
      <c r="A6200" s="4" t="s">
        <v>20736</v>
      </c>
      <c r="B6200">
        <v>8010183</v>
      </c>
      <c r="D6200" s="4" t="s">
        <v>20737</v>
      </c>
      <c r="E6200" s="4" t="s">
        <v>20738</v>
      </c>
      <c r="F6200">
        <f>VALUE(SUBSTITUTE(Hafas[[#This Row],[Breitengrad Bahnhof]],".",","))</f>
        <v>51.553100999999998</v>
      </c>
      <c r="G6200">
        <f>VALUE(SUBSTITUTE(Hafas[[#This Row],[Längengrad Bahnhof]],".",","))</f>
        <v>14.055251999999999</v>
      </c>
    </row>
    <row r="6201" spans="1:7">
      <c r="A6201" s="4" t="s">
        <v>20739</v>
      </c>
      <c r="B6201">
        <v>8089141</v>
      </c>
      <c r="D6201" s="4" t="s">
        <v>20740</v>
      </c>
      <c r="E6201" s="4" t="s">
        <v>20741</v>
      </c>
      <c r="F6201">
        <f>VALUE(SUBSTITUTE(Hafas[[#This Row],[Breitengrad Bahnhof]],".",","))</f>
        <v>51.164408999999999</v>
      </c>
      <c r="G6201">
        <f>VALUE(SUBSTITUTE(Hafas[[#This Row],[Längengrad Bahnhof]],".",","))</f>
        <v>10.514281</v>
      </c>
    </row>
    <row r="6202" spans="1:7">
      <c r="A6202" s="4" t="s">
        <v>20742</v>
      </c>
      <c r="B6202">
        <v>8012961</v>
      </c>
      <c r="D6202" s="4" t="s">
        <v>20743</v>
      </c>
      <c r="E6202" s="4" t="s">
        <v>20744</v>
      </c>
      <c r="F6202">
        <f>VALUE(SUBSTITUTE(Hafas[[#This Row],[Breitengrad Bahnhof]],".",","))</f>
        <v>51.170012</v>
      </c>
      <c r="G6202">
        <f>VALUE(SUBSTITUTE(Hafas[[#This Row],[Längengrad Bahnhof]],".",","))</f>
        <v>10.521193</v>
      </c>
    </row>
    <row r="6203" spans="1:7">
      <c r="A6203" s="4" t="s">
        <v>20745</v>
      </c>
      <c r="B6203">
        <v>8012962</v>
      </c>
      <c r="D6203" s="4" t="s">
        <v>20746</v>
      </c>
      <c r="E6203" s="4" t="s">
        <v>20747</v>
      </c>
      <c r="F6203">
        <f>VALUE(SUBSTITUTE(Hafas[[#This Row],[Breitengrad Bahnhof]],".",","))</f>
        <v>53.935478000000003</v>
      </c>
      <c r="G6203">
        <f>VALUE(SUBSTITUTE(Hafas[[#This Row],[Längengrad Bahnhof]],".",","))</f>
        <v>14.187859</v>
      </c>
    </row>
    <row r="6204" spans="1:7">
      <c r="A6204" s="4" t="s">
        <v>20748</v>
      </c>
      <c r="B6204">
        <v>8012963</v>
      </c>
      <c r="D6204" s="4" t="s">
        <v>20749</v>
      </c>
      <c r="E6204" s="4" t="s">
        <v>20750</v>
      </c>
      <c r="F6204">
        <f>VALUE(SUBSTITUTE(Hafas[[#This Row],[Breitengrad Bahnhof]],".",","))</f>
        <v>53.949835999999998</v>
      </c>
      <c r="G6204">
        <f>VALUE(SUBSTITUTE(Hafas[[#This Row],[Längengrad Bahnhof]],".",","))</f>
        <v>14.169586000000001</v>
      </c>
    </row>
    <row r="6205" spans="1:7">
      <c r="A6205" s="4" t="s">
        <v>20751</v>
      </c>
      <c r="B6205">
        <v>8012964</v>
      </c>
      <c r="D6205" s="4" t="s">
        <v>20752</v>
      </c>
      <c r="E6205" s="4" t="s">
        <v>20753</v>
      </c>
      <c r="F6205">
        <f>VALUE(SUBSTITUTE(Hafas[[#This Row],[Breitengrad Bahnhof]],".",","))</f>
        <v>54.133315000000003</v>
      </c>
      <c r="G6205">
        <f>VALUE(SUBSTITUTE(Hafas[[#This Row],[Längengrad Bahnhof]],".",","))</f>
        <v>13.614807000000001</v>
      </c>
    </row>
    <row r="6206" spans="1:7">
      <c r="A6206" s="4" t="s">
        <v>20754</v>
      </c>
      <c r="B6206">
        <v>8012965</v>
      </c>
      <c r="D6206" s="4" t="s">
        <v>20755</v>
      </c>
      <c r="E6206" s="4" t="s">
        <v>20756</v>
      </c>
      <c r="F6206">
        <f>VALUE(SUBSTITUTE(Hafas[[#This Row],[Breitengrad Bahnhof]],".",","))</f>
        <v>50.929270000000002</v>
      </c>
      <c r="G6206">
        <f>VALUE(SUBSTITUTE(Hafas[[#This Row],[Längengrad Bahnhof]],".",","))</f>
        <v>10.792702</v>
      </c>
    </row>
    <row r="6207" spans="1:7">
      <c r="A6207" s="4" t="s">
        <v>515</v>
      </c>
      <c r="B6207">
        <v>8005502</v>
      </c>
      <c r="D6207" s="4" t="s">
        <v>20757</v>
      </c>
      <c r="E6207" s="4" t="s">
        <v>20758</v>
      </c>
      <c r="F6207">
        <f>VALUE(SUBSTITUTE(Hafas[[#This Row],[Breitengrad Bahnhof]],".",","))</f>
        <v>47.803516000000002</v>
      </c>
      <c r="G6207">
        <f>VALUE(SUBSTITUTE(Hafas[[#This Row],[Längengrad Bahnhof]],".",","))</f>
        <v>8.1911149999999999</v>
      </c>
    </row>
    <row r="6208" spans="1:7">
      <c r="A6208" s="4" t="s">
        <v>20759</v>
      </c>
      <c r="B6208">
        <v>8012966</v>
      </c>
      <c r="D6208" s="4" t="s">
        <v>20760</v>
      </c>
      <c r="E6208" s="4" t="s">
        <v>20761</v>
      </c>
      <c r="F6208">
        <f>VALUE(SUBSTITUTE(Hafas[[#This Row],[Breitengrad Bahnhof]],".",","))</f>
        <v>52.618293999999999</v>
      </c>
      <c r="G6208">
        <f>VALUE(SUBSTITUTE(Hafas[[#This Row],[Längengrad Bahnhof]],".",","))</f>
        <v>13.675986999999999</v>
      </c>
    </row>
    <row r="6209" spans="1:7">
      <c r="A6209" s="4" t="s">
        <v>20762</v>
      </c>
      <c r="B6209">
        <v>8081060</v>
      </c>
      <c r="D6209" s="4" t="s">
        <v>20763</v>
      </c>
      <c r="E6209" s="4" t="s">
        <v>20764</v>
      </c>
      <c r="F6209">
        <f>VALUE(SUBSTITUTE(Hafas[[#This Row],[Breitengrad Bahnhof]],".",","))</f>
        <v>52.622300000000003</v>
      </c>
      <c r="G6209">
        <f>VALUE(SUBSTITUTE(Hafas[[#This Row],[Längengrad Bahnhof]],".",","))</f>
        <v>13.676951000000001</v>
      </c>
    </row>
    <row r="6210" spans="1:7">
      <c r="A6210" s="4" t="s">
        <v>20765</v>
      </c>
      <c r="B6210">
        <v>8005504</v>
      </c>
      <c r="D6210" s="4" t="s">
        <v>20766</v>
      </c>
      <c r="E6210" s="4" t="s">
        <v>20767</v>
      </c>
      <c r="F6210">
        <f>VALUE(SUBSTITUTE(Hafas[[#This Row],[Breitengrad Bahnhof]],".",","))</f>
        <v>48.041370000000001</v>
      </c>
      <c r="G6210">
        <f>VALUE(SUBSTITUTE(Hafas[[#This Row],[Längengrad Bahnhof]],".",","))</f>
        <v>11.198729999999999</v>
      </c>
    </row>
    <row r="6211" spans="1:7">
      <c r="A6211" s="4" t="s">
        <v>20768</v>
      </c>
      <c r="B6211">
        <v>8005505</v>
      </c>
      <c r="D6211" s="4" t="s">
        <v>20769</v>
      </c>
      <c r="E6211" s="4" t="s">
        <v>20770</v>
      </c>
      <c r="F6211">
        <f>VALUE(SUBSTITUTE(Hafas[[#This Row],[Breitengrad Bahnhof]],".",","))</f>
        <v>47.655267000000002</v>
      </c>
      <c r="G6211">
        <f>VALUE(SUBSTITUTE(Hafas[[#This Row],[Längengrad Bahnhof]],".",","))</f>
        <v>10.613981000000001</v>
      </c>
    </row>
    <row r="6212" spans="1:7">
      <c r="A6212" s="4" t="s">
        <v>20771</v>
      </c>
      <c r="B6212">
        <v>8081586</v>
      </c>
      <c r="D6212" s="4" t="s">
        <v>20772</v>
      </c>
      <c r="E6212" s="4" t="s">
        <v>20773</v>
      </c>
      <c r="F6212">
        <f>VALUE(SUBSTITUTE(Hafas[[#This Row],[Breitengrad Bahnhof]],".",","))</f>
        <v>52.552480000000003</v>
      </c>
      <c r="G6212">
        <f>VALUE(SUBSTITUTE(Hafas[[#This Row],[Längengrad Bahnhof]],".",","))</f>
        <v>13.116809999999999</v>
      </c>
    </row>
    <row r="6213" spans="1:7">
      <c r="A6213" s="4" t="s">
        <v>20774</v>
      </c>
      <c r="B6213">
        <v>8012967</v>
      </c>
      <c r="D6213" s="4" t="s">
        <v>20775</v>
      </c>
      <c r="E6213" s="4" t="s">
        <v>20776</v>
      </c>
      <c r="F6213">
        <f>VALUE(SUBSTITUTE(Hafas[[#This Row],[Breitengrad Bahnhof]],".",","))</f>
        <v>52.885643000000002</v>
      </c>
      <c r="G6213">
        <f>VALUE(SUBSTITUTE(Hafas[[#This Row],[Längengrad Bahnhof]],".",","))</f>
        <v>11.743575999999999</v>
      </c>
    </row>
    <row r="6214" spans="1:7">
      <c r="A6214" s="4" t="s">
        <v>20777</v>
      </c>
      <c r="B6214">
        <v>8012968</v>
      </c>
      <c r="D6214" s="4" t="s">
        <v>20778</v>
      </c>
      <c r="E6214" s="4" t="s">
        <v>20779</v>
      </c>
      <c r="F6214">
        <f>VALUE(SUBSTITUTE(Hafas[[#This Row],[Breitengrad Bahnhof]],".",","))</f>
        <v>53.221367000000001</v>
      </c>
      <c r="G6214">
        <f>VALUE(SUBSTITUTE(Hafas[[#This Row],[Längengrad Bahnhof]],".",","))</f>
        <v>13.884200999999999</v>
      </c>
    </row>
    <row r="6215" spans="1:7">
      <c r="A6215" s="4" t="s">
        <v>20780</v>
      </c>
      <c r="B6215">
        <v>8005506</v>
      </c>
      <c r="D6215" s="4" t="s">
        <v>20781</v>
      </c>
      <c r="E6215" s="4" t="s">
        <v>20782</v>
      </c>
      <c r="F6215">
        <f>VALUE(SUBSTITUTE(Hafas[[#This Row],[Breitengrad Bahnhof]],".",","))</f>
        <v>47.670983999999997</v>
      </c>
      <c r="G6215">
        <f>VALUE(SUBSTITUTE(Hafas[[#This Row],[Längengrad Bahnhof]],".",","))</f>
        <v>11.16583</v>
      </c>
    </row>
    <row r="6216" spans="1:7">
      <c r="A6216" s="4" t="s">
        <v>20783</v>
      </c>
      <c r="B6216">
        <v>8012973</v>
      </c>
      <c r="D6216" s="4" t="s">
        <v>20784</v>
      </c>
      <c r="E6216" s="4" t="s">
        <v>20785</v>
      </c>
      <c r="F6216">
        <f>VALUE(SUBSTITUTE(Hafas[[#This Row],[Breitengrad Bahnhof]],".",","))</f>
        <v>52.538198000000001</v>
      </c>
      <c r="G6216">
        <f>VALUE(SUBSTITUTE(Hafas[[#This Row],[Längengrad Bahnhof]],".",","))</f>
        <v>14.394413</v>
      </c>
    </row>
    <row r="6217" spans="1:7">
      <c r="A6217" s="4" t="s">
        <v>20786</v>
      </c>
      <c r="B6217">
        <v>8011788</v>
      </c>
      <c r="D6217" s="4" t="s">
        <v>20787</v>
      </c>
      <c r="E6217" s="4" t="s">
        <v>20788</v>
      </c>
      <c r="F6217">
        <f>VALUE(SUBSTITUTE(Hafas[[#This Row],[Breitengrad Bahnhof]],".",","))</f>
        <v>52.559303</v>
      </c>
      <c r="G6217">
        <f>VALUE(SUBSTITUTE(Hafas[[#This Row],[Längengrad Bahnhof]],".",","))</f>
        <v>14.351462</v>
      </c>
    </row>
    <row r="6218" spans="1:7">
      <c r="A6218" s="4" t="s">
        <v>20789</v>
      </c>
      <c r="B6218">
        <v>8012974</v>
      </c>
      <c r="D6218" s="4" t="s">
        <v>20790</v>
      </c>
      <c r="E6218" s="4" t="s">
        <v>20791</v>
      </c>
      <c r="F6218">
        <f>VALUE(SUBSTITUTE(Hafas[[#This Row],[Breitengrad Bahnhof]],".",","))</f>
        <v>54.367610999999997</v>
      </c>
      <c r="G6218">
        <f>VALUE(SUBSTITUTE(Hafas[[#This Row],[Längengrad Bahnhof]],".",","))</f>
        <v>13.561280999999999</v>
      </c>
    </row>
    <row r="6219" spans="1:7">
      <c r="A6219" s="4" t="s">
        <v>668</v>
      </c>
      <c r="B6219">
        <v>8005507</v>
      </c>
      <c r="D6219" s="4" t="s">
        <v>20792</v>
      </c>
      <c r="E6219" s="4" t="s">
        <v>20793</v>
      </c>
      <c r="F6219">
        <f>VALUE(SUBSTITUTE(Hafas[[#This Row],[Breitengrad Bahnhof]],".",","))</f>
        <v>52.391674999999999</v>
      </c>
      <c r="G6219">
        <f>VALUE(SUBSTITUTE(Hafas[[#This Row],[Längengrad Bahnhof]],".",","))</f>
        <v>9.5943140000000007</v>
      </c>
    </row>
    <row r="6220" spans="1:7">
      <c r="A6220" s="4" t="s">
        <v>20794</v>
      </c>
      <c r="B6220">
        <v>8012975</v>
      </c>
      <c r="D6220" s="4" t="s">
        <v>20795</v>
      </c>
      <c r="E6220" s="4" t="s">
        <v>20796</v>
      </c>
      <c r="F6220">
        <f>VALUE(SUBSTITUTE(Hafas[[#This Row],[Breitengrad Bahnhof]],".",","))</f>
        <v>51.270271000000001</v>
      </c>
      <c r="G6220">
        <f>VALUE(SUBSTITUTE(Hafas[[#This Row],[Längengrad Bahnhof]],".",","))</f>
        <v>13.240079</v>
      </c>
    </row>
    <row r="6221" spans="1:7">
      <c r="A6221" s="4" t="s">
        <v>20797</v>
      </c>
      <c r="B6221">
        <v>8000043</v>
      </c>
      <c r="D6221" s="4" t="s">
        <v>20798</v>
      </c>
      <c r="E6221" s="4" t="s">
        <v>20799</v>
      </c>
      <c r="F6221">
        <f>VALUE(SUBSTITUTE(Hafas[[#This Row],[Breitengrad Bahnhof]],".",","))</f>
        <v>51.887073999999998</v>
      </c>
      <c r="G6221">
        <f>VALUE(SUBSTITUTE(Hafas[[#This Row],[Längengrad Bahnhof]],".",","))</f>
        <v>10.173571000000001</v>
      </c>
    </row>
    <row r="6222" spans="1:7">
      <c r="A6222" s="4" t="s">
        <v>20800</v>
      </c>
      <c r="B6222">
        <v>8005508</v>
      </c>
      <c r="D6222" s="4" t="s">
        <v>20801</v>
      </c>
      <c r="E6222" s="4" t="s">
        <v>20802</v>
      </c>
      <c r="F6222">
        <f>VALUE(SUBSTITUTE(Hafas[[#This Row],[Breitengrad Bahnhof]],".",","))</f>
        <v>47.822783000000001</v>
      </c>
      <c r="G6222">
        <f>VALUE(SUBSTITUTE(Hafas[[#This Row],[Längengrad Bahnhof]],".",","))</f>
        <v>11.28703</v>
      </c>
    </row>
    <row r="6223" spans="1:7">
      <c r="A6223" s="4" t="s">
        <v>20803</v>
      </c>
      <c r="B6223">
        <v>8005510</v>
      </c>
      <c r="D6223" s="4" t="s">
        <v>20804</v>
      </c>
      <c r="E6223" s="4" t="s">
        <v>20805</v>
      </c>
      <c r="F6223">
        <f>VALUE(SUBSTITUTE(Hafas[[#This Row],[Breitengrad Bahnhof]],".",","))</f>
        <v>49.906959000000001</v>
      </c>
      <c r="G6223">
        <f>VALUE(SUBSTITUTE(Hafas[[#This Row],[Längengrad Bahnhof]],".",","))</f>
        <v>6.8234209999999997</v>
      </c>
    </row>
    <row r="6224" spans="1:7">
      <c r="A6224" s="4" t="s">
        <v>20806</v>
      </c>
      <c r="B6224">
        <v>8012976</v>
      </c>
      <c r="D6224" s="4" t="s">
        <v>20807</v>
      </c>
      <c r="E6224" s="4" t="s">
        <v>20808</v>
      </c>
      <c r="F6224">
        <f>VALUE(SUBSTITUTE(Hafas[[#This Row],[Breitengrad Bahnhof]],".",","))</f>
        <v>50.535452999999997</v>
      </c>
      <c r="G6224">
        <f>VALUE(SUBSTITUTE(Hafas[[#This Row],[Längengrad Bahnhof]],".",","))</f>
        <v>12.993805</v>
      </c>
    </row>
    <row r="6225" spans="1:7">
      <c r="A6225" s="4" t="s">
        <v>20809</v>
      </c>
      <c r="B6225">
        <v>8005511</v>
      </c>
      <c r="D6225" s="4" t="s">
        <v>20810</v>
      </c>
      <c r="E6225" s="4" t="s">
        <v>20811</v>
      </c>
      <c r="F6225">
        <f>VALUE(SUBSTITUTE(Hafas[[#This Row],[Breitengrad Bahnhof]],".",","))</f>
        <v>52.318075</v>
      </c>
      <c r="G6225">
        <f>VALUE(SUBSTITUTE(Hafas[[#This Row],[Längengrad Bahnhof]],".",","))</f>
        <v>9.9625280000000007</v>
      </c>
    </row>
    <row r="6226" spans="1:7">
      <c r="A6226" s="4" t="s">
        <v>20812</v>
      </c>
      <c r="B6226">
        <v>8005512</v>
      </c>
      <c r="D6226" s="4" t="s">
        <v>20813</v>
      </c>
      <c r="E6226" s="4" t="s">
        <v>20814</v>
      </c>
      <c r="F6226">
        <f>VALUE(SUBSTITUTE(Hafas[[#This Row],[Breitengrad Bahnhof]],".",","))</f>
        <v>47.857159000000003</v>
      </c>
      <c r="G6226">
        <f>VALUE(SUBSTITUTE(Hafas[[#This Row],[Längengrad Bahnhof]],".",","))</f>
        <v>12.636777</v>
      </c>
    </row>
    <row r="6227" spans="1:7">
      <c r="A6227" s="4" t="s">
        <v>20815</v>
      </c>
      <c r="B6227">
        <v>8012977</v>
      </c>
      <c r="D6227" s="4" t="s">
        <v>20816</v>
      </c>
      <c r="E6227" s="4" t="s">
        <v>20817</v>
      </c>
      <c r="F6227">
        <f>VALUE(SUBSTITUTE(Hafas[[#This Row],[Breitengrad Bahnhof]],".",","))</f>
        <v>50.939967000000003</v>
      </c>
      <c r="G6227">
        <f>VALUE(SUBSTITUTE(Hafas[[#This Row],[Längengrad Bahnhof]],".",","))</f>
        <v>13.647601</v>
      </c>
    </row>
    <row r="6228" spans="1:7">
      <c r="A6228" s="4" t="s">
        <v>20818</v>
      </c>
      <c r="B6228">
        <v>8012979</v>
      </c>
      <c r="D6228" s="4" t="s">
        <v>20819</v>
      </c>
      <c r="E6228" s="4" t="s">
        <v>20820</v>
      </c>
      <c r="F6228">
        <f>VALUE(SUBSTITUTE(Hafas[[#This Row],[Breitengrad Bahnhof]],".",","))</f>
        <v>50.935797999999998</v>
      </c>
      <c r="G6228">
        <f>VALUE(SUBSTITUTE(Hafas[[#This Row],[Längengrad Bahnhof]],".",","))</f>
        <v>14.613706000000001</v>
      </c>
    </row>
    <row r="6229" spans="1:7">
      <c r="A6229" s="4" t="s">
        <v>20821</v>
      </c>
      <c r="B6229">
        <v>8012981</v>
      </c>
      <c r="D6229" s="4" t="s">
        <v>20822</v>
      </c>
      <c r="E6229" s="4" t="s">
        <v>20823</v>
      </c>
      <c r="F6229">
        <f>VALUE(SUBSTITUTE(Hafas[[#This Row],[Breitengrad Bahnhof]],".",","))</f>
        <v>51.153767000000002</v>
      </c>
      <c r="G6229">
        <f>VALUE(SUBSTITUTE(Hafas[[#This Row],[Längengrad Bahnhof]],".",","))</f>
        <v>14.325332</v>
      </c>
    </row>
    <row r="6230" spans="1:7">
      <c r="A6230" s="4" t="s">
        <v>20824</v>
      </c>
      <c r="B6230">
        <v>8005516</v>
      </c>
      <c r="D6230" s="4" t="s">
        <v>20825</v>
      </c>
      <c r="E6230" s="4" t="s">
        <v>20826</v>
      </c>
      <c r="F6230">
        <f>VALUE(SUBSTITUTE(Hafas[[#This Row],[Breitengrad Bahnhof]],".",","))</f>
        <v>50.178915000000003</v>
      </c>
      <c r="G6230">
        <f>VALUE(SUBSTITUTE(Hafas[[#This Row],[Längengrad Bahnhof]],".",","))</f>
        <v>12.134605000000001</v>
      </c>
    </row>
    <row r="6231" spans="1:7">
      <c r="A6231" s="4" t="s">
        <v>20827</v>
      </c>
      <c r="B6231">
        <v>8005517</v>
      </c>
      <c r="D6231" s="4" t="s">
        <v>20828</v>
      </c>
      <c r="E6231" s="4" t="s">
        <v>20829</v>
      </c>
      <c r="F6231">
        <f>VALUE(SUBSTITUTE(Hafas[[#This Row],[Breitengrad Bahnhof]],".",","))</f>
        <v>50.174216000000001</v>
      </c>
      <c r="G6231">
        <f>VALUE(SUBSTITUTE(Hafas[[#This Row],[Längengrad Bahnhof]],".",","))</f>
        <v>12.126305</v>
      </c>
    </row>
    <row r="6232" spans="1:7">
      <c r="A6232" s="4" t="s">
        <v>20830</v>
      </c>
      <c r="B6232">
        <v>8081098</v>
      </c>
      <c r="D6232" s="4" t="s">
        <v>20831</v>
      </c>
      <c r="E6232" s="4" t="s">
        <v>20832</v>
      </c>
      <c r="F6232">
        <f>VALUE(SUBSTITUTE(Hafas[[#This Row],[Breitengrad Bahnhof]],".",","))</f>
        <v>52.633049999999997</v>
      </c>
      <c r="G6232">
        <f>VALUE(SUBSTITUTE(Hafas[[#This Row],[Längengrad Bahnhof]],".",","))</f>
        <v>12.714262</v>
      </c>
    </row>
    <row r="6233" spans="1:7">
      <c r="A6233" s="4" t="s">
        <v>20833</v>
      </c>
      <c r="B6233">
        <v>8005520</v>
      </c>
      <c r="D6233" s="4" t="s">
        <v>20834</v>
      </c>
      <c r="E6233" s="4" t="s">
        <v>20835</v>
      </c>
      <c r="F6233">
        <f>VALUE(SUBSTITUTE(Hafas[[#This Row],[Breitengrad Bahnhof]],".",","))</f>
        <v>50.316476000000002</v>
      </c>
      <c r="G6233">
        <f>VALUE(SUBSTITUTE(Hafas[[#This Row],[Längengrad Bahnhof]],".",","))</f>
        <v>11.748405</v>
      </c>
    </row>
    <row r="6234" spans="1:7">
      <c r="A6234" s="4" t="s">
        <v>20836</v>
      </c>
      <c r="B6234">
        <v>8005518</v>
      </c>
      <c r="D6234" s="4" t="s">
        <v>20837</v>
      </c>
      <c r="E6234" s="4" t="s">
        <v>20838</v>
      </c>
      <c r="F6234">
        <f>VALUE(SUBSTITUTE(Hafas[[#This Row],[Breitengrad Bahnhof]],".",","))</f>
        <v>50.188948000000003</v>
      </c>
      <c r="G6234">
        <f>VALUE(SUBSTITUTE(Hafas[[#This Row],[Längengrad Bahnhof]],".",","))</f>
        <v>12.119884000000001</v>
      </c>
    </row>
    <row r="6235" spans="1:7">
      <c r="A6235" s="4" t="s">
        <v>20839</v>
      </c>
      <c r="B6235">
        <v>8017447</v>
      </c>
      <c r="D6235" s="4" t="s">
        <v>2585</v>
      </c>
      <c r="E6235" s="4" t="s">
        <v>2585</v>
      </c>
      <c r="F6235">
        <f>VALUE(SUBSTITUTE(Hafas[[#This Row],[Breitengrad Bahnhof]],".",","))</f>
        <v>999999</v>
      </c>
      <c r="G6235">
        <f>VALUE(SUBSTITUTE(Hafas[[#This Row],[Längengrad Bahnhof]],".",","))</f>
        <v>999999</v>
      </c>
    </row>
    <row r="6236" spans="1:7">
      <c r="A6236" s="4" t="s">
        <v>20840</v>
      </c>
      <c r="B6236">
        <v>8007835</v>
      </c>
      <c r="D6236" s="4" t="s">
        <v>20841</v>
      </c>
      <c r="E6236" s="4" t="s">
        <v>20842</v>
      </c>
      <c r="F6236">
        <f>VALUE(SUBSTITUTE(Hafas[[#This Row],[Breitengrad Bahnhof]],".",","))</f>
        <v>50.865695000000002</v>
      </c>
      <c r="G6236">
        <f>VALUE(SUBSTITUTE(Hafas[[#This Row],[Längengrad Bahnhof]],".",","))</f>
        <v>6.4393560000000001</v>
      </c>
    </row>
    <row r="6237" spans="1:7">
      <c r="A6237" s="4" t="s">
        <v>20843</v>
      </c>
      <c r="B6237">
        <v>8070859</v>
      </c>
      <c r="D6237" s="4" t="s">
        <v>20844</v>
      </c>
      <c r="E6237" s="4" t="s">
        <v>20845</v>
      </c>
      <c r="F6237">
        <f>VALUE(SUBSTITUTE(Hafas[[#This Row],[Breitengrad Bahnhof]],".",","))</f>
        <v>49.857008</v>
      </c>
      <c r="G6237">
        <f>VALUE(SUBSTITUTE(Hafas[[#This Row],[Längengrad Bahnhof]],".",","))</f>
        <v>10.102029999999999</v>
      </c>
    </row>
    <row r="6238" spans="1:7">
      <c r="A6238" s="4" t="s">
        <v>20846</v>
      </c>
      <c r="B6238">
        <v>8005523</v>
      </c>
      <c r="D6238" s="4" t="s">
        <v>20847</v>
      </c>
      <c r="E6238" s="4" t="s">
        <v>20848</v>
      </c>
      <c r="F6238">
        <f>VALUE(SUBSTITUTE(Hafas[[#This Row],[Breitengrad Bahnhof]],".",","))</f>
        <v>49.854259999999996</v>
      </c>
      <c r="G6238">
        <f>VALUE(SUBSTITUTE(Hafas[[#This Row],[Längengrad Bahnhof]],".",","))</f>
        <v>10.102454</v>
      </c>
    </row>
    <row r="6239" spans="1:7">
      <c r="A6239" s="4" t="s">
        <v>313</v>
      </c>
      <c r="B6239">
        <v>8005522</v>
      </c>
      <c r="D6239" s="4" t="s">
        <v>20849</v>
      </c>
      <c r="E6239" s="4" t="s">
        <v>20850</v>
      </c>
      <c r="F6239">
        <f>VALUE(SUBSTITUTE(Hafas[[#This Row],[Breitengrad Bahnhof]],".",","))</f>
        <v>50.041460000000001</v>
      </c>
      <c r="G6239">
        <f>VALUE(SUBSTITUTE(Hafas[[#This Row],[Längengrad Bahnhof]],".",","))</f>
        <v>8.9674720000000008</v>
      </c>
    </row>
    <row r="6240" spans="1:7">
      <c r="A6240" s="4" t="s">
        <v>20851</v>
      </c>
      <c r="B6240">
        <v>8012983</v>
      </c>
      <c r="D6240" s="4" t="s">
        <v>20852</v>
      </c>
      <c r="E6240" s="4" t="s">
        <v>20853</v>
      </c>
      <c r="F6240">
        <f>VALUE(SUBSTITUTE(Hafas[[#This Row],[Breitengrad Bahnhof]],".",","))</f>
        <v>54.371344000000001</v>
      </c>
      <c r="G6240">
        <f>VALUE(SUBSTITUTE(Hafas[[#This Row],[Längengrad Bahnhof]],".",","))</f>
        <v>13.697661999999999</v>
      </c>
    </row>
    <row r="6241" spans="1:7">
      <c r="A6241" s="4" t="s">
        <v>20854</v>
      </c>
      <c r="B6241">
        <v>8070258</v>
      </c>
      <c r="D6241" s="4" t="s">
        <v>20855</v>
      </c>
      <c r="E6241" s="4" t="s">
        <v>20856</v>
      </c>
      <c r="F6241">
        <f>VALUE(SUBSTITUTE(Hafas[[#This Row],[Breitengrad Bahnhof]],".",","))</f>
        <v>54.375892</v>
      </c>
      <c r="G6241">
        <f>VALUE(SUBSTITUTE(Hafas[[#This Row],[Längengrad Bahnhof]],".",","))</f>
        <v>13.680913</v>
      </c>
    </row>
    <row r="6242" spans="1:7">
      <c r="A6242" s="4" t="s">
        <v>20857</v>
      </c>
      <c r="B6242">
        <v>8007811</v>
      </c>
      <c r="D6242" s="4" t="s">
        <v>20858</v>
      </c>
      <c r="E6242" s="4" t="s">
        <v>20859</v>
      </c>
      <c r="F6242">
        <f>VALUE(SUBSTITUTE(Hafas[[#This Row],[Breitengrad Bahnhof]],".",","))</f>
        <v>53.515529000000001</v>
      </c>
      <c r="G6242">
        <f>VALUE(SUBSTITUTE(Hafas[[#This Row],[Längengrad Bahnhof]],".",","))</f>
        <v>8.7230570000000007</v>
      </c>
    </row>
    <row r="6243" spans="1:7">
      <c r="A6243" s="4" t="s">
        <v>20860</v>
      </c>
      <c r="B6243">
        <v>8005525</v>
      </c>
      <c r="D6243" s="4" t="s">
        <v>20861</v>
      </c>
      <c r="E6243" s="4" t="s">
        <v>20862</v>
      </c>
      <c r="F6243">
        <f>VALUE(SUBSTITUTE(Hafas[[#This Row],[Breitengrad Bahnhof]],".",","))</f>
        <v>51.706643999999997</v>
      </c>
      <c r="G6243">
        <f>VALUE(SUBSTITUTE(Hafas[[#This Row],[Längengrad Bahnhof]],".",","))</f>
        <v>7.4534060000000002</v>
      </c>
    </row>
    <row r="6244" spans="1:7">
      <c r="A6244" s="4" t="s">
        <v>20863</v>
      </c>
      <c r="B6244">
        <v>8005526</v>
      </c>
      <c r="D6244" s="4" t="s">
        <v>20864</v>
      </c>
      <c r="E6244" s="4" t="s">
        <v>20865</v>
      </c>
      <c r="F6244">
        <f>VALUE(SUBSTITUTE(Hafas[[#This Row],[Breitengrad Bahnhof]],".",","))</f>
        <v>51.693671999999999</v>
      </c>
      <c r="G6244">
        <f>VALUE(SUBSTITUTE(Hafas[[#This Row],[Längengrad Bahnhof]],".",","))</f>
        <v>7.4546089999999996</v>
      </c>
    </row>
    <row r="6245" spans="1:7">
      <c r="A6245" s="4" t="s">
        <v>20866</v>
      </c>
      <c r="B6245">
        <v>8012984</v>
      </c>
      <c r="D6245" s="4" t="s">
        <v>20867</v>
      </c>
      <c r="E6245" s="4" t="s">
        <v>20868</v>
      </c>
      <c r="F6245">
        <f>VALUE(SUBSTITUTE(Hafas[[#This Row],[Breitengrad Bahnhof]],".",","))</f>
        <v>50.386896999999998</v>
      </c>
      <c r="G6245">
        <f>VALUE(SUBSTITUTE(Hafas[[#This Row],[Längengrad Bahnhof]],".",","))</f>
        <v>11.064095</v>
      </c>
    </row>
    <row r="6246" spans="1:7">
      <c r="A6246" s="4" t="s">
        <v>20869</v>
      </c>
      <c r="B6246">
        <v>8005532</v>
      </c>
      <c r="D6246" s="4" t="s">
        <v>20870</v>
      </c>
      <c r="E6246" s="4" t="s">
        <v>20871</v>
      </c>
      <c r="F6246">
        <f>VALUE(SUBSTITUTE(Hafas[[#This Row],[Breitengrad Bahnhof]],".",","))</f>
        <v>48.324016</v>
      </c>
      <c r="G6246">
        <f>VALUE(SUBSTITUTE(Hafas[[#This Row],[Längengrad Bahnhof]],".",","))</f>
        <v>10.050502</v>
      </c>
    </row>
    <row r="6247" spans="1:7">
      <c r="A6247" s="4" t="s">
        <v>20872</v>
      </c>
      <c r="B6247">
        <v>8001065</v>
      </c>
      <c r="D6247" s="4" t="s">
        <v>20873</v>
      </c>
      <c r="E6247" s="4" t="s">
        <v>20874</v>
      </c>
      <c r="F6247">
        <f>VALUE(SUBSTITUTE(Hafas[[#This Row],[Breitengrad Bahnhof]],".",","))</f>
        <v>51.907029999999999</v>
      </c>
      <c r="G6247">
        <f>VALUE(SUBSTITUTE(Hafas[[#This Row],[Längengrad Bahnhof]],".",","))</f>
        <v>7.4876870000000002</v>
      </c>
    </row>
    <row r="6248" spans="1:7">
      <c r="A6248" s="4" t="s">
        <v>20875</v>
      </c>
      <c r="B6248">
        <v>8010327</v>
      </c>
      <c r="D6248" s="4" t="s">
        <v>20876</v>
      </c>
      <c r="E6248" s="4" t="s">
        <v>20877</v>
      </c>
      <c r="F6248">
        <f>VALUE(SUBSTITUTE(Hafas[[#This Row],[Breitengrad Bahnhof]],".",","))</f>
        <v>51.527349000000001</v>
      </c>
      <c r="G6248">
        <f>VALUE(SUBSTITUTE(Hafas[[#This Row],[Längengrad Bahnhof]],".",","))</f>
        <v>14.004216</v>
      </c>
    </row>
    <row r="6249" spans="1:7">
      <c r="A6249" s="4" t="s">
        <v>20878</v>
      </c>
      <c r="B6249">
        <v>8005536</v>
      </c>
      <c r="D6249" s="4" t="s">
        <v>20879</v>
      </c>
      <c r="E6249" s="4" t="s">
        <v>20880</v>
      </c>
      <c r="F6249">
        <f>VALUE(SUBSTITUTE(Hafas[[#This Row],[Breitengrad Bahnhof]],".",","))</f>
        <v>49.378762000000002</v>
      </c>
      <c r="G6249">
        <f>VALUE(SUBSTITUTE(Hafas[[#This Row],[Längengrad Bahnhof]],".",","))</f>
        <v>9.3805180000000004</v>
      </c>
    </row>
    <row r="6250" spans="1:7">
      <c r="A6250" s="4" t="s">
        <v>20881</v>
      </c>
      <c r="B6250">
        <v>8012986</v>
      </c>
      <c r="D6250" s="4" t="s">
        <v>20882</v>
      </c>
      <c r="E6250" s="4" t="s">
        <v>20883</v>
      </c>
      <c r="F6250">
        <f>VALUE(SUBSTITUTE(Hafas[[#This Row],[Breitengrad Bahnhof]],".",","))</f>
        <v>54.377975999999997</v>
      </c>
      <c r="G6250">
        <f>VALUE(SUBSTITUTE(Hafas[[#This Row],[Längengrad Bahnhof]],".",","))</f>
        <v>13.582128000000001</v>
      </c>
    </row>
    <row r="6251" spans="1:7">
      <c r="A6251" s="4" t="s">
        <v>20884</v>
      </c>
      <c r="B6251">
        <v>8005539</v>
      </c>
      <c r="D6251" s="4" t="s">
        <v>20885</v>
      </c>
      <c r="E6251" s="4" t="s">
        <v>20886</v>
      </c>
      <c r="F6251">
        <f>VALUE(SUBSTITUTE(Hafas[[#This Row],[Breitengrad Bahnhof]],".",","))</f>
        <v>49.577131999999999</v>
      </c>
      <c r="G6251">
        <f>VALUE(SUBSTITUTE(Hafas[[#This Row],[Längengrad Bahnhof]],".",","))</f>
        <v>6.5699810000000003</v>
      </c>
    </row>
    <row r="6252" spans="1:7">
      <c r="A6252" s="4" t="s">
        <v>20887</v>
      </c>
      <c r="B6252">
        <v>8005540</v>
      </c>
      <c r="D6252" s="4" t="s">
        <v>20888</v>
      </c>
      <c r="E6252" s="4" t="s">
        <v>20889</v>
      </c>
      <c r="F6252">
        <f>VALUE(SUBSTITUTE(Hafas[[#This Row],[Breitengrad Bahnhof]],".",","))</f>
        <v>48.958916000000002</v>
      </c>
      <c r="G6252">
        <f>VALUE(SUBSTITUTE(Hafas[[#This Row],[Längengrad Bahnhof]],".",","))</f>
        <v>9.0185080000000006</v>
      </c>
    </row>
    <row r="6253" spans="1:7">
      <c r="A6253" s="4" t="s">
        <v>20890</v>
      </c>
      <c r="B6253">
        <v>8005543</v>
      </c>
      <c r="D6253" s="4" t="s">
        <v>20891</v>
      </c>
      <c r="E6253" s="4" t="s">
        <v>20892</v>
      </c>
      <c r="F6253">
        <f>VALUE(SUBSTITUTE(Hafas[[#This Row],[Breitengrad Bahnhof]],".",","))</f>
        <v>49.167648</v>
      </c>
      <c r="G6253">
        <f>VALUE(SUBSTITUTE(Hafas[[#This Row],[Längengrad Bahnhof]],".",","))</f>
        <v>11.628123</v>
      </c>
    </row>
    <row r="6254" spans="1:7">
      <c r="A6254" s="4" t="s">
        <v>20893</v>
      </c>
      <c r="B6254">
        <v>8005544</v>
      </c>
      <c r="D6254" s="4" t="s">
        <v>20894</v>
      </c>
      <c r="E6254" s="4" t="s">
        <v>20895</v>
      </c>
      <c r="F6254">
        <f>VALUE(SUBSTITUTE(Hafas[[#This Row],[Breitengrad Bahnhof]],".",","))</f>
        <v>50.241906</v>
      </c>
      <c r="G6254">
        <f>VALUE(SUBSTITUTE(Hafas[[#This Row],[Längengrad Bahnhof]],".",","))</f>
        <v>8.6460050000000006</v>
      </c>
    </row>
    <row r="6255" spans="1:7">
      <c r="A6255" s="4" t="s">
        <v>20896</v>
      </c>
      <c r="B6255">
        <v>8005545</v>
      </c>
      <c r="D6255" s="4" t="s">
        <v>20897</v>
      </c>
      <c r="E6255" s="4" t="s">
        <v>20898</v>
      </c>
      <c r="F6255">
        <f>VALUE(SUBSTITUTE(Hafas[[#This Row],[Breitengrad Bahnhof]],".",","))</f>
        <v>50.209820000000001</v>
      </c>
      <c r="G6255">
        <f>VALUE(SUBSTITUTE(Hafas[[#This Row],[Längengrad Bahnhof]],".",","))</f>
        <v>11.868771000000001</v>
      </c>
    </row>
    <row r="6256" spans="1:7">
      <c r="A6256" s="4" t="s">
        <v>20899</v>
      </c>
      <c r="B6256">
        <v>8005547</v>
      </c>
      <c r="D6256" s="4" t="s">
        <v>20900</v>
      </c>
      <c r="E6256" s="4" t="s">
        <v>20901</v>
      </c>
      <c r="F6256">
        <f>VALUE(SUBSTITUTE(Hafas[[#This Row],[Breitengrad Bahnhof]],".",","))</f>
        <v>49.894416999999997</v>
      </c>
      <c r="G6256">
        <f>VALUE(SUBSTITUTE(Hafas[[#This Row],[Längengrad Bahnhof]],".",","))</f>
        <v>11.705541999999999</v>
      </c>
    </row>
    <row r="6257" spans="1:7">
      <c r="A6257" s="4" t="s">
        <v>20902</v>
      </c>
      <c r="B6257">
        <v>8005551</v>
      </c>
      <c r="D6257" s="4" t="s">
        <v>20903</v>
      </c>
      <c r="E6257" s="4" t="s">
        <v>20904</v>
      </c>
      <c r="F6257">
        <f>VALUE(SUBSTITUTE(Hafas[[#This Row],[Breitengrad Bahnhof]],".",","))</f>
        <v>49.209269999999997</v>
      </c>
      <c r="G6257">
        <f>VALUE(SUBSTITUTE(Hafas[[#This Row],[Längengrad Bahnhof]],".",","))</f>
        <v>8.0425649999999997</v>
      </c>
    </row>
    <row r="6258" spans="1:7">
      <c r="A6258" s="4" t="s">
        <v>20905</v>
      </c>
      <c r="B6258">
        <v>8012989</v>
      </c>
      <c r="D6258" s="4" t="s">
        <v>20906</v>
      </c>
      <c r="E6258" s="4" t="s">
        <v>20907</v>
      </c>
      <c r="F6258">
        <f>VALUE(SUBSTITUTE(Hafas[[#This Row],[Breitengrad Bahnhof]],".",","))</f>
        <v>52.754280000000001</v>
      </c>
      <c r="G6258">
        <f>VALUE(SUBSTITUTE(Hafas[[#This Row],[Längengrad Bahnhof]],".",","))</f>
        <v>11.080807</v>
      </c>
    </row>
    <row r="6259" spans="1:7">
      <c r="A6259" s="4" t="s">
        <v>20908</v>
      </c>
      <c r="B6259">
        <v>8005555</v>
      </c>
      <c r="D6259" s="4" t="s">
        <v>20909</v>
      </c>
      <c r="E6259" s="4" t="s">
        <v>20910</v>
      </c>
      <c r="F6259">
        <f>VALUE(SUBSTITUTE(Hafas[[#This Row],[Breitengrad Bahnhof]],".",","))</f>
        <v>51.257761000000002</v>
      </c>
      <c r="G6259">
        <f>VALUE(SUBSTITUTE(Hafas[[#This Row],[Längengrad Bahnhof]],".",","))</f>
        <v>8.4738349999999993</v>
      </c>
    </row>
    <row r="6260" spans="1:7">
      <c r="A6260" s="4" t="s">
        <v>20911</v>
      </c>
      <c r="B6260">
        <v>8075556</v>
      </c>
      <c r="D6260" s="4" t="s">
        <v>2585</v>
      </c>
      <c r="E6260" s="4" t="s">
        <v>2585</v>
      </c>
      <c r="F6260">
        <f>VALUE(SUBSTITUTE(Hafas[[#This Row],[Breitengrad Bahnhof]],".",","))</f>
        <v>999999</v>
      </c>
      <c r="G6260">
        <f>VALUE(SUBSTITUTE(Hafas[[#This Row],[Längengrad Bahnhof]],".",","))</f>
        <v>999999</v>
      </c>
    </row>
    <row r="6261" spans="1:7">
      <c r="A6261" s="4" t="s">
        <v>20912</v>
      </c>
      <c r="B6261">
        <v>8005556</v>
      </c>
      <c r="D6261" s="4" t="s">
        <v>20913</v>
      </c>
      <c r="E6261" s="4" t="s">
        <v>20914</v>
      </c>
      <c r="F6261">
        <f>VALUE(SUBSTITUTE(Hafas[[#This Row],[Breitengrad Bahnhof]],".",","))</f>
        <v>50.793914999999998</v>
      </c>
      <c r="G6261">
        <f>VALUE(SUBSTITUTE(Hafas[[#This Row],[Längengrad Bahnhof]],".",","))</f>
        <v>7.2030260000000004</v>
      </c>
    </row>
    <row r="6262" spans="1:7">
      <c r="A6262" s="4" t="s">
        <v>20915</v>
      </c>
      <c r="B6262">
        <v>8007438</v>
      </c>
      <c r="D6262" s="4" t="s">
        <v>20916</v>
      </c>
      <c r="E6262" s="4" t="s">
        <v>20917</v>
      </c>
      <c r="F6262">
        <f>VALUE(SUBSTITUTE(Hafas[[#This Row],[Breitengrad Bahnhof]],".",","))</f>
        <v>49.271227000000003</v>
      </c>
      <c r="G6262">
        <f>VALUE(SUBSTITUTE(Hafas[[#This Row],[Längengrad Bahnhof]],".",","))</f>
        <v>9.0873860000000004</v>
      </c>
    </row>
    <row r="6263" spans="1:7">
      <c r="A6263" s="4" t="s">
        <v>20918</v>
      </c>
      <c r="B6263">
        <v>8005557</v>
      </c>
      <c r="D6263" s="4" t="s">
        <v>20919</v>
      </c>
      <c r="E6263" s="4" t="s">
        <v>20920</v>
      </c>
      <c r="F6263">
        <f>VALUE(SUBSTITUTE(Hafas[[#This Row],[Breitengrad Bahnhof]],".",","))</f>
        <v>49.506349999999998</v>
      </c>
      <c r="G6263">
        <f>VALUE(SUBSTITUTE(Hafas[[#This Row],[Längengrad Bahnhof]],".",","))</f>
        <v>10.875519000000001</v>
      </c>
    </row>
    <row r="6264" spans="1:7">
      <c r="A6264" s="4" t="s">
        <v>20921</v>
      </c>
      <c r="B6264">
        <v>8000046</v>
      </c>
      <c r="D6264" s="4" t="s">
        <v>20922</v>
      </c>
      <c r="E6264" s="4" t="s">
        <v>20923</v>
      </c>
      <c r="F6264">
        <f>VALUE(SUBSTITUTE(Hafas[[#This Row],[Breitengrad Bahnhof]],".",","))</f>
        <v>50.875939000000002</v>
      </c>
      <c r="G6264">
        <f>VALUE(SUBSTITUTE(Hafas[[#This Row],[Längengrad Bahnhof]],".",","))</f>
        <v>8.016508</v>
      </c>
    </row>
    <row r="6265" spans="1:7">
      <c r="A6265" s="4" t="s">
        <v>20924</v>
      </c>
      <c r="B6265">
        <v>8003018</v>
      </c>
      <c r="D6265" s="4" t="s">
        <v>20925</v>
      </c>
      <c r="E6265" s="4" t="s">
        <v>20926</v>
      </c>
      <c r="F6265">
        <f>VALUE(SUBSTITUTE(Hafas[[#This Row],[Breitengrad Bahnhof]],".",","))</f>
        <v>50.915581000000003</v>
      </c>
      <c r="G6265">
        <f>VALUE(SUBSTITUTE(Hafas[[#This Row],[Längengrad Bahnhof]],".",","))</f>
        <v>8.0143520000000006</v>
      </c>
    </row>
    <row r="6266" spans="1:7">
      <c r="A6266" s="4" t="s">
        <v>20927</v>
      </c>
      <c r="B6266">
        <v>8003020</v>
      </c>
      <c r="D6266" s="4" t="s">
        <v>20928</v>
      </c>
      <c r="E6266" s="4" t="s">
        <v>20929</v>
      </c>
      <c r="F6266">
        <f>VALUE(SUBSTITUTE(Hafas[[#This Row],[Breitengrad Bahnhof]],".",","))</f>
        <v>50.895966000000001</v>
      </c>
      <c r="G6266">
        <f>VALUE(SUBSTITUTE(Hafas[[#This Row],[Längengrad Bahnhof]],".",","))</f>
        <v>8.0298420000000004</v>
      </c>
    </row>
    <row r="6267" spans="1:7">
      <c r="A6267" s="4" t="s">
        <v>20930</v>
      </c>
      <c r="B6267">
        <v>8005559</v>
      </c>
      <c r="D6267" s="4" t="s">
        <v>20931</v>
      </c>
      <c r="E6267" s="4" t="s">
        <v>20932</v>
      </c>
      <c r="F6267">
        <f>VALUE(SUBSTITUTE(Hafas[[#This Row],[Breitengrad Bahnhof]],".",","))</f>
        <v>47.821826999999999</v>
      </c>
      <c r="G6267">
        <f>VALUE(SUBSTITUTE(Hafas[[#This Row],[Längengrad Bahnhof]],".",","))</f>
        <v>12.646006</v>
      </c>
    </row>
    <row r="6268" spans="1:7">
      <c r="A6268" s="4" t="s">
        <v>20933</v>
      </c>
      <c r="B6268">
        <v>8005561</v>
      </c>
      <c r="D6268" s="4" t="s">
        <v>20934</v>
      </c>
      <c r="E6268" s="4" t="s">
        <v>20935</v>
      </c>
      <c r="F6268">
        <f>VALUE(SUBSTITUTE(Hafas[[#This Row],[Breitengrad Bahnhof]],".",","))</f>
        <v>54.068522999999999</v>
      </c>
      <c r="G6268">
        <f>VALUE(SUBSTITUTE(Hafas[[#This Row],[Längengrad Bahnhof]],".",","))</f>
        <v>10.769107999999999</v>
      </c>
    </row>
    <row r="6269" spans="1:7">
      <c r="A6269" s="4" t="s">
        <v>20936</v>
      </c>
      <c r="B6269">
        <v>8005562</v>
      </c>
      <c r="D6269" s="4" t="s">
        <v>20937</v>
      </c>
      <c r="E6269" s="4" t="s">
        <v>20938</v>
      </c>
      <c r="F6269">
        <f>VALUE(SUBSTITUTE(Hafas[[#This Row],[Breitengrad Bahnhof]],".",","))</f>
        <v>49.361696000000002</v>
      </c>
      <c r="G6269">
        <f>VALUE(SUBSTITUTE(Hafas[[#This Row],[Längengrad Bahnhof]],".",","))</f>
        <v>6.665362</v>
      </c>
    </row>
    <row r="6270" spans="1:7">
      <c r="A6270" s="4" t="s">
        <v>20939</v>
      </c>
      <c r="B6270">
        <v>8000060</v>
      </c>
      <c r="D6270" s="4" t="s">
        <v>20940</v>
      </c>
      <c r="E6270" s="4" t="s">
        <v>20941</v>
      </c>
      <c r="F6270">
        <f>VALUE(SUBSTITUTE(Hafas[[#This Row],[Breitengrad Bahnhof]],".",","))</f>
        <v>50.485937999999997</v>
      </c>
      <c r="G6270">
        <f>VALUE(SUBSTITUTE(Hafas[[#This Row],[Längengrad Bahnhof]],".",","))</f>
        <v>7.771312</v>
      </c>
    </row>
    <row r="6271" spans="1:7">
      <c r="A6271" s="4" t="s">
        <v>20942</v>
      </c>
      <c r="B6271">
        <v>8012992</v>
      </c>
      <c r="D6271" s="4" t="s">
        <v>20943</v>
      </c>
      <c r="E6271" s="4" t="s">
        <v>20944</v>
      </c>
      <c r="F6271">
        <f>VALUE(SUBSTITUTE(Hafas[[#This Row],[Breitengrad Bahnhof]],".",","))</f>
        <v>52.818928999999997</v>
      </c>
      <c r="G6271">
        <f>VALUE(SUBSTITUTE(Hafas[[#This Row],[Längengrad Bahnhof]],".",","))</f>
        <v>12.397722</v>
      </c>
    </row>
    <row r="6272" spans="1:7">
      <c r="A6272" s="4" t="s">
        <v>20945</v>
      </c>
      <c r="B6272">
        <v>8005566</v>
      </c>
      <c r="D6272" s="4" t="s">
        <v>20946</v>
      </c>
      <c r="E6272" s="4" t="s">
        <v>20947</v>
      </c>
      <c r="F6272">
        <f>VALUE(SUBSTITUTE(Hafas[[#This Row],[Breitengrad Bahnhof]],".",","))</f>
        <v>49.297435</v>
      </c>
      <c r="G6272">
        <f>VALUE(SUBSTITUTE(Hafas[[#This Row],[Längengrad Bahnhof]],".",","))</f>
        <v>9.3053360000000005</v>
      </c>
    </row>
    <row r="6273" spans="1:7">
      <c r="A6273" s="4" t="s">
        <v>20948</v>
      </c>
      <c r="B6273">
        <v>8000069</v>
      </c>
      <c r="D6273" s="4" t="s">
        <v>20949</v>
      </c>
      <c r="E6273" s="4" t="s">
        <v>20950</v>
      </c>
      <c r="F6273">
        <f>VALUE(SUBSTITUTE(Hafas[[#This Row],[Breitengrad Bahnhof]],".",","))</f>
        <v>48.086984000000001</v>
      </c>
      <c r="G6273">
        <f>VALUE(SUBSTITUTE(Hafas[[#This Row],[Längengrad Bahnhof]],".",","))</f>
        <v>9.2218509999999991</v>
      </c>
    </row>
    <row r="6274" spans="1:7">
      <c r="A6274" s="4" t="s">
        <v>20951</v>
      </c>
      <c r="B6274">
        <v>8005568</v>
      </c>
      <c r="D6274" s="4" t="s">
        <v>20952</v>
      </c>
      <c r="E6274" s="4" t="s">
        <v>20953</v>
      </c>
      <c r="F6274">
        <f>VALUE(SUBSTITUTE(Hafas[[#This Row],[Breitengrad Bahnhof]],".",","))</f>
        <v>48.068899000000002</v>
      </c>
      <c r="G6274">
        <f>VALUE(SUBSTITUTE(Hafas[[#This Row],[Längengrad Bahnhof]],".",","))</f>
        <v>9.2607239999999997</v>
      </c>
    </row>
    <row r="6275" spans="1:7">
      <c r="A6275" s="4" t="s">
        <v>20954</v>
      </c>
      <c r="B6275">
        <v>8005569</v>
      </c>
      <c r="D6275" s="4" t="s">
        <v>20955</v>
      </c>
      <c r="E6275" s="4" t="s">
        <v>20956</v>
      </c>
      <c r="F6275">
        <f>VALUE(SUBSTITUTE(Hafas[[#This Row],[Breitengrad Bahnhof]],".",","))</f>
        <v>51.223669999999998</v>
      </c>
      <c r="G6275">
        <f>VALUE(SUBSTITUTE(Hafas[[#This Row],[Längengrad Bahnhof]],".",","))</f>
        <v>8.4811239999999994</v>
      </c>
    </row>
    <row r="6276" spans="1:7">
      <c r="A6276" s="4" t="s">
        <v>20957</v>
      </c>
      <c r="B6276">
        <v>8012993</v>
      </c>
      <c r="D6276" s="4" t="s">
        <v>20958</v>
      </c>
      <c r="E6276" s="4" t="s">
        <v>20959</v>
      </c>
      <c r="F6276">
        <f>VALUE(SUBSTITUTE(Hafas[[#This Row],[Breitengrad Bahnhof]],".",","))</f>
        <v>51.319425000000003</v>
      </c>
      <c r="G6276">
        <f>VALUE(SUBSTITUTE(Hafas[[#This Row],[Längengrad Bahnhof]],".",","))</f>
        <v>10.342409999999999</v>
      </c>
    </row>
    <row r="6277" spans="1:7">
      <c r="A6277" s="4" t="s">
        <v>20960</v>
      </c>
      <c r="B6277">
        <v>8017023</v>
      </c>
      <c r="D6277" s="4" t="s">
        <v>20961</v>
      </c>
      <c r="E6277" s="4" t="s">
        <v>20962</v>
      </c>
      <c r="F6277">
        <f>VALUE(SUBSTITUTE(Hafas[[#This Row],[Breitengrad Bahnhof]],".",","))</f>
        <v>51.629092</v>
      </c>
      <c r="G6277">
        <f>VALUE(SUBSTITUTE(Hafas[[#This Row],[Längengrad Bahnhof]],".",","))</f>
        <v>11.091685999999999</v>
      </c>
    </row>
    <row r="6278" spans="1:7">
      <c r="A6278" s="4" t="s">
        <v>20963</v>
      </c>
      <c r="B6278">
        <v>8012996</v>
      </c>
      <c r="D6278" s="4" t="s">
        <v>20964</v>
      </c>
      <c r="E6278" s="4" t="s">
        <v>20965</v>
      </c>
      <c r="F6278">
        <f>VALUE(SUBSTITUTE(Hafas[[#This Row],[Breitengrad Bahnhof]],".",","))</f>
        <v>50.661631999999997</v>
      </c>
      <c r="G6278">
        <f>VALUE(SUBSTITUTE(Hafas[[#This Row],[Längengrad Bahnhof]],".",","))</f>
        <v>12.549053000000001</v>
      </c>
    </row>
    <row r="6279" spans="1:7">
      <c r="A6279" s="4" t="s">
        <v>20966</v>
      </c>
      <c r="B6279">
        <v>8000072</v>
      </c>
      <c r="D6279" s="4" t="s">
        <v>20967</v>
      </c>
      <c r="E6279" s="4" t="s">
        <v>20968</v>
      </c>
      <c r="F6279">
        <f>VALUE(SUBSTITUTE(Hafas[[#This Row],[Breitengrad Bahnhof]],".",","))</f>
        <v>48.262726000000001</v>
      </c>
      <c r="G6279">
        <f>VALUE(SUBSTITUTE(Hafas[[#This Row],[Längengrad Bahnhof]],".",","))</f>
        <v>13.023012</v>
      </c>
    </row>
    <row r="6280" spans="1:7">
      <c r="A6280" s="4" t="s">
        <v>20969</v>
      </c>
      <c r="B6280">
        <v>8005572</v>
      </c>
      <c r="D6280" s="4" t="s">
        <v>20970</v>
      </c>
      <c r="E6280" s="4" t="s">
        <v>20971</v>
      </c>
      <c r="F6280">
        <f>VALUE(SUBSTITUTE(Hafas[[#This Row],[Breitengrad Bahnhof]],".",","))</f>
        <v>49.598458999999998</v>
      </c>
      <c r="G6280">
        <f>VALUE(SUBSTITUTE(Hafas[[#This Row],[Längengrad Bahnhof]],".",","))</f>
        <v>11.341671</v>
      </c>
    </row>
    <row r="6281" spans="1:7">
      <c r="A6281" s="4" t="s">
        <v>20972</v>
      </c>
      <c r="B6281">
        <v>8074450</v>
      </c>
      <c r="D6281" s="4" t="s">
        <v>20973</v>
      </c>
      <c r="E6281" s="4" t="s">
        <v>20974</v>
      </c>
      <c r="F6281">
        <f>VALUE(SUBSTITUTE(Hafas[[#This Row],[Breitengrad Bahnhof]],".",","))</f>
        <v>49.981763999999998</v>
      </c>
      <c r="G6281">
        <f>VALUE(SUBSTITUTE(Hafas[[#This Row],[Längengrad Bahnhof]],".",","))</f>
        <v>7.5263999999999998</v>
      </c>
    </row>
    <row r="6282" spans="1:7">
      <c r="A6282" s="4" t="s">
        <v>20975</v>
      </c>
      <c r="B6282">
        <v>8005573</v>
      </c>
      <c r="D6282" s="4" t="s">
        <v>20976</v>
      </c>
      <c r="E6282" s="4" t="s">
        <v>20977</v>
      </c>
      <c r="F6282">
        <f>VALUE(SUBSTITUTE(Hafas[[#This Row],[Breitengrad Bahnhof]],".",","))</f>
        <v>50.941727999999998</v>
      </c>
      <c r="G6282">
        <f>VALUE(SUBSTITUTE(Hafas[[#This Row],[Längengrad Bahnhof]],".",","))</f>
        <v>8.7041439999999994</v>
      </c>
    </row>
    <row r="6283" spans="1:7">
      <c r="A6283" s="4" t="s">
        <v>20978</v>
      </c>
      <c r="B6283">
        <v>8005574</v>
      </c>
      <c r="D6283" s="4" t="s">
        <v>20979</v>
      </c>
      <c r="E6283" s="4" t="s">
        <v>20980</v>
      </c>
      <c r="F6283">
        <f>VALUE(SUBSTITUTE(Hafas[[#This Row],[Breitengrad Bahnhof]],".",","))</f>
        <v>48.703890999999999</v>
      </c>
      <c r="G6283">
        <f>VALUE(SUBSTITUTE(Hafas[[#This Row],[Längengrad Bahnhof]],".",","))</f>
        <v>8.9990749999999995</v>
      </c>
    </row>
    <row r="6284" spans="1:7">
      <c r="A6284" s="4" t="s">
        <v>20981</v>
      </c>
      <c r="B6284">
        <v>8005575</v>
      </c>
      <c r="D6284" s="4" t="s">
        <v>20982</v>
      </c>
      <c r="E6284" s="4" t="s">
        <v>20983</v>
      </c>
      <c r="F6284">
        <f>VALUE(SUBSTITUTE(Hafas[[#This Row],[Breitengrad Bahnhof]],".",","))</f>
        <v>50.903706999999997</v>
      </c>
      <c r="G6284">
        <f>VALUE(SUBSTITUTE(Hafas[[#This Row],[Längengrad Bahnhof]],".",","))</f>
        <v>6.6811059999999998</v>
      </c>
    </row>
    <row r="6285" spans="1:7">
      <c r="A6285" s="4" t="s">
        <v>20984</v>
      </c>
      <c r="B6285">
        <v>8079616</v>
      </c>
      <c r="D6285" s="4" t="s">
        <v>20985</v>
      </c>
      <c r="E6285" s="4" t="s">
        <v>20986</v>
      </c>
      <c r="F6285">
        <f>VALUE(SUBSTITUTE(Hafas[[#This Row],[Breitengrad Bahnhof]],".",","))</f>
        <v>47.759450000000001</v>
      </c>
      <c r="G6285">
        <f>VALUE(SUBSTITUTE(Hafas[[#This Row],[Längengrad Bahnhof]],".",","))</f>
        <v>8.8721309999999995</v>
      </c>
    </row>
    <row r="6286" spans="1:7">
      <c r="A6286" s="4" t="s">
        <v>20987</v>
      </c>
      <c r="B6286">
        <v>8005560</v>
      </c>
      <c r="D6286" s="4" t="s">
        <v>20988</v>
      </c>
      <c r="E6286" s="4" t="s">
        <v>20989</v>
      </c>
      <c r="F6286">
        <f>VALUE(SUBSTITUTE(Hafas[[#This Row],[Breitengrad Bahnhof]],".",","))</f>
        <v>47.760941000000003</v>
      </c>
      <c r="G6286">
        <f>VALUE(SUBSTITUTE(Hafas[[#This Row],[Längengrad Bahnhof]],".",","))</f>
        <v>8.8271119999999996</v>
      </c>
    </row>
    <row r="6287" spans="1:7">
      <c r="A6287" s="4" t="s">
        <v>20990</v>
      </c>
      <c r="B6287">
        <v>8000073</v>
      </c>
      <c r="D6287" s="4" t="s">
        <v>20991</v>
      </c>
      <c r="E6287" s="4" t="s">
        <v>20992</v>
      </c>
      <c r="F6287">
        <f>VALUE(SUBSTITUTE(Hafas[[#This Row],[Breitengrad Bahnhof]],".",","))</f>
        <v>47.758879999999998</v>
      </c>
      <c r="G6287">
        <f>VALUE(SUBSTITUTE(Hafas[[#This Row],[Längengrad Bahnhof]],".",","))</f>
        <v>8.8412690000000005</v>
      </c>
    </row>
    <row r="6288" spans="1:7">
      <c r="A6288" s="4" t="s">
        <v>20993</v>
      </c>
      <c r="B6288">
        <v>8012998</v>
      </c>
      <c r="D6288" s="4" t="s">
        <v>20994</v>
      </c>
      <c r="E6288" s="4" t="s">
        <v>20995</v>
      </c>
      <c r="F6288">
        <f>VALUE(SUBSTITUTE(Hafas[[#This Row],[Breitengrad Bahnhof]],".",","))</f>
        <v>50.727803999999999</v>
      </c>
      <c r="G6288">
        <f>VALUE(SUBSTITUTE(Hafas[[#This Row],[Längengrad Bahnhof]],".",","))</f>
        <v>11.067263000000001</v>
      </c>
    </row>
    <row r="6289" spans="1:7">
      <c r="A6289" s="4" t="s">
        <v>20996</v>
      </c>
      <c r="B6289">
        <v>8005576</v>
      </c>
      <c r="D6289" s="4" t="s">
        <v>20997</v>
      </c>
      <c r="E6289" s="4" t="s">
        <v>20998</v>
      </c>
      <c r="F6289">
        <f>VALUE(SUBSTITUTE(Hafas[[#This Row],[Breitengrad Bahnhof]],".",","))</f>
        <v>51.058605</v>
      </c>
      <c r="G6289">
        <f>VALUE(SUBSTITUTE(Hafas[[#This Row],[Längengrad Bahnhof]],".",","))</f>
        <v>9.3237729999999992</v>
      </c>
    </row>
    <row r="6290" spans="1:7">
      <c r="A6290" s="4" t="s">
        <v>20999</v>
      </c>
      <c r="B6290">
        <v>8005577</v>
      </c>
      <c r="D6290" s="4" t="s">
        <v>21000</v>
      </c>
      <c r="E6290" s="4" t="s">
        <v>21001</v>
      </c>
      <c r="F6290">
        <f>VALUE(SUBSTITUTE(Hafas[[#This Row],[Breitengrad Bahnhof]],".",","))</f>
        <v>50.649771999999999</v>
      </c>
      <c r="G6290">
        <f>VALUE(SUBSTITUTE(Hafas[[#This Row],[Längengrad Bahnhof]],".",","))</f>
        <v>8.3251259999999991</v>
      </c>
    </row>
    <row r="6291" spans="1:7">
      <c r="A6291" s="4" t="s">
        <v>21002</v>
      </c>
      <c r="B6291">
        <v>8070097</v>
      </c>
      <c r="D6291" s="4" t="s">
        <v>21003</v>
      </c>
      <c r="E6291" s="4" t="s">
        <v>21004</v>
      </c>
      <c r="F6291">
        <f>VALUE(SUBSTITUTE(Hafas[[#This Row],[Breitengrad Bahnhof]],".",","))</f>
        <v>49.241373000000003</v>
      </c>
      <c r="G6291">
        <f>VALUE(SUBSTITUTE(Hafas[[#This Row],[Längengrad Bahnhof]],".",","))</f>
        <v>8.8998430000000006</v>
      </c>
    </row>
    <row r="6292" spans="1:7">
      <c r="A6292" s="4" t="s">
        <v>21005</v>
      </c>
      <c r="B6292">
        <v>8005578</v>
      </c>
      <c r="D6292" s="4" t="s">
        <v>21006</v>
      </c>
      <c r="E6292" s="4" t="s">
        <v>21007</v>
      </c>
      <c r="F6292">
        <f>VALUE(SUBSTITUTE(Hafas[[#This Row],[Breitengrad Bahnhof]],".",","))</f>
        <v>49.250352999999997</v>
      </c>
      <c r="G6292">
        <f>VALUE(SUBSTITUTE(Hafas[[#This Row],[Längengrad Bahnhof]],".",","))</f>
        <v>8.8750999999999998</v>
      </c>
    </row>
    <row r="6293" spans="1:7">
      <c r="A6293" s="4" t="s">
        <v>21008</v>
      </c>
      <c r="B6293">
        <v>8005587</v>
      </c>
      <c r="D6293" s="4" t="s">
        <v>21009</v>
      </c>
      <c r="E6293" s="4" t="s">
        <v>21010</v>
      </c>
      <c r="F6293">
        <f>VALUE(SUBSTITUTE(Hafas[[#This Row],[Breitengrad Bahnhof]],".",","))</f>
        <v>48.759880000000003</v>
      </c>
      <c r="G6293">
        <f>VALUE(SUBSTITUTE(Hafas[[#This Row],[Längengrad Bahnhof]],".",","))</f>
        <v>8.1584289999999999</v>
      </c>
    </row>
    <row r="6294" spans="1:7">
      <c r="A6294" s="4" t="s">
        <v>21011</v>
      </c>
      <c r="B6294">
        <v>8005588</v>
      </c>
      <c r="D6294" s="4" t="s">
        <v>21012</v>
      </c>
      <c r="E6294" s="4" t="s">
        <v>21013</v>
      </c>
      <c r="F6294">
        <f>VALUE(SUBSTITUTE(Hafas[[#This Row],[Breitengrad Bahnhof]],".",","))</f>
        <v>48.770819000000003</v>
      </c>
      <c r="G6294">
        <f>VALUE(SUBSTITUTE(Hafas[[#This Row],[Längengrad Bahnhof]],".",","))</f>
        <v>8.1697919999999993</v>
      </c>
    </row>
    <row r="6295" spans="1:7">
      <c r="A6295" s="4" t="s">
        <v>21014</v>
      </c>
      <c r="B6295">
        <v>8005580</v>
      </c>
      <c r="D6295" s="4" t="s">
        <v>21015</v>
      </c>
      <c r="E6295" s="4" t="s">
        <v>21016</v>
      </c>
      <c r="F6295">
        <f>VALUE(SUBSTITUTE(Hafas[[#This Row],[Breitengrad Bahnhof]],".",","))</f>
        <v>50.546846000000002</v>
      </c>
      <c r="G6295">
        <f>VALUE(SUBSTITUTE(Hafas[[#This Row],[Längengrad Bahnhof]],".",","))</f>
        <v>7.2582240000000002</v>
      </c>
    </row>
    <row r="6296" spans="1:7">
      <c r="A6296" s="4" t="s">
        <v>21017</v>
      </c>
      <c r="B6296">
        <v>8005581</v>
      </c>
      <c r="D6296" s="4" t="s">
        <v>21018</v>
      </c>
      <c r="E6296" s="4" t="s">
        <v>21019</v>
      </c>
      <c r="F6296">
        <f>VALUE(SUBSTITUTE(Hafas[[#This Row],[Breitengrad Bahnhof]],".",","))</f>
        <v>48.990796000000003</v>
      </c>
      <c r="G6296">
        <f>VALUE(SUBSTITUTE(Hafas[[#This Row],[Längengrad Bahnhof]],".",","))</f>
        <v>12.037653000000001</v>
      </c>
    </row>
    <row r="6297" spans="1:7">
      <c r="A6297" s="4" t="s">
        <v>21020</v>
      </c>
      <c r="B6297">
        <v>8005582</v>
      </c>
      <c r="D6297" s="4" t="s">
        <v>21021</v>
      </c>
      <c r="E6297" s="4" t="s">
        <v>21022</v>
      </c>
      <c r="F6297">
        <f>VALUE(SUBSTITUTE(Hafas[[#This Row],[Breitengrad Bahnhof]],".",","))</f>
        <v>47.795586999999998</v>
      </c>
      <c r="G6297">
        <f>VALUE(SUBSTITUTE(Hafas[[#This Row],[Längengrad Bahnhof]],".",","))</f>
        <v>9.0955239999999993</v>
      </c>
    </row>
    <row r="6298" spans="1:7">
      <c r="A6298" s="4" t="s">
        <v>21023</v>
      </c>
      <c r="B6298">
        <v>8013000</v>
      </c>
      <c r="D6298" s="4" t="s">
        <v>21024</v>
      </c>
      <c r="E6298" s="4" t="s">
        <v>21025</v>
      </c>
      <c r="F6298">
        <f>VALUE(SUBSTITUTE(Hafas[[#This Row],[Breitengrad Bahnhof]],".",","))</f>
        <v>50.627313000000001</v>
      </c>
      <c r="G6298">
        <f>VALUE(SUBSTITUTE(Hafas[[#This Row],[Längengrad Bahnhof]],".",","))</f>
        <v>11.155398999999999</v>
      </c>
    </row>
    <row r="6299" spans="1:7">
      <c r="A6299" s="4" t="s">
        <v>21026</v>
      </c>
      <c r="B6299">
        <v>8000076</v>
      </c>
      <c r="D6299" s="4" t="s">
        <v>21027</v>
      </c>
      <c r="E6299" s="4" t="s">
        <v>21028</v>
      </c>
      <c r="F6299">
        <f>VALUE(SUBSTITUTE(Hafas[[#This Row],[Breitengrad Bahnhof]],".",","))</f>
        <v>51.578418999999997</v>
      </c>
      <c r="G6299">
        <f>VALUE(SUBSTITUTE(Hafas[[#This Row],[Längengrad Bahnhof]],".",","))</f>
        <v>8.1045890000000007</v>
      </c>
    </row>
    <row r="6300" spans="1:7">
      <c r="A6300" s="4" t="s">
        <v>21029</v>
      </c>
      <c r="B6300">
        <v>8013002</v>
      </c>
      <c r="D6300" s="4" t="s">
        <v>21030</v>
      </c>
      <c r="E6300" s="4" t="s">
        <v>21031</v>
      </c>
      <c r="F6300">
        <f>VALUE(SUBSTITUTE(Hafas[[#This Row],[Breitengrad Bahnhof]],".",","))</f>
        <v>50.275655</v>
      </c>
      <c r="G6300">
        <f>VALUE(SUBSTITUTE(Hafas[[#This Row],[Längengrad Bahnhof]],".",","))</f>
        <v>12.282436000000001</v>
      </c>
    </row>
    <row r="6301" spans="1:7">
      <c r="A6301" s="4" t="s">
        <v>21032</v>
      </c>
      <c r="B6301">
        <v>8013003</v>
      </c>
      <c r="D6301" s="4" t="s">
        <v>21033</v>
      </c>
      <c r="E6301" s="4" t="s">
        <v>21034</v>
      </c>
      <c r="F6301">
        <f>VALUE(SUBSTITUTE(Hafas[[#This Row],[Breitengrad Bahnhof]],".",","))</f>
        <v>51.053738000000003</v>
      </c>
      <c r="G6301">
        <f>VALUE(SUBSTITUTE(Hafas[[#This Row],[Längengrad Bahnhof]],".",","))</f>
        <v>14.431926000000001</v>
      </c>
    </row>
    <row r="6302" spans="1:7">
      <c r="A6302" s="4" t="s">
        <v>21035</v>
      </c>
      <c r="B6302">
        <v>8005597</v>
      </c>
      <c r="D6302" s="4" t="s">
        <v>21036</v>
      </c>
      <c r="E6302" s="4" t="s">
        <v>21037</v>
      </c>
      <c r="F6302">
        <f>VALUE(SUBSTITUTE(Hafas[[#This Row],[Breitengrad Bahnhof]],".",","))</f>
        <v>51.163899000000001</v>
      </c>
      <c r="G6302">
        <f>VALUE(SUBSTITUTE(Hafas[[#This Row],[Längengrad Bahnhof]],".",","))</f>
        <v>7.0790040000000003</v>
      </c>
    </row>
    <row r="6303" spans="1:7">
      <c r="A6303" s="4" t="s">
        <v>21038</v>
      </c>
      <c r="B6303">
        <v>8000087</v>
      </c>
      <c r="D6303" s="4" t="s">
        <v>21039</v>
      </c>
      <c r="E6303" s="4" t="s">
        <v>21040</v>
      </c>
      <c r="F6303">
        <f>VALUE(SUBSTITUTE(Hafas[[#This Row],[Breitengrad Bahnhof]],".",","))</f>
        <v>51.160766000000002</v>
      </c>
      <c r="G6303">
        <f>VALUE(SUBSTITUTE(Hafas[[#This Row],[Längengrad Bahnhof]],".",","))</f>
        <v>7.0041869999999999</v>
      </c>
    </row>
    <row r="6304" spans="1:7">
      <c r="A6304" s="4" t="s">
        <v>21041</v>
      </c>
      <c r="B6304">
        <v>8005598</v>
      </c>
      <c r="D6304" s="4" t="s">
        <v>21042</v>
      </c>
      <c r="E6304" s="4" t="s">
        <v>21043</v>
      </c>
      <c r="F6304">
        <f>VALUE(SUBSTITUTE(Hafas[[#This Row],[Breitengrad Bahnhof]],".",","))</f>
        <v>51.16574</v>
      </c>
      <c r="G6304">
        <f>VALUE(SUBSTITUTE(Hafas[[#This Row],[Längengrad Bahnhof]],".",","))</f>
        <v>7.0887159999999998</v>
      </c>
    </row>
    <row r="6305" spans="1:7">
      <c r="A6305" s="4" t="s">
        <v>21044</v>
      </c>
      <c r="B6305">
        <v>8070917</v>
      </c>
      <c r="D6305" s="4" t="s">
        <v>21045</v>
      </c>
      <c r="E6305" s="4" t="s">
        <v>21046</v>
      </c>
      <c r="F6305">
        <f>VALUE(SUBSTITUTE(Hafas[[#This Row],[Breitengrad Bahnhof]],".",","))</f>
        <v>51.161821000000003</v>
      </c>
      <c r="G6305">
        <f>VALUE(SUBSTITUTE(Hafas[[#This Row],[Längengrad Bahnhof]],".",","))</f>
        <v>7.109051</v>
      </c>
    </row>
    <row r="6306" spans="1:7">
      <c r="A6306" s="4" t="s">
        <v>21047</v>
      </c>
      <c r="B6306">
        <v>8006714</v>
      </c>
      <c r="D6306" s="4" t="s">
        <v>21048</v>
      </c>
      <c r="E6306" s="4" t="s">
        <v>21049</v>
      </c>
      <c r="F6306">
        <f>VALUE(SUBSTITUTE(Hafas[[#This Row],[Breitengrad Bahnhof]],".",","))</f>
        <v>51.166710999999999</v>
      </c>
      <c r="G6306">
        <f>VALUE(SUBSTITUTE(Hafas[[#This Row],[Längengrad Bahnhof]],".",","))</f>
        <v>6.9923979999999997</v>
      </c>
    </row>
    <row r="6307" spans="1:7">
      <c r="A6307" s="4" t="s">
        <v>21050</v>
      </c>
      <c r="B6307">
        <v>8005590</v>
      </c>
      <c r="D6307" s="4" t="s">
        <v>21051</v>
      </c>
      <c r="E6307" s="4" t="s">
        <v>21052</v>
      </c>
      <c r="F6307">
        <f>VALUE(SUBSTITUTE(Hafas[[#This Row],[Breitengrad Bahnhof]],".",","))</f>
        <v>51.163206000000002</v>
      </c>
      <c r="G6307">
        <f>VALUE(SUBSTITUTE(Hafas[[#This Row],[Längengrad Bahnhof]],".",","))</f>
        <v>7.1281819999999998</v>
      </c>
    </row>
    <row r="6308" spans="1:7">
      <c r="A6308" s="4" t="s">
        <v>21053</v>
      </c>
      <c r="B6308">
        <v>8070865</v>
      </c>
      <c r="D6308" s="4" t="s">
        <v>21054</v>
      </c>
      <c r="E6308" s="4" t="s">
        <v>21055</v>
      </c>
      <c r="F6308">
        <f>VALUE(SUBSTITUTE(Hafas[[#This Row],[Breitengrad Bahnhof]],".",","))</f>
        <v>48.983955999999999</v>
      </c>
      <c r="G6308">
        <f>VALUE(SUBSTITUTE(Hafas[[#This Row],[Längengrad Bahnhof]],".",","))</f>
        <v>8.5496180000000006</v>
      </c>
    </row>
    <row r="6309" spans="1:7">
      <c r="A6309" s="4" t="s">
        <v>21056</v>
      </c>
      <c r="B6309">
        <v>8007866</v>
      </c>
      <c r="D6309" s="4" t="s">
        <v>21057</v>
      </c>
      <c r="E6309" s="4" t="s">
        <v>21058</v>
      </c>
      <c r="F6309">
        <f>VALUE(SUBSTITUTE(Hafas[[#This Row],[Breitengrad Bahnhof]],".",","))</f>
        <v>48.991053000000001</v>
      </c>
      <c r="G6309">
        <f>VALUE(SUBSTITUTE(Hafas[[#This Row],[Längengrad Bahnhof]],".",","))</f>
        <v>8.5407930000000007</v>
      </c>
    </row>
    <row r="6310" spans="1:7">
      <c r="A6310" s="4" t="s">
        <v>21059</v>
      </c>
      <c r="B6310">
        <v>8005585</v>
      </c>
      <c r="D6310" s="4" t="s">
        <v>21060</v>
      </c>
      <c r="E6310" s="4" t="s">
        <v>21061</v>
      </c>
      <c r="F6310">
        <f>VALUE(SUBSTITUTE(Hafas[[#This Row],[Breitengrad Bahnhof]],".",","))</f>
        <v>48.987754000000002</v>
      </c>
      <c r="G6310">
        <f>VALUE(SUBSTITUTE(Hafas[[#This Row],[Längengrad Bahnhof]],".",","))</f>
        <v>8.5435429999999997</v>
      </c>
    </row>
    <row r="6311" spans="1:7">
      <c r="A6311" s="4" t="s">
        <v>21062</v>
      </c>
      <c r="B6311">
        <v>8013004</v>
      </c>
      <c r="D6311" s="4" t="s">
        <v>21063</v>
      </c>
      <c r="E6311" s="4" t="s">
        <v>21064</v>
      </c>
      <c r="F6311">
        <f>VALUE(SUBSTITUTE(Hafas[[#This Row],[Breitengrad Bahnhof]],".",","))</f>
        <v>51.413673000000003</v>
      </c>
      <c r="G6311">
        <f>VALUE(SUBSTITUTE(Hafas[[#This Row],[Längengrad Bahnhof]],".",","))</f>
        <v>10.529847999999999</v>
      </c>
    </row>
    <row r="6312" spans="1:7">
      <c r="A6312" s="4" t="s">
        <v>21065</v>
      </c>
      <c r="B6312">
        <v>8005592</v>
      </c>
      <c r="D6312" s="4" t="s">
        <v>21066</v>
      </c>
      <c r="E6312" s="4" t="s">
        <v>21067</v>
      </c>
      <c r="F6312">
        <f>VALUE(SUBSTITUTE(Hafas[[#This Row],[Breitengrad Bahnhof]],".",","))</f>
        <v>50.545681999999999</v>
      </c>
      <c r="G6312">
        <f>VALUE(SUBSTITUTE(Hafas[[#This Row],[Längengrad Bahnhof]],".",","))</f>
        <v>8.4065849999999998</v>
      </c>
    </row>
    <row r="6313" spans="1:7">
      <c r="A6313" s="4" t="s">
        <v>21068</v>
      </c>
      <c r="B6313">
        <v>8005593</v>
      </c>
      <c r="D6313" s="4" t="s">
        <v>21069</v>
      </c>
      <c r="E6313" s="4" t="s">
        <v>21070</v>
      </c>
      <c r="F6313">
        <f>VALUE(SUBSTITUTE(Hafas[[#This Row],[Breitengrad Bahnhof]],".",","))</f>
        <v>48.891987</v>
      </c>
      <c r="G6313">
        <f>VALUE(SUBSTITUTE(Hafas[[#This Row],[Längengrad Bahnhof]],".",","))</f>
        <v>10.993983</v>
      </c>
    </row>
    <row r="6314" spans="1:7">
      <c r="A6314" s="4" t="s">
        <v>21071</v>
      </c>
      <c r="B6314">
        <v>8013005</v>
      </c>
      <c r="D6314" s="4" t="s">
        <v>21072</v>
      </c>
      <c r="E6314" s="4" t="s">
        <v>21073</v>
      </c>
      <c r="F6314">
        <f>VALUE(SUBSTITUTE(Hafas[[#This Row],[Breitengrad Bahnhof]],".",","))</f>
        <v>52.500416000000001</v>
      </c>
      <c r="G6314">
        <f>VALUE(SUBSTITUTE(Hafas[[#This Row],[Längengrad Bahnhof]],".",","))</f>
        <v>11.294178</v>
      </c>
    </row>
    <row r="6315" spans="1:7">
      <c r="A6315" s="4" t="s">
        <v>21074</v>
      </c>
      <c r="B6315">
        <v>8005594</v>
      </c>
      <c r="D6315" s="4" t="s">
        <v>21075</v>
      </c>
      <c r="E6315" s="4" t="s">
        <v>21076</v>
      </c>
      <c r="F6315">
        <f>VALUE(SUBSTITUTE(Hafas[[#This Row],[Breitengrad Bahnhof]],".",","))</f>
        <v>53.001364000000002</v>
      </c>
      <c r="G6315">
        <f>VALUE(SUBSTITUTE(Hafas[[#This Row],[Längengrad Bahnhof]],".",","))</f>
        <v>9.8610129999999998</v>
      </c>
    </row>
    <row r="6316" spans="1:7">
      <c r="A6316" s="4" t="s">
        <v>21077</v>
      </c>
      <c r="B6316">
        <v>8000088</v>
      </c>
      <c r="D6316" s="4" t="s">
        <v>21078</v>
      </c>
      <c r="E6316" s="4" t="s">
        <v>21079</v>
      </c>
      <c r="F6316">
        <f>VALUE(SUBSTITUTE(Hafas[[#This Row],[Breitengrad Bahnhof]],".",","))</f>
        <v>52.983016999999997</v>
      </c>
      <c r="G6316">
        <f>VALUE(SUBSTITUTE(Hafas[[#This Row],[Längengrad Bahnhof]],".",","))</f>
        <v>9.8311089999999997</v>
      </c>
    </row>
    <row r="6317" spans="1:7">
      <c r="A6317" s="4" t="s">
        <v>21080</v>
      </c>
      <c r="B6317">
        <v>8000445</v>
      </c>
      <c r="D6317" s="4" t="s">
        <v>21081</v>
      </c>
      <c r="E6317" s="4" t="s">
        <v>21082</v>
      </c>
      <c r="F6317">
        <f>VALUE(SUBSTITUTE(Hafas[[#This Row],[Breitengrad Bahnhof]],".",","))</f>
        <v>52.874209</v>
      </c>
      <c r="G6317">
        <f>VALUE(SUBSTITUTE(Hafas[[#This Row],[Längengrad Bahnhof]],".",","))</f>
        <v>10.761416000000001</v>
      </c>
    </row>
    <row r="6318" spans="1:7">
      <c r="A6318" s="4" t="s">
        <v>21083</v>
      </c>
      <c r="B6318">
        <v>8071244</v>
      </c>
      <c r="D6318" s="4" t="s">
        <v>21084</v>
      </c>
      <c r="E6318" s="4" t="s">
        <v>21085</v>
      </c>
      <c r="F6318">
        <f>VALUE(SUBSTITUTE(Hafas[[#This Row],[Breitengrad Bahnhof]],".",","))</f>
        <v>52.874907</v>
      </c>
      <c r="G6318">
        <f>VALUE(SUBSTITUTE(Hafas[[#This Row],[Längengrad Bahnhof]],".",","))</f>
        <v>10.753876</v>
      </c>
    </row>
    <row r="6319" spans="1:7">
      <c r="A6319" s="4" t="s">
        <v>21086</v>
      </c>
      <c r="B6319">
        <v>8010328</v>
      </c>
      <c r="D6319" s="4" t="s">
        <v>21087</v>
      </c>
      <c r="E6319" s="4" t="s">
        <v>21088</v>
      </c>
      <c r="F6319">
        <f>VALUE(SUBSTITUTE(Hafas[[#This Row],[Breitengrad Bahnhof]],".",","))</f>
        <v>51.164954000000002</v>
      </c>
      <c r="G6319">
        <f>VALUE(SUBSTITUTE(Hafas[[#This Row],[Längengrad Bahnhof]],".",","))</f>
        <v>11.127584000000001</v>
      </c>
    </row>
    <row r="6320" spans="1:7">
      <c r="A6320" s="4" t="s">
        <v>21089</v>
      </c>
      <c r="B6320">
        <v>8005600</v>
      </c>
      <c r="D6320" s="4" t="s">
        <v>21090</v>
      </c>
      <c r="E6320" s="4" t="s">
        <v>21091</v>
      </c>
      <c r="F6320">
        <f>VALUE(SUBSTITUTE(Hafas[[#This Row],[Breitengrad Bahnhof]],".",","))</f>
        <v>51.073084999999999</v>
      </c>
      <c r="G6320">
        <f>VALUE(SUBSTITUTE(Hafas[[#This Row],[Längengrad Bahnhof]],".",","))</f>
        <v>7.8425779999999996</v>
      </c>
    </row>
    <row r="6321" spans="1:7">
      <c r="A6321" s="4" t="s">
        <v>21092</v>
      </c>
      <c r="B6321">
        <v>8005601</v>
      </c>
      <c r="D6321" s="4" t="s">
        <v>21093</v>
      </c>
      <c r="E6321" s="4" t="s">
        <v>21094</v>
      </c>
      <c r="F6321">
        <f>VALUE(SUBSTITUTE(Hafas[[#This Row],[Breitengrad Bahnhof]],".",","))</f>
        <v>48.367640000000002</v>
      </c>
      <c r="G6321">
        <f>VALUE(SUBSTITUTE(Hafas[[#This Row],[Längengrad Bahnhof]],".",","))</f>
        <v>9.6204400000000003</v>
      </c>
    </row>
    <row r="6322" spans="1:7">
      <c r="A6322" s="4" t="s">
        <v>21095</v>
      </c>
      <c r="B6322">
        <v>8005602</v>
      </c>
      <c r="D6322" s="4" t="s">
        <v>21096</v>
      </c>
      <c r="E6322" s="4" t="s">
        <v>21097</v>
      </c>
      <c r="F6322">
        <f>VALUE(SUBSTITUTE(Hafas[[#This Row],[Breitengrad Bahnhof]],".",","))</f>
        <v>49.194980999999999</v>
      </c>
      <c r="G6322">
        <f>VALUE(SUBSTITUTE(Hafas[[#This Row],[Längengrad Bahnhof]],".",","))</f>
        <v>8.3602720000000001</v>
      </c>
    </row>
    <row r="6323" spans="1:7">
      <c r="A6323" s="4" t="s">
        <v>21098</v>
      </c>
      <c r="B6323">
        <v>8010329</v>
      </c>
      <c r="D6323" s="4" t="s">
        <v>21099</v>
      </c>
      <c r="E6323" s="4" t="s">
        <v>21100</v>
      </c>
      <c r="F6323">
        <f>VALUE(SUBSTITUTE(Hafas[[#This Row],[Breitengrad Bahnhof]],".",","))</f>
        <v>51.370054000000003</v>
      </c>
      <c r="G6323">
        <f>VALUE(SUBSTITUTE(Hafas[[#This Row],[Längengrad Bahnhof]],".",","))</f>
        <v>10.849193</v>
      </c>
    </row>
    <row r="6324" spans="1:7">
      <c r="A6324" s="4" t="s">
        <v>21101</v>
      </c>
      <c r="B6324">
        <v>8013007</v>
      </c>
      <c r="D6324" s="4" t="s">
        <v>21102</v>
      </c>
      <c r="E6324" s="4" t="s">
        <v>21103</v>
      </c>
      <c r="F6324">
        <f>VALUE(SUBSTITUTE(Hafas[[#This Row],[Breitengrad Bahnhof]],".",","))</f>
        <v>51.362163000000002</v>
      </c>
      <c r="G6324">
        <f>VALUE(SUBSTITUTE(Hafas[[#This Row],[Längengrad Bahnhof]],".",","))</f>
        <v>10.895364000000001</v>
      </c>
    </row>
    <row r="6325" spans="1:7">
      <c r="A6325" s="4" t="s">
        <v>105</v>
      </c>
      <c r="B6325">
        <v>8013008</v>
      </c>
      <c r="D6325" s="4" t="s">
        <v>107</v>
      </c>
      <c r="E6325" s="4" t="s">
        <v>108</v>
      </c>
      <c r="F6325">
        <f>VALUE(SUBSTITUTE(Hafas[[#This Row],[Breitengrad Bahnhof]],".",","))</f>
        <v>50.355077999999999</v>
      </c>
      <c r="G6325">
        <f>VALUE(SUBSTITUTE(Hafas[[#This Row],[Längengrad Bahnhof]],".",","))</f>
        <v>11.168848000000001</v>
      </c>
    </row>
    <row r="6326" spans="1:7">
      <c r="A6326" s="4" t="s">
        <v>21104</v>
      </c>
      <c r="B6326">
        <v>8013009</v>
      </c>
      <c r="D6326" s="4" t="s">
        <v>21105</v>
      </c>
      <c r="E6326" s="4" t="s">
        <v>21106</v>
      </c>
      <c r="F6326">
        <f>VALUE(SUBSTITUTE(Hafas[[#This Row],[Breitengrad Bahnhof]],".",","))</f>
        <v>50.365478000000003</v>
      </c>
      <c r="G6326">
        <f>VALUE(SUBSTITUTE(Hafas[[#This Row],[Längengrad Bahnhof]],".",","))</f>
        <v>11.207549999999999</v>
      </c>
    </row>
    <row r="6327" spans="1:7">
      <c r="A6327" s="4" t="s">
        <v>21107</v>
      </c>
      <c r="B6327">
        <v>8013010</v>
      </c>
      <c r="D6327" s="4" t="s">
        <v>21108</v>
      </c>
      <c r="E6327" s="4" t="s">
        <v>21109</v>
      </c>
      <c r="F6327">
        <f>VALUE(SUBSTITUTE(Hafas[[#This Row],[Breitengrad Bahnhof]],".",","))</f>
        <v>50.352252</v>
      </c>
      <c r="G6327">
        <f>VALUE(SUBSTITUTE(Hafas[[#This Row],[Längengrad Bahnhof]],".",","))</f>
        <v>11.201293</v>
      </c>
    </row>
    <row r="6328" spans="1:7">
      <c r="A6328" s="4" t="s">
        <v>21110</v>
      </c>
      <c r="B6328">
        <v>8013011</v>
      </c>
      <c r="D6328" s="4" t="s">
        <v>21111</v>
      </c>
      <c r="E6328" s="4" t="s">
        <v>21112</v>
      </c>
      <c r="F6328">
        <f>VALUE(SUBSTITUTE(Hafas[[#This Row],[Breitengrad Bahnhof]],".",","))</f>
        <v>50.368031000000002</v>
      </c>
      <c r="G6328">
        <f>VALUE(SUBSTITUTE(Hafas[[#This Row],[Längengrad Bahnhof]],".",","))</f>
        <v>11.159071000000001</v>
      </c>
    </row>
    <row r="6329" spans="1:7">
      <c r="A6329" s="4" t="s">
        <v>21113</v>
      </c>
      <c r="B6329">
        <v>8005607</v>
      </c>
      <c r="D6329" s="4" t="s">
        <v>21114</v>
      </c>
      <c r="E6329" s="4" t="s">
        <v>21115</v>
      </c>
      <c r="F6329">
        <f>VALUE(SUBSTITUTE(Hafas[[#This Row],[Breitengrad Bahnhof]],".",","))</f>
        <v>48.011809999999997</v>
      </c>
      <c r="G6329">
        <f>VALUE(SUBSTITUTE(Hafas[[#This Row],[Längengrad Bahnhof]],".",","))</f>
        <v>10.346939000000001</v>
      </c>
    </row>
    <row r="6330" spans="1:7">
      <c r="A6330" s="4" t="s">
        <v>21116</v>
      </c>
      <c r="B6330">
        <v>8005608</v>
      </c>
      <c r="D6330" s="4" t="s">
        <v>21117</v>
      </c>
      <c r="E6330" s="4" t="s">
        <v>21118</v>
      </c>
      <c r="F6330">
        <f>VALUE(SUBSTITUTE(Hafas[[#This Row],[Breitengrad Bahnhof]],".",","))</f>
        <v>48.559323999999997</v>
      </c>
      <c r="G6330">
        <f>VALUE(SUBSTITUTE(Hafas[[#This Row],[Längengrad Bahnhof]],".",","))</f>
        <v>10.284863</v>
      </c>
    </row>
    <row r="6331" spans="1:7">
      <c r="A6331" s="4" t="s">
        <v>21119</v>
      </c>
      <c r="B6331">
        <v>8005609</v>
      </c>
      <c r="D6331" s="4" t="s">
        <v>21120</v>
      </c>
      <c r="E6331" s="4" t="s">
        <v>21121</v>
      </c>
      <c r="F6331">
        <f>VALUE(SUBSTITUTE(Hafas[[#This Row],[Breitengrad Bahnhof]],".",","))</f>
        <v>47.513283999999999</v>
      </c>
      <c r="G6331">
        <f>VALUE(SUBSTITUTE(Hafas[[#This Row],[Längengrad Bahnhof]],".",","))</f>
        <v>10.272093</v>
      </c>
    </row>
    <row r="6332" spans="1:7">
      <c r="A6332" s="4" t="s">
        <v>21122</v>
      </c>
      <c r="B6332">
        <v>8005610</v>
      </c>
      <c r="D6332" s="4" t="s">
        <v>21123</v>
      </c>
      <c r="E6332" s="4" t="s">
        <v>21124</v>
      </c>
      <c r="F6332">
        <f>VALUE(SUBSTITUTE(Hafas[[#This Row],[Breitengrad Bahnhof]],".",","))</f>
        <v>51.072153</v>
      </c>
      <c r="G6332">
        <f>VALUE(SUBSTITUTE(Hafas[[#This Row],[Längengrad Bahnhof]],".",","))</f>
        <v>9.9309340000000006</v>
      </c>
    </row>
    <row r="6333" spans="1:7">
      <c r="A6333" s="4" t="s">
        <v>21125</v>
      </c>
      <c r="B6333">
        <v>8071122</v>
      </c>
      <c r="D6333" s="4" t="s">
        <v>21126</v>
      </c>
      <c r="E6333" s="4" t="s">
        <v>21127</v>
      </c>
      <c r="F6333">
        <f>VALUE(SUBSTITUTE(Hafas[[#This Row],[Breitengrad Bahnhof]],".",","))</f>
        <v>51.070999999999998</v>
      </c>
      <c r="G6333">
        <f>VALUE(SUBSTITUTE(Hafas[[#This Row],[Längengrad Bahnhof]],".",","))</f>
        <v>9.9329599999999996</v>
      </c>
    </row>
    <row r="6334" spans="1:7">
      <c r="A6334" s="4" t="s">
        <v>21128</v>
      </c>
      <c r="B6334">
        <v>8017040</v>
      </c>
      <c r="D6334" s="4" t="s">
        <v>21129</v>
      </c>
      <c r="E6334" s="4" t="s">
        <v>21130</v>
      </c>
      <c r="F6334">
        <f>VALUE(SUBSTITUTE(Hafas[[#This Row],[Breitengrad Bahnhof]],".",","))</f>
        <v>51.641115999999997</v>
      </c>
      <c r="G6334">
        <f>VALUE(SUBSTITUTE(Hafas[[#This Row],[Längengrad Bahnhof]],".",","))</f>
        <v>10.789415999999999</v>
      </c>
    </row>
    <row r="6335" spans="1:7">
      <c r="A6335" s="4" t="s">
        <v>21131</v>
      </c>
      <c r="B6335">
        <v>8017024</v>
      </c>
      <c r="D6335" s="4" t="s">
        <v>21132</v>
      </c>
      <c r="E6335" s="4" t="s">
        <v>21133</v>
      </c>
      <c r="F6335">
        <f>VALUE(SUBSTITUTE(Hafas[[#This Row],[Breitengrad Bahnhof]],".",","))</f>
        <v>51.693413999999997</v>
      </c>
      <c r="G6335">
        <f>VALUE(SUBSTITUTE(Hafas[[#This Row],[Längengrad Bahnhof]],".",","))</f>
        <v>10.697347000000001</v>
      </c>
    </row>
    <row r="6336" spans="1:7">
      <c r="A6336" s="4" t="s">
        <v>21134</v>
      </c>
      <c r="B6336">
        <v>8005586</v>
      </c>
      <c r="D6336" s="4" t="s">
        <v>21135</v>
      </c>
      <c r="E6336" s="4" t="s">
        <v>21136</v>
      </c>
      <c r="F6336">
        <f>VALUE(SUBSTITUTE(Hafas[[#This Row],[Breitengrad Bahnhof]],".",","))</f>
        <v>54.716661999999999</v>
      </c>
      <c r="G6336">
        <f>VALUE(SUBSTITUTE(Hafas[[#This Row],[Längengrad Bahnhof]],".",","))</f>
        <v>9.6699120000000001</v>
      </c>
    </row>
    <row r="6337" spans="1:7">
      <c r="A6337" s="4" t="s">
        <v>21137</v>
      </c>
      <c r="B6337">
        <v>8005613</v>
      </c>
      <c r="D6337" s="4" t="s">
        <v>21138</v>
      </c>
      <c r="E6337" s="4" t="s">
        <v>21139</v>
      </c>
      <c r="F6337">
        <f>VALUE(SUBSTITUTE(Hafas[[#This Row],[Breitengrad Bahnhof]],".",","))</f>
        <v>53.101241999999999</v>
      </c>
      <c r="G6337">
        <f>VALUE(SUBSTITUTE(Hafas[[#This Row],[Längengrad Bahnhof]],".",","))</f>
        <v>9.2500300000000006</v>
      </c>
    </row>
    <row r="6338" spans="1:7">
      <c r="A6338" s="4" t="s">
        <v>21140</v>
      </c>
      <c r="B6338">
        <v>8005614</v>
      </c>
      <c r="D6338" s="4" t="s">
        <v>21141</v>
      </c>
      <c r="E6338" s="4" t="s">
        <v>21142</v>
      </c>
      <c r="F6338">
        <f>VALUE(SUBSTITUTE(Hafas[[#This Row],[Breitengrad Bahnhof]],".",","))</f>
        <v>48.108085000000003</v>
      </c>
      <c r="G6338">
        <f>VALUE(SUBSTITUTE(Hafas[[#This Row],[Längengrad Bahnhof]],".",","))</f>
        <v>12.209744000000001</v>
      </c>
    </row>
    <row r="6339" spans="1:7">
      <c r="A6339" s="4" t="s">
        <v>21143</v>
      </c>
      <c r="B6339">
        <v>8005616</v>
      </c>
      <c r="D6339" s="4" t="s">
        <v>21144</v>
      </c>
      <c r="E6339" s="4" t="s">
        <v>21145</v>
      </c>
      <c r="F6339">
        <f>VALUE(SUBSTITUTE(Hafas[[#This Row],[Breitengrad Bahnhof]],".",","))</f>
        <v>48.068987</v>
      </c>
      <c r="G6339">
        <f>VALUE(SUBSTITUTE(Hafas[[#This Row],[Längengrad Bahnhof]],".",","))</f>
        <v>8.7401470000000003</v>
      </c>
    </row>
    <row r="6340" spans="1:7">
      <c r="A6340" s="4" t="s">
        <v>21146</v>
      </c>
      <c r="B6340">
        <v>8005617</v>
      </c>
      <c r="D6340" s="4" t="s">
        <v>21147</v>
      </c>
      <c r="E6340" s="4" t="s">
        <v>21148</v>
      </c>
      <c r="F6340">
        <f>VALUE(SUBSTITUTE(Hafas[[#This Row],[Breitengrad Bahnhof]],".",","))</f>
        <v>48.078502</v>
      </c>
      <c r="G6340">
        <f>VALUE(SUBSTITUTE(Hafas[[#This Row],[Längengrad Bahnhof]],".",","))</f>
        <v>8.7304250000000003</v>
      </c>
    </row>
    <row r="6341" spans="1:7">
      <c r="A6341" s="4" t="s">
        <v>21149</v>
      </c>
      <c r="B6341">
        <v>8007066</v>
      </c>
      <c r="D6341" s="4" t="s">
        <v>21150</v>
      </c>
      <c r="E6341" s="4" t="s">
        <v>21151</v>
      </c>
      <c r="F6341">
        <f>VALUE(SUBSTITUTE(Hafas[[#This Row],[Breitengrad Bahnhof]],".",","))</f>
        <v>53.781294000000003</v>
      </c>
      <c r="G6341">
        <f>VALUE(SUBSTITUTE(Hafas[[#This Row],[Längengrad Bahnhof]],".",","))</f>
        <v>9.6852070000000001</v>
      </c>
    </row>
    <row r="6342" spans="1:7">
      <c r="A6342" s="4" t="s">
        <v>21152</v>
      </c>
      <c r="B6342">
        <v>8005622</v>
      </c>
      <c r="D6342" s="4" t="s">
        <v>21153</v>
      </c>
      <c r="E6342" s="4" t="s">
        <v>21154</v>
      </c>
      <c r="F6342">
        <f>VALUE(SUBSTITUTE(Hafas[[#This Row],[Breitengrad Bahnhof]],".",","))</f>
        <v>50.255544</v>
      </c>
      <c r="G6342">
        <f>VALUE(SUBSTITUTE(Hafas[[#This Row],[Längengrad Bahnhof]],".",","))</f>
        <v>7.645473</v>
      </c>
    </row>
    <row r="6343" spans="1:7">
      <c r="A6343" s="4" t="s">
        <v>21155</v>
      </c>
      <c r="B6343">
        <v>8071776</v>
      </c>
      <c r="D6343" s="4" t="s">
        <v>21156</v>
      </c>
      <c r="E6343" s="4" t="s">
        <v>21157</v>
      </c>
      <c r="F6343">
        <f>VALUE(SUBSTITUTE(Hafas[[#This Row],[Breitengrad Bahnhof]],".",","))</f>
        <v>50.253086000000003</v>
      </c>
      <c r="G6343">
        <f>VALUE(SUBSTITUTE(Hafas[[#This Row],[Längengrad Bahnhof]],".",","))</f>
        <v>7.6462620000000001</v>
      </c>
    </row>
    <row r="6344" spans="1:7">
      <c r="A6344" s="4" t="s">
        <v>21158</v>
      </c>
      <c r="B6344">
        <v>8013015</v>
      </c>
      <c r="D6344" s="4" t="s">
        <v>21159</v>
      </c>
      <c r="E6344" s="4" t="s">
        <v>21160</v>
      </c>
      <c r="F6344">
        <f>VALUE(SUBSTITUTE(Hafas[[#This Row],[Breitengrad Bahnhof]],".",","))</f>
        <v>50.952635000000001</v>
      </c>
      <c r="G6344">
        <f>VALUE(SUBSTITUTE(Hafas[[#This Row],[Längengrad Bahnhof]],".",","))</f>
        <v>13.638817</v>
      </c>
    </row>
    <row r="6345" spans="1:7">
      <c r="A6345" s="4" t="s">
        <v>21161</v>
      </c>
      <c r="B6345">
        <v>8005623</v>
      </c>
      <c r="D6345" s="4" t="s">
        <v>21162</v>
      </c>
      <c r="E6345" s="4" t="s">
        <v>21163</v>
      </c>
      <c r="F6345">
        <f>VALUE(SUBSTITUTE(Hafas[[#This Row],[Breitengrad Bahnhof]],".",","))</f>
        <v>51.377457999999997</v>
      </c>
      <c r="G6345">
        <f>VALUE(SUBSTITUTE(Hafas[[#This Row],[Längengrad Bahnhof]],".",","))</f>
        <v>9.5635589999999997</v>
      </c>
    </row>
    <row r="6346" spans="1:7">
      <c r="A6346" s="4" t="s">
        <v>21164</v>
      </c>
      <c r="B6346">
        <v>8005624</v>
      </c>
      <c r="D6346" s="4" t="s">
        <v>21165</v>
      </c>
      <c r="E6346" s="4" t="s">
        <v>21166</v>
      </c>
      <c r="F6346">
        <f>VALUE(SUBSTITUTE(Hafas[[#This Row],[Breitengrad Bahnhof]],".",","))</f>
        <v>49.929183999999999</v>
      </c>
      <c r="G6346">
        <f>VALUE(SUBSTITUTE(Hafas[[#This Row],[Längengrad Bahnhof]],".",","))</f>
        <v>6.6159109999999997</v>
      </c>
    </row>
    <row r="6347" spans="1:7">
      <c r="A6347" s="4" t="s">
        <v>21167</v>
      </c>
      <c r="B6347">
        <v>8005625</v>
      </c>
      <c r="D6347" s="4" t="s">
        <v>21168</v>
      </c>
      <c r="E6347" s="4" t="s">
        <v>21169</v>
      </c>
      <c r="F6347">
        <f>VALUE(SUBSTITUTE(Hafas[[#This Row],[Breitengrad Bahnhof]],".",","))</f>
        <v>49.528638999999998</v>
      </c>
      <c r="G6347">
        <f>VALUE(SUBSTITUTE(Hafas[[#This Row],[Längengrad Bahnhof]],".",","))</f>
        <v>11.336992</v>
      </c>
    </row>
    <row r="6348" spans="1:7">
      <c r="A6348" s="4" t="s">
        <v>21170</v>
      </c>
      <c r="B6348">
        <v>8005628</v>
      </c>
      <c r="D6348" s="4" t="s">
        <v>21171</v>
      </c>
      <c r="E6348" s="4" t="s">
        <v>21172</v>
      </c>
      <c r="F6348">
        <f>VALUE(SUBSTITUTE(Hafas[[#This Row],[Breitengrad Bahnhof]],".",","))</f>
        <v>49.324119000000003</v>
      </c>
      <c r="G6348">
        <f>VALUE(SUBSTITUTE(Hafas[[#This Row],[Längengrad Bahnhof]],".",","))</f>
        <v>8.4279489999999999</v>
      </c>
    </row>
    <row r="6349" spans="1:7">
      <c r="A6349" s="4" t="s">
        <v>21173</v>
      </c>
      <c r="B6349">
        <v>8005626</v>
      </c>
      <c r="D6349" s="4" t="s">
        <v>21174</v>
      </c>
      <c r="E6349" s="4" t="s">
        <v>21175</v>
      </c>
      <c r="F6349">
        <f>VALUE(SUBSTITUTE(Hafas[[#This Row],[Breitengrad Bahnhof]],".",","))</f>
        <v>49.333592000000003</v>
      </c>
      <c r="G6349">
        <f>VALUE(SUBSTITUTE(Hafas[[#This Row],[Längengrad Bahnhof]],".",","))</f>
        <v>8.4192630000000008</v>
      </c>
    </row>
    <row r="6350" spans="1:7">
      <c r="A6350" s="4" t="s">
        <v>21176</v>
      </c>
      <c r="B6350">
        <v>8005629</v>
      </c>
      <c r="D6350" s="4" t="s">
        <v>21177</v>
      </c>
      <c r="E6350" s="4" t="s">
        <v>21178</v>
      </c>
      <c r="F6350">
        <f>VALUE(SUBSTITUTE(Hafas[[#This Row],[Breitengrad Bahnhof]],".",","))</f>
        <v>50.826726999999998</v>
      </c>
      <c r="G6350">
        <f>VALUE(SUBSTITUTE(Hafas[[#This Row],[Längengrad Bahnhof]],".",","))</f>
        <v>7.114916</v>
      </c>
    </row>
    <row r="6351" spans="1:7">
      <c r="A6351" s="4" t="s">
        <v>21179</v>
      </c>
      <c r="B6351">
        <v>8005630</v>
      </c>
      <c r="D6351" s="4" t="s">
        <v>21180</v>
      </c>
      <c r="E6351" s="4" t="s">
        <v>21181</v>
      </c>
      <c r="F6351">
        <f>VALUE(SUBSTITUTE(Hafas[[#This Row],[Breitengrad Bahnhof]],".",","))</f>
        <v>48.917723000000002</v>
      </c>
      <c r="G6351">
        <f>VALUE(SUBSTITUTE(Hafas[[#This Row],[Längengrad Bahnhof]],".",","))</f>
        <v>13.359260000000001</v>
      </c>
    </row>
    <row r="6352" spans="1:7">
      <c r="A6352" s="4" t="s">
        <v>21182</v>
      </c>
      <c r="B6352">
        <v>8007767</v>
      </c>
      <c r="D6352" s="4" t="s">
        <v>21183</v>
      </c>
      <c r="E6352" s="4" t="s">
        <v>21184</v>
      </c>
      <c r="F6352">
        <f>VALUE(SUBSTITUTE(Hafas[[#This Row],[Breitengrad Bahnhof]],".",","))</f>
        <v>53.763421999999998</v>
      </c>
      <c r="G6352">
        <f>VALUE(SUBSTITUTE(Hafas[[#This Row],[Längengrad Bahnhof]],".",","))</f>
        <v>7.6938909999999998</v>
      </c>
    </row>
    <row r="6353" spans="1:7">
      <c r="A6353" s="4" t="s">
        <v>21185</v>
      </c>
      <c r="B6353">
        <v>8079048</v>
      </c>
      <c r="D6353" s="4" t="s">
        <v>21186</v>
      </c>
      <c r="E6353" s="4" t="s">
        <v>21187</v>
      </c>
      <c r="F6353">
        <f>VALUE(SUBSTITUTE(Hafas[[#This Row],[Breitengrad Bahnhof]],".",","))</f>
        <v>48.897652000000001</v>
      </c>
      <c r="G6353">
        <f>VALUE(SUBSTITUTE(Hafas[[#This Row],[Längengrad Bahnhof]],".",","))</f>
        <v>8.4746260000000007</v>
      </c>
    </row>
    <row r="6354" spans="1:7">
      <c r="A6354" s="4" t="s">
        <v>21188</v>
      </c>
      <c r="B6354">
        <v>8013017</v>
      </c>
      <c r="D6354" s="4" t="s">
        <v>21189</v>
      </c>
      <c r="E6354" s="4" t="s">
        <v>21190</v>
      </c>
      <c r="F6354">
        <f>VALUE(SUBSTITUTE(Hafas[[#This Row],[Breitengrad Bahnhof]],".",","))</f>
        <v>53.563853999999999</v>
      </c>
      <c r="G6354">
        <f>VALUE(SUBSTITUTE(Hafas[[#This Row],[Längengrad Bahnhof]],".",","))</f>
        <v>13.366401</v>
      </c>
    </row>
    <row r="6355" spans="1:7">
      <c r="A6355" s="4" t="s">
        <v>21191</v>
      </c>
      <c r="B6355">
        <v>8079768</v>
      </c>
      <c r="D6355" s="4" t="s">
        <v>21192</v>
      </c>
      <c r="E6355" s="4" t="s">
        <v>21193</v>
      </c>
      <c r="F6355">
        <f>VALUE(SUBSTITUTE(Hafas[[#This Row],[Breitengrad Bahnhof]],".",","))</f>
        <v>53.552531999999999</v>
      </c>
      <c r="G6355">
        <f>VALUE(SUBSTITUTE(Hafas[[#This Row],[Längengrad Bahnhof]],".",","))</f>
        <v>13.365605</v>
      </c>
    </row>
    <row r="6356" spans="1:7">
      <c r="A6356" s="4" t="s">
        <v>21194</v>
      </c>
      <c r="B6356">
        <v>8013018</v>
      </c>
      <c r="D6356" s="4" t="s">
        <v>21195</v>
      </c>
      <c r="E6356" s="4" t="s">
        <v>21196</v>
      </c>
      <c r="F6356">
        <f>VALUE(SUBSTITUTE(Hafas[[#This Row],[Breitengrad Bahnhof]],".",","))</f>
        <v>53.412351000000001</v>
      </c>
      <c r="G6356">
        <f>VALUE(SUBSTITUTE(Hafas[[#This Row],[Längengrad Bahnhof]],".",","))</f>
        <v>11.710976</v>
      </c>
    </row>
    <row r="6357" spans="1:7">
      <c r="A6357" s="4" t="s">
        <v>21197</v>
      </c>
      <c r="B6357">
        <v>8010330</v>
      </c>
      <c r="D6357" s="4" t="s">
        <v>21198</v>
      </c>
      <c r="E6357" s="4" t="s">
        <v>21199</v>
      </c>
      <c r="F6357">
        <f>VALUE(SUBSTITUTE(Hafas[[#This Row],[Breitengrad Bahnhof]],".",","))</f>
        <v>51.574756999999998</v>
      </c>
      <c r="G6357">
        <f>VALUE(SUBSTITUTE(Hafas[[#This Row],[Längengrad Bahnhof]],".",","))</f>
        <v>14.397498000000001</v>
      </c>
    </row>
    <row r="6358" spans="1:7">
      <c r="A6358" s="4" t="s">
        <v>21200</v>
      </c>
      <c r="B6358">
        <v>8005637</v>
      </c>
      <c r="D6358" s="4" t="s">
        <v>21201</v>
      </c>
      <c r="E6358" s="4" t="s">
        <v>21202</v>
      </c>
      <c r="F6358">
        <f>VALUE(SUBSTITUTE(Hafas[[#This Row],[Breitengrad Bahnhof]],".",","))</f>
        <v>49.858947000000001</v>
      </c>
      <c r="G6358">
        <f>VALUE(SUBSTITUTE(Hafas[[#This Row],[Längengrad Bahnhof]],".",","))</f>
        <v>7.981795</v>
      </c>
    </row>
    <row r="6359" spans="1:7">
      <c r="A6359" s="4" t="s">
        <v>21203</v>
      </c>
      <c r="B6359">
        <v>8005638</v>
      </c>
      <c r="D6359" s="4" t="s">
        <v>21204</v>
      </c>
      <c r="E6359" s="4" t="s">
        <v>21205</v>
      </c>
      <c r="F6359">
        <f>VALUE(SUBSTITUTE(Hafas[[#This Row],[Breitengrad Bahnhof]],".",","))</f>
        <v>52.215150000000001</v>
      </c>
      <c r="G6359">
        <f>VALUE(SUBSTITUTE(Hafas[[#This Row],[Längengrad Bahnhof]],".",","))</f>
        <v>9.5562380000000005</v>
      </c>
    </row>
    <row r="6360" spans="1:7">
      <c r="A6360" s="4" t="s">
        <v>21206</v>
      </c>
      <c r="B6360">
        <v>8005640</v>
      </c>
      <c r="D6360" s="4" t="s">
        <v>21207</v>
      </c>
      <c r="E6360" s="4" t="s">
        <v>21208</v>
      </c>
      <c r="F6360">
        <f>VALUE(SUBSTITUTE(Hafas[[#This Row],[Breitengrad Bahnhof]],".",","))</f>
        <v>53.309429000000002</v>
      </c>
      <c r="G6360">
        <f>VALUE(SUBSTITUTE(Hafas[[#This Row],[Längengrad Bahnhof]],".",","))</f>
        <v>9.8122450000000008</v>
      </c>
    </row>
    <row r="6361" spans="1:7">
      <c r="A6361" s="4" t="s">
        <v>21209</v>
      </c>
      <c r="B6361">
        <v>8005639</v>
      </c>
      <c r="D6361" s="4" t="s">
        <v>21210</v>
      </c>
      <c r="E6361" s="4" t="s">
        <v>21211</v>
      </c>
      <c r="F6361">
        <f>VALUE(SUBSTITUTE(Hafas[[#This Row],[Breitengrad Bahnhof]],".",","))</f>
        <v>47.964132999999997</v>
      </c>
      <c r="G6361">
        <f>VALUE(SUBSTITUTE(Hafas[[#This Row],[Längengrad Bahnhof]],".",","))</f>
        <v>11.105359</v>
      </c>
    </row>
    <row r="6362" spans="1:7">
      <c r="A6362" s="4" t="s">
        <v>21212</v>
      </c>
      <c r="B6362">
        <v>8070767</v>
      </c>
      <c r="D6362" s="4" t="s">
        <v>21213</v>
      </c>
      <c r="E6362" s="4" t="s">
        <v>21214</v>
      </c>
      <c r="F6362">
        <f>VALUE(SUBSTITUTE(Hafas[[#This Row],[Breitengrad Bahnhof]],".",","))</f>
        <v>50.773797000000002</v>
      </c>
      <c r="G6362">
        <f>VALUE(SUBSTITUTE(Hafas[[#This Row],[Längengrad Bahnhof]],".",","))</f>
        <v>7.1849949999999998</v>
      </c>
    </row>
    <row r="6363" spans="1:7">
      <c r="A6363" s="4" t="s">
        <v>21215</v>
      </c>
      <c r="B6363">
        <v>8070766</v>
      </c>
      <c r="D6363" s="4" t="s">
        <v>21216</v>
      </c>
      <c r="E6363" s="4" t="s">
        <v>21217</v>
      </c>
      <c r="F6363">
        <f>VALUE(SUBSTITUTE(Hafas[[#This Row],[Breitengrad Bahnhof]],".",","))</f>
        <v>50.770262000000002</v>
      </c>
      <c r="G6363">
        <f>VALUE(SUBSTITUTE(Hafas[[#This Row],[Längengrad Bahnhof]],".",","))</f>
        <v>7.1804209999999999</v>
      </c>
    </row>
    <row r="6364" spans="1:7">
      <c r="A6364" s="4" t="s">
        <v>21218</v>
      </c>
      <c r="B6364">
        <v>8070768</v>
      </c>
      <c r="D6364" s="4" t="s">
        <v>21219</v>
      </c>
      <c r="E6364" s="4" t="s">
        <v>21220</v>
      </c>
      <c r="F6364">
        <f>VALUE(SUBSTITUTE(Hafas[[#This Row],[Breitengrad Bahnhof]],".",","))</f>
        <v>50.784734</v>
      </c>
      <c r="G6364">
        <f>VALUE(SUBSTITUTE(Hafas[[#This Row],[Längengrad Bahnhof]],".",","))</f>
        <v>7.1934570000000004</v>
      </c>
    </row>
    <row r="6365" spans="1:7">
      <c r="A6365" s="4" t="s">
        <v>21221</v>
      </c>
      <c r="B6365">
        <v>8010331</v>
      </c>
      <c r="D6365" s="4" t="s">
        <v>21222</v>
      </c>
      <c r="E6365" s="4" t="s">
        <v>21223</v>
      </c>
      <c r="F6365">
        <f>VALUE(SUBSTITUTE(Hafas[[#This Row],[Breitengrad Bahnhof]],".",","))</f>
        <v>50.789568000000003</v>
      </c>
      <c r="G6365">
        <f>VALUE(SUBSTITUTE(Hafas[[#This Row],[Längengrad Bahnhof]],".",","))</f>
        <v>12.622555999999999</v>
      </c>
    </row>
    <row r="6366" spans="1:7">
      <c r="A6366" s="4" t="s">
        <v>21224</v>
      </c>
      <c r="B6366">
        <v>8005644</v>
      </c>
      <c r="D6366" s="4" t="s">
        <v>21225</v>
      </c>
      <c r="E6366" s="4" t="s">
        <v>21226</v>
      </c>
      <c r="F6366">
        <f>VALUE(SUBSTITUTE(Hafas[[#This Row],[Breitengrad Bahnhof]],".",","))</f>
        <v>48.123812999999998</v>
      </c>
      <c r="G6366">
        <f>VALUE(SUBSTITUTE(Hafas[[#This Row],[Längengrad Bahnhof]],".",","))</f>
        <v>8.3419550000000005</v>
      </c>
    </row>
    <row r="6367" spans="1:7">
      <c r="A6367" s="4" t="s">
        <v>512</v>
      </c>
      <c r="B6367">
        <v>8005645</v>
      </c>
      <c r="D6367" s="4" t="s">
        <v>21227</v>
      </c>
      <c r="E6367" s="4" t="s">
        <v>21228</v>
      </c>
      <c r="F6367">
        <f>VALUE(SUBSTITUTE(Hafas[[#This Row],[Breitengrad Bahnhof]],".",","))</f>
        <v>50.150154999999998</v>
      </c>
      <c r="G6367">
        <f>VALUE(SUBSTITUTE(Hafas[[#This Row],[Längengrad Bahnhof]],".",","))</f>
        <v>7.7145869999999999</v>
      </c>
    </row>
    <row r="6368" spans="1:7">
      <c r="A6368" s="4" t="s">
        <v>21229</v>
      </c>
      <c r="B6368">
        <v>8075961</v>
      </c>
      <c r="D6368" s="4" t="s">
        <v>2585</v>
      </c>
      <c r="E6368" s="4" t="s">
        <v>2585</v>
      </c>
      <c r="F6368">
        <f>VALUE(SUBSTITUTE(Hafas[[#This Row],[Breitengrad Bahnhof]],".",","))</f>
        <v>999999</v>
      </c>
      <c r="G6368">
        <f>VALUE(SUBSTITUTE(Hafas[[#This Row],[Längengrad Bahnhof]],".",","))</f>
        <v>999999</v>
      </c>
    </row>
    <row r="6369" spans="1:7">
      <c r="A6369" s="4" t="s">
        <v>21230</v>
      </c>
      <c r="B6369">
        <v>8005646</v>
      </c>
      <c r="D6369" s="4" t="s">
        <v>21231</v>
      </c>
      <c r="E6369" s="4" t="s">
        <v>21232</v>
      </c>
      <c r="F6369">
        <f>VALUE(SUBSTITUTE(Hafas[[#This Row],[Breitengrad Bahnhof]],".",","))</f>
        <v>50.155942000000003</v>
      </c>
      <c r="G6369">
        <f>VALUE(SUBSTITUTE(Hafas[[#This Row],[Längengrad Bahnhof]],".",","))</f>
        <v>7.7144250000000003</v>
      </c>
    </row>
    <row r="6370" spans="1:7">
      <c r="A6370" s="4" t="s">
        <v>21233</v>
      </c>
      <c r="B6370">
        <v>8075960</v>
      </c>
      <c r="D6370" s="4" t="s">
        <v>2585</v>
      </c>
      <c r="E6370" s="4" t="s">
        <v>2585</v>
      </c>
      <c r="F6370">
        <f>VALUE(SUBSTITUTE(Hafas[[#This Row],[Breitengrad Bahnhof]],".",","))</f>
        <v>999999</v>
      </c>
      <c r="G6370">
        <f>VALUE(SUBSTITUTE(Hafas[[#This Row],[Längengrad Bahnhof]],".",","))</f>
        <v>999999</v>
      </c>
    </row>
    <row r="6371" spans="1:7">
      <c r="A6371" s="4" t="s">
        <v>21234</v>
      </c>
      <c r="B6371">
        <v>8005648</v>
      </c>
      <c r="D6371" s="4" t="s">
        <v>21235</v>
      </c>
      <c r="E6371" s="4" t="s">
        <v>21236</v>
      </c>
      <c r="F6371">
        <f>VALUE(SUBSTITUTE(Hafas[[#This Row],[Breitengrad Bahnhof]],".",","))</f>
        <v>49.341267999999999</v>
      </c>
      <c r="G6371">
        <f>VALUE(SUBSTITUTE(Hafas[[#This Row],[Längengrad Bahnhof]],".",","))</f>
        <v>8.6687150000000006</v>
      </c>
    </row>
    <row r="6372" spans="1:7">
      <c r="A6372" s="4" t="s">
        <v>1893</v>
      </c>
      <c r="B6372">
        <v>8005649</v>
      </c>
      <c r="D6372" s="4" t="s">
        <v>21237</v>
      </c>
      <c r="E6372" s="4" t="s">
        <v>21238</v>
      </c>
      <c r="F6372">
        <f>VALUE(SUBSTITUTE(Hafas[[#This Row],[Breitengrad Bahnhof]],".",","))</f>
        <v>49.274763</v>
      </c>
      <c r="G6372">
        <f>VALUE(SUBSTITUTE(Hafas[[#This Row],[Längengrad Bahnhof]],".",","))</f>
        <v>7.1108140000000004</v>
      </c>
    </row>
    <row r="6373" spans="1:7">
      <c r="A6373" s="4" t="s">
        <v>21239</v>
      </c>
      <c r="B6373">
        <v>8005652</v>
      </c>
      <c r="D6373" s="4" t="s">
        <v>21240</v>
      </c>
      <c r="E6373" s="4" t="s">
        <v>21241</v>
      </c>
      <c r="F6373">
        <f>VALUE(SUBSTITUTE(Hafas[[#This Row],[Breitengrad Bahnhof]],".",","))</f>
        <v>48.243746999999999</v>
      </c>
      <c r="G6373">
        <f>VALUE(SUBSTITUTE(Hafas[[#This Row],[Längengrad Bahnhof]],".",","))</f>
        <v>11.882965</v>
      </c>
    </row>
    <row r="6374" spans="1:7">
      <c r="A6374" s="4" t="s">
        <v>21242</v>
      </c>
      <c r="B6374">
        <v>8005653</v>
      </c>
      <c r="D6374" s="4" t="s">
        <v>21243</v>
      </c>
      <c r="E6374" s="4" t="s">
        <v>21244</v>
      </c>
      <c r="F6374">
        <f>VALUE(SUBSTITUTE(Hafas[[#This Row],[Breitengrad Bahnhof]],".",","))</f>
        <v>47.708899000000002</v>
      </c>
      <c r="G6374">
        <f>VALUE(SUBSTITUTE(Hafas[[#This Row],[Längengrad Bahnhof]],".",","))</f>
        <v>10.325538999999999</v>
      </c>
    </row>
    <row r="6375" spans="1:7">
      <c r="A6375" s="4" t="s">
        <v>21245</v>
      </c>
      <c r="B6375">
        <v>8005655</v>
      </c>
      <c r="D6375" s="4" t="s">
        <v>21246</v>
      </c>
      <c r="E6375" s="4" t="s">
        <v>21247</v>
      </c>
      <c r="F6375">
        <f>VALUE(SUBSTITUTE(Hafas[[#This Row],[Breitengrad Bahnhof]],".",","))</f>
        <v>53.989620000000002</v>
      </c>
      <c r="G6375">
        <f>VALUE(SUBSTITUTE(Hafas[[#This Row],[Längengrad Bahnhof]],".",","))</f>
        <v>9.1180059999999994</v>
      </c>
    </row>
    <row r="6376" spans="1:7">
      <c r="A6376" s="4" t="s">
        <v>21248</v>
      </c>
      <c r="B6376">
        <v>8005656</v>
      </c>
      <c r="D6376" s="4" t="s">
        <v>21249</v>
      </c>
      <c r="E6376" s="4" t="s">
        <v>21250</v>
      </c>
      <c r="F6376">
        <f>VALUE(SUBSTITUTE(Hafas[[#This Row],[Breitengrad Bahnhof]],".",","))</f>
        <v>48.094543999999999</v>
      </c>
      <c r="G6376">
        <f>VALUE(SUBSTITUTE(Hafas[[#This Row],[Längengrad Bahnhof]],".",","))</f>
        <v>11.048389999999999</v>
      </c>
    </row>
    <row r="6377" spans="1:7">
      <c r="A6377" s="4" t="s">
        <v>21251</v>
      </c>
      <c r="B6377">
        <v>8005658</v>
      </c>
      <c r="D6377" s="4" t="s">
        <v>21252</v>
      </c>
      <c r="E6377" s="4" t="s">
        <v>21253</v>
      </c>
      <c r="F6377">
        <f>VALUE(SUBSTITUTE(Hafas[[#This Row],[Breitengrad Bahnhof]],".",","))</f>
        <v>50.069788000000003</v>
      </c>
      <c r="G6377">
        <f>VALUE(SUBSTITUTE(Hafas[[#This Row],[Längengrad Bahnhof]],".",","))</f>
        <v>6.6010759999999999</v>
      </c>
    </row>
    <row r="6378" spans="1:7">
      <c r="A6378" s="4" t="s">
        <v>21254</v>
      </c>
      <c r="B6378">
        <v>8005659</v>
      </c>
      <c r="D6378" s="4" t="s">
        <v>21255</v>
      </c>
      <c r="E6378" s="4" t="s">
        <v>21256</v>
      </c>
      <c r="F6378">
        <f>VALUE(SUBSTITUTE(Hafas[[#This Row],[Breitengrad Bahnhof]],".",","))</f>
        <v>49.466951999999999</v>
      </c>
      <c r="G6378">
        <f>VALUE(SUBSTITUTE(Hafas[[#This Row],[Längengrad Bahnhof]],".",","))</f>
        <v>7.1652930000000001</v>
      </c>
    </row>
    <row r="6379" spans="1:7">
      <c r="A6379" s="4" t="s">
        <v>21257</v>
      </c>
      <c r="B6379">
        <v>8071778</v>
      </c>
      <c r="D6379" s="4" t="s">
        <v>21258</v>
      </c>
      <c r="E6379" s="4" t="s">
        <v>21259</v>
      </c>
      <c r="F6379">
        <f>VALUE(SUBSTITUTE(Hafas[[#This Row],[Breitengrad Bahnhof]],".",","))</f>
        <v>50.149856999999997</v>
      </c>
      <c r="G6379">
        <f>VALUE(SUBSTITUTE(Hafas[[#This Row],[Längengrad Bahnhof]],".",","))</f>
        <v>7.7177730000000002</v>
      </c>
    </row>
    <row r="6380" spans="1:7">
      <c r="A6380" s="4" t="s">
        <v>21260</v>
      </c>
      <c r="B6380">
        <v>8000089</v>
      </c>
      <c r="D6380" s="4" t="s">
        <v>21261</v>
      </c>
      <c r="E6380" s="4" t="s">
        <v>21262</v>
      </c>
      <c r="F6380">
        <f>VALUE(SUBSTITUTE(Hafas[[#This Row],[Breitengrad Bahnhof]],".",","))</f>
        <v>53.596142999999998</v>
      </c>
      <c r="G6380">
        <f>VALUE(SUBSTITUTE(Hafas[[#This Row],[Längengrad Bahnhof]],".",","))</f>
        <v>9.4770079999999997</v>
      </c>
    </row>
    <row r="6381" spans="1:7">
      <c r="A6381" s="4" t="s">
        <v>21263</v>
      </c>
      <c r="B6381">
        <v>8013026</v>
      </c>
      <c r="D6381" s="4" t="s">
        <v>21264</v>
      </c>
      <c r="E6381" s="4" t="s">
        <v>21265</v>
      </c>
      <c r="F6381">
        <f>VALUE(SUBSTITUTE(Hafas[[#This Row],[Breitengrad Bahnhof]],".",","))</f>
        <v>50.956693999999999</v>
      </c>
      <c r="G6381">
        <f>VALUE(SUBSTITUTE(Hafas[[#This Row],[Längengrad Bahnhof]],".",","))</f>
        <v>14.032634</v>
      </c>
    </row>
    <row r="6382" spans="1:7">
      <c r="A6382" s="4" t="s">
        <v>21266</v>
      </c>
      <c r="B6382">
        <v>8013022</v>
      </c>
      <c r="D6382" s="4" t="s">
        <v>21267</v>
      </c>
      <c r="E6382" s="4" t="s">
        <v>21268</v>
      </c>
      <c r="F6382">
        <f>VALUE(SUBSTITUTE(Hafas[[#This Row],[Breitengrad Bahnhof]],".",","))</f>
        <v>50.953718000000002</v>
      </c>
      <c r="G6382">
        <f>VALUE(SUBSTITUTE(Hafas[[#This Row],[Längengrad Bahnhof]],".",","))</f>
        <v>14.032242</v>
      </c>
    </row>
    <row r="6383" spans="1:7">
      <c r="A6383" s="4" t="s">
        <v>21269</v>
      </c>
      <c r="B6383">
        <v>8005661</v>
      </c>
      <c r="D6383" s="4" t="s">
        <v>21270</v>
      </c>
      <c r="E6383" s="4" t="s">
        <v>21271</v>
      </c>
      <c r="F6383">
        <f>VALUE(SUBSTITUTE(Hafas[[#This Row],[Breitengrad Bahnhof]],".",","))</f>
        <v>50.825208000000003</v>
      </c>
      <c r="G6383">
        <f>VALUE(SUBSTITUTE(Hafas[[#This Row],[Längengrad Bahnhof]],".",","))</f>
        <v>9.0152959999999993</v>
      </c>
    </row>
    <row r="6384" spans="1:7">
      <c r="A6384" s="4" t="s">
        <v>21272</v>
      </c>
      <c r="B6384">
        <v>8005662</v>
      </c>
      <c r="D6384" s="4" t="s">
        <v>21273</v>
      </c>
      <c r="E6384" s="4" t="s">
        <v>21274</v>
      </c>
      <c r="F6384">
        <f>VALUE(SUBSTITUTE(Hafas[[#This Row],[Breitengrad Bahnhof]],".",","))</f>
        <v>52.332836999999998</v>
      </c>
      <c r="G6384">
        <f>VALUE(SUBSTITUTE(Hafas[[#This Row],[Längengrad Bahnhof]],".",","))</f>
        <v>9.1894259999999992</v>
      </c>
    </row>
    <row r="6385" spans="1:7">
      <c r="A6385" s="4" t="s">
        <v>21275</v>
      </c>
      <c r="B6385">
        <v>8013023</v>
      </c>
      <c r="D6385" s="4" t="s">
        <v>21276</v>
      </c>
      <c r="E6385" s="4" t="s">
        <v>21277</v>
      </c>
      <c r="F6385">
        <f>VALUE(SUBSTITUTE(Hafas[[#This Row],[Breitengrad Bahnhof]],".",","))</f>
        <v>50.766956</v>
      </c>
      <c r="G6385">
        <f>VALUE(SUBSTITUTE(Hafas[[#This Row],[Längengrad Bahnhof]],".",","))</f>
        <v>11.070817</v>
      </c>
    </row>
    <row r="6386" spans="1:7">
      <c r="A6386" s="4" t="s">
        <v>21278</v>
      </c>
      <c r="B6386">
        <v>711071</v>
      </c>
      <c r="D6386" s="4" t="s">
        <v>21279</v>
      </c>
      <c r="E6386" s="4" t="s">
        <v>21280</v>
      </c>
      <c r="F6386">
        <f>VALUE(SUBSTITUTE(Hafas[[#This Row],[Breitengrad Bahnhof]],".",","))</f>
        <v>51.198841000000002</v>
      </c>
      <c r="G6386">
        <f>VALUE(SUBSTITUTE(Hafas[[#This Row],[Längengrad Bahnhof]],".",","))</f>
        <v>9.7211200000000009</v>
      </c>
    </row>
    <row r="6387" spans="1:7">
      <c r="A6387" s="4" t="s">
        <v>21281</v>
      </c>
      <c r="B6387">
        <v>8005665</v>
      </c>
      <c r="D6387" s="4" t="s">
        <v>21282</v>
      </c>
      <c r="E6387" s="4" t="s">
        <v>21283</v>
      </c>
      <c r="F6387">
        <f>VALUE(SUBSTITUTE(Hafas[[#This Row],[Breitengrad Bahnhof]],".",","))</f>
        <v>51.881002000000002</v>
      </c>
      <c r="G6387">
        <f>VALUE(SUBSTITUTE(Hafas[[#This Row],[Längengrad Bahnhof]],".",","))</f>
        <v>9.6205189999999998</v>
      </c>
    </row>
    <row r="6388" spans="1:7">
      <c r="A6388" s="4" t="s">
        <v>21284</v>
      </c>
      <c r="B6388">
        <v>8005666</v>
      </c>
      <c r="D6388" s="4" t="s">
        <v>21285</v>
      </c>
      <c r="E6388" s="4" t="s">
        <v>21286</v>
      </c>
      <c r="F6388">
        <f>VALUE(SUBSTITUTE(Hafas[[#This Row],[Breitengrad Bahnhof]],".",","))</f>
        <v>49.783594999999998</v>
      </c>
      <c r="G6388">
        <f>VALUE(SUBSTITUTE(Hafas[[#This Row],[Längengrad Bahnhof]],".",","))</f>
        <v>9.4109789999999993</v>
      </c>
    </row>
    <row r="6389" spans="1:7">
      <c r="A6389" s="4" t="s">
        <v>21287</v>
      </c>
      <c r="B6389">
        <v>8013025</v>
      </c>
      <c r="D6389" s="4" t="s">
        <v>21288</v>
      </c>
      <c r="E6389" s="4" t="s">
        <v>21289</v>
      </c>
      <c r="F6389">
        <f>VALUE(SUBSTITUTE(Hafas[[#This Row],[Breitengrad Bahnhof]],".",","))</f>
        <v>50.868215999999997</v>
      </c>
      <c r="G6389">
        <f>VALUE(SUBSTITUTE(Hafas[[#This Row],[Längengrad Bahnhof]],".",","))</f>
        <v>11.722792</v>
      </c>
    </row>
    <row r="6390" spans="1:7">
      <c r="A6390" s="4" t="s">
        <v>21290</v>
      </c>
      <c r="B6390">
        <v>8005668</v>
      </c>
      <c r="D6390" s="4" t="s">
        <v>21291</v>
      </c>
      <c r="E6390" s="4" t="s">
        <v>21292</v>
      </c>
      <c r="F6390">
        <f>VALUE(SUBSTITUTE(Hafas[[#This Row],[Breitengrad Bahnhof]],".",","))</f>
        <v>50.399512000000001</v>
      </c>
      <c r="G6390">
        <f>VALUE(SUBSTITUTE(Hafas[[#This Row],[Längengrad Bahnhof]],".",","))</f>
        <v>8.0460170000000009</v>
      </c>
    </row>
    <row r="6391" spans="1:7">
      <c r="A6391" s="4" t="s">
        <v>21293</v>
      </c>
      <c r="B6391">
        <v>8071537</v>
      </c>
      <c r="D6391" s="4" t="s">
        <v>21294</v>
      </c>
      <c r="E6391" s="4" t="s">
        <v>21295</v>
      </c>
      <c r="F6391">
        <f>VALUE(SUBSTITUTE(Hafas[[#This Row],[Breitengrad Bahnhof]],".",","))</f>
        <v>50.400117000000002</v>
      </c>
      <c r="G6391">
        <f>VALUE(SUBSTITUTE(Hafas[[#This Row],[Längengrad Bahnhof]],".",","))</f>
        <v>8.047587</v>
      </c>
    </row>
    <row r="6392" spans="1:7">
      <c r="A6392" s="4" t="s">
        <v>21296</v>
      </c>
      <c r="B6392">
        <v>8077773</v>
      </c>
      <c r="D6392" s="4" t="s">
        <v>21297</v>
      </c>
      <c r="E6392" s="4" t="s">
        <v>21298</v>
      </c>
      <c r="F6392">
        <f>VALUE(SUBSTITUTE(Hafas[[#This Row],[Breitengrad Bahnhof]],".",","))</f>
        <v>47.787663000000002</v>
      </c>
      <c r="G6392">
        <f>VALUE(SUBSTITUTE(Hafas[[#This Row],[Längengrad Bahnhof]],".",","))</f>
        <v>8.9762749999999993</v>
      </c>
    </row>
    <row r="6393" spans="1:7">
      <c r="A6393" s="4" t="s">
        <v>21299</v>
      </c>
      <c r="B6393">
        <v>8005673</v>
      </c>
      <c r="D6393" s="4" t="s">
        <v>21300</v>
      </c>
      <c r="E6393" s="4" t="s">
        <v>21301</v>
      </c>
      <c r="F6393">
        <f>VALUE(SUBSTITUTE(Hafas[[#This Row],[Breitengrad Bahnhof]],".",","))</f>
        <v>49.239170999999999</v>
      </c>
      <c r="G6393">
        <f>VALUE(SUBSTITUTE(Hafas[[#This Row],[Längengrad Bahnhof]],".",","))</f>
        <v>7.4566229999999996</v>
      </c>
    </row>
    <row r="6394" spans="1:7">
      <c r="A6394" s="4" t="s">
        <v>21302</v>
      </c>
      <c r="B6394">
        <v>8005674</v>
      </c>
      <c r="D6394" s="4" t="s">
        <v>21303</v>
      </c>
      <c r="E6394" s="4" t="s">
        <v>21304</v>
      </c>
      <c r="F6394">
        <f>VALUE(SUBSTITUTE(Hafas[[#This Row],[Breitengrad Bahnhof]],".",","))</f>
        <v>50.154632999999997</v>
      </c>
      <c r="G6394">
        <f>VALUE(SUBSTITUTE(Hafas[[#This Row],[Längengrad Bahnhof]],".",","))</f>
        <v>11.704893999999999</v>
      </c>
    </row>
    <row r="6395" spans="1:7">
      <c r="A6395" s="4" t="s">
        <v>21305</v>
      </c>
      <c r="B6395">
        <v>8013432</v>
      </c>
      <c r="D6395" s="4" t="s">
        <v>21306</v>
      </c>
      <c r="E6395" s="4" t="s">
        <v>21307</v>
      </c>
      <c r="F6395">
        <f>VALUE(SUBSTITUTE(Hafas[[#This Row],[Breitengrad Bahnhof]],".",","))</f>
        <v>51.900281</v>
      </c>
      <c r="G6395">
        <f>VALUE(SUBSTITUTE(Hafas[[#This Row],[Längengrad Bahnhof]],".",","))</f>
        <v>10.671721</v>
      </c>
    </row>
    <row r="6396" spans="1:7">
      <c r="A6396" s="4" t="s">
        <v>21308</v>
      </c>
      <c r="B6396">
        <v>8005676</v>
      </c>
      <c r="D6396" s="4" t="s">
        <v>21309</v>
      </c>
      <c r="E6396" s="4" t="s">
        <v>21310</v>
      </c>
      <c r="F6396">
        <f>VALUE(SUBSTITUTE(Hafas[[#This Row],[Breitengrad Bahnhof]],".",","))</f>
        <v>47.995963000000003</v>
      </c>
      <c r="G6396">
        <f>VALUE(SUBSTITUTE(Hafas[[#This Row],[Längengrad Bahnhof]],".",","))</f>
        <v>11.343669999999999</v>
      </c>
    </row>
    <row r="6397" spans="1:7">
      <c r="A6397" s="4" t="s">
        <v>21311</v>
      </c>
      <c r="B6397">
        <v>8005675</v>
      </c>
      <c r="D6397" s="4" t="s">
        <v>21312</v>
      </c>
      <c r="E6397" s="4" t="s">
        <v>21313</v>
      </c>
      <c r="F6397">
        <f>VALUE(SUBSTITUTE(Hafas[[#This Row],[Breitengrad Bahnhof]],".",","))</f>
        <v>48.005974999999999</v>
      </c>
      <c r="G6397">
        <f>VALUE(SUBSTITUTE(Hafas[[#This Row],[Längengrad Bahnhof]],".",","))</f>
        <v>11.347386</v>
      </c>
    </row>
    <row r="6398" spans="1:7">
      <c r="A6398" s="4" t="s">
        <v>21314</v>
      </c>
      <c r="B6398">
        <v>8010332</v>
      </c>
      <c r="D6398" s="4" t="s">
        <v>21315</v>
      </c>
      <c r="E6398" s="4" t="s">
        <v>21316</v>
      </c>
      <c r="F6398">
        <f>VALUE(SUBSTITUTE(Hafas[[#This Row],[Breitengrad Bahnhof]],".",","))</f>
        <v>51.851258000000001</v>
      </c>
      <c r="G6398">
        <f>VALUE(SUBSTITUTE(Hafas[[#This Row],[Längengrad Bahnhof]],".",","))</f>
        <v>11.587897999999999</v>
      </c>
    </row>
    <row r="6399" spans="1:7">
      <c r="A6399" s="4" t="s">
        <v>21317</v>
      </c>
      <c r="B6399">
        <v>8013029</v>
      </c>
      <c r="D6399" s="4" t="s">
        <v>21318</v>
      </c>
      <c r="E6399" s="4" t="s">
        <v>21319</v>
      </c>
      <c r="F6399">
        <f>VALUE(SUBSTITUTE(Hafas[[#This Row],[Breitengrad Bahnhof]],".",","))</f>
        <v>51.242913999999999</v>
      </c>
      <c r="G6399">
        <f>VALUE(SUBSTITUTE(Hafas[[#This Row],[Längengrad Bahnhof]],".",","))</f>
        <v>13.211919999999999</v>
      </c>
    </row>
    <row r="6400" spans="1:7">
      <c r="A6400" s="4" t="s">
        <v>21320</v>
      </c>
      <c r="B6400">
        <v>8005678</v>
      </c>
      <c r="D6400" s="4" t="s">
        <v>21321</v>
      </c>
      <c r="E6400" s="4" t="s">
        <v>21322</v>
      </c>
      <c r="F6400">
        <f>VALUE(SUBSTITUTE(Hafas[[#This Row],[Breitengrad Bahnhof]],".",","))</f>
        <v>49.780582000000003</v>
      </c>
      <c r="G6400">
        <f>VALUE(SUBSTITUTE(Hafas[[#This Row],[Längengrad Bahnhof]],".",","))</f>
        <v>7.6931029999999998</v>
      </c>
    </row>
    <row r="6401" spans="1:7">
      <c r="A6401" s="4" t="s">
        <v>21323</v>
      </c>
      <c r="B6401">
        <v>8007332</v>
      </c>
      <c r="D6401" s="4" t="s">
        <v>21324</v>
      </c>
      <c r="E6401" s="4" t="s">
        <v>21325</v>
      </c>
      <c r="F6401">
        <f>VALUE(SUBSTITUTE(Hafas[[#This Row],[Breitengrad Bahnhof]],".",","))</f>
        <v>47.885027000000001</v>
      </c>
      <c r="G6401">
        <f>VALUE(SUBSTITUTE(Hafas[[#This Row],[Längengrad Bahnhof]],".",","))</f>
        <v>7.7283429999999997</v>
      </c>
    </row>
    <row r="6402" spans="1:7">
      <c r="A6402" s="4" t="s">
        <v>21326</v>
      </c>
      <c r="B6402">
        <v>8007333</v>
      </c>
      <c r="D6402" s="4" t="s">
        <v>21327</v>
      </c>
      <c r="E6402" s="4" t="s">
        <v>21328</v>
      </c>
      <c r="F6402">
        <f>VALUE(SUBSTITUTE(Hafas[[#This Row],[Breitengrad Bahnhof]],".",","))</f>
        <v>47.878447000000001</v>
      </c>
      <c r="G6402">
        <f>VALUE(SUBSTITUTE(Hafas[[#This Row],[Längengrad Bahnhof]],".",","))</f>
        <v>7.7277589999999998</v>
      </c>
    </row>
    <row r="6403" spans="1:7">
      <c r="A6403" s="4" t="s">
        <v>21329</v>
      </c>
      <c r="B6403">
        <v>8005682</v>
      </c>
      <c r="D6403" s="4" t="s">
        <v>21330</v>
      </c>
      <c r="E6403" s="4" t="s">
        <v>21331</v>
      </c>
      <c r="F6403">
        <f>VALUE(SUBSTITUTE(Hafas[[#This Row],[Breitengrad Bahnhof]],".",","))</f>
        <v>52.907428000000003</v>
      </c>
      <c r="G6403">
        <f>VALUE(SUBSTITUTE(Hafas[[#This Row],[Längengrad Bahnhof]],".",","))</f>
        <v>10.592701999999999</v>
      </c>
    </row>
    <row r="6404" spans="1:7">
      <c r="A6404" s="4" t="s">
        <v>21332</v>
      </c>
      <c r="B6404">
        <v>8005686</v>
      </c>
      <c r="D6404" s="4" t="s">
        <v>21333</v>
      </c>
      <c r="E6404" s="4" t="s">
        <v>21334</v>
      </c>
      <c r="F6404">
        <f>VALUE(SUBSTITUTE(Hafas[[#This Row],[Breitengrad Bahnhof]],".",","))</f>
        <v>50.31626</v>
      </c>
      <c r="G6404">
        <f>VALUE(SUBSTITUTE(Hafas[[#This Row],[Längengrad Bahnhof]],".",","))</f>
        <v>11.796809</v>
      </c>
    </row>
    <row r="6405" spans="1:7">
      <c r="A6405" s="4" t="s">
        <v>21335</v>
      </c>
      <c r="B6405">
        <v>8011847</v>
      </c>
      <c r="D6405" s="4" t="s">
        <v>21336</v>
      </c>
      <c r="E6405" s="4" t="s">
        <v>21337</v>
      </c>
      <c r="F6405">
        <f>VALUE(SUBSTITUTE(Hafas[[#This Row],[Breitengrad Bahnhof]],".",","))</f>
        <v>54.144767999999999</v>
      </c>
      <c r="G6405">
        <f>VALUE(SUBSTITUTE(Hafas[[#This Row],[Längengrad Bahnhof]],".",","))</f>
        <v>11.793771</v>
      </c>
    </row>
    <row r="6406" spans="1:7">
      <c r="A6406" s="4" t="s">
        <v>21338</v>
      </c>
      <c r="B6406">
        <v>8005687</v>
      </c>
      <c r="D6406" s="4" t="s">
        <v>21339</v>
      </c>
      <c r="E6406" s="4" t="s">
        <v>21340</v>
      </c>
      <c r="F6406">
        <f>VALUE(SUBSTITUTE(Hafas[[#This Row],[Breitengrad Bahnhof]],".",","))</f>
        <v>47.985354000000001</v>
      </c>
      <c r="G6406">
        <f>VALUE(SUBSTITUTE(Hafas[[#This Row],[Längengrad Bahnhof]],".",","))</f>
        <v>12.546124000000001</v>
      </c>
    </row>
    <row r="6407" spans="1:7">
      <c r="A6407" s="4" t="s">
        <v>21341</v>
      </c>
      <c r="B6407">
        <v>8013033</v>
      </c>
      <c r="D6407" s="4" t="s">
        <v>21342</v>
      </c>
      <c r="E6407" s="4" t="s">
        <v>21343</v>
      </c>
      <c r="F6407">
        <f>VALUE(SUBSTITUTE(Hafas[[#This Row],[Breitengrad Bahnhof]],".",","))</f>
        <v>51.103358999999998</v>
      </c>
      <c r="G6407">
        <f>VALUE(SUBSTITUTE(Hafas[[#This Row],[Längengrad Bahnhof]],".",","))</f>
        <v>13.022657000000001</v>
      </c>
    </row>
    <row r="6408" spans="1:7">
      <c r="A6408" s="4" t="s">
        <v>21344</v>
      </c>
      <c r="B6408">
        <v>8005688</v>
      </c>
      <c r="D6408" s="4" t="s">
        <v>21345</v>
      </c>
      <c r="E6408" s="4" t="s">
        <v>21346</v>
      </c>
      <c r="F6408">
        <f>VALUE(SUBSTITUTE(Hafas[[#This Row],[Breitengrad Bahnhof]],".",","))</f>
        <v>48.298991999999998</v>
      </c>
      <c r="G6408">
        <f>VALUE(SUBSTITUTE(Hafas[[#This Row],[Längengrad Bahnhof]],".",","))</f>
        <v>8.0564689999999999</v>
      </c>
    </row>
    <row r="6409" spans="1:7">
      <c r="A6409" s="4" t="s">
        <v>21347</v>
      </c>
      <c r="B6409">
        <v>8000091</v>
      </c>
      <c r="D6409" s="4" t="s">
        <v>21348</v>
      </c>
      <c r="E6409" s="4" t="s">
        <v>21349</v>
      </c>
      <c r="F6409">
        <f>VALUE(SUBSTITUTE(Hafas[[#This Row],[Breitengrad Bahnhof]],".",","))</f>
        <v>49.453218</v>
      </c>
      <c r="G6409">
        <f>VALUE(SUBSTITUTE(Hafas[[#This Row],[Längengrad Bahnhof]],".",","))</f>
        <v>10.273535000000001</v>
      </c>
    </row>
    <row r="6410" spans="1:7">
      <c r="A6410" s="4" t="s">
        <v>21350</v>
      </c>
      <c r="B6410">
        <v>8013034</v>
      </c>
      <c r="D6410" s="4" t="s">
        <v>21351</v>
      </c>
      <c r="E6410" s="4" t="s">
        <v>21352</v>
      </c>
      <c r="F6410">
        <f>VALUE(SUBSTITUTE(Hafas[[#This Row],[Breitengrad Bahnhof]],".",","))</f>
        <v>50.432724</v>
      </c>
      <c r="G6410">
        <f>VALUE(SUBSTITUTE(Hafas[[#This Row],[Längengrad Bahnhof]],".",","))</f>
        <v>11.158644000000001</v>
      </c>
    </row>
    <row r="6411" spans="1:7">
      <c r="A6411" s="4" t="s">
        <v>21353</v>
      </c>
      <c r="B6411">
        <v>8013036</v>
      </c>
      <c r="D6411" s="4" t="s">
        <v>21354</v>
      </c>
      <c r="E6411" s="4" t="s">
        <v>21355</v>
      </c>
      <c r="F6411">
        <f>VALUE(SUBSTITUTE(Hafas[[#This Row],[Breitengrad Bahnhof]],".",","))</f>
        <v>50.423051000000001</v>
      </c>
      <c r="G6411">
        <f>VALUE(SUBSTITUTE(Hafas[[#This Row],[Längengrad Bahnhof]],".",","))</f>
        <v>11.166781</v>
      </c>
    </row>
    <row r="6412" spans="1:7">
      <c r="A6412" s="4" t="s">
        <v>21356</v>
      </c>
      <c r="B6412">
        <v>8005689</v>
      </c>
      <c r="D6412" s="4" t="s">
        <v>21357</v>
      </c>
      <c r="E6412" s="4" t="s">
        <v>21358</v>
      </c>
      <c r="F6412">
        <f>VALUE(SUBSTITUTE(Hafas[[#This Row],[Breitengrad Bahnhof]],".",","))</f>
        <v>49.316240999999998</v>
      </c>
      <c r="G6412">
        <f>VALUE(SUBSTITUTE(Hafas[[#This Row],[Längengrad Bahnhof]],".",","))</f>
        <v>7.6516130000000002</v>
      </c>
    </row>
    <row r="6413" spans="1:7">
      <c r="A6413" s="4" t="s">
        <v>21359</v>
      </c>
      <c r="B6413">
        <v>8005690</v>
      </c>
      <c r="D6413" s="4" t="s">
        <v>21360</v>
      </c>
      <c r="E6413" s="4" t="s">
        <v>21361</v>
      </c>
      <c r="F6413">
        <f>VALUE(SUBSTITUTE(Hafas[[#This Row],[Breitengrad Bahnhof]],".",","))</f>
        <v>50.314349</v>
      </c>
      <c r="G6413">
        <f>VALUE(SUBSTITUTE(Hafas[[#This Row],[Längengrad Bahnhof]],".",","))</f>
        <v>9.4431619999999992</v>
      </c>
    </row>
    <row r="6414" spans="1:7">
      <c r="A6414" s="4" t="s">
        <v>21362</v>
      </c>
      <c r="B6414">
        <v>8079137</v>
      </c>
      <c r="D6414" s="4" t="s">
        <v>21363</v>
      </c>
      <c r="E6414" s="4" t="s">
        <v>21364</v>
      </c>
      <c r="F6414">
        <f>VALUE(SUBSTITUTE(Hafas[[#This Row],[Breitengrad Bahnhof]],".",","))</f>
        <v>50.557186999999999</v>
      </c>
      <c r="G6414">
        <f>VALUE(SUBSTITUTE(Hafas[[#This Row],[Längengrad Bahnhof]],".",","))</f>
        <v>13.149352</v>
      </c>
    </row>
    <row r="6415" spans="1:7">
      <c r="A6415" s="4" t="s">
        <v>21365</v>
      </c>
      <c r="B6415">
        <v>8005692</v>
      </c>
      <c r="D6415" s="4" t="s">
        <v>21366</v>
      </c>
      <c r="E6415" s="4" t="s">
        <v>21367</v>
      </c>
      <c r="F6415">
        <f>VALUE(SUBSTITUTE(Hafas[[#This Row],[Breitengrad Bahnhof]],".",","))</f>
        <v>50.441648000000001</v>
      </c>
      <c r="G6415">
        <f>VALUE(SUBSTITUTE(Hafas[[#This Row],[Längengrad Bahnhof]],".",","))</f>
        <v>11.382922000000001</v>
      </c>
    </row>
    <row r="6416" spans="1:7">
      <c r="A6416" s="4" t="s">
        <v>21368</v>
      </c>
      <c r="B6416">
        <v>8013037</v>
      </c>
      <c r="D6416" s="4" t="s">
        <v>21369</v>
      </c>
      <c r="E6416" s="4" t="s">
        <v>21370</v>
      </c>
      <c r="F6416">
        <f>VALUE(SUBSTITUTE(Hafas[[#This Row],[Breitengrad Bahnhof]],".",","))</f>
        <v>50.693162999999998</v>
      </c>
      <c r="G6416">
        <f>VALUE(SUBSTITUTE(Hafas[[#This Row],[Längengrad Bahnhof]],".",","))</f>
        <v>10.558085999999999</v>
      </c>
    </row>
    <row r="6417" spans="1:7">
      <c r="A6417" s="4" t="s">
        <v>21371</v>
      </c>
      <c r="B6417">
        <v>8070545</v>
      </c>
      <c r="D6417" s="4" t="s">
        <v>21372</v>
      </c>
      <c r="E6417" s="4" t="s">
        <v>21373</v>
      </c>
      <c r="F6417">
        <f>VALUE(SUBSTITUTE(Hafas[[#This Row],[Breitengrad Bahnhof]],".",","))</f>
        <v>52.21208</v>
      </c>
      <c r="G6417">
        <f>VALUE(SUBSTITUTE(Hafas[[#This Row],[Längengrad Bahnhof]],".",","))</f>
        <v>9.1188409999999998</v>
      </c>
    </row>
    <row r="6418" spans="1:7">
      <c r="A6418" s="4" t="s">
        <v>21374</v>
      </c>
      <c r="B6418">
        <v>8005699</v>
      </c>
      <c r="D6418" s="4" t="s">
        <v>21375</v>
      </c>
      <c r="E6418" s="4" t="s">
        <v>21376</v>
      </c>
      <c r="F6418">
        <f>VALUE(SUBSTITUTE(Hafas[[#This Row],[Breitengrad Bahnhof]],".",","))</f>
        <v>48.061183999999997</v>
      </c>
      <c r="G6418">
        <f>VALUE(SUBSTITUTE(Hafas[[#This Row],[Längengrad Bahnhof]],".",","))</f>
        <v>11.206811999999999</v>
      </c>
    </row>
    <row r="6419" spans="1:7">
      <c r="A6419" s="4" t="s">
        <v>21377</v>
      </c>
      <c r="B6419">
        <v>8005700</v>
      </c>
      <c r="D6419" s="4" t="s">
        <v>21378</v>
      </c>
      <c r="E6419" s="4" t="s">
        <v>21379</v>
      </c>
      <c r="F6419">
        <f>VALUE(SUBSTITUTE(Hafas[[#This Row],[Breitengrad Bahnhof]],".",","))</f>
        <v>50.448419999999999</v>
      </c>
      <c r="G6419">
        <f>VALUE(SUBSTITUTE(Hafas[[#This Row],[Längengrad Bahnhof]],".",","))</f>
        <v>7.9388880000000004</v>
      </c>
    </row>
    <row r="6420" spans="1:7">
      <c r="A6420" s="4" t="s">
        <v>21380</v>
      </c>
      <c r="B6420">
        <v>8074479</v>
      </c>
      <c r="D6420" s="4" t="s">
        <v>21381</v>
      </c>
      <c r="E6420" s="4" t="s">
        <v>21382</v>
      </c>
      <c r="F6420">
        <f>VALUE(SUBSTITUTE(Hafas[[#This Row],[Breitengrad Bahnhof]],".",","))</f>
        <v>50.459269999999997</v>
      </c>
      <c r="G6420">
        <f>VALUE(SUBSTITUTE(Hafas[[#This Row],[Längengrad Bahnhof]],".",","))</f>
        <v>7.9332799999999999</v>
      </c>
    </row>
    <row r="6421" spans="1:7">
      <c r="A6421" s="4" t="s">
        <v>21383</v>
      </c>
      <c r="B6421">
        <v>8005701</v>
      </c>
      <c r="D6421" s="4" t="s">
        <v>21384</v>
      </c>
      <c r="E6421" s="4" t="s">
        <v>21385</v>
      </c>
      <c r="F6421">
        <f>VALUE(SUBSTITUTE(Hafas[[#This Row],[Breitengrad Bahnhof]],".",","))</f>
        <v>47.641604000000001</v>
      </c>
      <c r="G6421">
        <f>VALUE(SUBSTITUTE(Hafas[[#This Row],[Längengrad Bahnhof]],".",","))</f>
        <v>7.7415609999999999</v>
      </c>
    </row>
    <row r="6422" spans="1:7">
      <c r="A6422" s="4" t="s">
        <v>21386</v>
      </c>
      <c r="B6422">
        <v>8017025</v>
      </c>
      <c r="D6422" s="4" t="s">
        <v>21387</v>
      </c>
      <c r="E6422" s="4" t="s">
        <v>21388</v>
      </c>
      <c r="F6422">
        <f>VALUE(SUBSTITUTE(Hafas[[#This Row],[Breitengrad Bahnhof]],".",","))</f>
        <v>51.816699999999997</v>
      </c>
      <c r="G6422">
        <f>VALUE(SUBSTITUTE(Hafas[[#This Row],[Längengrad Bahnhof]],".",","))</f>
        <v>10.727010999999999</v>
      </c>
    </row>
    <row r="6423" spans="1:7">
      <c r="A6423" s="4" t="s">
        <v>21389</v>
      </c>
      <c r="B6423">
        <v>8005703</v>
      </c>
      <c r="D6423" s="4" t="s">
        <v>21390</v>
      </c>
      <c r="E6423" s="4" t="s">
        <v>21391</v>
      </c>
      <c r="F6423">
        <f>VALUE(SUBSTITUTE(Hafas[[#This Row],[Breitengrad Bahnhof]],".",","))</f>
        <v>52.592796999999997</v>
      </c>
      <c r="G6423">
        <f>VALUE(SUBSTITUTE(Hafas[[#This Row],[Längengrad Bahnhof]],".",","))</f>
        <v>8.1981509999999993</v>
      </c>
    </row>
    <row r="6424" spans="1:7">
      <c r="A6424" s="4" t="s">
        <v>21392</v>
      </c>
      <c r="B6424">
        <v>8007858</v>
      </c>
      <c r="D6424" s="4" t="s">
        <v>21393</v>
      </c>
      <c r="E6424" s="4" t="s">
        <v>21394</v>
      </c>
      <c r="F6424">
        <f>VALUE(SUBSTITUTE(Hafas[[#This Row],[Breitengrad Bahnhof]],".",","))</f>
        <v>49.044674999999998</v>
      </c>
      <c r="G6424">
        <f>VALUE(SUBSTITUTE(Hafas[[#This Row],[Längengrad Bahnhof]],".",","))</f>
        <v>8.0393690000000007</v>
      </c>
    </row>
    <row r="6425" spans="1:7">
      <c r="A6425" s="4" t="s">
        <v>21395</v>
      </c>
      <c r="B6425">
        <v>8013039</v>
      </c>
      <c r="D6425" s="4" t="s">
        <v>21396</v>
      </c>
      <c r="E6425" s="4" t="s">
        <v>21397</v>
      </c>
      <c r="F6425">
        <f>VALUE(SUBSTITUTE(Hafas[[#This Row],[Breitengrad Bahnhof]],".",","))</f>
        <v>52.614733999999999</v>
      </c>
      <c r="G6425">
        <f>VALUE(SUBSTITUTE(Hafas[[#This Row],[Längengrad Bahnhof]],".",","))</f>
        <v>11.728617</v>
      </c>
    </row>
    <row r="6426" spans="1:7">
      <c r="A6426" s="4" t="s">
        <v>21398</v>
      </c>
      <c r="B6426">
        <v>8001096</v>
      </c>
      <c r="D6426" s="4" t="s">
        <v>21399</v>
      </c>
      <c r="E6426" s="4" t="s">
        <v>21400</v>
      </c>
      <c r="F6426">
        <f>VALUE(SUBSTITUTE(Hafas[[#This Row],[Breitengrad Bahnhof]],".",","))</f>
        <v>52.118737000000003</v>
      </c>
      <c r="G6426">
        <f>VALUE(SUBSTITUTE(Hafas[[#This Row],[Längengrad Bahnhof]],".",","))</f>
        <v>7.3975390000000001</v>
      </c>
    </row>
    <row r="6427" spans="1:7">
      <c r="A6427" s="4" t="s">
        <v>152</v>
      </c>
      <c r="B6427">
        <v>8000062</v>
      </c>
      <c r="D6427" s="4" t="s">
        <v>154</v>
      </c>
      <c r="E6427" s="4" t="s">
        <v>155</v>
      </c>
      <c r="F6427">
        <f>VALUE(SUBSTITUTE(Hafas[[#This Row],[Breitengrad Bahnhof]],".",","))</f>
        <v>52.147384000000002</v>
      </c>
      <c r="G6427">
        <f>VALUE(SUBSTITUTE(Hafas[[#This Row],[Längengrad Bahnhof]],".",","))</f>
        <v>7.3293400000000002</v>
      </c>
    </row>
    <row r="6428" spans="1:7">
      <c r="A6428" s="4" t="s">
        <v>21401</v>
      </c>
      <c r="B6428">
        <v>8005712</v>
      </c>
      <c r="D6428" s="4" t="s">
        <v>21402</v>
      </c>
      <c r="E6428" s="4" t="s">
        <v>21403</v>
      </c>
      <c r="F6428">
        <f>VALUE(SUBSTITUTE(Hafas[[#This Row],[Breitengrad Bahnhof]],".",","))</f>
        <v>52.123249000000001</v>
      </c>
      <c r="G6428">
        <f>VALUE(SUBSTITUTE(Hafas[[#This Row],[Längengrad Bahnhof]],".",","))</f>
        <v>7.3759209999999999</v>
      </c>
    </row>
    <row r="6429" spans="1:7">
      <c r="A6429" s="4" t="s">
        <v>21404</v>
      </c>
      <c r="B6429">
        <v>8005704</v>
      </c>
      <c r="D6429" s="4" t="s">
        <v>21405</v>
      </c>
      <c r="E6429" s="4" t="s">
        <v>21406</v>
      </c>
      <c r="F6429">
        <f>VALUE(SUBSTITUTE(Hafas[[#This Row],[Breitengrad Bahnhof]],".",","))</f>
        <v>52.017418999999997</v>
      </c>
      <c r="G6429">
        <f>VALUE(SUBSTITUTE(Hafas[[#This Row],[Längengrad Bahnhof]],".",","))</f>
        <v>8.4207870000000007</v>
      </c>
    </row>
    <row r="6430" spans="1:7">
      <c r="A6430" s="4" t="s">
        <v>21407</v>
      </c>
      <c r="B6430">
        <v>8005702</v>
      </c>
      <c r="D6430" s="4" t="s">
        <v>21408</v>
      </c>
      <c r="E6430" s="4" t="s">
        <v>21409</v>
      </c>
      <c r="F6430">
        <f>VALUE(SUBSTITUTE(Hafas[[#This Row],[Breitengrad Bahnhof]],".",","))</f>
        <v>52.011415999999997</v>
      </c>
      <c r="G6430">
        <f>VALUE(SUBSTITUTE(Hafas[[#This Row],[Längengrad Bahnhof]],".",","))</f>
        <v>8.4364530000000002</v>
      </c>
    </row>
    <row r="6431" spans="1:7">
      <c r="A6431" s="4" t="s">
        <v>21410</v>
      </c>
      <c r="B6431">
        <v>8013040</v>
      </c>
      <c r="D6431" s="4" t="s">
        <v>21411</v>
      </c>
      <c r="E6431" s="4" t="s">
        <v>21412</v>
      </c>
      <c r="F6431">
        <f>VALUE(SUBSTITUTE(Hafas[[#This Row],[Breitengrad Bahnhof]],".",","))</f>
        <v>53.942318999999998</v>
      </c>
      <c r="G6431">
        <f>VALUE(SUBSTITUTE(Hafas[[#This Row],[Längengrad Bahnhof]],".",","))</f>
        <v>11.596334000000001</v>
      </c>
    </row>
    <row r="6432" spans="1:7">
      <c r="A6432" s="4" t="s">
        <v>21413</v>
      </c>
      <c r="B6432">
        <v>8005706</v>
      </c>
      <c r="D6432" s="4" t="s">
        <v>21414</v>
      </c>
      <c r="E6432" s="4" t="s">
        <v>21415</v>
      </c>
      <c r="F6432">
        <f>VALUE(SUBSTITUTE(Hafas[[#This Row],[Breitengrad Bahnhof]],".",","))</f>
        <v>50.121369000000001</v>
      </c>
      <c r="G6432">
        <f>VALUE(SUBSTITUTE(Hafas[[#This Row],[Längengrad Bahnhof]],".",","))</f>
        <v>8.9068520000000007</v>
      </c>
    </row>
    <row r="6433" spans="1:7">
      <c r="A6433" s="4" t="s">
        <v>21416</v>
      </c>
      <c r="B6433">
        <v>8005708</v>
      </c>
      <c r="D6433" s="4" t="s">
        <v>21417</v>
      </c>
      <c r="E6433" s="4" t="s">
        <v>21418</v>
      </c>
      <c r="F6433">
        <f>VALUE(SUBSTITUTE(Hafas[[#This Row],[Breitengrad Bahnhof]],".",","))</f>
        <v>51.868177000000003</v>
      </c>
      <c r="G6433">
        <f>VALUE(SUBSTITUTE(Hafas[[#This Row],[Längengrad Bahnhof]],".",","))</f>
        <v>9.0884470000000004</v>
      </c>
    </row>
    <row r="6434" spans="1:7">
      <c r="A6434" s="4" t="s">
        <v>21419</v>
      </c>
      <c r="B6434">
        <v>8005283</v>
      </c>
      <c r="D6434" s="4" t="s">
        <v>21420</v>
      </c>
      <c r="E6434" s="4" t="s">
        <v>21421</v>
      </c>
      <c r="F6434">
        <f>VALUE(SUBSTITUTE(Hafas[[#This Row],[Breitengrad Bahnhof]],".",","))</f>
        <v>51.818370999999999</v>
      </c>
      <c r="G6434">
        <f>VALUE(SUBSTITUTE(Hafas[[#This Row],[Längengrad Bahnhof]],".",","))</f>
        <v>8.9869540000000008</v>
      </c>
    </row>
    <row r="6435" spans="1:7">
      <c r="A6435" s="4" t="s">
        <v>21422</v>
      </c>
      <c r="B6435">
        <v>8005709</v>
      </c>
      <c r="D6435" s="4" t="s">
        <v>21423</v>
      </c>
      <c r="E6435" s="4" t="s">
        <v>21424</v>
      </c>
      <c r="F6435">
        <f>VALUE(SUBSTITUTE(Hafas[[#This Row],[Breitengrad Bahnhof]],".",","))</f>
        <v>48.083486999999998</v>
      </c>
      <c r="G6435">
        <f>VALUE(SUBSTITUTE(Hafas[[#This Row],[Längengrad Bahnhof]],".",","))</f>
        <v>12.031283999999999</v>
      </c>
    </row>
    <row r="6436" spans="1:7">
      <c r="A6436" s="4" t="s">
        <v>21425</v>
      </c>
      <c r="B6436">
        <v>8010333</v>
      </c>
      <c r="D6436" s="4" t="s">
        <v>21426</v>
      </c>
      <c r="E6436" s="4" t="s">
        <v>21427</v>
      </c>
      <c r="F6436">
        <f>VALUE(SUBSTITUTE(Hafas[[#This Row],[Breitengrad Bahnhof]],".",","))</f>
        <v>50.708976</v>
      </c>
      <c r="G6436">
        <f>VALUE(SUBSTITUTE(Hafas[[#This Row],[Längengrad Bahnhof]],".",","))</f>
        <v>12.394074</v>
      </c>
    </row>
    <row r="6437" spans="1:7">
      <c r="A6437" s="4" t="s">
        <v>21428</v>
      </c>
      <c r="B6437">
        <v>8071329</v>
      </c>
      <c r="D6437" s="4" t="s">
        <v>21429</v>
      </c>
      <c r="E6437" s="4" t="s">
        <v>21430</v>
      </c>
      <c r="F6437">
        <f>VALUE(SUBSTITUTE(Hafas[[#This Row],[Breitengrad Bahnhof]],".",","))</f>
        <v>50.713231</v>
      </c>
      <c r="G6437">
        <f>VALUE(SUBSTITUTE(Hafas[[#This Row],[Längengrad Bahnhof]],".",","))</f>
        <v>12.395771</v>
      </c>
    </row>
    <row r="6438" spans="1:7">
      <c r="A6438" s="4" t="s">
        <v>147</v>
      </c>
      <c r="B6438">
        <v>8005714</v>
      </c>
      <c r="D6438" s="4" t="s">
        <v>149</v>
      </c>
      <c r="E6438" s="4" t="s">
        <v>150</v>
      </c>
      <c r="F6438">
        <f>VALUE(SUBSTITUTE(Hafas[[#This Row],[Breitengrad Bahnhof]],".",","))</f>
        <v>49.235821999999999</v>
      </c>
      <c r="G6438">
        <f>VALUE(SUBSTITUTE(Hafas[[#This Row],[Längengrad Bahnhof]],".",","))</f>
        <v>8.907978</v>
      </c>
    </row>
    <row r="6439" spans="1:7">
      <c r="A6439" s="4" t="s">
        <v>21431</v>
      </c>
      <c r="B6439">
        <v>8005713</v>
      </c>
      <c r="D6439" s="4" t="s">
        <v>21432</v>
      </c>
      <c r="E6439" s="4" t="s">
        <v>21433</v>
      </c>
      <c r="F6439">
        <f>VALUE(SUBSTITUTE(Hafas[[#This Row],[Breitengrad Bahnhof]],".",","))</f>
        <v>49.120843999999998</v>
      </c>
      <c r="G6439">
        <f>VALUE(SUBSTITUTE(Hafas[[#This Row],[Längengrad Bahnhof]],".",","))</f>
        <v>8.1306960000000004</v>
      </c>
    </row>
    <row r="6440" spans="1:7">
      <c r="A6440" s="4" t="s">
        <v>21434</v>
      </c>
      <c r="B6440">
        <v>8005715</v>
      </c>
      <c r="D6440" s="4" t="s">
        <v>21435</v>
      </c>
      <c r="E6440" s="4" t="s">
        <v>21436</v>
      </c>
      <c r="F6440">
        <f>VALUE(SUBSTITUTE(Hafas[[#This Row],[Breitengrad Bahnhof]],".",","))</f>
        <v>49.454121999999998</v>
      </c>
      <c r="G6440">
        <f>VALUE(SUBSTITUTE(Hafas[[#This Row],[Längengrad Bahnhof]],".",","))</f>
        <v>7.524197</v>
      </c>
    </row>
    <row r="6441" spans="1:7">
      <c r="A6441" s="4" t="s">
        <v>21437</v>
      </c>
      <c r="B6441">
        <v>8005717</v>
      </c>
      <c r="D6441" s="4" t="s">
        <v>21438</v>
      </c>
      <c r="E6441" s="4" t="s">
        <v>21439</v>
      </c>
      <c r="F6441">
        <f>VALUE(SUBSTITUTE(Hafas[[#This Row],[Breitengrad Bahnhof]],".",","))</f>
        <v>53.387698999999998</v>
      </c>
      <c r="G6441">
        <f>VALUE(SUBSTITUTE(Hafas[[#This Row],[Längengrad Bahnhof]],".",","))</f>
        <v>10.109023000000001</v>
      </c>
    </row>
    <row r="6442" spans="1:7">
      <c r="A6442" s="4" t="s">
        <v>21440</v>
      </c>
      <c r="B6442">
        <v>8070547</v>
      </c>
      <c r="D6442" s="4" t="s">
        <v>21441</v>
      </c>
      <c r="E6442" s="4" t="s">
        <v>21442</v>
      </c>
      <c r="F6442">
        <f>VALUE(SUBSTITUTE(Hafas[[#This Row],[Breitengrad Bahnhof]],".",","))</f>
        <v>53.008107000000003</v>
      </c>
      <c r="G6442">
        <f>VALUE(SUBSTITUTE(Hafas[[#This Row],[Längengrad Bahnhof]],".",","))</f>
        <v>8.6809619999999992</v>
      </c>
    </row>
    <row r="6443" spans="1:7">
      <c r="A6443" s="4" t="s">
        <v>21443</v>
      </c>
      <c r="B6443">
        <v>8007659</v>
      </c>
      <c r="D6443" s="4" t="s">
        <v>21444</v>
      </c>
      <c r="E6443" s="4" t="s">
        <v>21445</v>
      </c>
      <c r="F6443">
        <f>VALUE(SUBSTITUTE(Hafas[[#This Row],[Breitengrad Bahnhof]],".",","))</f>
        <v>52.865882999999997</v>
      </c>
      <c r="G6443">
        <f>VALUE(SUBSTITUTE(Hafas[[#This Row],[Längengrad Bahnhof]],".",","))</f>
        <v>9.3765739999999997</v>
      </c>
    </row>
    <row r="6444" spans="1:7">
      <c r="A6444" s="4" t="s">
        <v>21446</v>
      </c>
      <c r="B6444">
        <v>8010334</v>
      </c>
      <c r="D6444" s="4" t="s">
        <v>21447</v>
      </c>
      <c r="E6444" s="4" t="s">
        <v>21448</v>
      </c>
      <c r="F6444">
        <f>VALUE(SUBSTITUTE(Hafas[[#This Row],[Breitengrad Bahnhof]],".",","))</f>
        <v>52.594723000000002</v>
      </c>
      <c r="G6444">
        <f>VALUE(SUBSTITUTE(Hafas[[#This Row],[Längengrad Bahnhof]],".",","))</f>
        <v>11.854412</v>
      </c>
    </row>
    <row r="6445" spans="1:7">
      <c r="A6445" s="4" t="s">
        <v>21449</v>
      </c>
      <c r="B6445">
        <v>8013045</v>
      </c>
      <c r="D6445" s="4" t="s">
        <v>21450</v>
      </c>
      <c r="E6445" s="4" t="s">
        <v>21451</v>
      </c>
      <c r="F6445">
        <f>VALUE(SUBSTITUTE(Hafas[[#This Row],[Breitengrad Bahnhof]],".",","))</f>
        <v>52.616233999999999</v>
      </c>
      <c r="G6445">
        <f>VALUE(SUBSTITUTE(Hafas[[#This Row],[Längengrad Bahnhof]],".",","))</f>
        <v>11.848369</v>
      </c>
    </row>
    <row r="6446" spans="1:7">
      <c r="A6446" s="4" t="s">
        <v>21452</v>
      </c>
      <c r="B6446">
        <v>8013046</v>
      </c>
      <c r="D6446" s="4" t="s">
        <v>21453</v>
      </c>
      <c r="E6446" s="4" t="s">
        <v>21454</v>
      </c>
      <c r="F6446">
        <f>VALUE(SUBSTITUTE(Hafas[[#This Row],[Breitengrad Bahnhof]],".",","))</f>
        <v>52.595835999999998</v>
      </c>
      <c r="G6446">
        <f>VALUE(SUBSTITUTE(Hafas[[#This Row],[Längengrad Bahnhof]],".",","))</f>
        <v>11.87129</v>
      </c>
    </row>
    <row r="6447" spans="1:7">
      <c r="A6447" s="4" t="s">
        <v>21455</v>
      </c>
      <c r="B6447">
        <v>8010335</v>
      </c>
      <c r="D6447" s="4" t="s">
        <v>21456</v>
      </c>
      <c r="E6447" s="4" t="s">
        <v>21457</v>
      </c>
      <c r="F6447">
        <f>VALUE(SUBSTITUTE(Hafas[[#This Row],[Breitengrad Bahnhof]],".",","))</f>
        <v>52.606836999999999</v>
      </c>
      <c r="G6447">
        <f>VALUE(SUBSTITUTE(Hafas[[#This Row],[Längengrad Bahnhof]],".",","))</f>
        <v>11.836728000000001</v>
      </c>
    </row>
    <row r="6448" spans="1:7">
      <c r="A6448" s="4" t="s">
        <v>21458</v>
      </c>
      <c r="B6448">
        <v>8013047</v>
      </c>
      <c r="D6448" s="4" t="s">
        <v>21459</v>
      </c>
      <c r="E6448" s="4" t="s">
        <v>21460</v>
      </c>
      <c r="F6448">
        <f>VALUE(SUBSTITUTE(Hafas[[#This Row],[Breitengrad Bahnhof]],".",","))</f>
        <v>50.678758000000002</v>
      </c>
      <c r="G6448">
        <f>VALUE(SUBSTITUTE(Hafas[[#This Row],[Längengrad Bahnhof]],".",","))</f>
        <v>12.441635</v>
      </c>
    </row>
    <row r="6449" spans="1:7">
      <c r="A6449" s="4" t="s">
        <v>445</v>
      </c>
      <c r="B6449">
        <v>8005720</v>
      </c>
      <c r="D6449" s="4" t="s">
        <v>21461</v>
      </c>
      <c r="E6449" s="4" t="s">
        <v>21462</v>
      </c>
      <c r="F6449">
        <f>VALUE(SUBSTITUTE(Hafas[[#This Row],[Breitengrad Bahnhof]],".",","))</f>
        <v>50.312868000000002</v>
      </c>
      <c r="G6449">
        <f>VALUE(SUBSTITUTE(Hafas[[#This Row],[Längengrad Bahnhof]],".",","))</f>
        <v>9.6254170000000006</v>
      </c>
    </row>
    <row r="6450" spans="1:7">
      <c r="A6450" s="4" t="s">
        <v>21463</v>
      </c>
      <c r="B6450">
        <v>8013051</v>
      </c>
      <c r="D6450" s="4" t="s">
        <v>21464</v>
      </c>
      <c r="E6450" s="4" t="s">
        <v>21465</v>
      </c>
      <c r="F6450">
        <f>VALUE(SUBSTITUTE(Hafas[[#This Row],[Breitengrad Bahnhof]],".",","))</f>
        <v>53.824775000000002</v>
      </c>
      <c r="G6450">
        <f>VALUE(SUBSTITUTE(Hafas[[#This Row],[Längengrad Bahnhof]],".",","))</f>
        <v>13.15042</v>
      </c>
    </row>
    <row r="6451" spans="1:7">
      <c r="A6451" s="4" t="s">
        <v>21466</v>
      </c>
      <c r="B6451">
        <v>8017026</v>
      </c>
      <c r="D6451" s="4" t="s">
        <v>21467</v>
      </c>
      <c r="E6451" s="4" t="s">
        <v>21468</v>
      </c>
      <c r="F6451">
        <f>VALUE(SUBSTITUTE(Hafas[[#This Row],[Breitengrad Bahnhof]],".",","))</f>
        <v>51.698594999999997</v>
      </c>
      <c r="G6451">
        <f>VALUE(SUBSTITUTE(Hafas[[#This Row],[Längengrad Bahnhof]],".",","))</f>
        <v>11.132586</v>
      </c>
    </row>
    <row r="6452" spans="1:7">
      <c r="A6452" s="4" t="s">
        <v>21469</v>
      </c>
      <c r="B6452">
        <v>8017027</v>
      </c>
      <c r="D6452" s="4" t="s">
        <v>21470</v>
      </c>
      <c r="E6452" s="4" t="s">
        <v>21471</v>
      </c>
      <c r="F6452">
        <f>VALUE(SUBSTITUTE(Hafas[[#This Row],[Breitengrad Bahnhof]],".",","))</f>
        <v>51.690311000000001</v>
      </c>
      <c r="G6452">
        <f>VALUE(SUBSTITUTE(Hafas[[#This Row],[Längengrad Bahnhof]],".",","))</f>
        <v>11.127497999999999</v>
      </c>
    </row>
    <row r="6453" spans="1:7">
      <c r="A6453" s="4" t="s">
        <v>21472</v>
      </c>
      <c r="B6453">
        <v>8005722</v>
      </c>
      <c r="D6453" s="4" t="s">
        <v>21473</v>
      </c>
      <c r="E6453" s="4" t="s">
        <v>21474</v>
      </c>
      <c r="F6453">
        <f>VALUE(SUBSTITUTE(Hafas[[#This Row],[Breitengrad Bahnhof]],".",","))</f>
        <v>50.861553999999998</v>
      </c>
      <c r="G6453">
        <f>VALUE(SUBSTITUTE(Hafas[[#This Row],[Längengrad Bahnhof]],".",","))</f>
        <v>8.7086980000000001</v>
      </c>
    </row>
    <row r="6454" spans="1:7">
      <c r="A6454" s="4" t="s">
        <v>21475</v>
      </c>
      <c r="B6454">
        <v>8070548</v>
      </c>
      <c r="D6454" s="4" t="s">
        <v>21476</v>
      </c>
      <c r="E6454" s="4" t="s">
        <v>21477</v>
      </c>
      <c r="F6454">
        <f>VALUE(SUBSTITUTE(Hafas[[#This Row],[Breitengrad Bahnhof]],".",","))</f>
        <v>48.353414999999998</v>
      </c>
      <c r="G6454">
        <f>VALUE(SUBSTITUTE(Hafas[[#This Row],[Längengrad Bahnhof]],".",","))</f>
        <v>8.8127410000000008</v>
      </c>
    </row>
    <row r="6455" spans="1:7">
      <c r="A6455" s="4" t="s">
        <v>21478</v>
      </c>
      <c r="B6455">
        <v>8005724</v>
      </c>
      <c r="D6455" s="4" t="s">
        <v>21479</v>
      </c>
      <c r="E6455" s="4" t="s">
        <v>21480</v>
      </c>
      <c r="F6455">
        <f>VALUE(SUBSTITUTE(Hafas[[#This Row],[Breitengrad Bahnhof]],".",","))</f>
        <v>49.136913</v>
      </c>
      <c r="G6455">
        <f>VALUE(SUBSTITUTE(Hafas[[#This Row],[Längengrad Bahnhof]],".",","))</f>
        <v>9.0147259999999996</v>
      </c>
    </row>
    <row r="6456" spans="1:7">
      <c r="A6456" s="4" t="s">
        <v>21481</v>
      </c>
      <c r="B6456">
        <v>8005723</v>
      </c>
      <c r="D6456" s="4" t="s">
        <v>21482</v>
      </c>
      <c r="E6456" s="4" t="s">
        <v>21483</v>
      </c>
      <c r="F6456">
        <f>VALUE(SUBSTITUTE(Hafas[[#This Row],[Breitengrad Bahnhof]],".",","))</f>
        <v>48.022813999999997</v>
      </c>
      <c r="G6456">
        <f>VALUE(SUBSTITUTE(Hafas[[#This Row],[Längengrad Bahnhof]],".",","))</f>
        <v>8.8723539999999996</v>
      </c>
    </row>
    <row r="6457" spans="1:7">
      <c r="A6457" s="4" t="s">
        <v>21484</v>
      </c>
      <c r="B6457">
        <v>8005725</v>
      </c>
      <c r="D6457" s="4" t="s">
        <v>21485</v>
      </c>
      <c r="E6457" s="4" t="s">
        <v>21486</v>
      </c>
      <c r="F6457">
        <f>VALUE(SUBSTITUTE(Hafas[[#This Row],[Breitengrad Bahnhof]],".",","))</f>
        <v>48.027662999999997</v>
      </c>
      <c r="G6457">
        <f>VALUE(SUBSTITUTE(Hafas[[#This Row],[Längengrad Bahnhof]],".",","))</f>
        <v>10.43604</v>
      </c>
    </row>
    <row r="6458" spans="1:7">
      <c r="A6458" s="4" t="s">
        <v>21487</v>
      </c>
      <c r="B6458">
        <v>8005726</v>
      </c>
      <c r="D6458" s="4" t="s">
        <v>21488</v>
      </c>
      <c r="E6458" s="4" t="s">
        <v>21489</v>
      </c>
      <c r="F6458">
        <f>VALUE(SUBSTITUTE(Hafas[[#This Row],[Breitengrad Bahnhof]],".",","))</f>
        <v>48.811923999999998</v>
      </c>
      <c r="G6458">
        <f>VALUE(SUBSTITUTE(Hafas[[#This Row],[Längengrad Bahnhof]],".",","))</f>
        <v>9.3524499999999993</v>
      </c>
    </row>
    <row r="6459" spans="1:7">
      <c r="A6459" s="4" t="s">
        <v>21490</v>
      </c>
      <c r="B6459">
        <v>8007134</v>
      </c>
      <c r="D6459" s="4" t="s">
        <v>21491</v>
      </c>
      <c r="E6459" s="4" t="s">
        <v>21492</v>
      </c>
      <c r="F6459">
        <f>VALUE(SUBSTITUTE(Hafas[[#This Row],[Breitengrad Bahnhof]],".",","))</f>
        <v>49.178905999999998</v>
      </c>
      <c r="G6459">
        <f>VALUE(SUBSTITUTE(Hafas[[#This Row],[Längengrad Bahnhof]],".",","))</f>
        <v>8.6437399999999993</v>
      </c>
    </row>
    <row r="6460" spans="1:7">
      <c r="A6460" s="4" t="s">
        <v>21493</v>
      </c>
      <c r="B6460">
        <v>8005933</v>
      </c>
      <c r="D6460" s="4" t="s">
        <v>21494</v>
      </c>
      <c r="E6460" s="4" t="s">
        <v>21495</v>
      </c>
      <c r="F6460">
        <f>VALUE(SUBSTITUTE(Hafas[[#This Row],[Breitengrad Bahnhof]],".",","))</f>
        <v>49.183624999999999</v>
      </c>
      <c r="G6460">
        <f>VALUE(SUBSTITUTE(Hafas[[#This Row],[Längengrad Bahnhof]],".",","))</f>
        <v>8.6369279999999993</v>
      </c>
    </row>
    <row r="6461" spans="1:7">
      <c r="A6461" s="4" t="s">
        <v>21496</v>
      </c>
      <c r="B6461">
        <v>8017028</v>
      </c>
      <c r="D6461" s="4" t="s">
        <v>21497</v>
      </c>
      <c r="E6461" s="4" t="s">
        <v>21498</v>
      </c>
      <c r="F6461">
        <f>VALUE(SUBSTITUTE(Hafas[[#This Row],[Breitengrad Bahnhof]],".",","))</f>
        <v>51.660798</v>
      </c>
      <c r="G6461">
        <f>VALUE(SUBSTITUTE(Hafas[[#This Row],[Längengrad Bahnhof]],".",","))</f>
        <v>10.881190999999999</v>
      </c>
    </row>
    <row r="6462" spans="1:7">
      <c r="A6462" s="4" t="s">
        <v>21499</v>
      </c>
      <c r="B6462">
        <v>8005731</v>
      </c>
      <c r="D6462" s="4" t="s">
        <v>21500</v>
      </c>
      <c r="E6462" s="4" t="s">
        <v>21501</v>
      </c>
      <c r="F6462">
        <f>VALUE(SUBSTITUTE(Hafas[[#This Row],[Breitengrad Bahnhof]],".",","))</f>
        <v>50.977961000000001</v>
      </c>
      <c r="G6462">
        <f>VALUE(SUBSTITUTE(Hafas[[#This Row],[Längengrad Bahnhof]],".",","))</f>
        <v>8.0922300000000007</v>
      </c>
    </row>
    <row r="6463" spans="1:7">
      <c r="A6463" s="4" t="s">
        <v>21502</v>
      </c>
      <c r="B6463">
        <v>8077774</v>
      </c>
      <c r="D6463" s="4" t="s">
        <v>21503</v>
      </c>
      <c r="E6463" s="4" t="s">
        <v>21504</v>
      </c>
      <c r="F6463">
        <f>VALUE(SUBSTITUTE(Hafas[[#This Row],[Breitengrad Bahnhof]],".",","))</f>
        <v>47.850090000000002</v>
      </c>
      <c r="G6463">
        <f>VALUE(SUBSTITUTE(Hafas[[#This Row],[Längengrad Bahnhof]],".",","))</f>
        <v>9.0057310000000008</v>
      </c>
    </row>
    <row r="6464" spans="1:7">
      <c r="A6464" s="4" t="s">
        <v>21505</v>
      </c>
      <c r="B6464">
        <v>8005734</v>
      </c>
      <c r="D6464" s="4" t="s">
        <v>21506</v>
      </c>
      <c r="E6464" s="4" t="s">
        <v>21507</v>
      </c>
      <c r="F6464">
        <f>VALUE(SUBSTITUTE(Hafas[[#This Row],[Breitengrad Bahnhof]],".",","))</f>
        <v>49.919575999999999</v>
      </c>
      <c r="G6464">
        <f>VALUE(SUBSTITUTE(Hafas[[#This Row],[Längengrad Bahnhof]],".",","))</f>
        <v>11.666717999999999</v>
      </c>
    </row>
    <row r="6465" spans="1:7">
      <c r="A6465" s="4" t="s">
        <v>21508</v>
      </c>
      <c r="B6465">
        <v>8005735</v>
      </c>
      <c r="D6465" s="4" t="s">
        <v>21509</v>
      </c>
      <c r="E6465" s="4" t="s">
        <v>21510</v>
      </c>
      <c r="F6465">
        <f>VALUE(SUBSTITUTE(Hafas[[#This Row],[Breitengrad Bahnhof]],".",","))</f>
        <v>48.093257999999999</v>
      </c>
      <c r="G6465">
        <f>VALUE(SUBSTITUTE(Hafas[[#This Row],[Längengrad Bahnhof]],".",","))</f>
        <v>11.400845</v>
      </c>
    </row>
    <row r="6466" spans="1:7">
      <c r="A6466" s="4" t="s">
        <v>21511</v>
      </c>
      <c r="B6466">
        <v>8005736</v>
      </c>
      <c r="D6466" s="4" t="s">
        <v>21512</v>
      </c>
      <c r="E6466" s="4" t="s">
        <v>21513</v>
      </c>
      <c r="F6466">
        <f>VALUE(SUBSTITUTE(Hafas[[#This Row],[Breitengrad Bahnhof]],".",","))</f>
        <v>50.540536000000003</v>
      </c>
      <c r="G6466">
        <f>VALUE(SUBSTITUTE(Hafas[[#This Row],[Längengrad Bahnhof]],".",","))</f>
        <v>8.3253649999999997</v>
      </c>
    </row>
    <row r="6467" spans="1:7">
      <c r="A6467" s="4" t="s">
        <v>21514</v>
      </c>
      <c r="B6467">
        <v>8005737</v>
      </c>
      <c r="D6467" s="4" t="s">
        <v>21515</v>
      </c>
      <c r="E6467" s="4" t="s">
        <v>21516</v>
      </c>
      <c r="F6467">
        <f>VALUE(SUBSTITUTE(Hafas[[#This Row],[Breitengrad Bahnhof]],".",","))</f>
        <v>50.306821999999997</v>
      </c>
      <c r="G6467">
        <f>VALUE(SUBSTITUTE(Hafas[[#This Row],[Längengrad Bahnhof]],".",","))</f>
        <v>11.282133</v>
      </c>
    </row>
    <row r="6468" spans="1:7">
      <c r="A6468" s="4" t="s">
        <v>21517</v>
      </c>
      <c r="B6468">
        <v>8005738</v>
      </c>
      <c r="D6468" s="4" t="s">
        <v>21518</v>
      </c>
      <c r="E6468" s="4" t="s">
        <v>21519</v>
      </c>
      <c r="F6468">
        <f>VALUE(SUBSTITUTE(Hafas[[#This Row],[Breitengrad Bahnhof]],".",","))</f>
        <v>50.459952000000001</v>
      </c>
      <c r="G6468">
        <f>VALUE(SUBSTITUTE(Hafas[[#This Row],[Längengrad Bahnhof]],".",","))</f>
        <v>10.271229</v>
      </c>
    </row>
    <row r="6469" spans="1:7">
      <c r="A6469" s="4" t="s">
        <v>21520</v>
      </c>
      <c r="B6469">
        <v>8005739</v>
      </c>
      <c r="D6469" s="4" t="s">
        <v>21521</v>
      </c>
      <c r="E6469" s="4" t="s">
        <v>21522</v>
      </c>
      <c r="F6469">
        <f>VALUE(SUBSTITUTE(Hafas[[#This Row],[Breitengrad Bahnhof]],".",","))</f>
        <v>49.976627000000001</v>
      </c>
      <c r="G6469">
        <f>VALUE(SUBSTITUTE(Hafas[[#This Row],[Längengrad Bahnhof]],".",","))</f>
        <v>9.0633689999999998</v>
      </c>
    </row>
    <row r="6470" spans="1:7">
      <c r="A6470" s="4" t="s">
        <v>21523</v>
      </c>
      <c r="B6470">
        <v>8005740</v>
      </c>
      <c r="D6470" s="4" t="s">
        <v>21524</v>
      </c>
      <c r="E6470" s="4" t="s">
        <v>21525</v>
      </c>
      <c r="F6470">
        <f>VALUE(SUBSTITUTE(Hafas[[#This Row],[Breitengrad Bahnhof]],".",","))</f>
        <v>49.809432999999999</v>
      </c>
      <c r="G6470">
        <f>VALUE(SUBSTITUTE(Hafas[[#This Row],[Längengrad Bahnhof]],".",","))</f>
        <v>8.4724400000000006</v>
      </c>
    </row>
    <row r="6471" spans="1:7">
      <c r="A6471" s="4" t="s">
        <v>21526</v>
      </c>
      <c r="B6471">
        <v>8013056</v>
      </c>
      <c r="D6471" s="4" t="s">
        <v>21527</v>
      </c>
      <c r="E6471" s="4" t="s">
        <v>21528</v>
      </c>
      <c r="F6471">
        <f>VALUE(SUBSTITUTE(Hafas[[#This Row],[Breitengrad Bahnhof]],".",","))</f>
        <v>51.567397999999997</v>
      </c>
      <c r="G6471">
        <f>VALUE(SUBSTITUTE(Hafas[[#This Row],[Längengrad Bahnhof]],".",","))</f>
        <v>10.956538</v>
      </c>
    </row>
    <row r="6472" spans="1:7">
      <c r="A6472" s="4" t="s">
        <v>21529</v>
      </c>
      <c r="B6472">
        <v>8000348</v>
      </c>
      <c r="D6472" s="4" t="s">
        <v>21530</v>
      </c>
      <c r="E6472" s="4" t="s">
        <v>21531</v>
      </c>
      <c r="F6472">
        <f>VALUE(SUBSTITUTE(Hafas[[#This Row],[Breitengrad Bahnhof]],".",","))</f>
        <v>50.79448</v>
      </c>
      <c r="G6472">
        <f>VALUE(SUBSTITUTE(Hafas[[#This Row],[Längengrad Bahnhof]],".",","))</f>
        <v>6.2174779999999998</v>
      </c>
    </row>
    <row r="6473" spans="1:7">
      <c r="A6473" s="4" t="s">
        <v>21532</v>
      </c>
      <c r="B6473">
        <v>8005741</v>
      </c>
      <c r="D6473" s="4" t="s">
        <v>21533</v>
      </c>
      <c r="E6473" s="4" t="s">
        <v>21534</v>
      </c>
      <c r="F6473">
        <f>VALUE(SUBSTITUTE(Hafas[[#This Row],[Breitengrad Bahnhof]],".",","))</f>
        <v>50.764259000000003</v>
      </c>
      <c r="G6473">
        <f>VALUE(SUBSTITUTE(Hafas[[#This Row],[Längengrad Bahnhof]],".",","))</f>
        <v>6.2305380000000001</v>
      </c>
    </row>
    <row r="6474" spans="1:7">
      <c r="A6474" s="4" t="s">
        <v>21535</v>
      </c>
      <c r="B6474">
        <v>8005745</v>
      </c>
      <c r="D6474" s="4" t="s">
        <v>21536</v>
      </c>
      <c r="E6474" s="4" t="s">
        <v>21537</v>
      </c>
      <c r="F6474">
        <f>VALUE(SUBSTITUTE(Hafas[[#This Row],[Breitengrad Bahnhof]],".",","))</f>
        <v>50.773589000000001</v>
      </c>
      <c r="G6474">
        <f>VALUE(SUBSTITUTE(Hafas[[#This Row],[Längengrad Bahnhof]],".",","))</f>
        <v>6.2238980000000002</v>
      </c>
    </row>
    <row r="6475" spans="1:7">
      <c r="A6475" s="4" t="s">
        <v>21538</v>
      </c>
      <c r="B6475">
        <v>8005743</v>
      </c>
      <c r="D6475" s="4" t="s">
        <v>21539</v>
      </c>
      <c r="E6475" s="4" t="s">
        <v>21540</v>
      </c>
      <c r="F6475">
        <f>VALUE(SUBSTITUTE(Hafas[[#This Row],[Breitengrad Bahnhof]],".",","))</f>
        <v>50.768554000000002</v>
      </c>
      <c r="G6475">
        <f>VALUE(SUBSTITUTE(Hafas[[#This Row],[Längengrad Bahnhof]],".",","))</f>
        <v>6.2298450000000001</v>
      </c>
    </row>
    <row r="6476" spans="1:7">
      <c r="A6476" s="4" t="s">
        <v>21541</v>
      </c>
      <c r="B6476">
        <v>8005744</v>
      </c>
      <c r="D6476" s="4" t="s">
        <v>21542</v>
      </c>
      <c r="E6476" s="4" t="s">
        <v>21543</v>
      </c>
      <c r="F6476">
        <f>VALUE(SUBSTITUTE(Hafas[[#This Row],[Breitengrad Bahnhof]],".",","))</f>
        <v>50.784903999999997</v>
      </c>
      <c r="G6476">
        <f>VALUE(SUBSTITUTE(Hafas[[#This Row],[Längengrad Bahnhof]],".",","))</f>
        <v>6.2190120000000002</v>
      </c>
    </row>
    <row r="6477" spans="1:7">
      <c r="A6477" s="4" t="s">
        <v>21544</v>
      </c>
      <c r="B6477">
        <v>8017415</v>
      </c>
      <c r="D6477" s="4" t="s">
        <v>21545</v>
      </c>
      <c r="E6477" s="4" t="s">
        <v>21546</v>
      </c>
      <c r="F6477">
        <f>VALUE(SUBSTITUTE(Hafas[[#This Row],[Breitengrad Bahnhof]],".",","))</f>
        <v>50.714229000000003</v>
      </c>
      <c r="G6477">
        <f>VALUE(SUBSTITUTE(Hafas[[#This Row],[Längengrad Bahnhof]],".",","))</f>
        <v>12.778782</v>
      </c>
    </row>
    <row r="6478" spans="1:7">
      <c r="A6478" s="4" t="s">
        <v>21547</v>
      </c>
      <c r="B6478">
        <v>8010337</v>
      </c>
      <c r="D6478" s="4" t="s">
        <v>21548</v>
      </c>
      <c r="E6478" s="4" t="s">
        <v>21549</v>
      </c>
      <c r="F6478">
        <f>VALUE(SUBSTITUTE(Hafas[[#This Row],[Breitengrad Bahnhof]],".",","))</f>
        <v>50.709310000000002</v>
      </c>
      <c r="G6478">
        <f>VALUE(SUBSTITUTE(Hafas[[#This Row],[Längengrad Bahnhof]],".",","))</f>
        <v>12.773548999999999</v>
      </c>
    </row>
    <row r="6479" spans="1:7">
      <c r="A6479" s="4" t="s">
        <v>21550</v>
      </c>
      <c r="B6479">
        <v>8071811</v>
      </c>
      <c r="D6479" s="4" t="s">
        <v>21551</v>
      </c>
      <c r="E6479" s="4" t="s">
        <v>21552</v>
      </c>
      <c r="F6479">
        <f>VALUE(SUBSTITUTE(Hafas[[#This Row],[Breitengrad Bahnhof]],".",","))</f>
        <v>50.714250999999997</v>
      </c>
      <c r="G6479">
        <f>VALUE(SUBSTITUTE(Hafas[[#This Row],[Längengrad Bahnhof]],".",","))</f>
        <v>12.781138</v>
      </c>
    </row>
    <row r="6480" spans="1:7">
      <c r="A6480" s="4" t="s">
        <v>21553</v>
      </c>
      <c r="B6480">
        <v>8013057</v>
      </c>
      <c r="D6480" s="4" t="s">
        <v>21554</v>
      </c>
      <c r="E6480" s="4" t="s">
        <v>21555</v>
      </c>
      <c r="F6480">
        <f>VALUE(SUBSTITUTE(Hafas[[#This Row],[Breitengrad Bahnhof]],".",","))</f>
        <v>51.037050999999998</v>
      </c>
      <c r="G6480">
        <f>VALUE(SUBSTITUTE(Hafas[[#This Row],[Längengrad Bahnhof]],".",","))</f>
        <v>14.087249999999999</v>
      </c>
    </row>
    <row r="6481" spans="1:7">
      <c r="A6481" s="4" t="s">
        <v>21556</v>
      </c>
      <c r="B6481">
        <v>8079044</v>
      </c>
      <c r="D6481" s="4" t="s">
        <v>21557</v>
      </c>
      <c r="E6481" s="4" t="s">
        <v>21558</v>
      </c>
      <c r="F6481">
        <f>VALUE(SUBSTITUTE(Hafas[[#This Row],[Breitengrad Bahnhof]],".",","))</f>
        <v>51.039093999999999</v>
      </c>
      <c r="G6481">
        <f>VALUE(SUBSTITUTE(Hafas[[#This Row],[Längengrad Bahnhof]],".",","))</f>
        <v>14.090111</v>
      </c>
    </row>
    <row r="6482" spans="1:7">
      <c r="A6482" s="4" t="s">
        <v>21559</v>
      </c>
      <c r="B6482">
        <v>8005746</v>
      </c>
      <c r="D6482" s="4" t="s">
        <v>21560</v>
      </c>
      <c r="E6482" s="4" t="s">
        <v>21561</v>
      </c>
      <c r="F6482">
        <f>VALUE(SUBSTITUTE(Hafas[[#This Row],[Breitengrad Bahnhof]],".",","))</f>
        <v>51.018092000000003</v>
      </c>
      <c r="G6482">
        <f>VALUE(SUBSTITUTE(Hafas[[#This Row],[Längengrad Bahnhof]],".",","))</f>
        <v>6.7524660000000001</v>
      </c>
    </row>
    <row r="6483" spans="1:7">
      <c r="A6483" s="4" t="s">
        <v>21562</v>
      </c>
      <c r="B6483">
        <v>8013058</v>
      </c>
      <c r="D6483" s="4" t="s">
        <v>21563</v>
      </c>
      <c r="E6483" s="4" t="s">
        <v>21564</v>
      </c>
      <c r="F6483">
        <f>VALUE(SUBSTITUTE(Hafas[[#This Row],[Breitengrad Bahnhof]],".",","))</f>
        <v>52.251632000000001</v>
      </c>
      <c r="G6483">
        <f>VALUE(SUBSTITUTE(Hafas[[#This Row],[Längengrad Bahnhof]],".",","))</f>
        <v>13.9209</v>
      </c>
    </row>
    <row r="6484" spans="1:7">
      <c r="A6484" s="4" t="s">
        <v>21565</v>
      </c>
      <c r="B6484">
        <v>8005747</v>
      </c>
      <c r="D6484" s="4" t="s">
        <v>21566</v>
      </c>
      <c r="E6484" s="4" t="s">
        <v>21567</v>
      </c>
      <c r="F6484">
        <f>VALUE(SUBSTITUTE(Hafas[[#This Row],[Breitengrad Bahnhof]],".",","))</f>
        <v>48.134881</v>
      </c>
      <c r="G6484">
        <f>VALUE(SUBSTITUTE(Hafas[[#This Row],[Längengrad Bahnhof]],".",","))</f>
        <v>9.1270849999999992</v>
      </c>
    </row>
    <row r="6485" spans="1:7">
      <c r="A6485" s="4" t="s">
        <v>21568</v>
      </c>
      <c r="B6485">
        <v>8013061</v>
      </c>
      <c r="D6485" s="4" t="s">
        <v>21569</v>
      </c>
      <c r="E6485" s="4" t="s">
        <v>21570</v>
      </c>
      <c r="F6485">
        <f>VALUE(SUBSTITUTE(Hafas[[#This Row],[Breitengrad Bahnhof]],".",","))</f>
        <v>51.052351000000002</v>
      </c>
      <c r="G6485">
        <f>VALUE(SUBSTITUTE(Hafas[[#This Row],[Längengrad Bahnhof]],".",","))</f>
        <v>11.048323999999999</v>
      </c>
    </row>
    <row r="6486" spans="1:7">
      <c r="A6486" s="4" t="s">
        <v>21571</v>
      </c>
      <c r="B6486">
        <v>8087030</v>
      </c>
      <c r="D6486" s="4" t="s">
        <v>21572</v>
      </c>
      <c r="E6486" s="4" t="s">
        <v>21573</v>
      </c>
      <c r="F6486">
        <f>VALUE(SUBSTITUTE(Hafas[[#This Row],[Breitengrad Bahnhof]],".",","))</f>
        <v>54.308979999999998</v>
      </c>
      <c r="G6486">
        <f>VALUE(SUBSTITUTE(Hafas[[#This Row],[Längengrad Bahnhof]],".",","))</f>
        <v>13.076371</v>
      </c>
    </row>
    <row r="6487" spans="1:7">
      <c r="A6487" s="4" t="s">
        <v>21574</v>
      </c>
      <c r="B6487">
        <v>8081012</v>
      </c>
      <c r="D6487" s="4" t="s">
        <v>2585</v>
      </c>
      <c r="E6487" s="4" t="s">
        <v>2585</v>
      </c>
      <c r="F6487">
        <f>VALUE(SUBSTITUTE(Hafas[[#This Row],[Breitengrad Bahnhof]],".",","))</f>
        <v>999999</v>
      </c>
      <c r="G6487">
        <f>VALUE(SUBSTITUTE(Hafas[[#This Row],[Längengrad Bahnhof]],".",","))</f>
        <v>999999</v>
      </c>
    </row>
    <row r="6488" spans="1:7">
      <c r="A6488" s="4" t="s">
        <v>21575</v>
      </c>
      <c r="B6488">
        <v>8010338</v>
      </c>
      <c r="D6488" s="4" t="s">
        <v>21576</v>
      </c>
      <c r="E6488" s="4" t="s">
        <v>21577</v>
      </c>
      <c r="F6488">
        <f>VALUE(SUBSTITUTE(Hafas[[#This Row],[Breitengrad Bahnhof]],".",","))</f>
        <v>54.308625999999997</v>
      </c>
      <c r="G6488">
        <f>VALUE(SUBSTITUTE(Hafas[[#This Row],[Längengrad Bahnhof]],".",","))</f>
        <v>13.077321</v>
      </c>
    </row>
    <row r="6489" spans="1:7">
      <c r="A6489" s="4" t="s">
        <v>21578</v>
      </c>
      <c r="B6489">
        <v>8079770</v>
      </c>
      <c r="D6489" s="4" t="s">
        <v>21579</v>
      </c>
      <c r="E6489" s="4" t="s">
        <v>21580</v>
      </c>
      <c r="F6489">
        <f>VALUE(SUBSTITUTE(Hafas[[#This Row],[Breitengrad Bahnhof]],".",","))</f>
        <v>54.304112000000003</v>
      </c>
      <c r="G6489">
        <f>VALUE(SUBSTITUTE(Hafas[[#This Row],[Längengrad Bahnhof]],".",","))</f>
        <v>13.045123</v>
      </c>
    </row>
    <row r="6490" spans="1:7">
      <c r="A6490" s="4" t="s">
        <v>21581</v>
      </c>
      <c r="B6490">
        <v>8013062</v>
      </c>
      <c r="D6490" s="4" t="s">
        <v>21582</v>
      </c>
      <c r="E6490" s="4" t="s">
        <v>21583</v>
      </c>
      <c r="F6490">
        <f>VALUE(SUBSTITUTE(Hafas[[#This Row],[Breitengrad Bahnhof]],".",","))</f>
        <v>54.305321999999997</v>
      </c>
      <c r="G6490">
        <f>VALUE(SUBSTITUTE(Hafas[[#This Row],[Längengrad Bahnhof]],".",","))</f>
        <v>13.107521999999999</v>
      </c>
    </row>
    <row r="6491" spans="1:7">
      <c r="A6491" s="4" t="s">
        <v>21584</v>
      </c>
      <c r="B6491">
        <v>8011778</v>
      </c>
      <c r="D6491" s="4" t="s">
        <v>21585</v>
      </c>
      <c r="E6491" s="4" t="s">
        <v>21586</v>
      </c>
      <c r="F6491">
        <f>VALUE(SUBSTITUTE(Hafas[[#This Row],[Breitengrad Bahnhof]],".",","))</f>
        <v>54.304298000000003</v>
      </c>
      <c r="G6491">
        <f>VALUE(SUBSTITUTE(Hafas[[#This Row],[Längengrad Bahnhof]],".",","))</f>
        <v>13.04393</v>
      </c>
    </row>
    <row r="6492" spans="1:7">
      <c r="A6492" s="4" t="s">
        <v>21587</v>
      </c>
      <c r="B6492">
        <v>8010339</v>
      </c>
      <c r="D6492" s="4" t="s">
        <v>21588</v>
      </c>
      <c r="E6492" s="4" t="s">
        <v>21589</v>
      </c>
      <c r="F6492">
        <f>VALUE(SUBSTITUTE(Hafas[[#This Row],[Breitengrad Bahnhof]],".",","))</f>
        <v>53.515101000000001</v>
      </c>
      <c r="G6492">
        <f>VALUE(SUBSTITUTE(Hafas[[#This Row],[Längengrad Bahnhof]],".",","))</f>
        <v>13.745272</v>
      </c>
    </row>
    <row r="6493" spans="1:7">
      <c r="A6493" s="4" t="s">
        <v>21590</v>
      </c>
      <c r="B6493">
        <v>8017029</v>
      </c>
      <c r="D6493" s="4" t="s">
        <v>21591</v>
      </c>
      <c r="E6493" s="4" t="s">
        <v>21592</v>
      </c>
      <c r="F6493">
        <f>VALUE(SUBSTITUTE(Hafas[[#This Row],[Breitengrad Bahnhof]],".",","))</f>
        <v>51.620209000000003</v>
      </c>
      <c r="G6493">
        <f>VALUE(SUBSTITUTE(Hafas[[#This Row],[Längengrad Bahnhof]],".",","))</f>
        <v>11.043780999999999</v>
      </c>
    </row>
    <row r="6494" spans="1:7">
      <c r="A6494" s="4" t="s">
        <v>21593</v>
      </c>
      <c r="B6494">
        <v>8084109</v>
      </c>
      <c r="D6494" s="4" t="s">
        <v>21594</v>
      </c>
      <c r="E6494" s="4" t="s">
        <v>21595</v>
      </c>
      <c r="F6494">
        <f>VALUE(SUBSTITUTE(Hafas[[#This Row],[Breitengrad Bahnhof]],".",","))</f>
        <v>51.618214999999999</v>
      </c>
      <c r="G6494">
        <f>VALUE(SUBSTITUTE(Hafas[[#This Row],[Längengrad Bahnhof]],".",","))</f>
        <v>11.049358</v>
      </c>
    </row>
    <row r="6495" spans="1:7">
      <c r="A6495" s="4" t="s">
        <v>21596</v>
      </c>
      <c r="B6495">
        <v>8005750</v>
      </c>
      <c r="D6495" s="4" t="s">
        <v>21597</v>
      </c>
      <c r="E6495" s="4" t="s">
        <v>21598</v>
      </c>
      <c r="F6495">
        <f>VALUE(SUBSTITUTE(Hafas[[#This Row],[Breitengrad Bahnhof]],".",","))</f>
        <v>48.178747000000001</v>
      </c>
      <c r="G6495">
        <f>VALUE(SUBSTITUTE(Hafas[[#This Row],[Längengrad Bahnhof]],".",","))</f>
        <v>9.0877180000000006</v>
      </c>
    </row>
    <row r="6496" spans="1:7">
      <c r="A6496" s="4" t="s">
        <v>21599</v>
      </c>
      <c r="B6496">
        <v>8010340</v>
      </c>
      <c r="D6496" s="4" t="s">
        <v>21600</v>
      </c>
      <c r="E6496" s="4" t="s">
        <v>21601</v>
      </c>
      <c r="F6496">
        <f>VALUE(SUBSTITUTE(Hafas[[#This Row],[Breitengrad Bahnhof]],".",","))</f>
        <v>51.361469</v>
      </c>
      <c r="G6496">
        <f>VALUE(SUBSTITUTE(Hafas[[#This Row],[Längengrad Bahnhof]],".",","))</f>
        <v>14.052047</v>
      </c>
    </row>
    <row r="6497" spans="1:7">
      <c r="A6497" s="4" t="s">
        <v>21602</v>
      </c>
      <c r="B6497">
        <v>8005752</v>
      </c>
      <c r="D6497" s="4" t="s">
        <v>21603</v>
      </c>
      <c r="E6497" s="4" t="s">
        <v>21604</v>
      </c>
      <c r="F6497">
        <f>VALUE(SUBSTITUTE(Hafas[[#This Row],[Breitengrad Bahnhof]],".",","))</f>
        <v>48.833615000000002</v>
      </c>
      <c r="G6497">
        <f>VALUE(SUBSTITUTE(Hafas[[#This Row],[Längengrad Bahnhof]],".",","))</f>
        <v>12.720746</v>
      </c>
    </row>
    <row r="6498" spans="1:7">
      <c r="A6498" s="4" t="s">
        <v>21605</v>
      </c>
      <c r="B6498">
        <v>8005749</v>
      </c>
      <c r="D6498" s="4" t="s">
        <v>21606</v>
      </c>
      <c r="E6498" s="4" t="s">
        <v>21607</v>
      </c>
      <c r="F6498">
        <f>VALUE(SUBSTITUTE(Hafas[[#This Row],[Breitengrad Bahnhof]],".",","))</f>
        <v>48.711320999999998</v>
      </c>
      <c r="G6498">
        <f>VALUE(SUBSTITUTE(Hafas[[#This Row],[Längengrad Bahnhof]],".",","))</f>
        <v>11.050314999999999</v>
      </c>
    </row>
    <row r="6499" spans="1:7">
      <c r="A6499" s="4" t="s">
        <v>21608</v>
      </c>
      <c r="B6499">
        <v>8000095</v>
      </c>
      <c r="D6499" s="4" t="s">
        <v>21609</v>
      </c>
      <c r="E6499" s="4" t="s">
        <v>21610</v>
      </c>
      <c r="F6499">
        <f>VALUE(SUBSTITUTE(Hafas[[#This Row],[Breitengrad Bahnhof]],".",","))</f>
        <v>48.876978000000001</v>
      </c>
      <c r="G6499">
        <f>VALUE(SUBSTITUTE(Hafas[[#This Row],[Längengrad Bahnhof]],".",","))</f>
        <v>12.574094000000001</v>
      </c>
    </row>
    <row r="6500" spans="1:7">
      <c r="A6500" s="4" t="s">
        <v>21611</v>
      </c>
      <c r="B6500">
        <v>8006744</v>
      </c>
      <c r="D6500" s="4" t="s">
        <v>21612</v>
      </c>
      <c r="E6500" s="4" t="s">
        <v>21613</v>
      </c>
      <c r="F6500">
        <f>VALUE(SUBSTITUTE(Hafas[[#This Row],[Breitengrad Bahnhof]],".",","))</f>
        <v>48.891755000000003</v>
      </c>
      <c r="G6500">
        <f>VALUE(SUBSTITUTE(Hafas[[#This Row],[Längengrad Bahnhof]],".",","))</f>
        <v>12.662583</v>
      </c>
    </row>
    <row r="6501" spans="1:7">
      <c r="A6501" s="4" t="s">
        <v>21614</v>
      </c>
      <c r="B6501">
        <v>8006745</v>
      </c>
      <c r="D6501" s="4" t="s">
        <v>21615</v>
      </c>
      <c r="E6501" s="4" t="s">
        <v>21616</v>
      </c>
      <c r="F6501">
        <f>VALUE(SUBSTITUTE(Hafas[[#This Row],[Breitengrad Bahnhof]],".",","))</f>
        <v>48.876407</v>
      </c>
      <c r="G6501">
        <f>VALUE(SUBSTITUTE(Hafas[[#This Row],[Längengrad Bahnhof]],".",","))</f>
        <v>12.592248</v>
      </c>
    </row>
    <row r="6502" spans="1:7">
      <c r="A6502" s="4" t="s">
        <v>21617</v>
      </c>
      <c r="B6502">
        <v>8010341</v>
      </c>
      <c r="D6502" s="4" t="s">
        <v>21618</v>
      </c>
      <c r="E6502" s="4" t="s">
        <v>21619</v>
      </c>
      <c r="F6502">
        <f>VALUE(SUBSTITUTE(Hafas[[#This Row],[Breitengrad Bahnhof]],".",","))</f>
        <v>52.532083</v>
      </c>
      <c r="G6502">
        <f>VALUE(SUBSTITUTE(Hafas[[#This Row],[Längengrad Bahnhof]],".",","))</f>
        <v>13.833498000000001</v>
      </c>
    </row>
    <row r="6503" spans="1:7">
      <c r="A6503" s="4" t="s">
        <v>21620</v>
      </c>
      <c r="B6503">
        <v>8089187</v>
      </c>
      <c r="D6503" s="4" t="s">
        <v>21621</v>
      </c>
      <c r="E6503" s="4" t="s">
        <v>21622</v>
      </c>
      <c r="F6503">
        <f>VALUE(SUBSTITUTE(Hafas[[#This Row],[Breitengrad Bahnhof]],".",","))</f>
        <v>52.532235</v>
      </c>
      <c r="G6503">
        <f>VALUE(SUBSTITUTE(Hafas[[#This Row],[Längengrad Bahnhof]],".",","))</f>
        <v>13.833579</v>
      </c>
    </row>
    <row r="6504" spans="1:7">
      <c r="A6504" s="4" t="s">
        <v>21623</v>
      </c>
      <c r="B6504">
        <v>8013064</v>
      </c>
      <c r="D6504" s="4" t="s">
        <v>21624</v>
      </c>
      <c r="E6504" s="4" t="s">
        <v>21625</v>
      </c>
      <c r="F6504">
        <f>VALUE(SUBSTITUTE(Hafas[[#This Row],[Breitengrad Bahnhof]],".",","))</f>
        <v>52.590145999999997</v>
      </c>
      <c r="G6504">
        <f>VALUE(SUBSTITUTE(Hafas[[#This Row],[Längengrad Bahnhof]],".",","))</f>
        <v>13.908476</v>
      </c>
    </row>
    <row r="6505" spans="1:7">
      <c r="A6505" s="4" t="s">
        <v>21626</v>
      </c>
      <c r="B6505">
        <v>8081420</v>
      </c>
      <c r="D6505" s="4" t="s">
        <v>21627</v>
      </c>
      <c r="E6505" s="4" t="s">
        <v>21628</v>
      </c>
      <c r="F6505">
        <f>VALUE(SUBSTITUTE(Hafas[[#This Row],[Breitengrad Bahnhof]],".",","))</f>
        <v>52.576979999999999</v>
      </c>
      <c r="G6505">
        <f>VALUE(SUBSTITUTE(Hafas[[#This Row],[Längengrad Bahnhof]],".",","))</f>
        <v>13.888133</v>
      </c>
    </row>
    <row r="6506" spans="1:7">
      <c r="A6506" s="4" t="s">
        <v>21629</v>
      </c>
      <c r="B6506">
        <v>8080680</v>
      </c>
      <c r="D6506" s="4" t="s">
        <v>21630</v>
      </c>
      <c r="E6506" s="4" t="s">
        <v>21631</v>
      </c>
      <c r="F6506">
        <f>VALUE(SUBSTITUTE(Hafas[[#This Row],[Breitengrad Bahnhof]],".",","))</f>
        <v>52.548383000000001</v>
      </c>
      <c r="G6506">
        <f>VALUE(SUBSTITUTE(Hafas[[#This Row],[Längengrad Bahnhof]],".",","))</f>
        <v>13.866362000000001</v>
      </c>
    </row>
    <row r="6507" spans="1:7">
      <c r="A6507" s="4" t="s">
        <v>21632</v>
      </c>
      <c r="B6507">
        <v>8010342</v>
      </c>
      <c r="D6507" s="4" t="s">
        <v>21633</v>
      </c>
      <c r="E6507" s="4" t="s">
        <v>21634</v>
      </c>
      <c r="F6507">
        <f>VALUE(SUBSTITUTE(Hafas[[#This Row],[Breitengrad Bahnhof]],".",","))</f>
        <v>51.163898000000003</v>
      </c>
      <c r="G6507">
        <f>VALUE(SUBSTITUTE(Hafas[[#This Row],[Längengrad Bahnhof]],".",","))</f>
        <v>10.987465</v>
      </c>
    </row>
    <row r="6508" spans="1:7">
      <c r="A6508" s="4" t="s">
        <v>21635</v>
      </c>
      <c r="B6508">
        <v>8013069</v>
      </c>
      <c r="D6508" s="4" t="s">
        <v>21636</v>
      </c>
      <c r="E6508" s="4" t="s">
        <v>21637</v>
      </c>
      <c r="F6508">
        <f>VALUE(SUBSTITUTE(Hafas[[#This Row],[Breitengrad Bahnhof]],".",","))</f>
        <v>53.398386000000002</v>
      </c>
      <c r="G6508">
        <f>VALUE(SUBSTITUTE(Hafas[[#This Row],[Längengrad Bahnhof]],".",","))</f>
        <v>11.318462999999999</v>
      </c>
    </row>
    <row r="6509" spans="1:7">
      <c r="A6509" s="4" t="s">
        <v>21638</v>
      </c>
      <c r="B6509">
        <v>8005760</v>
      </c>
      <c r="D6509" s="4" t="s">
        <v>21639</v>
      </c>
      <c r="E6509" s="4" t="s">
        <v>21640</v>
      </c>
      <c r="F6509">
        <f>VALUE(SUBSTITUTE(Hafas[[#This Row],[Breitengrad Bahnhof]],".",","))</f>
        <v>49.845550000000003</v>
      </c>
      <c r="G6509">
        <f>VALUE(SUBSTITUTE(Hafas[[#This Row],[Längengrad Bahnhof]],".",","))</f>
        <v>10.96167</v>
      </c>
    </row>
    <row r="6510" spans="1:7">
      <c r="A6510" s="4" t="s">
        <v>21641</v>
      </c>
      <c r="B6510">
        <v>8005761</v>
      </c>
      <c r="D6510" s="4" t="s">
        <v>21642</v>
      </c>
      <c r="E6510" s="4" t="s">
        <v>21643</v>
      </c>
      <c r="F6510">
        <f>VALUE(SUBSTITUTE(Hafas[[#This Row],[Breitengrad Bahnhof]],".",","))</f>
        <v>50.781440000000003</v>
      </c>
      <c r="G6510">
        <f>VALUE(SUBSTITUTE(Hafas[[#This Row],[Längengrad Bahnhof]],".",","))</f>
        <v>7.9733090000000004</v>
      </c>
    </row>
    <row r="6511" spans="1:7">
      <c r="A6511" s="4" t="s">
        <v>21644</v>
      </c>
      <c r="B6511">
        <v>8071297</v>
      </c>
      <c r="D6511" s="4" t="s">
        <v>21645</v>
      </c>
      <c r="E6511" s="4" t="s">
        <v>21646</v>
      </c>
      <c r="F6511">
        <f>VALUE(SUBSTITUTE(Hafas[[#This Row],[Breitengrad Bahnhof]],".",","))</f>
        <v>50.783439000000001</v>
      </c>
      <c r="G6511">
        <f>VALUE(SUBSTITUTE(Hafas[[#This Row],[Längengrad Bahnhof]],".",","))</f>
        <v>7.9726520000000001</v>
      </c>
    </row>
    <row r="6512" spans="1:7">
      <c r="A6512" s="4" t="s">
        <v>21647</v>
      </c>
      <c r="B6512">
        <v>8070015</v>
      </c>
      <c r="D6512" s="4" t="s">
        <v>21648</v>
      </c>
      <c r="E6512" s="4" t="s">
        <v>21649</v>
      </c>
      <c r="F6512">
        <f>VALUE(SUBSTITUTE(Hafas[[#This Row],[Breitengrad Bahnhof]],".",","))</f>
        <v>52.829371000000002</v>
      </c>
      <c r="G6512">
        <f>VALUE(SUBSTITUTE(Hafas[[#This Row],[Längengrad Bahnhof]],".",","))</f>
        <v>13.932048</v>
      </c>
    </row>
    <row r="6513" spans="1:7">
      <c r="A6513" s="4" t="s">
        <v>21650</v>
      </c>
      <c r="B6513">
        <v>8005763</v>
      </c>
      <c r="D6513" s="4" t="s">
        <v>21651</v>
      </c>
      <c r="E6513" s="4" t="s">
        <v>21652</v>
      </c>
      <c r="F6513">
        <f>VALUE(SUBSTITUTE(Hafas[[#This Row],[Breitengrad Bahnhof]],".",","))</f>
        <v>53.405793000000003</v>
      </c>
      <c r="G6513">
        <f>VALUE(SUBSTITUTE(Hafas[[#This Row],[Längengrad Bahnhof]],".",","))</f>
        <v>8.780519</v>
      </c>
    </row>
    <row r="6514" spans="1:7">
      <c r="A6514" s="4" t="s">
        <v>21653</v>
      </c>
      <c r="B6514">
        <v>8087027</v>
      </c>
      <c r="D6514" s="4" t="s">
        <v>21654</v>
      </c>
      <c r="E6514" s="4" t="s">
        <v>21655</v>
      </c>
      <c r="F6514">
        <f>VALUE(SUBSTITUTE(Hafas[[#This Row],[Breitengrad Bahnhof]],".",","))</f>
        <v>54.028073999999997</v>
      </c>
      <c r="G6514">
        <f>VALUE(SUBSTITUTE(Hafas[[#This Row],[Längengrad Bahnhof]],".",","))</f>
        <v>14.033515</v>
      </c>
    </row>
    <row r="6515" spans="1:7">
      <c r="A6515" s="4" t="s">
        <v>21656</v>
      </c>
      <c r="B6515">
        <v>8007071</v>
      </c>
      <c r="D6515" s="4" t="s">
        <v>21657</v>
      </c>
      <c r="E6515" s="4" t="s">
        <v>21658</v>
      </c>
      <c r="F6515">
        <f>VALUE(SUBSTITUTE(Hafas[[#This Row],[Breitengrad Bahnhof]],".",","))</f>
        <v>48.593792000000001</v>
      </c>
      <c r="G6515">
        <f>VALUE(SUBSTITUTE(Hafas[[#This Row],[Längengrad Bahnhof]],".",","))</f>
        <v>9.9203770000000002</v>
      </c>
    </row>
    <row r="6516" spans="1:7">
      <c r="A6516" s="4" t="s">
        <v>21659</v>
      </c>
      <c r="B6516">
        <v>8005764</v>
      </c>
      <c r="D6516" s="4" t="s">
        <v>21660</v>
      </c>
      <c r="E6516" s="4" t="s">
        <v>21661</v>
      </c>
      <c r="F6516">
        <f>VALUE(SUBSTITUTE(Hafas[[#This Row],[Breitengrad Bahnhof]],".",","))</f>
        <v>47.743122999999997</v>
      </c>
      <c r="G6516">
        <f>VALUE(SUBSTITUTE(Hafas[[#This Row],[Längengrad Bahnhof]],".",","))</f>
        <v>8.4461270000000006</v>
      </c>
    </row>
    <row r="6517" spans="1:7">
      <c r="A6517" s="4" t="s">
        <v>21662</v>
      </c>
      <c r="B6517">
        <v>8001625</v>
      </c>
      <c r="D6517" s="4" t="s">
        <v>21663</v>
      </c>
      <c r="E6517" s="4" t="s">
        <v>21664</v>
      </c>
      <c r="F6517">
        <f>VALUE(SUBSTITUTE(Hafas[[#This Row],[Breitengrad Bahnhof]],".",","))</f>
        <v>47.720593999999998</v>
      </c>
      <c r="G6517">
        <f>VALUE(SUBSTITUTE(Hafas[[#This Row],[Längengrad Bahnhof]],".",","))</f>
        <v>8.4298859999999998</v>
      </c>
    </row>
    <row r="6518" spans="1:7">
      <c r="A6518" s="4" t="s">
        <v>21665</v>
      </c>
      <c r="B6518">
        <v>8010343</v>
      </c>
      <c r="D6518" s="4" t="s">
        <v>21666</v>
      </c>
      <c r="E6518" s="4" t="s">
        <v>21667</v>
      </c>
      <c r="F6518">
        <f>VALUE(SUBSTITUTE(Hafas[[#This Row],[Breitengrad Bahnhof]],".",","))</f>
        <v>51.616233999999999</v>
      </c>
      <c r="G6518">
        <f>VALUE(SUBSTITUTE(Hafas[[#This Row],[Längengrad Bahnhof]],".",","))</f>
        <v>12.066858999999999</v>
      </c>
    </row>
    <row r="6519" spans="1:7">
      <c r="A6519" s="4" t="s">
        <v>21668</v>
      </c>
      <c r="B6519">
        <v>8005766</v>
      </c>
      <c r="D6519" s="4" t="s">
        <v>21669</v>
      </c>
      <c r="E6519" s="4" t="s">
        <v>21670</v>
      </c>
      <c r="F6519">
        <f>VALUE(SUBSTITUTE(Hafas[[#This Row],[Breitengrad Bahnhof]],".",","))</f>
        <v>48.803938000000002</v>
      </c>
      <c r="G6519">
        <f>VALUE(SUBSTITUTE(Hafas[[#This Row],[Längengrad Bahnhof]],".",","))</f>
        <v>9.2317009999999993</v>
      </c>
    </row>
    <row r="6520" spans="1:7">
      <c r="A6520" s="4" t="s">
        <v>21671</v>
      </c>
      <c r="B6520">
        <v>8006699</v>
      </c>
      <c r="D6520" s="4" t="s">
        <v>21672</v>
      </c>
      <c r="E6520" s="4" t="s">
        <v>21673</v>
      </c>
      <c r="F6520">
        <f>VALUE(SUBSTITUTE(Hafas[[#This Row],[Breitengrad Bahnhof]],".",","))</f>
        <v>48.772767999999999</v>
      </c>
      <c r="G6520">
        <f>VALUE(SUBSTITUTE(Hafas[[#This Row],[Längengrad Bahnhof]],".",","))</f>
        <v>9.1662730000000003</v>
      </c>
    </row>
    <row r="6521" spans="1:7">
      <c r="A6521" s="4" t="s">
        <v>21674</v>
      </c>
      <c r="B6521">
        <v>8005768</v>
      </c>
      <c r="D6521" s="4" t="s">
        <v>21675</v>
      </c>
      <c r="E6521" s="4" t="s">
        <v>21676</v>
      </c>
      <c r="F6521">
        <f>VALUE(SUBSTITUTE(Hafas[[#This Row],[Breitengrad Bahnhof]],".",","))</f>
        <v>48.690648000000003</v>
      </c>
      <c r="G6521">
        <f>VALUE(SUBSTITUTE(Hafas[[#This Row],[Längengrad Bahnhof]],".",","))</f>
        <v>9.1926299999999994</v>
      </c>
    </row>
    <row r="6522" spans="1:7">
      <c r="A6522" s="4" t="s">
        <v>21677</v>
      </c>
      <c r="B6522">
        <v>8000096</v>
      </c>
      <c r="D6522" s="4" t="s">
        <v>21678</v>
      </c>
      <c r="E6522" s="4" t="s">
        <v>21679</v>
      </c>
      <c r="F6522">
        <f>VALUE(SUBSTITUTE(Hafas[[#This Row],[Breitengrad Bahnhof]],".",","))</f>
        <v>48.784084</v>
      </c>
      <c r="G6522">
        <f>VALUE(SUBSTITUTE(Hafas[[#This Row],[Längengrad Bahnhof]],".",","))</f>
        <v>9.181635</v>
      </c>
    </row>
    <row r="6523" spans="1:7">
      <c r="A6523" s="4" t="s">
        <v>21680</v>
      </c>
      <c r="B6523">
        <v>8006743</v>
      </c>
      <c r="D6523" s="4" t="s">
        <v>21681</v>
      </c>
      <c r="E6523" s="4" t="s">
        <v>21682</v>
      </c>
      <c r="F6523">
        <f>VALUE(SUBSTITUTE(Hafas[[#This Row],[Breitengrad Bahnhof]],".",","))</f>
        <v>48.791998</v>
      </c>
      <c r="G6523">
        <f>VALUE(SUBSTITUTE(Hafas[[#This Row],[Längengrad Bahnhof]],".",","))</f>
        <v>9.2410519999999998</v>
      </c>
    </row>
    <row r="6524" spans="1:7">
      <c r="A6524" s="4" t="s">
        <v>794</v>
      </c>
      <c r="B6524">
        <v>8005767</v>
      </c>
      <c r="D6524" s="4" t="s">
        <v>21683</v>
      </c>
      <c r="E6524" s="4" t="s">
        <v>21684</v>
      </c>
      <c r="F6524">
        <f>VALUE(SUBSTITUTE(Hafas[[#This Row],[Breitengrad Bahnhof]],".",","))</f>
        <v>48.803769000000003</v>
      </c>
      <c r="G6524">
        <f>VALUE(SUBSTITUTE(Hafas[[#This Row],[Längengrad Bahnhof]],".",","))</f>
        <v>9.1880260000000007</v>
      </c>
    </row>
    <row r="6525" spans="1:7">
      <c r="A6525" s="4" t="s">
        <v>21685</v>
      </c>
      <c r="B6525">
        <v>8004357</v>
      </c>
      <c r="D6525" s="4" t="s">
        <v>21686</v>
      </c>
      <c r="E6525" s="4" t="s">
        <v>21687</v>
      </c>
      <c r="F6525">
        <f>VALUE(SUBSTITUTE(Hafas[[#This Row],[Breitengrad Bahnhof]],".",","))</f>
        <v>48.806423000000002</v>
      </c>
      <c r="G6525">
        <f>VALUE(SUBSTITUTE(Hafas[[#This Row],[Längengrad Bahnhof]],".",","))</f>
        <v>9.2348579999999991</v>
      </c>
    </row>
    <row r="6526" spans="1:7">
      <c r="A6526" s="4" t="s">
        <v>21688</v>
      </c>
      <c r="B6526">
        <v>8006698</v>
      </c>
      <c r="D6526" s="4" t="s">
        <v>21689</v>
      </c>
      <c r="E6526" s="4" t="s">
        <v>21690</v>
      </c>
      <c r="F6526">
        <f>VALUE(SUBSTITUTE(Hafas[[#This Row],[Breitengrad Bahnhof]],".",","))</f>
        <v>48.770254999999999</v>
      </c>
      <c r="G6526">
        <f>VALUE(SUBSTITUTE(Hafas[[#This Row],[Längengrad Bahnhof]],".",","))</f>
        <v>9.1569590000000005</v>
      </c>
    </row>
    <row r="6527" spans="1:7">
      <c r="A6527" s="4" t="s">
        <v>21691</v>
      </c>
      <c r="B6527">
        <v>8006700</v>
      </c>
      <c r="D6527" s="4" t="s">
        <v>21692</v>
      </c>
      <c r="E6527" s="4" t="s">
        <v>21693</v>
      </c>
      <c r="F6527">
        <f>VALUE(SUBSTITUTE(Hafas[[#This Row],[Breitengrad Bahnhof]],".",","))</f>
        <v>48.776229000000001</v>
      </c>
      <c r="G6527">
        <f>VALUE(SUBSTITUTE(Hafas[[#This Row],[Längengrad Bahnhof]],".",","))</f>
        <v>9.1729249999999993</v>
      </c>
    </row>
    <row r="6528" spans="1:7">
      <c r="A6528" s="4" t="s">
        <v>21694</v>
      </c>
      <c r="B6528">
        <v>8006513</v>
      </c>
      <c r="D6528" s="4" t="s">
        <v>21695</v>
      </c>
      <c r="E6528" s="4" t="s">
        <v>21696</v>
      </c>
      <c r="F6528">
        <f>VALUE(SUBSTITUTE(Hafas[[#This Row],[Breitengrad Bahnhof]],".",","))</f>
        <v>48.745837000000002</v>
      </c>
      <c r="G6528">
        <f>VALUE(SUBSTITUTE(Hafas[[#This Row],[Längengrad Bahnhof]],".",","))</f>
        <v>9.1053979999999992</v>
      </c>
    </row>
    <row r="6529" spans="1:7">
      <c r="A6529" s="4" t="s">
        <v>689</v>
      </c>
      <c r="B6529">
        <v>8005769</v>
      </c>
      <c r="D6529" s="4" t="s">
        <v>21697</v>
      </c>
      <c r="E6529" s="4" t="s">
        <v>21698</v>
      </c>
      <c r="F6529">
        <f>VALUE(SUBSTITUTE(Hafas[[#This Row],[Breitengrad Bahnhof]],".",","))</f>
        <v>48.801377000000002</v>
      </c>
      <c r="G6529">
        <f>VALUE(SUBSTITUTE(Hafas[[#This Row],[Längengrad Bahnhof]],".",","))</f>
        <v>9.2175309999999993</v>
      </c>
    </row>
    <row r="6530" spans="1:7">
      <c r="A6530" s="4" t="s">
        <v>1011</v>
      </c>
      <c r="B6530">
        <v>8005770</v>
      </c>
      <c r="D6530" s="4" t="s">
        <v>21699</v>
      </c>
      <c r="E6530" s="4" t="s">
        <v>21700</v>
      </c>
      <c r="F6530">
        <f>VALUE(SUBSTITUTE(Hafas[[#This Row],[Breitengrad Bahnhof]],".",","))</f>
        <v>48.813673000000001</v>
      </c>
      <c r="G6530">
        <f>VALUE(SUBSTITUTE(Hafas[[#This Row],[Längengrad Bahnhof]],".",","))</f>
        <v>9.1693820000000006</v>
      </c>
    </row>
    <row r="6531" spans="1:7">
      <c r="A6531" s="4" t="s">
        <v>21701</v>
      </c>
      <c r="B6531">
        <v>8005771</v>
      </c>
      <c r="D6531" s="4" t="s">
        <v>21702</v>
      </c>
      <c r="E6531" s="4" t="s">
        <v>21703</v>
      </c>
      <c r="F6531">
        <f>VALUE(SUBSTITUTE(Hafas[[#This Row],[Breitengrad Bahnhof]],".",","))</f>
        <v>48.820723999999998</v>
      </c>
      <c r="G6531">
        <f>VALUE(SUBSTITUTE(Hafas[[#This Row],[Längengrad Bahnhof]],".",","))</f>
        <v>9.2158599999999993</v>
      </c>
    </row>
    <row r="6532" spans="1:7">
      <c r="A6532" s="4" t="s">
        <v>21704</v>
      </c>
      <c r="B6532">
        <v>8005772</v>
      </c>
      <c r="D6532" s="4" t="s">
        <v>21705</v>
      </c>
      <c r="E6532" s="4" t="s">
        <v>21706</v>
      </c>
      <c r="F6532">
        <f>VALUE(SUBSTITUTE(Hafas[[#This Row],[Breitengrad Bahnhof]],".",","))</f>
        <v>48.762013000000003</v>
      </c>
      <c r="G6532">
        <f>VALUE(SUBSTITUTE(Hafas[[#This Row],[Längengrad Bahnhof]],".",","))</f>
        <v>9.2678890000000003</v>
      </c>
    </row>
    <row r="6533" spans="1:7">
      <c r="A6533" s="4" t="s">
        <v>21707</v>
      </c>
      <c r="B6533">
        <v>8005779</v>
      </c>
      <c r="D6533" s="4" t="s">
        <v>21708</v>
      </c>
      <c r="E6533" s="4" t="s">
        <v>21709</v>
      </c>
      <c r="F6533">
        <f>VALUE(SUBSTITUTE(Hafas[[#This Row],[Breitengrad Bahnhof]],".",","))</f>
        <v>48.737651</v>
      </c>
      <c r="G6533">
        <f>VALUE(SUBSTITUTE(Hafas[[#This Row],[Längengrad Bahnhof]],".",","))</f>
        <v>9.1167739999999995</v>
      </c>
    </row>
    <row r="6534" spans="1:7">
      <c r="A6534" s="4" t="s">
        <v>21710</v>
      </c>
      <c r="B6534">
        <v>8005773</v>
      </c>
      <c r="D6534" s="4" t="s">
        <v>21711</v>
      </c>
      <c r="E6534" s="4" t="s">
        <v>21712</v>
      </c>
      <c r="F6534">
        <f>VALUE(SUBSTITUTE(Hafas[[#This Row],[Breitengrad Bahnhof]],".",","))</f>
        <v>48.717902000000002</v>
      </c>
      <c r="G6534">
        <f>VALUE(SUBSTITUTE(Hafas[[#This Row],[Längengrad Bahnhof]],".",","))</f>
        <v>9.1083280000000002</v>
      </c>
    </row>
    <row r="6535" spans="1:7">
      <c r="A6535" s="4" t="s">
        <v>21713</v>
      </c>
      <c r="B6535">
        <v>8005774</v>
      </c>
      <c r="D6535" s="4" t="s">
        <v>21714</v>
      </c>
      <c r="E6535" s="4" t="s">
        <v>21715</v>
      </c>
      <c r="F6535">
        <f>VALUE(SUBSTITUTE(Hafas[[#This Row],[Breitengrad Bahnhof]],".",","))</f>
        <v>48.815269999999998</v>
      </c>
      <c r="G6535">
        <f>VALUE(SUBSTITUTE(Hafas[[#This Row],[Längengrad Bahnhof]],".",","))</f>
        <v>9.2483269999999997</v>
      </c>
    </row>
    <row r="6536" spans="1:7">
      <c r="A6536" s="4" t="s">
        <v>21716</v>
      </c>
      <c r="B6536">
        <v>8005775</v>
      </c>
      <c r="D6536" s="4" t="s">
        <v>21717</v>
      </c>
      <c r="E6536" s="4" t="s">
        <v>21718</v>
      </c>
      <c r="F6536">
        <f>VALUE(SUBSTITUTE(Hafas[[#This Row],[Breitengrad Bahnhof]],".",","))</f>
        <v>48.779750999999997</v>
      </c>
      <c r="G6536">
        <f>VALUE(SUBSTITUTE(Hafas[[#This Row],[Längengrad Bahnhof]],".",","))</f>
        <v>9.2505690000000005</v>
      </c>
    </row>
    <row r="6537" spans="1:7">
      <c r="A6537" s="4" t="s">
        <v>21719</v>
      </c>
      <c r="B6537">
        <v>8005776</v>
      </c>
      <c r="D6537" s="4" t="s">
        <v>21720</v>
      </c>
      <c r="E6537" s="4" t="s">
        <v>21721</v>
      </c>
      <c r="F6537">
        <f>VALUE(SUBSTITUTE(Hafas[[#This Row],[Breitengrad Bahnhof]],".",","))</f>
        <v>48.726278999999998</v>
      </c>
      <c r="G6537">
        <f>VALUE(SUBSTITUTE(Hafas[[#This Row],[Längengrad Bahnhof]],".",","))</f>
        <v>9.1132259999999992</v>
      </c>
    </row>
    <row r="6538" spans="1:7">
      <c r="A6538" s="4" t="s">
        <v>21722</v>
      </c>
      <c r="B6538">
        <v>8005777</v>
      </c>
      <c r="D6538" s="4" t="s">
        <v>21723</v>
      </c>
      <c r="E6538" s="4" t="s">
        <v>21724</v>
      </c>
      <c r="F6538">
        <f>VALUE(SUBSTITUTE(Hafas[[#This Row],[Breitengrad Bahnhof]],".",","))</f>
        <v>48.836033999999998</v>
      </c>
      <c r="G6538">
        <f>VALUE(SUBSTITUTE(Hafas[[#This Row],[Längengrad Bahnhof]],".",","))</f>
        <v>9.1995389999999997</v>
      </c>
    </row>
    <row r="6539" spans="1:7">
      <c r="A6539" s="4" t="s">
        <v>67</v>
      </c>
      <c r="B6539">
        <v>8005778</v>
      </c>
      <c r="D6539" s="4" t="s">
        <v>21725</v>
      </c>
      <c r="E6539" s="4" t="s">
        <v>21726</v>
      </c>
      <c r="F6539">
        <f>VALUE(SUBSTITUTE(Hafas[[#This Row],[Breitengrad Bahnhof]],".",","))</f>
        <v>48.829439999999998</v>
      </c>
      <c r="G6539">
        <f>VALUE(SUBSTITUTE(Hafas[[#This Row],[Längengrad Bahnhof]],".",","))</f>
        <v>9.1669719999999995</v>
      </c>
    </row>
    <row r="6540" spans="1:7">
      <c r="A6540" s="4" t="s">
        <v>21727</v>
      </c>
      <c r="B6540">
        <v>8013071</v>
      </c>
      <c r="D6540" s="4" t="s">
        <v>21728</v>
      </c>
      <c r="E6540" s="4" t="s">
        <v>21729</v>
      </c>
      <c r="F6540">
        <f>VALUE(SUBSTITUTE(Hafas[[#This Row],[Breitengrad Bahnhof]],".",","))</f>
        <v>50.639479000000001</v>
      </c>
      <c r="G6540">
        <f>VALUE(SUBSTITUTE(Hafas[[#This Row],[Längengrad Bahnhof]],".",","))</f>
        <v>10.857915</v>
      </c>
    </row>
    <row r="6541" spans="1:7">
      <c r="A6541" s="4" t="s">
        <v>21730</v>
      </c>
      <c r="B6541">
        <v>8013072</v>
      </c>
      <c r="D6541" s="4" t="s">
        <v>21731</v>
      </c>
      <c r="E6541" s="4" t="s">
        <v>21732</v>
      </c>
      <c r="F6541">
        <f>VALUE(SUBSTITUTE(Hafas[[#This Row],[Breitengrad Bahnhof]],".",","))</f>
        <v>53.891919000000001</v>
      </c>
      <c r="G6541">
        <f>VALUE(SUBSTITUTE(Hafas[[#This Row],[Längengrad Bahnhof]],".",","))</f>
        <v>12.347623</v>
      </c>
    </row>
    <row r="6542" spans="1:7">
      <c r="A6542" s="4" t="s">
        <v>21733</v>
      </c>
      <c r="B6542">
        <v>8005781</v>
      </c>
      <c r="D6542" s="4" t="s">
        <v>21734</v>
      </c>
      <c r="E6542" s="4" t="s">
        <v>21735</v>
      </c>
      <c r="F6542">
        <f>VALUE(SUBSTITUTE(Hafas[[#This Row],[Breitengrad Bahnhof]],".",","))</f>
        <v>54.349604999999997</v>
      </c>
      <c r="G6542">
        <f>VALUE(SUBSTITUTE(Hafas[[#This Row],[Längengrad Bahnhof]],".",","))</f>
        <v>10.091264000000001</v>
      </c>
    </row>
    <row r="6543" spans="1:7">
      <c r="A6543" s="4" t="s">
        <v>21736</v>
      </c>
      <c r="B6543">
        <v>8005782</v>
      </c>
      <c r="D6543" s="4" t="s">
        <v>21737</v>
      </c>
      <c r="E6543" s="4" t="s">
        <v>21738</v>
      </c>
      <c r="F6543">
        <f>VALUE(SUBSTITUTE(Hafas[[#This Row],[Breitengrad Bahnhof]],".",","))</f>
        <v>54.637408999999998</v>
      </c>
      <c r="G6543">
        <f>VALUE(SUBSTITUTE(Hafas[[#This Row],[Längengrad Bahnhof]],".",","))</f>
        <v>9.7709069999999993</v>
      </c>
    </row>
    <row r="6544" spans="1:7">
      <c r="A6544" s="4" t="s">
        <v>21739</v>
      </c>
      <c r="B6544">
        <v>8005780</v>
      </c>
      <c r="D6544" s="4" t="s">
        <v>21740</v>
      </c>
      <c r="E6544" s="4" t="s">
        <v>21741</v>
      </c>
      <c r="F6544">
        <f>VALUE(SUBSTITUTE(Hafas[[#This Row],[Breitengrad Bahnhof]],".",","))</f>
        <v>52.904891999999997</v>
      </c>
      <c r="G6544">
        <f>VALUE(SUBSTITUTE(Hafas[[#This Row],[Längengrad Bahnhof]],".",","))</f>
        <v>10.432790000000001</v>
      </c>
    </row>
    <row r="6545" spans="1:7">
      <c r="A6545" s="4" t="s">
        <v>21742</v>
      </c>
      <c r="B6545">
        <v>8005783</v>
      </c>
      <c r="D6545" s="4" t="s">
        <v>21743</v>
      </c>
      <c r="E6545" s="4" t="s">
        <v>21744</v>
      </c>
      <c r="F6545">
        <f>VALUE(SUBSTITUTE(Hafas[[#This Row],[Breitengrad Bahnhof]],".",","))</f>
        <v>54.198185000000002</v>
      </c>
      <c r="G6545">
        <f>VALUE(SUBSTITUTE(Hafas[[#This Row],[Längengrad Bahnhof]],".",","))</f>
        <v>8.9112469999999995</v>
      </c>
    </row>
    <row r="6546" spans="1:7">
      <c r="A6546" s="4" t="s">
        <v>21745</v>
      </c>
      <c r="B6546">
        <v>8005789</v>
      </c>
      <c r="D6546" s="4" t="s">
        <v>21746</v>
      </c>
      <c r="E6546" s="4" t="s">
        <v>21747</v>
      </c>
      <c r="F6546">
        <f>VALUE(SUBSTITUTE(Hafas[[#This Row],[Breitengrad Bahnhof]],".",","))</f>
        <v>54.870997000000003</v>
      </c>
      <c r="G6546">
        <f>VALUE(SUBSTITUTE(Hafas[[#This Row],[Längengrad Bahnhof]],".",","))</f>
        <v>8.8893269999999998</v>
      </c>
    </row>
    <row r="6547" spans="1:7">
      <c r="A6547" s="4" t="s">
        <v>21748</v>
      </c>
      <c r="B6547">
        <v>8005788</v>
      </c>
      <c r="D6547" s="4" t="s">
        <v>21749</v>
      </c>
      <c r="E6547" s="4" t="s">
        <v>21750</v>
      </c>
      <c r="F6547">
        <f>VALUE(SUBSTITUTE(Hafas[[#This Row],[Breitengrad Bahnhof]],".",","))</f>
        <v>53.315902999999999</v>
      </c>
      <c r="G6547">
        <f>VALUE(SUBSTITUTE(Hafas[[#This Row],[Längengrad Bahnhof]],".",","))</f>
        <v>9.8551540000000006</v>
      </c>
    </row>
    <row r="6548" spans="1:7">
      <c r="A6548" s="4" t="s">
        <v>21751</v>
      </c>
      <c r="B6548">
        <v>8010345</v>
      </c>
      <c r="D6548" s="4" t="s">
        <v>21752</v>
      </c>
      <c r="E6548" s="4" t="s">
        <v>21753</v>
      </c>
      <c r="F6548">
        <f>VALUE(SUBSTITUTE(Hafas[[#This Row],[Breitengrad Bahnhof]],".",","))</f>
        <v>50.605145</v>
      </c>
      <c r="G6548">
        <f>VALUE(SUBSTITUTE(Hafas[[#This Row],[Längengrad Bahnhof]],".",","))</f>
        <v>10.682826</v>
      </c>
    </row>
    <row r="6549" spans="1:7">
      <c r="A6549" s="4" t="s">
        <v>21754</v>
      </c>
      <c r="B6549">
        <v>8013077</v>
      </c>
      <c r="D6549" s="4" t="s">
        <v>21755</v>
      </c>
      <c r="E6549" s="4" t="s">
        <v>21756</v>
      </c>
      <c r="F6549">
        <f>VALUE(SUBSTITUTE(Hafas[[#This Row],[Breitengrad Bahnhof]],".",","))</f>
        <v>50.602097999999998</v>
      </c>
      <c r="G6549">
        <f>VALUE(SUBSTITUTE(Hafas[[#This Row],[Längengrad Bahnhof]],".",","))</f>
        <v>10.638453999999999</v>
      </c>
    </row>
    <row r="6550" spans="1:7">
      <c r="A6550" s="4" t="s">
        <v>21757</v>
      </c>
      <c r="B6550">
        <v>8013079</v>
      </c>
      <c r="D6550" s="4" t="s">
        <v>21758</v>
      </c>
      <c r="E6550" s="4" t="s">
        <v>21759</v>
      </c>
      <c r="F6550">
        <f>VALUE(SUBSTITUTE(Hafas[[#This Row],[Breitengrad Bahnhof]],".",","))</f>
        <v>53.554785000000003</v>
      </c>
      <c r="G6550">
        <f>VALUE(SUBSTITUTE(Hafas[[#This Row],[Längengrad Bahnhof]],".",","))</f>
        <v>11.559558000000001</v>
      </c>
    </row>
    <row r="6551" spans="1:7">
      <c r="A6551" s="4" t="s">
        <v>21760</v>
      </c>
      <c r="B6551">
        <v>8079100</v>
      </c>
      <c r="D6551" s="4" t="s">
        <v>21761</v>
      </c>
      <c r="E6551" s="4" t="s">
        <v>21762</v>
      </c>
      <c r="F6551">
        <f>VALUE(SUBSTITUTE(Hafas[[#This Row],[Breitengrad Bahnhof]],".",","))</f>
        <v>48.151936999999997</v>
      </c>
      <c r="G6551">
        <f>VALUE(SUBSTITUTE(Hafas[[#This Row],[Längengrad Bahnhof]],".",","))</f>
        <v>9.8631919999999997</v>
      </c>
    </row>
    <row r="6552" spans="1:7">
      <c r="A6552" s="4" t="s">
        <v>21763</v>
      </c>
      <c r="B6552">
        <v>8013073</v>
      </c>
      <c r="D6552" s="4" t="s">
        <v>21764</v>
      </c>
      <c r="E6552" s="4" t="s">
        <v>21765</v>
      </c>
      <c r="F6552">
        <f>VALUE(SUBSTITUTE(Hafas[[#This Row],[Breitengrad Bahnhof]],".",","))</f>
        <v>53.513998000000001</v>
      </c>
      <c r="G6552">
        <f>VALUE(SUBSTITUTE(Hafas[[#This Row],[Längengrad Bahnhof]],".",","))</f>
        <v>11.388038999999999</v>
      </c>
    </row>
    <row r="6553" spans="1:7">
      <c r="A6553" s="4" t="s">
        <v>21766</v>
      </c>
      <c r="B6553">
        <v>8070981</v>
      </c>
      <c r="D6553" s="4" t="s">
        <v>21767</v>
      </c>
      <c r="E6553" s="4" t="s">
        <v>21768</v>
      </c>
      <c r="F6553">
        <f>VALUE(SUBSTITUTE(Hafas[[#This Row],[Breitengrad Bahnhof]],".",","))</f>
        <v>53.512172999999997</v>
      </c>
      <c r="G6553">
        <f>VALUE(SUBSTITUTE(Hafas[[#This Row],[Längengrad Bahnhof]],".",","))</f>
        <v>11.381565</v>
      </c>
    </row>
    <row r="6554" spans="1:7">
      <c r="A6554" s="4" t="s">
        <v>21769</v>
      </c>
      <c r="B6554">
        <v>8005791</v>
      </c>
      <c r="D6554" s="4" t="s">
        <v>21770</v>
      </c>
      <c r="E6554" s="4" t="s">
        <v>21771</v>
      </c>
      <c r="F6554">
        <f>VALUE(SUBSTITUTE(Hafas[[#This Row],[Breitengrad Bahnhof]],".",","))</f>
        <v>48.366484999999997</v>
      </c>
      <c r="G6554">
        <f>VALUE(SUBSTITUTE(Hafas[[#This Row],[Längengrad Bahnhof]],".",","))</f>
        <v>8.6367480000000008</v>
      </c>
    </row>
    <row r="6555" spans="1:7">
      <c r="A6555" s="4" t="s">
        <v>21772</v>
      </c>
      <c r="B6555">
        <v>8005786</v>
      </c>
      <c r="D6555" s="4" t="s">
        <v>21773</v>
      </c>
      <c r="E6555" s="4" t="s">
        <v>21774</v>
      </c>
      <c r="F6555">
        <f>VALUE(SUBSTITUTE(Hafas[[#This Row],[Breitengrad Bahnhof]],".",","))</f>
        <v>49.14855</v>
      </c>
      <c r="G6555">
        <f>VALUE(SUBSTITUTE(Hafas[[#This Row],[Längengrad Bahnhof]],".",","))</f>
        <v>9.3404579999999999</v>
      </c>
    </row>
    <row r="6556" spans="1:7">
      <c r="A6556" s="4" t="s">
        <v>21775</v>
      </c>
      <c r="B6556">
        <v>8071025</v>
      </c>
      <c r="D6556" s="4" t="s">
        <v>21776</v>
      </c>
      <c r="E6556" s="4" t="s">
        <v>21777</v>
      </c>
      <c r="F6556">
        <f>VALUE(SUBSTITUTE(Hafas[[#This Row],[Breitengrad Bahnhof]],".",","))</f>
        <v>49.002535000000002</v>
      </c>
      <c r="G6556">
        <f>VALUE(SUBSTITUTE(Hafas[[#This Row],[Längengrad Bahnhof]],".",","))</f>
        <v>9.5013310000000004</v>
      </c>
    </row>
    <row r="6557" spans="1:7">
      <c r="A6557" s="4" t="s">
        <v>21778</v>
      </c>
      <c r="B6557">
        <v>8005792</v>
      </c>
      <c r="D6557" s="4" t="s">
        <v>21779</v>
      </c>
      <c r="E6557" s="4" t="s">
        <v>21780</v>
      </c>
      <c r="F6557">
        <f>VALUE(SUBSTITUTE(Hafas[[#This Row],[Breitengrad Bahnhof]],".",","))</f>
        <v>49.144832999999998</v>
      </c>
      <c r="G6557">
        <f>VALUE(SUBSTITUTE(Hafas[[#This Row],[Längengrad Bahnhof]],".",","))</f>
        <v>9.3515320000000006</v>
      </c>
    </row>
    <row r="6558" spans="1:7">
      <c r="A6558" s="4" t="s">
        <v>21781</v>
      </c>
      <c r="B6558">
        <v>8005793</v>
      </c>
      <c r="D6558" s="4" t="s">
        <v>21782</v>
      </c>
      <c r="E6558" s="4" t="s">
        <v>21783</v>
      </c>
      <c r="F6558">
        <f>VALUE(SUBSTITUTE(Hafas[[#This Row],[Breitengrad Bahnhof]],".",","))</f>
        <v>48.454689000000002</v>
      </c>
      <c r="G6558">
        <f>VALUE(SUBSTITUTE(Hafas[[#This Row],[Längengrad Bahnhof]],".",","))</f>
        <v>13.382016999999999</v>
      </c>
    </row>
    <row r="6559" spans="1:7">
      <c r="A6559" s="4" t="s">
        <v>21784</v>
      </c>
      <c r="B6559">
        <v>8005794</v>
      </c>
      <c r="D6559" s="4" t="s">
        <v>21785</v>
      </c>
      <c r="E6559" s="4" t="s">
        <v>21786</v>
      </c>
      <c r="F6559">
        <f>VALUE(SUBSTITUTE(Hafas[[#This Row],[Breitengrad Bahnhof]],".",","))</f>
        <v>49.917973000000003</v>
      </c>
      <c r="G6559">
        <f>VALUE(SUBSTITUTE(Hafas[[#This Row],[Längengrad Bahnhof]],".",","))</f>
        <v>9.1465309999999995</v>
      </c>
    </row>
    <row r="6560" spans="1:7">
      <c r="A6560" s="4" t="s">
        <v>21787</v>
      </c>
      <c r="B6560">
        <v>8005795</v>
      </c>
      <c r="D6560" s="4" t="s">
        <v>21788</v>
      </c>
      <c r="E6560" s="4" t="s">
        <v>21789</v>
      </c>
      <c r="F6560">
        <f>VALUE(SUBSTITUTE(Hafas[[#This Row],[Breitengrad Bahnhof]],".",","))</f>
        <v>48.999460999999997</v>
      </c>
      <c r="G6560">
        <f>VALUE(SUBSTITUTE(Hafas[[#This Row],[Längengrad Bahnhof]],".",","))</f>
        <v>9.5004089999999994</v>
      </c>
    </row>
    <row r="6561" spans="1:7">
      <c r="A6561" s="4" t="s">
        <v>21790</v>
      </c>
      <c r="B6561">
        <v>8005796</v>
      </c>
      <c r="D6561" s="4" t="s">
        <v>21791</v>
      </c>
      <c r="E6561" s="4" t="s">
        <v>21792</v>
      </c>
      <c r="F6561">
        <f>VALUE(SUBSTITUTE(Hafas[[#This Row],[Breitengrad Bahnhof]],".",","))</f>
        <v>49.299560999999997</v>
      </c>
      <c r="G6561">
        <f>VALUE(SUBSTITUTE(Hafas[[#This Row],[Längengrad Bahnhof]],".",","))</f>
        <v>7.0550620000000004</v>
      </c>
    </row>
    <row r="6562" spans="1:7">
      <c r="A6562" s="4" t="s">
        <v>21793</v>
      </c>
      <c r="B6562">
        <v>8005797</v>
      </c>
      <c r="D6562" s="4" t="s">
        <v>21794</v>
      </c>
      <c r="E6562" s="4" t="s">
        <v>21795</v>
      </c>
      <c r="F6562">
        <f>VALUE(SUBSTITUTE(Hafas[[#This Row],[Breitengrad Bahnhof]],".",","))</f>
        <v>49.312078</v>
      </c>
      <c r="G6562">
        <f>VALUE(SUBSTITUTE(Hafas[[#This Row],[Längengrad Bahnhof]],".",","))</f>
        <v>7.0788760000000002</v>
      </c>
    </row>
    <row r="6563" spans="1:7">
      <c r="A6563" s="4" t="s">
        <v>21796</v>
      </c>
      <c r="B6563">
        <v>8005798</v>
      </c>
      <c r="D6563" s="4" t="s">
        <v>21797</v>
      </c>
      <c r="E6563" s="4" t="s">
        <v>21798</v>
      </c>
      <c r="F6563">
        <f>VALUE(SUBSTITUTE(Hafas[[#This Row],[Breitengrad Bahnhof]],".",","))</f>
        <v>50.129832999999998</v>
      </c>
      <c r="G6563">
        <f>VALUE(SUBSTITUTE(Hafas[[#This Row],[Längengrad Bahnhof]],".",","))</f>
        <v>8.5279889999999998</v>
      </c>
    </row>
    <row r="6564" spans="1:7">
      <c r="A6564" s="4" t="s">
        <v>21799</v>
      </c>
      <c r="B6564">
        <v>8005799</v>
      </c>
      <c r="D6564" s="4" t="s">
        <v>21800</v>
      </c>
      <c r="E6564" s="4" t="s">
        <v>21801</v>
      </c>
      <c r="F6564">
        <f>VALUE(SUBSTITUTE(Hafas[[#This Row],[Breitengrad Bahnhof]],".",","))</f>
        <v>50.138770000000001</v>
      </c>
      <c r="G6564">
        <f>VALUE(SUBSTITUTE(Hafas[[#This Row],[Längengrad Bahnhof]],".",","))</f>
        <v>8.5175800000000006</v>
      </c>
    </row>
    <row r="6565" spans="1:7">
      <c r="A6565" s="4" t="s">
        <v>423</v>
      </c>
      <c r="B6565">
        <v>8005800</v>
      </c>
      <c r="D6565" s="4" t="s">
        <v>21802</v>
      </c>
      <c r="E6565" s="4" t="s">
        <v>21803</v>
      </c>
      <c r="F6565">
        <f>VALUE(SUBSTITUTE(Hafas[[#This Row],[Breitengrad Bahnhof]],".",","))</f>
        <v>49.499478000000003</v>
      </c>
      <c r="G6565">
        <f>VALUE(SUBSTITUTE(Hafas[[#This Row],[Längengrad Bahnhof]],".",","))</f>
        <v>11.739277</v>
      </c>
    </row>
    <row r="6566" spans="1:7">
      <c r="A6566" s="4" t="s">
        <v>21804</v>
      </c>
      <c r="B6566">
        <v>8006019</v>
      </c>
      <c r="D6566" s="4" t="s">
        <v>21805</v>
      </c>
      <c r="E6566" s="4" t="s">
        <v>21806</v>
      </c>
      <c r="F6566">
        <f>VALUE(SUBSTITUTE(Hafas[[#This Row],[Breitengrad Bahnhof]],".",","))</f>
        <v>49.522742999999998</v>
      </c>
      <c r="G6566">
        <f>VALUE(SUBSTITUTE(Hafas[[#This Row],[Längengrad Bahnhof]],".",","))</f>
        <v>7.663672</v>
      </c>
    </row>
    <row r="6567" spans="1:7">
      <c r="A6567" s="4" t="s">
        <v>21807</v>
      </c>
      <c r="B6567">
        <v>8005802</v>
      </c>
      <c r="D6567" s="4" t="s">
        <v>21808</v>
      </c>
      <c r="E6567" s="4" t="s">
        <v>21809</v>
      </c>
      <c r="F6567">
        <f>VALUE(SUBSTITUTE(Hafas[[#This Row],[Breitengrad Bahnhof]],".",","))</f>
        <v>47.675213999999997</v>
      </c>
      <c r="G6567">
        <f>VALUE(SUBSTITUTE(Hafas[[#This Row],[Längengrad Bahnhof]],".",","))</f>
        <v>10.363935</v>
      </c>
    </row>
    <row r="6568" spans="1:7">
      <c r="A6568" s="4" t="s">
        <v>21810</v>
      </c>
      <c r="B6568">
        <v>8013074</v>
      </c>
      <c r="D6568" s="4" t="s">
        <v>21811</v>
      </c>
      <c r="E6568" s="4" t="s">
        <v>21812</v>
      </c>
      <c r="F6568">
        <f>VALUE(SUBSTITUTE(Hafas[[#This Row],[Breitengrad Bahnhof]],".",","))</f>
        <v>50.887391000000001</v>
      </c>
      <c r="G6568">
        <f>VALUE(SUBSTITUTE(Hafas[[#This Row],[Längengrad Bahnhof]],".",","))</f>
        <v>10.895873</v>
      </c>
    </row>
    <row r="6569" spans="1:7">
      <c r="A6569" s="4" t="s">
        <v>21813</v>
      </c>
      <c r="B6569">
        <v>8005805</v>
      </c>
      <c r="D6569" s="4" t="s">
        <v>21814</v>
      </c>
      <c r="E6569" s="4" t="s">
        <v>21815</v>
      </c>
      <c r="F6569">
        <f>VALUE(SUBSTITUTE(Hafas[[#This Row],[Breitengrad Bahnhof]],".",","))</f>
        <v>49.108173000000001</v>
      </c>
      <c r="G6569">
        <f>VALUE(SUBSTITUTE(Hafas[[#This Row],[Längengrad Bahnhof]],".",","))</f>
        <v>8.852544</v>
      </c>
    </row>
    <row r="6570" spans="1:7">
      <c r="A6570" s="4" t="s">
        <v>21816</v>
      </c>
      <c r="B6570">
        <v>8005787</v>
      </c>
      <c r="D6570" s="4" t="s">
        <v>21817</v>
      </c>
      <c r="E6570" s="4" t="s">
        <v>21818</v>
      </c>
      <c r="F6570">
        <f>VALUE(SUBSTITUTE(Hafas[[#This Row],[Breitengrad Bahnhof]],".",","))</f>
        <v>48.884158999999997</v>
      </c>
      <c r="G6570">
        <f>VALUE(SUBSTITUTE(Hafas[[#This Row],[Längengrad Bahnhof]],".",","))</f>
        <v>12.356769</v>
      </c>
    </row>
    <row r="6571" spans="1:7">
      <c r="A6571" s="4" t="s">
        <v>21819</v>
      </c>
      <c r="B6571">
        <v>8005790</v>
      </c>
      <c r="D6571" s="4" t="s">
        <v>21820</v>
      </c>
      <c r="E6571" s="4" t="s">
        <v>21821</v>
      </c>
      <c r="F6571">
        <f>VALUE(SUBSTITUTE(Hafas[[#This Row],[Breitengrad Bahnhof]],".",","))</f>
        <v>48.683641000000001</v>
      </c>
      <c r="G6571">
        <f>VALUE(SUBSTITUTE(Hafas[[#This Row],[Längengrad Bahnhof]],".",","))</f>
        <v>9.7602799999999998</v>
      </c>
    </row>
    <row r="6572" spans="1:7">
      <c r="A6572" s="4" t="s">
        <v>21822</v>
      </c>
      <c r="B6572">
        <v>8004616</v>
      </c>
      <c r="D6572" s="4" t="s">
        <v>21823</v>
      </c>
      <c r="E6572" s="4" t="s">
        <v>21824</v>
      </c>
      <c r="F6572">
        <f>VALUE(SUBSTITUTE(Hafas[[#This Row],[Breitengrad Bahnhof]],".",","))</f>
        <v>50.651161999999999</v>
      </c>
      <c r="G6572">
        <f>VALUE(SUBSTITUTE(Hafas[[#This Row],[Längengrad Bahnhof]],".",","))</f>
        <v>6.8797639999999998</v>
      </c>
    </row>
    <row r="6573" spans="1:7">
      <c r="A6573" s="4" t="s">
        <v>21825</v>
      </c>
      <c r="B6573">
        <v>8005809</v>
      </c>
      <c r="D6573" s="4" t="s">
        <v>21826</v>
      </c>
      <c r="E6573" s="4" t="s">
        <v>21827</v>
      </c>
      <c r="F6573">
        <f>VALUE(SUBSTITUTE(Hafas[[#This Row],[Breitengrad Bahnhof]],".",","))</f>
        <v>52.916159999999998</v>
      </c>
      <c r="G6573">
        <f>VALUE(SUBSTITUTE(Hafas[[#This Row],[Längengrad Bahnhof]],".",","))</f>
        <v>8.8097860000000008</v>
      </c>
    </row>
    <row r="6574" spans="1:7">
      <c r="A6574" s="4" t="s">
        <v>21828</v>
      </c>
      <c r="B6574">
        <v>8013080</v>
      </c>
      <c r="D6574" s="4" t="s">
        <v>21829</v>
      </c>
      <c r="E6574" s="4" t="s">
        <v>21830</v>
      </c>
      <c r="F6574">
        <f>VALUE(SUBSTITUTE(Hafas[[#This Row],[Breitengrad Bahnhof]],".",","))</f>
        <v>50.544769000000002</v>
      </c>
      <c r="G6574">
        <f>VALUE(SUBSTITUTE(Hafas[[#This Row],[Längengrad Bahnhof]],".",","))</f>
        <v>12.085312999999999</v>
      </c>
    </row>
    <row r="6575" spans="1:7">
      <c r="A6575" s="4" t="s">
        <v>21831</v>
      </c>
      <c r="B6575">
        <v>8005811</v>
      </c>
      <c r="D6575" s="4" t="s">
        <v>21832</v>
      </c>
      <c r="E6575" s="4" t="s">
        <v>21833</v>
      </c>
      <c r="F6575">
        <f>VALUE(SUBSTITUTE(Hafas[[#This Row],[Breitengrad Bahnhof]],".",","))</f>
        <v>51.77176</v>
      </c>
      <c r="G6575">
        <f>VALUE(SUBSTITUTE(Hafas[[#This Row],[Längengrad Bahnhof]],".",","))</f>
        <v>7.2265259999999998</v>
      </c>
    </row>
    <row r="6576" spans="1:7">
      <c r="A6576" s="4" t="s">
        <v>21834</v>
      </c>
      <c r="B6576">
        <v>8005812</v>
      </c>
      <c r="D6576" s="4" t="s">
        <v>21835</v>
      </c>
      <c r="E6576" s="4" t="s">
        <v>21836</v>
      </c>
      <c r="F6576">
        <f>VALUE(SUBSTITUTE(Hafas[[#This Row],[Breitengrad Bahnhof]],".",","))</f>
        <v>49.552661000000001</v>
      </c>
      <c r="G6576">
        <f>VALUE(SUBSTITUTE(Hafas[[#This Row],[Längengrad Bahnhof]],".",","))</f>
        <v>6.6008199999999997</v>
      </c>
    </row>
    <row r="6577" spans="1:7">
      <c r="A6577" s="4" t="s">
        <v>21837</v>
      </c>
      <c r="B6577">
        <v>8005813</v>
      </c>
      <c r="D6577" s="4" t="s">
        <v>21838</v>
      </c>
      <c r="E6577" s="4" t="s">
        <v>21839</v>
      </c>
      <c r="F6577">
        <f>VALUE(SUBSTITUTE(Hafas[[#This Row],[Breitengrad Bahnhof]],".",","))</f>
        <v>48.078747</v>
      </c>
      <c r="G6577">
        <f>VALUE(SUBSTITUTE(Hafas[[#This Row],[Längengrad Bahnhof]],".",","))</f>
        <v>12.567335999999999</v>
      </c>
    </row>
    <row r="6578" spans="1:7">
      <c r="A6578" s="4" t="s">
        <v>21840</v>
      </c>
      <c r="B6578">
        <v>8005820</v>
      </c>
      <c r="D6578" s="4" t="s">
        <v>21841</v>
      </c>
      <c r="E6578" s="4" t="s">
        <v>21842</v>
      </c>
      <c r="F6578">
        <f>VALUE(SUBSTITUTE(Hafas[[#This Row],[Breitengrad Bahnhof]],".",","))</f>
        <v>48.921605</v>
      </c>
      <c r="G6578">
        <f>VALUE(SUBSTITUTE(Hafas[[#This Row],[Längengrad Bahnhof]],".",","))</f>
        <v>9.1258280000000003</v>
      </c>
    </row>
    <row r="6579" spans="1:7">
      <c r="A6579" s="4" t="s">
        <v>21843</v>
      </c>
      <c r="B6579">
        <v>8013083</v>
      </c>
      <c r="D6579" s="4" t="s">
        <v>21844</v>
      </c>
      <c r="E6579" s="4" t="s">
        <v>21845</v>
      </c>
      <c r="F6579">
        <f>VALUE(SUBSTITUTE(Hafas[[#This Row],[Breitengrad Bahnhof]],".",","))</f>
        <v>52.433869000000001</v>
      </c>
      <c r="G6579">
        <f>VALUE(SUBSTITUTE(Hafas[[#This Row],[Längengrad Bahnhof]],".",","))</f>
        <v>11.809943000000001</v>
      </c>
    </row>
    <row r="6580" spans="1:7">
      <c r="A6580" s="4" t="s">
        <v>21846</v>
      </c>
      <c r="B6580">
        <v>8013084</v>
      </c>
      <c r="D6580" s="4" t="s">
        <v>21847</v>
      </c>
      <c r="E6580" s="4" t="s">
        <v>21848</v>
      </c>
      <c r="F6580">
        <f>VALUE(SUBSTITUTE(Hafas[[#This Row],[Breitengrad Bahnhof]],".",","))</f>
        <v>52.545741</v>
      </c>
      <c r="G6580">
        <f>VALUE(SUBSTITUTE(Hafas[[#This Row],[Längengrad Bahnhof]],".",","))</f>
        <v>11.969957000000001</v>
      </c>
    </row>
    <row r="6581" spans="1:7">
      <c r="A6581" s="4" t="s">
        <v>21849</v>
      </c>
      <c r="B6581">
        <v>8013085</v>
      </c>
      <c r="D6581" s="4" t="s">
        <v>21850</v>
      </c>
      <c r="E6581" s="4" t="s">
        <v>21851</v>
      </c>
      <c r="F6581">
        <f>VALUE(SUBSTITUTE(Hafas[[#This Row],[Breitengrad Bahnhof]],".",","))</f>
        <v>52.547736</v>
      </c>
      <c r="G6581">
        <f>VALUE(SUBSTITUTE(Hafas[[#This Row],[Längengrad Bahnhof]],".",","))</f>
        <v>11.960454</v>
      </c>
    </row>
    <row r="6582" spans="1:7">
      <c r="A6582" s="4" t="s">
        <v>21852</v>
      </c>
      <c r="B6582">
        <v>8081026</v>
      </c>
      <c r="D6582" s="4" t="s">
        <v>21853</v>
      </c>
      <c r="E6582" s="4" t="s">
        <v>21854</v>
      </c>
      <c r="F6582">
        <f>VALUE(SUBSTITUTE(Hafas[[#This Row],[Breitengrad Bahnhof]],".",","))</f>
        <v>53.167665</v>
      </c>
      <c r="G6582">
        <f>VALUE(SUBSTITUTE(Hafas[[#This Row],[Längengrad Bahnhof]],".",","))</f>
        <v>13.339677</v>
      </c>
    </row>
    <row r="6583" spans="1:7">
      <c r="A6583" s="4" t="s">
        <v>21855</v>
      </c>
      <c r="B6583">
        <v>8013087</v>
      </c>
      <c r="D6583" s="4" t="s">
        <v>21856</v>
      </c>
      <c r="E6583" s="4" t="s">
        <v>21857</v>
      </c>
      <c r="F6583">
        <f>VALUE(SUBSTITUTE(Hafas[[#This Row],[Breitengrad Bahnhof]],".",","))</f>
        <v>51.161552999999998</v>
      </c>
      <c r="G6583">
        <f>VALUE(SUBSTITUTE(Hafas[[#This Row],[Längengrad Bahnhof]],".",","))</f>
        <v>12.8482</v>
      </c>
    </row>
    <row r="6584" spans="1:7">
      <c r="A6584" s="4" t="s">
        <v>21858</v>
      </c>
      <c r="B6584">
        <v>8007051</v>
      </c>
      <c r="D6584" s="4" t="s">
        <v>21859</v>
      </c>
      <c r="E6584" s="4" t="s">
        <v>21860</v>
      </c>
      <c r="F6584">
        <f>VALUE(SUBSTITUTE(Hafas[[#This Row],[Breitengrad Bahnhof]],".",","))</f>
        <v>53.755327000000001</v>
      </c>
      <c r="G6584">
        <f>VALUE(SUBSTITUTE(Hafas[[#This Row],[Längengrad Bahnhof]],".",","))</f>
        <v>9.9432969999999994</v>
      </c>
    </row>
    <row r="6585" spans="1:7">
      <c r="A6585" s="4" t="s">
        <v>21861</v>
      </c>
      <c r="B6585">
        <v>8005823</v>
      </c>
      <c r="D6585" s="4" t="s">
        <v>21862</v>
      </c>
      <c r="E6585" s="4" t="s">
        <v>21863</v>
      </c>
      <c r="F6585">
        <f>VALUE(SUBSTITUTE(Hafas[[#This Row],[Breitengrad Bahnhof]],".",","))</f>
        <v>47.994954999999997</v>
      </c>
      <c r="G6585">
        <f>VALUE(SUBSTITUTE(Hafas[[#This Row],[Längengrad Bahnhof]],".",","))</f>
        <v>10.096920000000001</v>
      </c>
    </row>
    <row r="6586" spans="1:7">
      <c r="A6586" s="4" t="s">
        <v>21864</v>
      </c>
      <c r="B6586">
        <v>8013089</v>
      </c>
      <c r="D6586" s="4" t="s">
        <v>21865</v>
      </c>
      <c r="E6586" s="4" t="s">
        <v>21866</v>
      </c>
      <c r="F6586">
        <f>VALUE(SUBSTITUTE(Hafas[[#This Row],[Breitengrad Bahnhof]],".",","))</f>
        <v>50.862445999999998</v>
      </c>
      <c r="G6586">
        <f>VALUE(SUBSTITUTE(Hafas[[#This Row],[Längengrad Bahnhof]],".",","))</f>
        <v>11.247149</v>
      </c>
    </row>
    <row r="6587" spans="1:7">
      <c r="A6587" s="4" t="s">
        <v>21867</v>
      </c>
      <c r="B6587">
        <v>8013090</v>
      </c>
      <c r="D6587" s="4" t="s">
        <v>21868</v>
      </c>
      <c r="E6587" s="4" t="s">
        <v>21869</v>
      </c>
      <c r="F6587">
        <f>VALUE(SUBSTITUTE(Hafas[[#This Row],[Breitengrad Bahnhof]],".",","))</f>
        <v>53.269275</v>
      </c>
      <c r="G6587">
        <f>VALUE(SUBSTITUTE(Hafas[[#This Row],[Längengrad Bahnhof]],".",","))</f>
        <v>14.347925999999999</v>
      </c>
    </row>
    <row r="6588" spans="1:7">
      <c r="A6588" s="4" t="s">
        <v>21870</v>
      </c>
      <c r="B6588">
        <v>8089127</v>
      </c>
      <c r="D6588" s="4" t="s">
        <v>2585</v>
      </c>
      <c r="E6588" s="4" t="s">
        <v>2585</v>
      </c>
      <c r="F6588">
        <f>VALUE(SUBSTITUTE(Hafas[[#This Row],[Breitengrad Bahnhof]],".",","))</f>
        <v>999999</v>
      </c>
      <c r="G6588">
        <f>VALUE(SUBSTITUTE(Hafas[[#This Row],[Längengrad Bahnhof]],".",","))</f>
        <v>999999</v>
      </c>
    </row>
    <row r="6589" spans="1:7">
      <c r="A6589" s="4" t="s">
        <v>21871</v>
      </c>
      <c r="B6589">
        <v>8005824</v>
      </c>
      <c r="D6589" s="4" t="s">
        <v>21872</v>
      </c>
      <c r="E6589" s="4" t="s">
        <v>21873</v>
      </c>
      <c r="F6589">
        <f>VALUE(SUBSTITUTE(Hafas[[#This Row],[Breitengrad Bahnhof]],".",","))</f>
        <v>48.679208000000003</v>
      </c>
      <c r="G6589">
        <f>VALUE(SUBSTITUTE(Hafas[[#This Row],[Längengrad Bahnhof]],".",","))</f>
        <v>10.694077999999999</v>
      </c>
    </row>
    <row r="6590" spans="1:7">
      <c r="A6590" s="4" t="s">
        <v>21874</v>
      </c>
      <c r="B6590">
        <v>8005825</v>
      </c>
      <c r="D6590" s="4" t="s">
        <v>21875</v>
      </c>
      <c r="E6590" s="4" t="s">
        <v>21876</v>
      </c>
      <c r="F6590">
        <f>VALUE(SUBSTITUTE(Hafas[[#This Row],[Breitengrad Bahnhof]],".",","))</f>
        <v>54.664814999999997</v>
      </c>
      <c r="G6590">
        <f>VALUE(SUBSTITUTE(Hafas[[#This Row],[Längengrad Bahnhof]],".",","))</f>
        <v>9.3985990000000008</v>
      </c>
    </row>
    <row r="6591" spans="1:7">
      <c r="A6591" s="4" t="s">
        <v>21877</v>
      </c>
      <c r="B6591">
        <v>8005826</v>
      </c>
      <c r="D6591" s="4" t="s">
        <v>21878</v>
      </c>
      <c r="E6591" s="4" t="s">
        <v>21879</v>
      </c>
      <c r="F6591">
        <f>VALUE(SUBSTITUTE(Hafas[[#This Row],[Breitengrad Bahnhof]],".",","))</f>
        <v>54.322847000000003</v>
      </c>
      <c r="G6591">
        <f>VALUE(SUBSTITUTE(Hafas[[#This Row],[Längengrad Bahnhof]],".",","))</f>
        <v>8.7095120000000001</v>
      </c>
    </row>
    <row r="6592" spans="1:7">
      <c r="A6592" s="4" t="s">
        <v>21880</v>
      </c>
      <c r="B6592">
        <v>8013092</v>
      </c>
      <c r="D6592" s="4" t="s">
        <v>21881</v>
      </c>
      <c r="E6592" s="4" t="s">
        <v>21882</v>
      </c>
      <c r="F6592">
        <f>VALUE(SUBSTITUTE(Hafas[[#This Row],[Breitengrad Bahnhof]],".",","))</f>
        <v>51.042200000000001</v>
      </c>
      <c r="G6592">
        <f>VALUE(SUBSTITUTE(Hafas[[#This Row],[Längengrad Bahnhof]],".",","))</f>
        <v>14.480637</v>
      </c>
    </row>
    <row r="6593" spans="1:7">
      <c r="A6593" s="4" t="s">
        <v>21883</v>
      </c>
      <c r="B6593">
        <v>8005827</v>
      </c>
      <c r="D6593" s="4" t="s">
        <v>21884</v>
      </c>
      <c r="E6593" s="4" t="s">
        <v>21885</v>
      </c>
      <c r="F6593">
        <f>VALUE(SUBSTITUTE(Hafas[[#This Row],[Breitengrad Bahnhof]],".",","))</f>
        <v>49.623632000000001</v>
      </c>
      <c r="G6593">
        <f>VALUE(SUBSTITUTE(Hafas[[#This Row],[Längengrad Bahnhof]],".",","))</f>
        <v>9.6582939999999997</v>
      </c>
    </row>
    <row r="6594" spans="1:7">
      <c r="A6594" s="4" t="s">
        <v>21886</v>
      </c>
      <c r="B6594">
        <v>8005828</v>
      </c>
      <c r="D6594" s="4" t="s">
        <v>21887</v>
      </c>
      <c r="E6594" s="4" t="s">
        <v>21888</v>
      </c>
      <c r="F6594">
        <f>VALUE(SUBSTITUTE(Hafas[[#This Row],[Breitengrad Bahnhof]],".",","))</f>
        <v>48.819237999999999</v>
      </c>
      <c r="G6594">
        <f>VALUE(SUBSTITUTE(Hafas[[#This Row],[Längengrad Bahnhof]],".",","))</f>
        <v>11.275691</v>
      </c>
    </row>
    <row r="6595" spans="1:7">
      <c r="A6595" s="4" t="s">
        <v>21889</v>
      </c>
      <c r="B6595">
        <v>8013093</v>
      </c>
      <c r="D6595" s="4" t="s">
        <v>21890</v>
      </c>
      <c r="E6595" s="4" t="s">
        <v>21891</v>
      </c>
      <c r="F6595">
        <f>VALUE(SUBSTITUTE(Hafas[[#This Row],[Breitengrad Bahnhof]],".",","))</f>
        <v>51.379016999999997</v>
      </c>
      <c r="G6595">
        <f>VALUE(SUBSTITUTE(Hafas[[#This Row],[Längengrad Bahnhof]],".",","))</f>
        <v>12.484470999999999</v>
      </c>
    </row>
    <row r="6596" spans="1:7">
      <c r="A6596" s="4" t="s">
        <v>21892</v>
      </c>
      <c r="B6596">
        <v>8005831</v>
      </c>
      <c r="D6596" s="4" t="s">
        <v>21893</v>
      </c>
      <c r="E6596" s="4" t="s">
        <v>21894</v>
      </c>
      <c r="F6596">
        <f>VALUE(SUBSTITUTE(Hafas[[#This Row],[Breitengrad Bahnhof]],".",","))</f>
        <v>48.051552000000001</v>
      </c>
      <c r="G6596">
        <f>VALUE(SUBSTITUTE(Hafas[[#This Row],[Längengrad Bahnhof]],".",","))</f>
        <v>11.609252</v>
      </c>
    </row>
    <row r="6597" spans="1:7">
      <c r="A6597" s="4" t="s">
        <v>21895</v>
      </c>
      <c r="B6597">
        <v>8070363</v>
      </c>
      <c r="D6597" s="4" t="s">
        <v>21896</v>
      </c>
      <c r="E6597" s="4" t="s">
        <v>21897</v>
      </c>
      <c r="F6597">
        <f>VALUE(SUBSTITUTE(Hafas[[#This Row],[Breitengrad Bahnhof]],".",","))</f>
        <v>50.125439999999998</v>
      </c>
      <c r="G6597">
        <f>VALUE(SUBSTITUTE(Hafas[[#This Row],[Längengrad Bahnhof]],".",","))</f>
        <v>8.1691490000000009</v>
      </c>
    </row>
    <row r="6598" spans="1:7">
      <c r="A6598" s="4" t="s">
        <v>21898</v>
      </c>
      <c r="B6598">
        <v>8013095</v>
      </c>
      <c r="D6598" s="4" t="s">
        <v>21899</v>
      </c>
      <c r="E6598" s="4" t="s">
        <v>21900</v>
      </c>
      <c r="F6598">
        <f>VALUE(SUBSTITUTE(Hafas[[#This Row],[Breitengrad Bahnhof]],".",","))</f>
        <v>51.090063000000001</v>
      </c>
      <c r="G6598">
        <f>VALUE(SUBSTITUTE(Hafas[[#This Row],[Längengrad Bahnhof]],".",","))</f>
        <v>12.679107999999999</v>
      </c>
    </row>
    <row r="6599" spans="1:7">
      <c r="A6599" s="4" t="s">
        <v>21901</v>
      </c>
      <c r="B6599">
        <v>8070555</v>
      </c>
      <c r="D6599" s="4" t="s">
        <v>21902</v>
      </c>
      <c r="E6599" s="4" t="s">
        <v>21903</v>
      </c>
      <c r="F6599">
        <f>VALUE(SUBSTITUTE(Hafas[[#This Row],[Breitengrad Bahnhof]],".",","))</f>
        <v>52.215766000000002</v>
      </c>
      <c r="G6599">
        <f>VALUE(SUBSTITUTE(Hafas[[#This Row],[Längengrad Bahnhof]],".",","))</f>
        <v>7.8026960000000001</v>
      </c>
    </row>
    <row r="6600" spans="1:7">
      <c r="A6600" s="4" t="s">
        <v>21904</v>
      </c>
      <c r="B6600">
        <v>8007632</v>
      </c>
      <c r="D6600" s="4" t="s">
        <v>21905</v>
      </c>
      <c r="E6600" s="4" t="s">
        <v>21906</v>
      </c>
      <c r="F6600">
        <f>VALUE(SUBSTITUTE(Hafas[[#This Row],[Breitengrad Bahnhof]],".",","))</f>
        <v>47.714475999999998</v>
      </c>
      <c r="G6600">
        <f>VALUE(SUBSTITUTE(Hafas[[#This Row],[Längengrad Bahnhof]],".",","))</f>
        <v>11.756615999999999</v>
      </c>
    </row>
    <row r="6601" spans="1:7">
      <c r="A6601" s="4" t="s">
        <v>21907</v>
      </c>
      <c r="B6601">
        <v>8013097</v>
      </c>
      <c r="D6601" s="4" t="s">
        <v>21908</v>
      </c>
      <c r="E6601" s="4" t="s">
        <v>21909</v>
      </c>
      <c r="F6601">
        <f>VALUE(SUBSTITUTE(Hafas[[#This Row],[Breitengrad Bahnhof]],".",","))</f>
        <v>51.555055000000003</v>
      </c>
      <c r="G6601">
        <f>VALUE(SUBSTITUTE(Hafas[[#This Row],[Längengrad Bahnhof]],".",","))</f>
        <v>11.959294</v>
      </c>
    </row>
    <row r="6602" spans="1:7">
      <c r="A6602" s="4" t="s">
        <v>21910</v>
      </c>
      <c r="B6602">
        <v>8012445</v>
      </c>
      <c r="D6602" s="4" t="s">
        <v>21911</v>
      </c>
      <c r="E6602" s="4" t="s">
        <v>21912</v>
      </c>
      <c r="F6602">
        <f>VALUE(SUBSTITUTE(Hafas[[#This Row],[Breitengrad Bahnhof]],".",","))</f>
        <v>51.818612999999999</v>
      </c>
      <c r="G6602">
        <f>VALUE(SUBSTITUTE(Hafas[[#This Row],[Längengrad Bahnhof]],".",","))</f>
        <v>14.423813000000001</v>
      </c>
    </row>
    <row r="6603" spans="1:7">
      <c r="A6603" s="4" t="s">
        <v>21913</v>
      </c>
      <c r="B6603">
        <v>8013098</v>
      </c>
      <c r="D6603" s="4" t="s">
        <v>21914</v>
      </c>
      <c r="E6603" s="4" t="s">
        <v>21915</v>
      </c>
      <c r="F6603">
        <f>VALUE(SUBSTITUTE(Hafas[[#This Row],[Breitengrad Bahnhof]],".",","))</f>
        <v>50.731605999999999</v>
      </c>
      <c r="G6603">
        <f>VALUE(SUBSTITUTE(Hafas[[#This Row],[Längengrad Bahnhof]],".",","))</f>
        <v>12.266353000000001</v>
      </c>
    </row>
    <row r="6604" spans="1:7">
      <c r="A6604" s="4" t="s">
        <v>21916</v>
      </c>
      <c r="B6604">
        <v>8005833</v>
      </c>
      <c r="D6604" s="4" t="s">
        <v>21917</v>
      </c>
      <c r="E6604" s="4" t="s">
        <v>21918</v>
      </c>
      <c r="F6604">
        <f>VALUE(SUBSTITUTE(Hafas[[#This Row],[Breitengrad Bahnhof]],".",","))</f>
        <v>47.849397000000003</v>
      </c>
      <c r="G6604">
        <f>VALUE(SUBSTITUTE(Hafas[[#This Row],[Längengrad Bahnhof]],".",","))</f>
        <v>12.834452000000001</v>
      </c>
    </row>
    <row r="6605" spans="1:7">
      <c r="A6605" s="4" t="s">
        <v>21919</v>
      </c>
      <c r="B6605">
        <v>8070666</v>
      </c>
      <c r="D6605" s="4" t="s">
        <v>21920</v>
      </c>
      <c r="E6605" s="4" t="s">
        <v>21921</v>
      </c>
      <c r="F6605">
        <f>VALUE(SUBSTITUTE(Hafas[[#This Row],[Breitengrad Bahnhof]],".",","))</f>
        <v>49.039375</v>
      </c>
      <c r="G6605">
        <f>VALUE(SUBSTITUTE(Hafas[[#This Row],[Längengrad Bahnhof]],".",","))</f>
        <v>12.994268</v>
      </c>
    </row>
    <row r="6606" spans="1:7">
      <c r="A6606" s="4" t="s">
        <v>21922</v>
      </c>
      <c r="B6606">
        <v>8005839</v>
      </c>
      <c r="D6606" s="4" t="s">
        <v>21923</v>
      </c>
      <c r="E6606" s="4" t="s">
        <v>21924</v>
      </c>
      <c r="F6606">
        <f>VALUE(SUBSTITUTE(Hafas[[#This Row],[Breitengrad Bahnhof]],".",","))</f>
        <v>49.029389999999999</v>
      </c>
      <c r="G6606">
        <f>VALUE(SUBSTITUTE(Hafas[[#This Row],[Längengrad Bahnhof]],".",","))</f>
        <v>12.991538</v>
      </c>
    </row>
    <row r="6607" spans="1:7">
      <c r="A6607" s="4" t="s">
        <v>21925</v>
      </c>
      <c r="B6607">
        <v>8005834</v>
      </c>
      <c r="D6607" s="4" t="s">
        <v>21926</v>
      </c>
      <c r="E6607" s="4" t="s">
        <v>21927</v>
      </c>
      <c r="F6607">
        <f>VALUE(SUBSTITUTE(Hafas[[#This Row],[Breitengrad Bahnhof]],".",","))</f>
        <v>51.981192999999998</v>
      </c>
      <c r="G6607">
        <f>VALUE(SUBSTITUTE(Hafas[[#This Row],[Längengrad Bahnhof]],".",","))</f>
        <v>7.7808760000000001</v>
      </c>
    </row>
    <row r="6608" spans="1:7">
      <c r="A6608" s="4" t="s">
        <v>21928</v>
      </c>
      <c r="B6608">
        <v>8013100</v>
      </c>
      <c r="D6608" s="4" t="s">
        <v>21929</v>
      </c>
      <c r="E6608" s="4" t="s">
        <v>21930</v>
      </c>
      <c r="F6608">
        <f>VALUE(SUBSTITUTE(Hafas[[#This Row],[Breitengrad Bahnhof]],".",","))</f>
        <v>52.388629999999999</v>
      </c>
      <c r="G6608">
        <f>VALUE(SUBSTITUTE(Hafas[[#This Row],[Längengrad Bahnhof]],".",","))</f>
        <v>13.29992</v>
      </c>
    </row>
    <row r="6609" spans="1:7">
      <c r="A6609" s="4" t="s">
        <v>21931</v>
      </c>
      <c r="B6609">
        <v>8080450</v>
      </c>
      <c r="D6609" s="4" t="s">
        <v>21932</v>
      </c>
      <c r="E6609" s="4" t="s">
        <v>21933</v>
      </c>
      <c r="F6609">
        <f>VALUE(SUBSTITUTE(Hafas[[#This Row],[Breitengrad Bahnhof]],".",","))</f>
        <v>52.396906000000001</v>
      </c>
      <c r="G6609">
        <f>VALUE(SUBSTITUTE(Hafas[[#This Row],[Längengrad Bahnhof]],".",","))</f>
        <v>13.276623000000001</v>
      </c>
    </row>
    <row r="6610" spans="1:7">
      <c r="A6610" s="4" t="s">
        <v>21934</v>
      </c>
      <c r="B6610">
        <v>8071754</v>
      </c>
      <c r="D6610" s="4" t="s">
        <v>21935</v>
      </c>
      <c r="E6610" s="4" t="s">
        <v>21936</v>
      </c>
      <c r="F6610">
        <f>VALUE(SUBSTITUTE(Hafas[[#This Row],[Breitengrad Bahnhof]],".",","))</f>
        <v>52.397844999999997</v>
      </c>
      <c r="G6610">
        <f>VALUE(SUBSTITUTE(Hafas[[#This Row],[Längengrad Bahnhof]],".",","))</f>
        <v>13.245362</v>
      </c>
    </row>
    <row r="6611" spans="1:7">
      <c r="A6611" s="4" t="s">
        <v>21937</v>
      </c>
      <c r="B6611">
        <v>8005835</v>
      </c>
      <c r="D6611" s="4" t="s">
        <v>21938</v>
      </c>
      <c r="E6611" s="4" t="s">
        <v>21939</v>
      </c>
      <c r="F6611">
        <f>VALUE(SUBSTITUTE(Hafas[[#This Row],[Breitengrad Bahnhof]],".",","))</f>
        <v>49.688479000000001</v>
      </c>
      <c r="G6611">
        <f>VALUE(SUBSTITUTE(Hafas[[#This Row],[Längengrad Bahnhof]],".",","))</f>
        <v>6.462523</v>
      </c>
    </row>
    <row r="6612" spans="1:7">
      <c r="A6612" s="4" t="s">
        <v>21940</v>
      </c>
      <c r="B6612">
        <v>8010347</v>
      </c>
      <c r="D6612" s="4" t="s">
        <v>21941</v>
      </c>
      <c r="E6612" s="4" t="s">
        <v>21942</v>
      </c>
      <c r="F6612">
        <f>VALUE(SUBSTITUTE(Hafas[[#This Row],[Breitengrad Bahnhof]],".",","))</f>
        <v>53.112344999999998</v>
      </c>
      <c r="G6612">
        <f>VALUE(SUBSTITUTE(Hafas[[#This Row],[Längengrad Bahnhof]],".",","))</f>
        <v>13.491481</v>
      </c>
    </row>
    <row r="6613" spans="1:7">
      <c r="A6613" s="4" t="s">
        <v>21943</v>
      </c>
      <c r="B6613">
        <v>8010117</v>
      </c>
      <c r="D6613" s="4" t="s">
        <v>21944</v>
      </c>
      <c r="E6613" s="4" t="s">
        <v>21945</v>
      </c>
      <c r="F6613">
        <f>VALUE(SUBSTITUTE(Hafas[[#This Row],[Breitengrad Bahnhof]],".",","))</f>
        <v>53.117068000000003</v>
      </c>
      <c r="G6613">
        <f>VALUE(SUBSTITUTE(Hafas[[#This Row],[Längengrad Bahnhof]],".",","))</f>
        <v>13.508787</v>
      </c>
    </row>
    <row r="6614" spans="1:7">
      <c r="A6614" s="4" t="s">
        <v>21946</v>
      </c>
      <c r="B6614">
        <v>8013102</v>
      </c>
      <c r="D6614" s="4" t="s">
        <v>21947</v>
      </c>
      <c r="E6614" s="4" t="s">
        <v>21948</v>
      </c>
      <c r="F6614">
        <f>VALUE(SUBSTITUTE(Hafas[[#This Row],[Breitengrad Bahnhof]],".",","))</f>
        <v>53.112287000000002</v>
      </c>
      <c r="G6614">
        <f>VALUE(SUBSTITUTE(Hafas[[#This Row],[Längengrad Bahnhof]],".",","))</f>
        <v>13.575789</v>
      </c>
    </row>
    <row r="6615" spans="1:7">
      <c r="A6615" s="4" t="s">
        <v>21949</v>
      </c>
      <c r="B6615">
        <v>8087076</v>
      </c>
      <c r="D6615" s="4" t="s">
        <v>21950</v>
      </c>
      <c r="E6615" s="4" t="s">
        <v>21951</v>
      </c>
      <c r="F6615">
        <f>VALUE(SUBSTITUTE(Hafas[[#This Row],[Breitengrad Bahnhof]],".",","))</f>
        <v>53.118305999999997</v>
      </c>
      <c r="G6615">
        <f>VALUE(SUBSTITUTE(Hafas[[#This Row],[Längengrad Bahnhof]],".",","))</f>
        <v>13.57897</v>
      </c>
    </row>
    <row r="6616" spans="1:7">
      <c r="A6616" s="4" t="s">
        <v>21952</v>
      </c>
      <c r="B6616">
        <v>8005836</v>
      </c>
      <c r="D6616" s="4" t="s">
        <v>21953</v>
      </c>
      <c r="E6616" s="4" t="s">
        <v>21954</v>
      </c>
      <c r="F6616">
        <f>VALUE(SUBSTITUTE(Hafas[[#This Row],[Breitengrad Bahnhof]],".",","))</f>
        <v>48.128776999999999</v>
      </c>
      <c r="G6616">
        <f>VALUE(SUBSTITUTE(Hafas[[#This Row],[Längengrad Bahnhof]],".",","))</f>
        <v>7.824408</v>
      </c>
    </row>
    <row r="6617" spans="1:7">
      <c r="A6617" s="4" t="s">
        <v>21955</v>
      </c>
      <c r="B6617">
        <v>8013104</v>
      </c>
      <c r="D6617" s="4" t="s">
        <v>21956</v>
      </c>
      <c r="E6617" s="4" t="s">
        <v>21957</v>
      </c>
      <c r="F6617">
        <f>VALUE(SUBSTITUTE(Hafas[[#This Row],[Breitengrad Bahnhof]],".",","))</f>
        <v>54.389367</v>
      </c>
      <c r="G6617">
        <f>VALUE(SUBSTITUTE(Hafas[[#This Row],[Längengrad Bahnhof]],".",","))</f>
        <v>13.374233</v>
      </c>
    </row>
    <row r="6618" spans="1:7">
      <c r="A6618" s="4" t="s">
        <v>21958</v>
      </c>
      <c r="B6618">
        <v>8013105</v>
      </c>
      <c r="D6618" s="4" t="s">
        <v>21959</v>
      </c>
      <c r="E6618" s="4" t="s">
        <v>21960</v>
      </c>
      <c r="F6618">
        <f>VALUE(SUBSTITUTE(Hafas[[#This Row],[Breitengrad Bahnhof]],".",","))</f>
        <v>53.994354000000001</v>
      </c>
      <c r="G6618">
        <f>VALUE(SUBSTITUTE(Hafas[[#This Row],[Längengrad Bahnhof]],".",","))</f>
        <v>11.637959</v>
      </c>
    </row>
    <row r="6619" spans="1:7">
      <c r="A6619" s="4" t="s">
        <v>21961</v>
      </c>
      <c r="B6619">
        <v>8079771</v>
      </c>
      <c r="D6619" s="4" t="s">
        <v>21962</v>
      </c>
      <c r="E6619" s="4" t="s">
        <v>21963</v>
      </c>
      <c r="F6619">
        <f>VALUE(SUBSTITUTE(Hafas[[#This Row],[Breitengrad Bahnhof]],".",","))</f>
        <v>53.994106000000002</v>
      </c>
      <c r="G6619">
        <f>VALUE(SUBSTITUTE(Hafas[[#This Row],[Längengrad Bahnhof]],".",","))</f>
        <v>11.637206000000001</v>
      </c>
    </row>
    <row r="6620" spans="1:7">
      <c r="A6620" s="4" t="s">
        <v>21964</v>
      </c>
      <c r="B6620">
        <v>8013106</v>
      </c>
      <c r="D6620" s="4" t="s">
        <v>21965</v>
      </c>
      <c r="E6620" s="4" t="s">
        <v>21966</v>
      </c>
      <c r="F6620">
        <f>VALUE(SUBSTITUTE(Hafas[[#This Row],[Breitengrad Bahnhof]],".",","))</f>
        <v>54.032017000000003</v>
      </c>
      <c r="G6620">
        <f>VALUE(SUBSTITUTE(Hafas[[#This Row],[Längengrad Bahnhof]],".",","))</f>
        <v>12.462614</v>
      </c>
    </row>
    <row r="6621" spans="1:7">
      <c r="A6621" s="4" t="s">
        <v>21967</v>
      </c>
      <c r="B6621">
        <v>8079604</v>
      </c>
      <c r="D6621" s="4" t="s">
        <v>21968</v>
      </c>
      <c r="E6621" s="4" t="s">
        <v>21969</v>
      </c>
      <c r="F6621">
        <f>VALUE(SUBSTITUTE(Hafas[[#This Row],[Breitengrad Bahnhof]],".",","))</f>
        <v>54.034435999999999</v>
      </c>
      <c r="G6621">
        <f>VALUE(SUBSTITUTE(Hafas[[#This Row],[Längengrad Bahnhof]],".",","))</f>
        <v>12.44257</v>
      </c>
    </row>
    <row r="6622" spans="1:7">
      <c r="A6622" s="4" t="s">
        <v>21970</v>
      </c>
      <c r="B6622">
        <v>8010348</v>
      </c>
      <c r="D6622" s="4" t="s">
        <v>21971</v>
      </c>
      <c r="E6622" s="4" t="s">
        <v>21972</v>
      </c>
      <c r="F6622">
        <f>VALUE(SUBSTITUTE(Hafas[[#This Row],[Breitengrad Bahnhof]],".",","))</f>
        <v>53.768436999999999</v>
      </c>
      <c r="G6622">
        <f>VALUE(SUBSTITUTE(Hafas[[#This Row],[Längengrad Bahnhof]],".",","))</f>
        <v>12.577966</v>
      </c>
    </row>
    <row r="6623" spans="1:7">
      <c r="A6623" s="4" t="s">
        <v>21973</v>
      </c>
      <c r="B6623">
        <v>8010349</v>
      </c>
      <c r="D6623" s="4" t="s">
        <v>21974</v>
      </c>
      <c r="E6623" s="4" t="s">
        <v>21975</v>
      </c>
      <c r="F6623">
        <f>VALUE(SUBSTITUTE(Hafas[[#This Row],[Breitengrad Bahnhof]],".",","))</f>
        <v>51.133857999999996</v>
      </c>
      <c r="G6623">
        <f>VALUE(SUBSTITUTE(Hafas[[#This Row],[Längengrad Bahnhof]],".",","))</f>
        <v>12.016541999999999</v>
      </c>
    </row>
    <row r="6624" spans="1:7">
      <c r="A6624" s="4" t="s">
        <v>21976</v>
      </c>
      <c r="B6624">
        <v>8013537</v>
      </c>
      <c r="D6624" s="4" t="s">
        <v>21977</v>
      </c>
      <c r="E6624" s="4" t="s">
        <v>21978</v>
      </c>
      <c r="F6624">
        <f>VALUE(SUBSTITUTE(Hafas[[#This Row],[Breitengrad Bahnhof]],".",","))</f>
        <v>50.853298000000002</v>
      </c>
      <c r="G6624">
        <f>VALUE(SUBSTITUTE(Hafas[[#This Row],[Längengrad Bahnhof]],".",","))</f>
        <v>14.751792</v>
      </c>
    </row>
    <row r="6625" spans="1:7">
      <c r="A6625" s="4" t="s">
        <v>21979</v>
      </c>
      <c r="B6625">
        <v>8013110</v>
      </c>
      <c r="D6625" s="4" t="s">
        <v>21980</v>
      </c>
      <c r="E6625" s="4" t="s">
        <v>21981</v>
      </c>
      <c r="F6625">
        <f>VALUE(SUBSTITUTE(Hafas[[#This Row],[Breitengrad Bahnhof]],".",","))</f>
        <v>51.464357999999997</v>
      </c>
      <c r="G6625">
        <f>VALUE(SUBSTITUTE(Hafas[[#This Row],[Längengrad Bahnhof]],".",","))</f>
        <v>11.782738</v>
      </c>
    </row>
    <row r="6626" spans="1:7">
      <c r="A6626" s="4" t="s">
        <v>21982</v>
      </c>
      <c r="B6626">
        <v>8013111</v>
      </c>
      <c r="D6626" s="4" t="s">
        <v>21983</v>
      </c>
      <c r="E6626" s="4" t="s">
        <v>21984</v>
      </c>
      <c r="F6626">
        <f>VALUE(SUBSTITUTE(Hafas[[#This Row],[Breitengrad Bahnhof]],".",","))</f>
        <v>51.465749000000002</v>
      </c>
      <c r="G6626">
        <f>VALUE(SUBSTITUTE(Hafas[[#This Row],[Längengrad Bahnhof]],".",","))</f>
        <v>11.819820999999999</v>
      </c>
    </row>
    <row r="6627" spans="1:7">
      <c r="A6627" s="4" t="s">
        <v>499</v>
      </c>
      <c r="B6627">
        <v>8013112</v>
      </c>
      <c r="D6627" s="4" t="s">
        <v>21985</v>
      </c>
      <c r="E6627" s="4" t="s">
        <v>21986</v>
      </c>
      <c r="F6627">
        <f>VALUE(SUBSTITUTE(Hafas[[#This Row],[Breitengrad Bahnhof]],".",","))</f>
        <v>51.746046999999997</v>
      </c>
      <c r="G6627">
        <f>VALUE(SUBSTITUTE(Hafas[[#This Row],[Längengrad Bahnhof]],".",","))</f>
        <v>11.031048</v>
      </c>
    </row>
    <row r="6628" spans="1:7">
      <c r="A6628" s="4" t="s">
        <v>21987</v>
      </c>
      <c r="B6628">
        <v>8013125</v>
      </c>
      <c r="D6628" s="4" t="s">
        <v>21988</v>
      </c>
      <c r="E6628" s="4" t="s">
        <v>21989</v>
      </c>
      <c r="F6628">
        <f>VALUE(SUBSTITUTE(Hafas[[#This Row],[Breitengrad Bahnhof]],".",","))</f>
        <v>51.751434000000003</v>
      </c>
      <c r="G6628">
        <f>VALUE(SUBSTITUTE(Hafas[[#This Row],[Längengrad Bahnhof]],".",","))</f>
        <v>11.04688</v>
      </c>
    </row>
    <row r="6629" spans="1:7">
      <c r="A6629" s="4" t="s">
        <v>21990</v>
      </c>
      <c r="B6629">
        <v>8005843</v>
      </c>
      <c r="D6629" s="4" t="s">
        <v>21991</v>
      </c>
      <c r="E6629" s="4" t="s">
        <v>21992</v>
      </c>
      <c r="F6629">
        <f>VALUE(SUBSTITUTE(Hafas[[#This Row],[Breitengrad Bahnhof]],".",","))</f>
        <v>49.261262000000002</v>
      </c>
      <c r="G6629">
        <f>VALUE(SUBSTITUTE(Hafas[[#This Row],[Längengrad Bahnhof]],".",","))</f>
        <v>7.5786730000000002</v>
      </c>
    </row>
    <row r="6630" spans="1:7">
      <c r="A6630" s="4" t="s">
        <v>21993</v>
      </c>
      <c r="B6630">
        <v>8005845</v>
      </c>
      <c r="D6630" s="4" t="s">
        <v>21994</v>
      </c>
      <c r="E6630" s="4" t="s">
        <v>21995</v>
      </c>
      <c r="F6630">
        <f>VALUE(SUBSTITUTE(Hafas[[#This Row],[Breitengrad Bahnhof]],".",","))</f>
        <v>48.432982000000003</v>
      </c>
      <c r="G6630">
        <f>VALUE(SUBSTITUTE(Hafas[[#This Row],[Längengrad Bahnhof]],".",","))</f>
        <v>10.047853</v>
      </c>
    </row>
    <row r="6631" spans="1:7">
      <c r="A6631" s="4" t="s">
        <v>21996</v>
      </c>
      <c r="B6631">
        <v>8071071</v>
      </c>
      <c r="D6631" s="4" t="s">
        <v>21997</v>
      </c>
      <c r="E6631" s="4" t="s">
        <v>21998</v>
      </c>
      <c r="F6631">
        <f>VALUE(SUBSTITUTE(Hafas[[#This Row],[Breitengrad Bahnhof]],".",","))</f>
        <v>50.694384999999997</v>
      </c>
      <c r="G6631">
        <f>VALUE(SUBSTITUTE(Hafas[[#This Row],[Längengrad Bahnhof]],".",","))</f>
        <v>12.844640999999999</v>
      </c>
    </row>
    <row r="6632" spans="1:7">
      <c r="A6632" s="4" t="s">
        <v>21999</v>
      </c>
      <c r="B6632">
        <v>8070690</v>
      </c>
      <c r="D6632" s="4" t="s">
        <v>22000</v>
      </c>
      <c r="E6632" s="4" t="s">
        <v>22001</v>
      </c>
      <c r="F6632">
        <f>VALUE(SUBSTITUTE(Hafas[[#This Row],[Breitengrad Bahnhof]],".",","))</f>
        <v>51.281056999999997</v>
      </c>
      <c r="G6632">
        <f>VALUE(SUBSTITUTE(Hafas[[#This Row],[Längengrad Bahnhof]],".",","))</f>
        <v>13.089738000000001</v>
      </c>
    </row>
    <row r="6633" spans="1:7">
      <c r="A6633" s="4" t="s">
        <v>22002</v>
      </c>
      <c r="B6633">
        <v>8013113</v>
      </c>
      <c r="D6633" s="4" t="s">
        <v>22003</v>
      </c>
      <c r="E6633" s="4" t="s">
        <v>22004</v>
      </c>
      <c r="F6633">
        <f>VALUE(SUBSTITUTE(Hafas[[#This Row],[Breitengrad Bahnhof]],".",","))</f>
        <v>50.696598000000002</v>
      </c>
      <c r="G6633">
        <f>VALUE(SUBSTITUTE(Hafas[[#This Row],[Längengrad Bahnhof]],".",","))</f>
        <v>12.849345</v>
      </c>
    </row>
    <row r="6634" spans="1:7">
      <c r="A6634" s="4" t="s">
        <v>22005</v>
      </c>
      <c r="B6634">
        <v>8013117</v>
      </c>
      <c r="D6634" s="4" t="s">
        <v>22006</v>
      </c>
      <c r="E6634" s="4" t="s">
        <v>22007</v>
      </c>
      <c r="F6634">
        <f>VALUE(SUBSTITUTE(Hafas[[#This Row],[Breitengrad Bahnhof]],".",","))</f>
        <v>50.70129</v>
      </c>
      <c r="G6634">
        <f>VALUE(SUBSTITUTE(Hafas[[#This Row],[Längengrad Bahnhof]],".",","))</f>
        <v>12.854232</v>
      </c>
    </row>
    <row r="6635" spans="1:7">
      <c r="A6635" s="4" t="s">
        <v>22008</v>
      </c>
      <c r="B6635">
        <v>8005852</v>
      </c>
      <c r="D6635" s="4" t="s">
        <v>22009</v>
      </c>
      <c r="E6635" s="4" t="s">
        <v>22010</v>
      </c>
      <c r="F6635">
        <f>VALUE(SUBSTITUTE(Hafas[[#This Row],[Breitengrad Bahnhof]],".",","))</f>
        <v>48.266509999999997</v>
      </c>
      <c r="G6635">
        <f>VALUE(SUBSTITUTE(Hafas[[#This Row],[Längengrad Bahnhof]],".",","))</f>
        <v>12.047459999999999</v>
      </c>
    </row>
    <row r="6636" spans="1:7">
      <c r="A6636" s="4" t="s">
        <v>22011</v>
      </c>
      <c r="B6636">
        <v>8005855</v>
      </c>
      <c r="D6636" s="4" t="s">
        <v>22012</v>
      </c>
      <c r="E6636" s="4" t="s">
        <v>22013</v>
      </c>
      <c r="F6636">
        <f>VALUE(SUBSTITUTE(Hafas[[#This Row],[Breitengrad Bahnhof]],".",","))</f>
        <v>49.622264999999999</v>
      </c>
      <c r="G6636">
        <f>VALUE(SUBSTITUTE(Hafas[[#This Row],[Längengrad Bahnhof]],".",","))</f>
        <v>11.937844999999999</v>
      </c>
    </row>
    <row r="6637" spans="1:7">
      <c r="A6637" s="4" t="s">
        <v>22014</v>
      </c>
      <c r="B6637">
        <v>8013114</v>
      </c>
      <c r="D6637" s="4" t="s">
        <v>22015</v>
      </c>
      <c r="E6637" s="4" t="s">
        <v>22016</v>
      </c>
      <c r="F6637">
        <f>VALUE(SUBSTITUTE(Hafas[[#This Row],[Breitengrad Bahnhof]],".",","))</f>
        <v>50.982872</v>
      </c>
      <c r="G6637">
        <f>VALUE(SUBSTITUTE(Hafas[[#This Row],[Längengrad Bahnhof]],".",","))</f>
        <v>13.592110999999999</v>
      </c>
    </row>
    <row r="6638" spans="1:7">
      <c r="A6638" s="4" t="s">
        <v>22017</v>
      </c>
      <c r="B6638">
        <v>8005856</v>
      </c>
      <c r="D6638" s="4" t="s">
        <v>22018</v>
      </c>
      <c r="E6638" s="4" t="s">
        <v>22019</v>
      </c>
      <c r="F6638">
        <f>VALUE(SUBSTITUTE(Hafas[[#This Row],[Breitengrad Bahnhof]],".",","))</f>
        <v>47.745502000000002</v>
      </c>
      <c r="G6638">
        <f>VALUE(SUBSTITUTE(Hafas[[#This Row],[Längengrad Bahnhof]],".",","))</f>
        <v>8.7042999999999999</v>
      </c>
    </row>
    <row r="6639" spans="1:7">
      <c r="A6639" s="4" t="s">
        <v>22020</v>
      </c>
      <c r="B6639">
        <v>8005857</v>
      </c>
      <c r="D6639" s="4" t="s">
        <v>22021</v>
      </c>
      <c r="E6639" s="4" t="s">
        <v>22022</v>
      </c>
      <c r="F6639">
        <f>VALUE(SUBSTITUTE(Hafas[[#This Row],[Breitengrad Bahnhof]],".",","))</f>
        <v>49.518977999999997</v>
      </c>
      <c r="G6639">
        <f>VALUE(SUBSTITUTE(Hafas[[#This Row],[Längengrad Bahnhof]],".",","))</f>
        <v>7.4483730000000001</v>
      </c>
    </row>
    <row r="6640" spans="1:7">
      <c r="A6640" s="4" t="s">
        <v>22023</v>
      </c>
      <c r="B6640">
        <v>8013115</v>
      </c>
      <c r="D6640" s="4" t="s">
        <v>22024</v>
      </c>
      <c r="E6640" s="4" t="s">
        <v>22025</v>
      </c>
      <c r="F6640">
        <f>VALUE(SUBSTITUTE(Hafas[[#This Row],[Breitengrad Bahnhof]],".",","))</f>
        <v>51.090429</v>
      </c>
      <c r="G6640">
        <f>VALUE(SUBSTITUTE(Hafas[[#This Row],[Längengrad Bahnhof]],".",","))</f>
        <v>12.106626</v>
      </c>
    </row>
    <row r="6641" spans="1:7">
      <c r="A6641" s="4" t="s">
        <v>22026</v>
      </c>
      <c r="B6641">
        <v>8010350</v>
      </c>
      <c r="D6641" s="4" t="s">
        <v>22027</v>
      </c>
      <c r="E6641" s="4" t="s">
        <v>22028</v>
      </c>
      <c r="F6641">
        <f>VALUE(SUBSTITUTE(Hafas[[#This Row],[Breitengrad Bahnhof]],".",","))</f>
        <v>50.506715</v>
      </c>
      <c r="G6641">
        <f>VALUE(SUBSTITUTE(Hafas[[#This Row],[Längengrad Bahnhof]],".",","))</f>
        <v>10.617521</v>
      </c>
    </row>
    <row r="6642" spans="1:7">
      <c r="A6642" s="4" t="s">
        <v>22029</v>
      </c>
      <c r="B6642">
        <v>8013116</v>
      </c>
      <c r="D6642" s="4" t="s">
        <v>22030</v>
      </c>
      <c r="E6642" s="4" t="s">
        <v>22031</v>
      </c>
      <c r="F6642">
        <f>VALUE(SUBSTITUTE(Hafas[[#This Row],[Breitengrad Bahnhof]],".",","))</f>
        <v>50.619145000000003</v>
      </c>
      <c r="G6642">
        <f>VALUE(SUBSTITUTE(Hafas[[#This Row],[Längengrad Bahnhof]],".",","))</f>
        <v>13.044957999999999</v>
      </c>
    </row>
    <row r="6643" spans="1:7">
      <c r="A6643" s="4" t="s">
        <v>22032</v>
      </c>
      <c r="B6643">
        <v>8005858</v>
      </c>
      <c r="D6643" s="4" t="s">
        <v>22033</v>
      </c>
      <c r="E6643" s="4" t="s">
        <v>22034</v>
      </c>
      <c r="F6643">
        <f>VALUE(SUBSTITUTE(Hafas[[#This Row],[Breitengrad Bahnhof]],".",","))</f>
        <v>53.644371999999997</v>
      </c>
      <c r="G6643">
        <f>VALUE(SUBSTITUTE(Hafas[[#This Row],[Längengrad Bahnhof]],".",","))</f>
        <v>9.8138369999999995</v>
      </c>
    </row>
    <row r="6644" spans="1:7">
      <c r="A6644" s="4" t="s">
        <v>22035</v>
      </c>
      <c r="B6644">
        <v>8007867</v>
      </c>
      <c r="D6644" s="4" t="s">
        <v>22036</v>
      </c>
      <c r="E6644" s="4" t="s">
        <v>22037</v>
      </c>
      <c r="F6644">
        <f>VALUE(SUBSTITUTE(Hafas[[#This Row],[Breitengrad Bahnhof]],".",","))</f>
        <v>48.085413000000003</v>
      </c>
      <c r="G6644">
        <f>VALUE(SUBSTITUTE(Hafas[[#This Row],[Längengrad Bahnhof]],".",","))</f>
        <v>9.0956290000000006</v>
      </c>
    </row>
    <row r="6645" spans="1:7">
      <c r="A6645" s="4" t="s">
        <v>22038</v>
      </c>
      <c r="B6645">
        <v>8013120</v>
      </c>
      <c r="D6645" s="4" t="s">
        <v>22039</v>
      </c>
      <c r="E6645" s="4" t="s">
        <v>22040</v>
      </c>
      <c r="F6645">
        <f>VALUE(SUBSTITUTE(Hafas[[#This Row],[Breitengrad Bahnhof]],".",","))</f>
        <v>50.541103999999997</v>
      </c>
      <c r="G6645">
        <f>VALUE(SUBSTITUTE(Hafas[[#This Row],[Längengrad Bahnhof]],".",","))</f>
        <v>12.259346000000001</v>
      </c>
    </row>
    <row r="6646" spans="1:7">
      <c r="A6646" s="4" t="s">
        <v>22041</v>
      </c>
      <c r="B6646">
        <v>8005864</v>
      </c>
      <c r="D6646" s="4" t="s">
        <v>22042</v>
      </c>
      <c r="E6646" s="4" t="s">
        <v>22043</v>
      </c>
      <c r="F6646">
        <f>VALUE(SUBSTITUTE(Hafas[[#This Row],[Breitengrad Bahnhof]],".",","))</f>
        <v>49.877985000000002</v>
      </c>
      <c r="G6646">
        <f>VALUE(SUBSTITUTE(Hafas[[#This Row],[Längengrad Bahnhof]],".",","))</f>
        <v>9.8402980000000007</v>
      </c>
    </row>
    <row r="6647" spans="1:7">
      <c r="A6647" s="4" t="s">
        <v>22044</v>
      </c>
      <c r="B6647">
        <v>8005865</v>
      </c>
      <c r="D6647" s="4" t="s">
        <v>22045</v>
      </c>
      <c r="E6647" s="4" t="s">
        <v>22046</v>
      </c>
      <c r="F6647">
        <f>VALUE(SUBSTITUTE(Hafas[[#This Row],[Breitengrad Bahnhof]],".",","))</f>
        <v>50.358808000000003</v>
      </c>
      <c r="G6647">
        <f>VALUE(SUBSTITUTE(Hafas[[#This Row],[Längengrad Bahnhof]],".",","))</f>
        <v>7.2770799999999998</v>
      </c>
    </row>
    <row r="6648" spans="1:7">
      <c r="A6648" s="4" t="s">
        <v>22047</v>
      </c>
      <c r="B6648">
        <v>8013123</v>
      </c>
      <c r="D6648" s="4" t="s">
        <v>22048</v>
      </c>
      <c r="E6648" s="4" t="s">
        <v>22049</v>
      </c>
      <c r="F6648">
        <f>VALUE(SUBSTITUTE(Hafas[[#This Row],[Breitengrad Bahnhof]],".",","))</f>
        <v>52.247228</v>
      </c>
      <c r="G6648">
        <f>VALUE(SUBSTITUTE(Hafas[[#This Row],[Längengrad Bahnhof]],".",","))</f>
        <v>13.259634</v>
      </c>
    </row>
    <row r="6649" spans="1:7">
      <c r="A6649" s="4" t="s">
        <v>22050</v>
      </c>
      <c r="B6649">
        <v>8005867</v>
      </c>
      <c r="D6649" s="4" t="s">
        <v>22051</v>
      </c>
      <c r="E6649" s="4" t="s">
        <v>22052</v>
      </c>
      <c r="F6649">
        <f>VALUE(SUBSTITUTE(Hafas[[#This Row],[Breitengrad Bahnhof]],".",","))</f>
        <v>54.219487000000001</v>
      </c>
      <c r="G6649">
        <f>VALUE(SUBSTITUTE(Hafas[[#This Row],[Längengrad Bahnhof]],".",","))</f>
        <v>9.0192289999999993</v>
      </c>
    </row>
    <row r="6650" spans="1:7">
      <c r="A6650" s="4" t="s">
        <v>22053</v>
      </c>
      <c r="B6650">
        <v>8013124</v>
      </c>
      <c r="D6650" s="4" t="s">
        <v>22054</v>
      </c>
      <c r="E6650" s="4" t="s">
        <v>22055</v>
      </c>
      <c r="F6650">
        <f>VALUE(SUBSTITUTE(Hafas[[#This Row],[Breitengrad Bahnhof]],".",","))</f>
        <v>51.390689000000002</v>
      </c>
      <c r="G6650">
        <f>VALUE(SUBSTITUTE(Hafas[[#This Row],[Längengrad Bahnhof]],".",","))</f>
        <v>13.413904</v>
      </c>
    </row>
    <row r="6651" spans="1:7">
      <c r="A6651" s="4" t="s">
        <v>22056</v>
      </c>
      <c r="B6651">
        <v>8017030</v>
      </c>
      <c r="D6651" s="4" t="s">
        <v>22057</v>
      </c>
      <c r="E6651" s="4" t="s">
        <v>22058</v>
      </c>
      <c r="F6651">
        <f>VALUE(SUBSTITUTE(Hafas[[#This Row],[Breitengrad Bahnhof]],".",","))</f>
        <v>51.636524999999999</v>
      </c>
      <c r="G6651">
        <f>VALUE(SUBSTITUTE(Hafas[[#This Row],[Längengrad Bahnhof]],".",","))</f>
        <v>10.813465000000001</v>
      </c>
    </row>
    <row r="6652" spans="1:7">
      <c r="A6652" s="4" t="s">
        <v>22059</v>
      </c>
      <c r="B6652">
        <v>8013127</v>
      </c>
      <c r="D6652" s="4" t="s">
        <v>22060</v>
      </c>
      <c r="E6652" s="4" t="s">
        <v>22061</v>
      </c>
      <c r="F6652">
        <f>VALUE(SUBSTITUTE(Hafas[[#This Row],[Breitengrad Bahnhof]],".",","))</f>
        <v>50.829487</v>
      </c>
      <c r="G6652">
        <f>VALUE(SUBSTITUTE(Hafas[[#This Row],[Längengrad Bahnhof]],".",","))</f>
        <v>10.162616999999999</v>
      </c>
    </row>
    <row r="6653" spans="1:7">
      <c r="A6653" s="4" t="s">
        <v>22062</v>
      </c>
      <c r="B6653">
        <v>8013128</v>
      </c>
      <c r="D6653" s="4" t="s">
        <v>22063</v>
      </c>
      <c r="E6653" s="4" t="s">
        <v>22064</v>
      </c>
      <c r="F6653">
        <f>VALUE(SUBSTITUTE(Hafas[[#This Row],[Breitengrad Bahnhof]],".",","))</f>
        <v>52.675182999999997</v>
      </c>
      <c r="G6653">
        <f>VALUE(SUBSTITUTE(Hafas[[#This Row],[Längengrad Bahnhof]],".",","))</f>
        <v>13.827724999999999</v>
      </c>
    </row>
    <row r="6654" spans="1:7">
      <c r="A6654" s="4" t="s">
        <v>22065</v>
      </c>
      <c r="B6654">
        <v>8005871</v>
      </c>
      <c r="D6654" s="4" t="s">
        <v>22066</v>
      </c>
      <c r="E6654" s="4" t="s">
        <v>22067</v>
      </c>
      <c r="F6654">
        <f>VALUE(SUBSTITUTE(Hafas[[#This Row],[Breitengrad Bahnhof]],".",","))</f>
        <v>47.635471000000003</v>
      </c>
      <c r="G6654">
        <f>VALUE(SUBSTITUTE(Hafas[[#This Row],[Längengrad Bahnhof]],".",","))</f>
        <v>8.2720029999999998</v>
      </c>
    </row>
    <row r="6655" spans="1:7">
      <c r="A6655" s="4" t="s">
        <v>22068</v>
      </c>
      <c r="B6655">
        <v>8005874</v>
      </c>
      <c r="D6655" s="4" t="s">
        <v>22069</v>
      </c>
      <c r="E6655" s="4" t="s">
        <v>22070</v>
      </c>
      <c r="F6655">
        <f>VALUE(SUBSTITUTE(Hafas[[#This Row],[Breitengrad Bahnhof]],".",","))</f>
        <v>53.994211999999997</v>
      </c>
      <c r="G6655">
        <f>VALUE(SUBSTITUTE(Hafas[[#This Row],[Längengrad Bahnhof]],".",","))</f>
        <v>10.762269999999999</v>
      </c>
    </row>
    <row r="6656" spans="1:7">
      <c r="A6656" s="4" t="s">
        <v>22071</v>
      </c>
      <c r="B6656">
        <v>8005876</v>
      </c>
      <c r="D6656" s="4" t="s">
        <v>22072</v>
      </c>
      <c r="E6656" s="4" t="s">
        <v>22073</v>
      </c>
      <c r="F6656">
        <f>VALUE(SUBSTITUTE(Hafas[[#This Row],[Breitengrad Bahnhof]],".",","))</f>
        <v>47.903402</v>
      </c>
      <c r="G6656">
        <f>VALUE(SUBSTITUTE(Hafas[[#This Row],[Längengrad Bahnhof]],".",","))</f>
        <v>8.1550689999999992</v>
      </c>
    </row>
    <row r="6657" spans="1:7">
      <c r="A6657" s="4" t="s">
        <v>22074</v>
      </c>
      <c r="B6657">
        <v>8006422</v>
      </c>
      <c r="D6657" s="4" t="s">
        <v>22075</v>
      </c>
      <c r="E6657" s="4" t="s">
        <v>22076</v>
      </c>
      <c r="F6657">
        <f>VALUE(SUBSTITUTE(Hafas[[#This Row],[Breitengrad Bahnhof]],".",","))</f>
        <v>48.023909000000003</v>
      </c>
      <c r="G6657">
        <f>VALUE(SUBSTITUTE(Hafas[[#This Row],[Längengrad Bahnhof]],".",","))</f>
        <v>12.744897999999999</v>
      </c>
    </row>
    <row r="6658" spans="1:7">
      <c r="A6658" s="4" t="s">
        <v>22077</v>
      </c>
      <c r="B6658">
        <v>8080984</v>
      </c>
      <c r="D6658" s="4" t="s">
        <v>22078</v>
      </c>
      <c r="E6658" s="4" t="s">
        <v>22079</v>
      </c>
      <c r="F6658">
        <f>VALUE(SUBSTITUTE(Hafas[[#This Row],[Breitengrad Bahnhof]],".",","))</f>
        <v>47.828854</v>
      </c>
      <c r="G6658">
        <f>VALUE(SUBSTITUTE(Hafas[[#This Row],[Längengrad Bahnhof]],".",","))</f>
        <v>7.9428770000000002</v>
      </c>
    </row>
    <row r="6659" spans="1:7">
      <c r="A6659" s="4" t="s">
        <v>22080</v>
      </c>
      <c r="B6659">
        <v>8001451</v>
      </c>
      <c r="D6659" s="4" t="s">
        <v>2585</v>
      </c>
      <c r="E6659" s="4" t="s">
        <v>2585</v>
      </c>
      <c r="F6659">
        <f>VALUE(SUBSTITUTE(Hafas[[#This Row],[Breitengrad Bahnhof]],".",","))</f>
        <v>999999</v>
      </c>
      <c r="G6659">
        <f>VALUE(SUBSTITUTE(Hafas[[#This Row],[Längengrad Bahnhof]],".",","))</f>
        <v>999999</v>
      </c>
    </row>
    <row r="6660" spans="1:7">
      <c r="A6660" s="4" t="s">
        <v>22081</v>
      </c>
      <c r="B6660">
        <v>8005883</v>
      </c>
      <c r="D6660" s="4" t="s">
        <v>22082</v>
      </c>
      <c r="E6660" s="4" t="s">
        <v>22083</v>
      </c>
      <c r="F6660">
        <f>VALUE(SUBSTITUTE(Hafas[[#This Row],[Breitengrad Bahnhof]],".",","))</f>
        <v>48.259014999999998</v>
      </c>
      <c r="G6660">
        <f>VALUE(SUBSTITUTE(Hafas[[#This Row],[Längengrad Bahnhof]],".",","))</f>
        <v>12.59487</v>
      </c>
    </row>
    <row r="6661" spans="1:7">
      <c r="A6661" s="4" t="s">
        <v>22084</v>
      </c>
      <c r="B6661">
        <v>8005885</v>
      </c>
      <c r="D6661" s="4" t="s">
        <v>22085</v>
      </c>
      <c r="E6661" s="4" t="s">
        <v>22086</v>
      </c>
      <c r="F6661">
        <f>VALUE(SUBSTITUTE(Hafas[[#This Row],[Breitengrad Bahnhof]],".",","))</f>
        <v>54.314138999999997</v>
      </c>
      <c r="G6661">
        <f>VALUE(SUBSTITUTE(Hafas[[#This Row],[Längengrad Bahnhof]],".",","))</f>
        <v>8.9376010000000008</v>
      </c>
    </row>
    <row r="6662" spans="1:7">
      <c r="A6662" s="4" t="s">
        <v>22087</v>
      </c>
      <c r="B6662">
        <v>8071949</v>
      </c>
      <c r="D6662" s="4" t="s">
        <v>22088</v>
      </c>
      <c r="E6662" s="4" t="s">
        <v>22089</v>
      </c>
      <c r="F6662">
        <f>VALUE(SUBSTITUTE(Hafas[[#This Row],[Breitengrad Bahnhof]],".",","))</f>
        <v>54.318812000000001</v>
      </c>
      <c r="G6662">
        <f>VALUE(SUBSTITUTE(Hafas[[#This Row],[Längengrad Bahnhof]],".",","))</f>
        <v>8.9369680000000002</v>
      </c>
    </row>
    <row r="6663" spans="1:7">
      <c r="A6663" s="4" t="s">
        <v>22090</v>
      </c>
      <c r="B6663">
        <v>8013129</v>
      </c>
      <c r="D6663" s="4" t="s">
        <v>22091</v>
      </c>
      <c r="E6663" s="4" t="s">
        <v>22092</v>
      </c>
      <c r="F6663">
        <f>VALUE(SUBSTITUTE(Hafas[[#This Row],[Breitengrad Bahnhof]],".",","))</f>
        <v>50.890855000000002</v>
      </c>
      <c r="G6663">
        <f>VALUE(SUBSTITUTE(Hafas[[#This Row],[Längengrad Bahnhof]],".",","))</f>
        <v>12.006161000000001</v>
      </c>
    </row>
    <row r="6664" spans="1:7">
      <c r="A6664" s="4" t="s">
        <v>22093</v>
      </c>
      <c r="B6664">
        <v>8010351</v>
      </c>
      <c r="D6664" s="4" t="s">
        <v>22094</v>
      </c>
      <c r="E6664" s="4" t="s">
        <v>22095</v>
      </c>
      <c r="F6664">
        <f>VALUE(SUBSTITUTE(Hafas[[#This Row],[Breitengrad Bahnhof]],".",","))</f>
        <v>51.563035999999997</v>
      </c>
      <c r="G6664">
        <f>VALUE(SUBSTITUTE(Hafas[[#This Row],[Längengrad Bahnhof]],".",","))</f>
        <v>12.991134000000001</v>
      </c>
    </row>
    <row r="6665" spans="1:7">
      <c r="A6665" s="4" t="s">
        <v>22096</v>
      </c>
      <c r="B6665">
        <v>8013131</v>
      </c>
      <c r="D6665" s="4" t="s">
        <v>22097</v>
      </c>
      <c r="E6665" s="4" t="s">
        <v>22098</v>
      </c>
      <c r="F6665">
        <f>VALUE(SUBSTITUTE(Hafas[[#This Row],[Breitengrad Bahnhof]],".",","))</f>
        <v>53.634619999999998</v>
      </c>
      <c r="G6665">
        <f>VALUE(SUBSTITUTE(Hafas[[#This Row],[Längengrad Bahnhof]],".",","))</f>
        <v>14.008758</v>
      </c>
    </row>
    <row r="6666" spans="1:7">
      <c r="A6666" s="4" t="s">
        <v>22099</v>
      </c>
      <c r="B6666">
        <v>8005887</v>
      </c>
      <c r="D6666" s="4" t="s">
        <v>22100</v>
      </c>
      <c r="E6666" s="4" t="s">
        <v>22101</v>
      </c>
      <c r="F6666">
        <f>VALUE(SUBSTITUTE(Hafas[[#This Row],[Breitengrad Bahnhof]],".",","))</f>
        <v>53.697313000000001</v>
      </c>
      <c r="G6666">
        <f>VALUE(SUBSTITUTE(Hafas[[#This Row],[Längengrad Bahnhof]],".",","))</f>
        <v>9.7149699999999992</v>
      </c>
    </row>
    <row r="6667" spans="1:7">
      <c r="A6667" s="4" t="s">
        <v>22102</v>
      </c>
      <c r="B6667">
        <v>8005888</v>
      </c>
      <c r="D6667" s="4" t="s">
        <v>22103</v>
      </c>
      <c r="E6667" s="4" t="s">
        <v>22104</v>
      </c>
      <c r="F6667">
        <f>VALUE(SUBSTITUTE(Hafas[[#This Row],[Breitengrad Bahnhof]],".",","))</f>
        <v>53.272046000000003</v>
      </c>
      <c r="G6667">
        <f>VALUE(SUBSTITUTE(Hafas[[#This Row],[Längengrad Bahnhof]],".",","))</f>
        <v>9.7320130000000002</v>
      </c>
    </row>
    <row r="6668" spans="1:7">
      <c r="A6668" s="4" t="s">
        <v>22105</v>
      </c>
      <c r="B6668">
        <v>8005889</v>
      </c>
      <c r="D6668" s="4" t="s">
        <v>22106</v>
      </c>
      <c r="E6668" s="4" t="s">
        <v>22107</v>
      </c>
      <c r="F6668">
        <f>VALUE(SUBSTITUTE(Hafas[[#This Row],[Breitengrad Bahnhof]],".",","))</f>
        <v>49.951565000000002</v>
      </c>
      <c r="G6668">
        <f>VALUE(SUBSTITUTE(Hafas[[#This Row],[Längengrad Bahnhof]],".",","))</f>
        <v>7.1207219999999998</v>
      </c>
    </row>
    <row r="6669" spans="1:7">
      <c r="A6669" s="4" t="s">
        <v>22108</v>
      </c>
      <c r="B6669">
        <v>8005890</v>
      </c>
      <c r="D6669" s="4" t="s">
        <v>22109</v>
      </c>
      <c r="E6669" s="4" t="s">
        <v>22110</v>
      </c>
      <c r="F6669">
        <f>VALUE(SUBSTITUTE(Hafas[[#This Row],[Breitengrad Bahnhof]],".",","))</f>
        <v>49.801467000000002</v>
      </c>
      <c r="G6669">
        <f>VALUE(SUBSTITUTE(Hafas[[#This Row],[Längengrad Bahnhof]],".",","))</f>
        <v>11.894621000000001</v>
      </c>
    </row>
    <row r="6670" spans="1:7">
      <c r="A6670" s="4" t="s">
        <v>22111</v>
      </c>
      <c r="B6670">
        <v>8005891</v>
      </c>
      <c r="D6670" s="4" t="s">
        <v>22112</v>
      </c>
      <c r="E6670" s="4" t="s">
        <v>22113</v>
      </c>
      <c r="F6670">
        <f>VALUE(SUBSTITUTE(Hafas[[#This Row],[Breitengrad Bahnhof]],".",","))</f>
        <v>50.450589999999998</v>
      </c>
      <c r="G6670">
        <f>VALUE(SUBSTITUTE(Hafas[[#This Row],[Längengrad Bahnhof]],".",","))</f>
        <v>8.9109689999999997</v>
      </c>
    </row>
    <row r="6671" spans="1:7">
      <c r="A6671" s="4" t="s">
        <v>22114</v>
      </c>
      <c r="B6671">
        <v>8005892</v>
      </c>
      <c r="D6671" s="4" t="s">
        <v>22115</v>
      </c>
      <c r="E6671" s="4" t="s">
        <v>22116</v>
      </c>
      <c r="F6671">
        <f>VALUE(SUBSTITUTE(Hafas[[#This Row],[Breitengrad Bahnhof]],".",","))</f>
        <v>47.665238000000002</v>
      </c>
      <c r="G6671">
        <f>VALUE(SUBSTITUTE(Hafas[[#This Row],[Längengrad Bahnhof]],".",","))</f>
        <v>8.4368040000000004</v>
      </c>
    </row>
    <row r="6672" spans="1:7">
      <c r="A6672" s="4" t="s">
        <v>22117</v>
      </c>
      <c r="B6672">
        <v>8013132</v>
      </c>
      <c r="D6672" s="4" t="s">
        <v>22118</v>
      </c>
      <c r="E6672" s="4" t="s">
        <v>22119</v>
      </c>
      <c r="F6672">
        <f>VALUE(SUBSTITUTE(Hafas[[#This Row],[Breitengrad Bahnhof]],".",","))</f>
        <v>54.081378000000001</v>
      </c>
      <c r="G6672">
        <f>VALUE(SUBSTITUTE(Hafas[[#This Row],[Längengrad Bahnhof]],".",","))</f>
        <v>13.868517000000001</v>
      </c>
    </row>
    <row r="6673" spans="1:7">
      <c r="A6673" s="4" t="s">
        <v>22120</v>
      </c>
      <c r="B6673">
        <v>8013133</v>
      </c>
      <c r="D6673" s="4" t="s">
        <v>22121</v>
      </c>
      <c r="E6673" s="4" t="s">
        <v>22122</v>
      </c>
      <c r="F6673">
        <f>VALUE(SUBSTITUTE(Hafas[[#This Row],[Breitengrad Bahnhof]],".",","))</f>
        <v>54.091045999999999</v>
      </c>
      <c r="G6673">
        <f>VALUE(SUBSTITUTE(Hafas[[#This Row],[Längengrad Bahnhof]],".",","))</f>
        <v>13.86781</v>
      </c>
    </row>
    <row r="6674" spans="1:7">
      <c r="A6674" s="4" t="s">
        <v>22123</v>
      </c>
      <c r="B6674">
        <v>8013135</v>
      </c>
      <c r="D6674" s="4" t="s">
        <v>22124</v>
      </c>
      <c r="E6674" s="4" t="s">
        <v>22125</v>
      </c>
      <c r="F6674">
        <f>VALUE(SUBSTITUTE(Hafas[[#This Row],[Breitengrad Bahnhof]],".",","))</f>
        <v>50.734132000000002</v>
      </c>
      <c r="G6674">
        <f>VALUE(SUBSTITUTE(Hafas[[#This Row],[Längengrad Bahnhof]],".",","))</f>
        <v>11.819364999999999</v>
      </c>
    </row>
    <row r="6675" spans="1:7">
      <c r="A6675" s="4" t="s">
        <v>22126</v>
      </c>
      <c r="B6675">
        <v>8005893</v>
      </c>
      <c r="D6675" s="4" t="s">
        <v>22127</v>
      </c>
      <c r="E6675" s="4" t="s">
        <v>22128</v>
      </c>
      <c r="F6675">
        <f>VALUE(SUBSTITUTE(Hafas[[#This Row],[Breitengrad Bahnhof]],".",","))</f>
        <v>47.838372999999997</v>
      </c>
      <c r="G6675">
        <f>VALUE(SUBSTITUTE(Hafas[[#This Row],[Längengrad Bahnhof]],".",","))</f>
        <v>12.639879000000001</v>
      </c>
    </row>
    <row r="6676" spans="1:7">
      <c r="A6676" s="4" t="s">
        <v>22129</v>
      </c>
      <c r="B6676">
        <v>8005894</v>
      </c>
      <c r="D6676" s="4" t="s">
        <v>22130</v>
      </c>
      <c r="E6676" s="4" t="s">
        <v>22131</v>
      </c>
      <c r="F6676">
        <f>VALUE(SUBSTITUTE(Hafas[[#This Row],[Breitengrad Bahnhof]],".",","))</f>
        <v>47.965068000000002</v>
      </c>
      <c r="G6676">
        <f>VALUE(SUBSTITUTE(Hafas[[#This Row],[Längengrad Bahnhof]],".",","))</f>
        <v>12.589767999999999</v>
      </c>
    </row>
    <row r="6677" spans="1:7">
      <c r="A6677" s="4" t="s">
        <v>22132</v>
      </c>
      <c r="B6677">
        <v>8000116</v>
      </c>
      <c r="D6677" s="4" t="s">
        <v>22133</v>
      </c>
      <c r="E6677" s="4" t="s">
        <v>22134</v>
      </c>
      <c r="F6677">
        <f>VALUE(SUBSTITUTE(Hafas[[#This Row],[Breitengrad Bahnhof]],".",","))</f>
        <v>47.869726999999997</v>
      </c>
      <c r="G6677">
        <f>VALUE(SUBSTITUTE(Hafas[[#This Row],[Längengrad Bahnhof]],".",","))</f>
        <v>12.638801000000001</v>
      </c>
    </row>
    <row r="6678" spans="1:7">
      <c r="A6678" s="4" t="s">
        <v>22135</v>
      </c>
      <c r="B6678">
        <v>8005873</v>
      </c>
      <c r="D6678" s="4" t="s">
        <v>22136</v>
      </c>
      <c r="E6678" s="4" t="s">
        <v>22137</v>
      </c>
      <c r="F6678">
        <f>VALUE(SUBSTITUTE(Hafas[[#This Row],[Breitengrad Bahnhof]],".",","))</f>
        <v>47.874557000000003</v>
      </c>
      <c r="G6678">
        <f>VALUE(SUBSTITUTE(Hafas[[#This Row],[Längengrad Bahnhof]],".",","))</f>
        <v>12.633438</v>
      </c>
    </row>
    <row r="6679" spans="1:7">
      <c r="A6679" s="4" t="s">
        <v>22138</v>
      </c>
      <c r="B6679">
        <v>8013137</v>
      </c>
      <c r="D6679" s="4" t="s">
        <v>22139</v>
      </c>
      <c r="E6679" s="4" t="s">
        <v>22140</v>
      </c>
      <c r="F6679">
        <f>VALUE(SUBSTITUTE(Hafas[[#This Row],[Breitengrad Bahnhof]],".",","))</f>
        <v>52.217618000000002</v>
      </c>
      <c r="G6679">
        <f>VALUE(SUBSTITUTE(Hafas[[#This Row],[Längengrad Bahnhof]],".",","))</f>
        <v>13.230382000000001</v>
      </c>
    </row>
    <row r="6680" spans="1:7">
      <c r="A6680" s="4" t="s">
        <v>22141</v>
      </c>
      <c r="B6680">
        <v>8013138</v>
      </c>
      <c r="D6680" s="4" t="s">
        <v>22142</v>
      </c>
      <c r="E6680" s="4" t="s">
        <v>22143</v>
      </c>
      <c r="F6680">
        <f>VALUE(SUBSTITUTE(Hafas[[#This Row],[Breitengrad Bahnhof]],".",","))</f>
        <v>51.046934999999998</v>
      </c>
      <c r="G6680">
        <f>VALUE(SUBSTITUTE(Hafas[[#This Row],[Längengrad Bahnhof]],".",","))</f>
        <v>12.440947</v>
      </c>
    </row>
    <row r="6681" spans="1:7">
      <c r="A6681" s="4" t="s">
        <v>22144</v>
      </c>
      <c r="B6681">
        <v>8005895</v>
      </c>
      <c r="D6681" s="4" t="s">
        <v>22145</v>
      </c>
      <c r="E6681" s="4" t="s">
        <v>22146</v>
      </c>
      <c r="F6681">
        <f>VALUE(SUBSTITUTE(Hafas[[#This Row],[Breitengrad Bahnhof]],".",","))</f>
        <v>50.065328000000001</v>
      </c>
      <c r="G6681">
        <f>VALUE(SUBSTITUTE(Hafas[[#This Row],[Längengrad Bahnhof]],".",","))</f>
        <v>11.552289999999999</v>
      </c>
    </row>
    <row r="6682" spans="1:7">
      <c r="A6682" s="4" t="s">
        <v>22147</v>
      </c>
      <c r="B6682">
        <v>8013141</v>
      </c>
      <c r="D6682" s="4" t="s">
        <v>22148</v>
      </c>
      <c r="E6682" s="4" t="s">
        <v>22149</v>
      </c>
      <c r="F6682">
        <f>VALUE(SUBSTITUTE(Hafas[[#This Row],[Breitengrad Bahnhof]],".",","))</f>
        <v>52.538262000000003</v>
      </c>
      <c r="G6682">
        <f>VALUE(SUBSTITUTE(Hafas[[#This Row],[Längengrad Bahnhof]],".",","))</f>
        <v>14.216504</v>
      </c>
    </row>
    <row r="6683" spans="1:7">
      <c r="A6683" s="4" t="s">
        <v>22150</v>
      </c>
      <c r="B6683">
        <v>8005896</v>
      </c>
      <c r="D6683" s="4" t="s">
        <v>22151</v>
      </c>
      <c r="E6683" s="4" t="s">
        <v>22152</v>
      </c>
      <c r="F6683">
        <f>VALUE(SUBSTITUTE(Hafas[[#This Row],[Breitengrad Bahnhof]],".",","))</f>
        <v>50.009042000000001</v>
      </c>
      <c r="G6683">
        <f>VALUE(SUBSTITUTE(Hafas[[#This Row],[Längengrad Bahnhof]],".",","))</f>
        <v>7.8523589999999999</v>
      </c>
    </row>
    <row r="6684" spans="1:7">
      <c r="A6684" s="4" t="s">
        <v>22153</v>
      </c>
      <c r="B6684">
        <v>8003179</v>
      </c>
      <c r="D6684" s="4" t="s">
        <v>22154</v>
      </c>
      <c r="E6684" s="4" t="s">
        <v>22155</v>
      </c>
      <c r="F6684">
        <f>VALUE(SUBSTITUTE(Hafas[[#This Row],[Breitengrad Bahnhof]],".",","))</f>
        <v>50.179836000000002</v>
      </c>
      <c r="G6684">
        <f>VALUE(SUBSTITUTE(Hafas[[#This Row],[Längengrad Bahnhof]],".",","))</f>
        <v>7.2996350000000003</v>
      </c>
    </row>
    <row r="6685" spans="1:7">
      <c r="A6685" s="4" t="s">
        <v>22156</v>
      </c>
      <c r="B6685">
        <v>8000122</v>
      </c>
      <c r="D6685" s="4" t="s">
        <v>22157</v>
      </c>
      <c r="E6685" s="4" t="s">
        <v>22158</v>
      </c>
      <c r="F6685">
        <f>VALUE(SUBSTITUTE(Hafas[[#This Row],[Breitengrad Bahnhof]],".",","))</f>
        <v>48.961266999999999</v>
      </c>
      <c r="G6685">
        <f>VALUE(SUBSTITUTE(Hafas[[#This Row],[Längengrad Bahnhof]],".",","))</f>
        <v>10.908158999999999</v>
      </c>
    </row>
    <row r="6686" spans="1:7">
      <c r="A6686" s="4" t="s">
        <v>22159</v>
      </c>
      <c r="B6686">
        <v>8013144</v>
      </c>
      <c r="D6686" s="4" t="s">
        <v>22160</v>
      </c>
      <c r="E6686" s="4" t="s">
        <v>22161</v>
      </c>
      <c r="F6686">
        <f>VALUE(SUBSTITUTE(Hafas[[#This Row],[Breitengrad Bahnhof]],".",","))</f>
        <v>50.547935000000003</v>
      </c>
      <c r="G6686">
        <f>VALUE(SUBSTITUTE(Hafas[[#This Row],[Längengrad Bahnhof]],".",","))</f>
        <v>12.301859</v>
      </c>
    </row>
    <row r="6687" spans="1:7">
      <c r="A6687" s="4" t="s">
        <v>22162</v>
      </c>
      <c r="B6687">
        <v>8013145</v>
      </c>
      <c r="D6687" s="4" t="s">
        <v>22163</v>
      </c>
      <c r="E6687" s="4" t="s">
        <v>22164</v>
      </c>
      <c r="F6687">
        <f>VALUE(SUBSTITUTE(Hafas[[#This Row],[Breitengrad Bahnhof]],".",","))</f>
        <v>52.091918999999997</v>
      </c>
      <c r="G6687">
        <f>VALUE(SUBSTITUTE(Hafas[[#This Row],[Längengrad Bahnhof]],".",","))</f>
        <v>12.857911</v>
      </c>
    </row>
    <row r="6688" spans="1:7">
      <c r="A6688" s="4" t="s">
        <v>22165</v>
      </c>
      <c r="B6688">
        <v>8013146</v>
      </c>
      <c r="D6688" s="4" t="s">
        <v>22166</v>
      </c>
      <c r="E6688" s="4" t="s">
        <v>22167</v>
      </c>
      <c r="F6688">
        <f>VALUE(SUBSTITUTE(Hafas[[#This Row],[Breitengrad Bahnhof]],".",","))</f>
        <v>52.080609000000003</v>
      </c>
      <c r="G6688">
        <f>VALUE(SUBSTITUTE(Hafas[[#This Row],[Längengrad Bahnhof]],".",","))</f>
        <v>12.880915999999999</v>
      </c>
    </row>
    <row r="6689" spans="1:7">
      <c r="A6689" s="4" t="s">
        <v>22168</v>
      </c>
      <c r="B6689">
        <v>8000129</v>
      </c>
      <c r="D6689" s="4" t="s">
        <v>22169</v>
      </c>
      <c r="E6689" s="4" t="s">
        <v>22170</v>
      </c>
      <c r="F6689">
        <f>VALUE(SUBSTITUTE(Hafas[[#This Row],[Breitengrad Bahnhof]],".",","))</f>
        <v>50.910660999999998</v>
      </c>
      <c r="G6689">
        <f>VALUE(SUBSTITUTE(Hafas[[#This Row],[Längengrad Bahnhof]],".",","))</f>
        <v>9.1856729999999995</v>
      </c>
    </row>
    <row r="6690" spans="1:7">
      <c r="A6690" s="4" t="s">
        <v>22171</v>
      </c>
      <c r="B6690">
        <v>8005901</v>
      </c>
      <c r="D6690" s="4" t="s">
        <v>22172</v>
      </c>
      <c r="E6690" s="4" t="s">
        <v>22173</v>
      </c>
      <c r="F6690">
        <f>VALUE(SUBSTITUTE(Hafas[[#This Row],[Breitengrad Bahnhof]],".",","))</f>
        <v>52.509506000000002</v>
      </c>
      <c r="G6690">
        <f>VALUE(SUBSTITUTE(Hafas[[#This Row],[Längengrad Bahnhof]],".",","))</f>
        <v>10.578239999999999</v>
      </c>
    </row>
    <row r="6691" spans="1:7">
      <c r="A6691" s="4" t="s">
        <v>22174</v>
      </c>
      <c r="B6691">
        <v>8005902</v>
      </c>
      <c r="D6691" s="4" t="s">
        <v>22175</v>
      </c>
      <c r="E6691" s="4" t="s">
        <v>22176</v>
      </c>
      <c r="F6691">
        <f>VALUE(SUBSTITUTE(Hafas[[#This Row],[Breitengrad Bahnhof]],".",","))</f>
        <v>48.140003999999998</v>
      </c>
      <c r="G6691">
        <f>VALUE(SUBSTITUTE(Hafas[[#This Row],[Längengrad Bahnhof]],".",","))</f>
        <v>8.2368059999999996</v>
      </c>
    </row>
    <row r="6692" spans="1:7">
      <c r="A6692" s="4" t="s">
        <v>22177</v>
      </c>
      <c r="B6692">
        <v>8013150</v>
      </c>
      <c r="D6692" s="4" t="s">
        <v>22178</v>
      </c>
      <c r="E6692" s="4" t="s">
        <v>22179</v>
      </c>
      <c r="F6692">
        <f>VALUE(SUBSTITUTE(Hafas[[#This Row],[Breitengrad Bahnhof]],".",","))</f>
        <v>50.688043999999998</v>
      </c>
      <c r="G6692">
        <f>VALUE(SUBSTITUTE(Hafas[[#This Row],[Längengrad Bahnhof]],".",","))</f>
        <v>12.023306</v>
      </c>
    </row>
    <row r="6693" spans="1:7">
      <c r="A6693" s="4" t="s">
        <v>22180</v>
      </c>
      <c r="B6693">
        <v>8005903</v>
      </c>
      <c r="D6693" s="4" t="s">
        <v>22181</v>
      </c>
      <c r="E6693" s="4" t="s">
        <v>22182</v>
      </c>
      <c r="F6693">
        <f>VALUE(SUBSTITUTE(Hafas[[#This Row],[Breitengrad Bahnhof]],".",","))</f>
        <v>48.969669000000003</v>
      </c>
      <c r="G6693">
        <f>VALUE(SUBSTITUTE(Hafas[[#This Row],[Längengrad Bahnhof]],".",","))</f>
        <v>13.052686</v>
      </c>
    </row>
    <row r="6694" spans="1:7">
      <c r="A6694" s="4" t="s">
        <v>22183</v>
      </c>
      <c r="B6694">
        <v>8005904</v>
      </c>
      <c r="D6694" s="4" t="s">
        <v>22184</v>
      </c>
      <c r="E6694" s="4" t="s">
        <v>22185</v>
      </c>
      <c r="F6694">
        <f>VALUE(SUBSTITUTE(Hafas[[#This Row],[Breitengrad Bahnhof]],".",","))</f>
        <v>49.792014999999999</v>
      </c>
      <c r="G6694">
        <f>VALUE(SUBSTITUTE(Hafas[[#This Row],[Längengrad Bahnhof]],".",","))</f>
        <v>6.6827240000000003</v>
      </c>
    </row>
    <row r="6695" spans="1:7">
      <c r="A6695" s="4" t="s">
        <v>22186</v>
      </c>
      <c r="B6695">
        <v>8000134</v>
      </c>
      <c r="D6695" s="4" t="s">
        <v>22187</v>
      </c>
      <c r="E6695" s="4" t="s">
        <v>22188</v>
      </c>
      <c r="F6695">
        <f>VALUE(SUBSTITUTE(Hafas[[#This Row],[Breitengrad Bahnhof]],".",","))</f>
        <v>49.756846000000003</v>
      </c>
      <c r="G6695">
        <f>VALUE(SUBSTITUTE(Hafas[[#This Row],[Längengrad Bahnhof]],".",","))</f>
        <v>6.6524530000000004</v>
      </c>
    </row>
    <row r="6696" spans="1:7">
      <c r="A6696" s="4" t="s">
        <v>22189</v>
      </c>
      <c r="B6696">
        <v>8005905</v>
      </c>
      <c r="D6696" s="4" t="s">
        <v>22190</v>
      </c>
      <c r="E6696" s="4" t="s">
        <v>22191</v>
      </c>
      <c r="F6696">
        <f>VALUE(SUBSTITUTE(Hafas[[#This Row],[Breitengrad Bahnhof]],".",","))</f>
        <v>49.744630999999998</v>
      </c>
      <c r="G6696">
        <f>VALUE(SUBSTITUTE(Hafas[[#This Row],[Längengrad Bahnhof]],".",","))</f>
        <v>6.6366860000000001</v>
      </c>
    </row>
    <row r="6697" spans="1:7">
      <c r="A6697" s="4" t="s">
        <v>22192</v>
      </c>
      <c r="B6697">
        <v>8005906</v>
      </c>
      <c r="D6697" s="4" t="s">
        <v>22193</v>
      </c>
      <c r="E6697" s="4" t="s">
        <v>22194</v>
      </c>
      <c r="F6697">
        <f>VALUE(SUBSTITUTE(Hafas[[#This Row],[Breitengrad Bahnhof]],".",","))</f>
        <v>49.751778000000002</v>
      </c>
      <c r="G6697">
        <f>VALUE(SUBSTITUTE(Hafas[[#This Row],[Längengrad Bahnhof]],".",","))</f>
        <v>6.6235439999999999</v>
      </c>
    </row>
    <row r="6698" spans="1:7">
      <c r="A6698" s="4" t="s">
        <v>22195</v>
      </c>
      <c r="B6698">
        <v>8001940</v>
      </c>
      <c r="D6698" s="4" t="s">
        <v>22196</v>
      </c>
      <c r="E6698" s="4" t="s">
        <v>22197</v>
      </c>
      <c r="F6698">
        <f>VALUE(SUBSTITUTE(Hafas[[#This Row],[Breitengrad Bahnhof]],".",","))</f>
        <v>49.738084999999998</v>
      </c>
      <c r="G6698">
        <f>VALUE(SUBSTITUTE(Hafas[[#This Row],[Längengrad Bahnhof]],".",","))</f>
        <v>6.6123000000000003</v>
      </c>
    </row>
    <row r="6699" spans="1:7">
      <c r="A6699" s="4" t="s">
        <v>22198</v>
      </c>
      <c r="B6699">
        <v>8004752</v>
      </c>
      <c r="D6699" s="4" t="s">
        <v>22199</v>
      </c>
      <c r="E6699" s="4" t="s">
        <v>22200</v>
      </c>
      <c r="F6699">
        <f>VALUE(SUBSTITUTE(Hafas[[#This Row],[Breitengrad Bahnhof]],".",","))</f>
        <v>49.764200000000002</v>
      </c>
      <c r="G6699">
        <f>VALUE(SUBSTITUTE(Hafas[[#This Row],[Längengrad Bahnhof]],".",","))</f>
        <v>6.6301399999999999</v>
      </c>
    </row>
    <row r="6700" spans="1:7">
      <c r="A6700" s="4" t="s">
        <v>22201</v>
      </c>
      <c r="B6700">
        <v>8006650</v>
      </c>
      <c r="D6700" s="4" t="s">
        <v>22202</v>
      </c>
      <c r="E6700" s="4" t="s">
        <v>22203</v>
      </c>
      <c r="F6700">
        <f>VALUE(SUBSTITUTE(Hafas[[#This Row],[Breitengrad Bahnhof]],".",","))</f>
        <v>49.719988000000001</v>
      </c>
      <c r="G6700">
        <f>VALUE(SUBSTITUTE(Hafas[[#This Row],[Längengrad Bahnhof]],".",","))</f>
        <v>6.5808910000000003</v>
      </c>
    </row>
    <row r="6701" spans="1:7">
      <c r="A6701" s="4" t="s">
        <v>22204</v>
      </c>
      <c r="B6701">
        <v>8005907</v>
      </c>
      <c r="D6701" s="4" t="s">
        <v>22205</v>
      </c>
      <c r="E6701" s="4" t="s">
        <v>22206</v>
      </c>
      <c r="F6701">
        <f>VALUE(SUBSTITUTE(Hafas[[#This Row],[Breitengrad Bahnhof]],".",","))</f>
        <v>49.200918999999999</v>
      </c>
      <c r="G6701">
        <f>VALUE(SUBSTITUTE(Hafas[[#This Row],[Längengrad Bahnhof]],".",","))</f>
        <v>10.679144000000001</v>
      </c>
    </row>
    <row r="6702" spans="1:7">
      <c r="A6702" s="4" t="s">
        <v>22207</v>
      </c>
      <c r="B6702">
        <v>8010352</v>
      </c>
      <c r="D6702" s="4" t="s">
        <v>22208</v>
      </c>
      <c r="E6702" s="4" t="s">
        <v>22209</v>
      </c>
      <c r="F6702">
        <f>VALUE(SUBSTITUTE(Hafas[[#This Row],[Breitengrad Bahnhof]],".",","))</f>
        <v>50.740881999999999</v>
      </c>
      <c r="G6702">
        <f>VALUE(SUBSTITUTE(Hafas[[#This Row],[Längengrad Bahnhof]],".",","))</f>
        <v>11.872173</v>
      </c>
    </row>
    <row r="6703" spans="1:7">
      <c r="A6703" s="4" t="s">
        <v>22210</v>
      </c>
      <c r="B6703">
        <v>8007147</v>
      </c>
      <c r="D6703" s="4" t="s">
        <v>22211</v>
      </c>
      <c r="E6703" s="4" t="s">
        <v>22212</v>
      </c>
      <c r="F6703">
        <f>VALUE(SUBSTITUTE(Hafas[[#This Row],[Breitengrad Bahnhof]],".",","))</f>
        <v>48.328851</v>
      </c>
      <c r="G6703">
        <f>VALUE(SUBSTITUTE(Hafas[[#This Row],[Längengrad Bahnhof]],".",","))</f>
        <v>9.2459159999999994</v>
      </c>
    </row>
    <row r="6704" spans="1:7">
      <c r="A6704" s="4" t="s">
        <v>22213</v>
      </c>
      <c r="B6704">
        <v>8005908</v>
      </c>
      <c r="D6704" s="4" t="s">
        <v>22214</v>
      </c>
      <c r="E6704" s="4" t="s">
        <v>22215</v>
      </c>
      <c r="F6704">
        <f>VALUE(SUBSTITUTE(Hafas[[#This Row],[Breitengrad Bahnhof]],".",","))</f>
        <v>48.838365000000003</v>
      </c>
      <c r="G6704">
        <f>VALUE(SUBSTITUTE(Hafas[[#This Row],[Längengrad Bahnhof]],".",","))</f>
        <v>10.401823</v>
      </c>
    </row>
    <row r="6705" spans="1:7">
      <c r="A6705" s="4" t="s">
        <v>22216</v>
      </c>
      <c r="B6705">
        <v>8070557</v>
      </c>
      <c r="D6705" s="4" t="s">
        <v>22217</v>
      </c>
      <c r="E6705" s="4" t="s">
        <v>22218</v>
      </c>
      <c r="F6705">
        <f>VALUE(SUBSTITUTE(Hafas[[#This Row],[Breitengrad Bahnhof]],".",","))</f>
        <v>48.307541999999998</v>
      </c>
      <c r="G6705">
        <f>VALUE(SUBSTITUTE(Hafas[[#This Row],[Längengrad Bahnhof]],".",","))</f>
        <v>9.2462680000000006</v>
      </c>
    </row>
    <row r="6706" spans="1:7">
      <c r="A6706" s="4" t="s">
        <v>22219</v>
      </c>
      <c r="B6706">
        <v>8000135</v>
      </c>
      <c r="D6706" s="4" t="s">
        <v>22220</v>
      </c>
      <c r="E6706" s="4" t="s">
        <v>22221</v>
      </c>
      <c r="F6706">
        <f>VALUE(SUBSTITUTE(Hafas[[#This Row],[Breitengrad Bahnhof]],".",","))</f>
        <v>50.813921999999998</v>
      </c>
      <c r="G6706">
        <f>VALUE(SUBSTITUTE(Hafas[[#This Row],[Längengrad Bahnhof]],".",","))</f>
        <v>7.1508919999999998</v>
      </c>
    </row>
    <row r="6707" spans="1:7">
      <c r="A6707" s="4" t="s">
        <v>22222</v>
      </c>
      <c r="B6707">
        <v>8005910</v>
      </c>
      <c r="D6707" s="4" t="s">
        <v>22223</v>
      </c>
      <c r="E6707" s="4" t="s">
        <v>22224</v>
      </c>
      <c r="F6707">
        <f>VALUE(SUBSTITUTE(Hafas[[#This Row],[Breitengrad Bahnhof]],".",","))</f>
        <v>51.413488999999998</v>
      </c>
      <c r="G6707">
        <f>VALUE(SUBSTITUTE(Hafas[[#This Row],[Längengrad Bahnhof]],".",","))</f>
        <v>6.6691070000000003</v>
      </c>
    </row>
    <row r="6708" spans="1:7">
      <c r="A6708" s="4" t="s">
        <v>22225</v>
      </c>
      <c r="B6708">
        <v>8005911</v>
      </c>
      <c r="D6708" s="4" t="s">
        <v>22226</v>
      </c>
      <c r="E6708" s="4" t="s">
        <v>22227</v>
      </c>
      <c r="F6708">
        <f>VALUE(SUBSTITUTE(Hafas[[#This Row],[Breitengrad Bahnhof]],".",","))</f>
        <v>48.087663999999997</v>
      </c>
      <c r="G6708">
        <f>VALUE(SUBSTITUTE(Hafas[[#This Row],[Längengrad Bahnhof]],".",","))</f>
        <v>8.5851539999999993</v>
      </c>
    </row>
    <row r="6709" spans="1:7">
      <c r="A6709" s="4" t="s">
        <v>22228</v>
      </c>
      <c r="B6709">
        <v>8007646</v>
      </c>
      <c r="D6709" s="4" t="s">
        <v>22229</v>
      </c>
      <c r="E6709" s="4" t="s">
        <v>22230</v>
      </c>
      <c r="F6709">
        <f>VALUE(SUBSTITUTE(Hafas[[#This Row],[Breitengrad Bahnhof]],".",","))</f>
        <v>48.074036999999997</v>
      </c>
      <c r="G6709">
        <f>VALUE(SUBSTITUTE(Hafas[[#This Row],[Längengrad Bahnhof]],".",","))</f>
        <v>8.6315469999999994</v>
      </c>
    </row>
    <row r="6710" spans="1:7">
      <c r="A6710" s="4" t="s">
        <v>22231</v>
      </c>
      <c r="B6710">
        <v>8005912</v>
      </c>
      <c r="D6710" s="4" t="s">
        <v>22232</v>
      </c>
      <c r="E6710" s="4" t="s">
        <v>22233</v>
      </c>
      <c r="F6710">
        <f>VALUE(SUBSTITUTE(Hafas[[#This Row],[Breitengrad Bahnhof]],".",","))</f>
        <v>48.024737000000002</v>
      </c>
      <c r="G6710">
        <f>VALUE(SUBSTITUTE(Hafas[[#This Row],[Längengrad Bahnhof]],".",","))</f>
        <v>12.555645999999999</v>
      </c>
    </row>
    <row r="6711" spans="1:7">
      <c r="A6711" s="4" t="s">
        <v>22234</v>
      </c>
      <c r="B6711">
        <v>8071419</v>
      </c>
      <c r="D6711" s="4" t="s">
        <v>22235</v>
      </c>
      <c r="E6711" s="4" t="s">
        <v>22236</v>
      </c>
      <c r="F6711">
        <f>VALUE(SUBSTITUTE(Hafas[[#This Row],[Breitengrad Bahnhof]],".",","))</f>
        <v>48.027231</v>
      </c>
      <c r="G6711">
        <f>VALUE(SUBSTITUTE(Hafas[[#This Row],[Längengrad Bahnhof]],".",","))</f>
        <v>12.556072</v>
      </c>
    </row>
    <row r="6712" spans="1:7">
      <c r="A6712" s="4" t="s">
        <v>222</v>
      </c>
      <c r="B6712">
        <v>8000141</v>
      </c>
      <c r="D6712" s="4" t="s">
        <v>22237</v>
      </c>
      <c r="E6712" s="4" t="s">
        <v>22238</v>
      </c>
      <c r="F6712">
        <f>VALUE(SUBSTITUTE(Hafas[[#This Row],[Breitengrad Bahnhof]],".",","))</f>
        <v>48.515641000000002</v>
      </c>
      <c r="G6712">
        <f>VALUE(SUBSTITUTE(Hafas[[#This Row],[Längengrad Bahnhof]],".",","))</f>
        <v>9.0553950000000007</v>
      </c>
    </row>
    <row r="6713" spans="1:7">
      <c r="A6713" s="4" t="s">
        <v>22239</v>
      </c>
      <c r="B6713">
        <v>8005916</v>
      </c>
      <c r="D6713" s="4" t="s">
        <v>22240</v>
      </c>
      <c r="E6713" s="4" t="s">
        <v>22241</v>
      </c>
      <c r="F6713">
        <f>VALUE(SUBSTITUTE(Hafas[[#This Row],[Breitengrad Bahnhof]],".",","))</f>
        <v>48.520045000000003</v>
      </c>
      <c r="G6713">
        <f>VALUE(SUBSTITUTE(Hafas[[#This Row],[Längengrad Bahnhof]],".",","))</f>
        <v>9.0382490000000004</v>
      </c>
    </row>
    <row r="6714" spans="1:7">
      <c r="A6714" s="4" t="s">
        <v>22242</v>
      </c>
      <c r="B6714">
        <v>8005917</v>
      </c>
      <c r="D6714" s="4" t="s">
        <v>22243</v>
      </c>
      <c r="E6714" s="4" t="s">
        <v>22244</v>
      </c>
      <c r="F6714">
        <f>VALUE(SUBSTITUTE(Hafas[[#This Row],[Breitengrad Bahnhof]],".",","))</f>
        <v>48.503486000000002</v>
      </c>
      <c r="G6714">
        <f>VALUE(SUBSTITUTE(Hafas[[#This Row],[Längengrad Bahnhof]],".",","))</f>
        <v>9.0505899999999997</v>
      </c>
    </row>
    <row r="6715" spans="1:7">
      <c r="A6715" s="4" t="s">
        <v>22245</v>
      </c>
      <c r="B6715">
        <v>8005918</v>
      </c>
      <c r="D6715" s="4" t="s">
        <v>22246</v>
      </c>
      <c r="E6715" s="4" t="s">
        <v>22247</v>
      </c>
      <c r="F6715">
        <f>VALUE(SUBSTITUTE(Hafas[[#This Row],[Breitengrad Bahnhof]],".",","))</f>
        <v>48.524048000000001</v>
      </c>
      <c r="G6715">
        <f>VALUE(SUBSTITUTE(Hafas[[#This Row],[Längengrad Bahnhof]],".",","))</f>
        <v>9.0948759999999993</v>
      </c>
    </row>
    <row r="6716" spans="1:7">
      <c r="A6716" s="4" t="s">
        <v>22248</v>
      </c>
      <c r="B6716">
        <v>8005924</v>
      </c>
      <c r="D6716" s="4" t="s">
        <v>22249</v>
      </c>
      <c r="E6716" s="4" t="s">
        <v>22250</v>
      </c>
      <c r="F6716">
        <f>VALUE(SUBSTITUTE(Hafas[[#This Row],[Breitengrad Bahnhof]],".",","))</f>
        <v>48.082864999999998</v>
      </c>
      <c r="G6716">
        <f>VALUE(SUBSTITUTE(Hafas[[#This Row],[Längengrad Bahnhof]],".",","))</f>
        <v>12.060048999999999</v>
      </c>
    </row>
    <row r="6717" spans="1:7">
      <c r="A6717" s="4" t="s">
        <v>22251</v>
      </c>
      <c r="B6717">
        <v>8005920</v>
      </c>
      <c r="D6717" s="4" t="s">
        <v>22252</v>
      </c>
      <c r="E6717" s="4" t="s">
        <v>22253</v>
      </c>
      <c r="F6717">
        <f>VALUE(SUBSTITUTE(Hafas[[#This Row],[Breitengrad Bahnhof]],".",","))</f>
        <v>48.104725000000002</v>
      </c>
      <c r="G6717">
        <f>VALUE(SUBSTITUTE(Hafas[[#This Row],[Längengrad Bahnhof]],".",","))</f>
        <v>11.077277</v>
      </c>
    </row>
    <row r="6718" spans="1:7">
      <c r="A6718" s="4" t="s">
        <v>22254</v>
      </c>
      <c r="B6718">
        <v>8000144</v>
      </c>
      <c r="D6718" s="4" t="s">
        <v>22255</v>
      </c>
      <c r="E6718" s="4" t="s">
        <v>22256</v>
      </c>
      <c r="F6718">
        <f>VALUE(SUBSTITUTE(Hafas[[#This Row],[Breitengrad Bahnhof]],".",","))</f>
        <v>48.04569</v>
      </c>
      <c r="G6718">
        <f>VALUE(SUBSTITUTE(Hafas[[#This Row],[Längengrad Bahnhof]],".",","))</f>
        <v>10.617438999999999</v>
      </c>
    </row>
    <row r="6719" spans="1:7">
      <c r="A6719" s="4" t="s">
        <v>22257</v>
      </c>
      <c r="B6719">
        <v>8000154</v>
      </c>
      <c r="D6719" s="4" t="s">
        <v>22258</v>
      </c>
      <c r="E6719" s="4" t="s">
        <v>22259</v>
      </c>
      <c r="F6719">
        <f>VALUE(SUBSTITUTE(Hafas[[#This Row],[Breitengrad Bahnhof]],".",","))</f>
        <v>49.580357999999997</v>
      </c>
      <c r="G6719">
        <f>VALUE(SUBSTITUTE(Hafas[[#This Row],[Längengrad Bahnhof]],".",","))</f>
        <v>7.1146149999999997</v>
      </c>
    </row>
    <row r="6720" spans="1:7">
      <c r="A6720" s="4" t="s">
        <v>22260</v>
      </c>
      <c r="B6720">
        <v>8005923</v>
      </c>
      <c r="D6720" s="4" t="s">
        <v>22261</v>
      </c>
      <c r="E6720" s="4" t="s">
        <v>22262</v>
      </c>
      <c r="F6720">
        <f>VALUE(SUBSTITUTE(Hafas[[#This Row],[Breitengrad Bahnhof]],".",","))</f>
        <v>48.211880000000001</v>
      </c>
      <c r="G6720">
        <f>VALUE(SUBSTITUTE(Hafas[[#This Row],[Längengrad Bahnhof]],".",","))</f>
        <v>12.589077</v>
      </c>
    </row>
    <row r="6721" spans="1:7">
      <c r="A6721" s="4" t="s">
        <v>22263</v>
      </c>
      <c r="B6721">
        <v>8000163</v>
      </c>
      <c r="D6721" s="4" t="s">
        <v>22264</v>
      </c>
      <c r="E6721" s="4" t="s">
        <v>22265</v>
      </c>
      <c r="F6721">
        <f>VALUE(SUBSTITUTE(Hafas[[#This Row],[Breitengrad Bahnhof]],".",","))</f>
        <v>47.980578999999999</v>
      </c>
      <c r="G6721">
        <f>VALUE(SUBSTITUTE(Hafas[[#This Row],[Längengrad Bahnhof]],".",","))</f>
        <v>8.7985419999999994</v>
      </c>
    </row>
    <row r="6722" spans="1:7">
      <c r="A6722" s="4" t="s">
        <v>22266</v>
      </c>
      <c r="B6722">
        <v>8005946</v>
      </c>
      <c r="D6722" s="4" t="s">
        <v>22267</v>
      </c>
      <c r="E6722" s="4" t="s">
        <v>22268</v>
      </c>
      <c r="F6722">
        <f>VALUE(SUBSTITUTE(Hafas[[#This Row],[Breitengrad Bahnhof]],".",","))</f>
        <v>47.964663000000002</v>
      </c>
      <c r="G6722">
        <f>VALUE(SUBSTITUTE(Hafas[[#This Row],[Längengrad Bahnhof]],".",","))</f>
        <v>8.7812330000000003</v>
      </c>
    </row>
    <row r="6723" spans="1:7">
      <c r="A6723" s="4" t="s">
        <v>22269</v>
      </c>
      <c r="B6723">
        <v>8000456</v>
      </c>
      <c r="D6723" s="4" t="s">
        <v>22270</v>
      </c>
      <c r="E6723" s="4" t="s">
        <v>22271</v>
      </c>
      <c r="F6723">
        <f>VALUE(SUBSTITUTE(Hafas[[#This Row],[Breitengrad Bahnhof]],".",","))</f>
        <v>47.992604999999998</v>
      </c>
      <c r="G6723">
        <f>VALUE(SUBSTITUTE(Hafas[[#This Row],[Längengrad Bahnhof]],".",","))</f>
        <v>8.8237369999999995</v>
      </c>
    </row>
    <row r="6724" spans="1:7">
      <c r="A6724" s="4" t="s">
        <v>22272</v>
      </c>
      <c r="B6724">
        <v>8005925</v>
      </c>
      <c r="D6724" s="4" t="s">
        <v>22273</v>
      </c>
      <c r="E6724" s="4" t="s">
        <v>22274</v>
      </c>
      <c r="F6724">
        <f>VALUE(SUBSTITUTE(Hafas[[#This Row],[Breitengrad Bahnhof]],".",","))</f>
        <v>47.987335000000002</v>
      </c>
      <c r="G6724">
        <f>VALUE(SUBSTITUTE(Hafas[[#This Row],[Längengrad Bahnhof]],".",","))</f>
        <v>8.8011660000000003</v>
      </c>
    </row>
    <row r="6725" spans="1:7">
      <c r="A6725" s="4" t="s">
        <v>22275</v>
      </c>
      <c r="B6725">
        <v>8079056</v>
      </c>
      <c r="D6725" s="4" t="s">
        <v>22276</v>
      </c>
      <c r="E6725" s="4" t="s">
        <v>22277</v>
      </c>
      <c r="F6725">
        <f>VALUE(SUBSTITUTE(Hafas[[#This Row],[Breitengrad Bahnhof]],".",","))</f>
        <v>47.985615000000003</v>
      </c>
      <c r="G6725">
        <f>VALUE(SUBSTITUTE(Hafas[[#This Row],[Längengrad Bahnhof]],".",","))</f>
        <v>8.8094350000000006</v>
      </c>
    </row>
    <row r="6726" spans="1:7">
      <c r="A6726" s="4" t="s">
        <v>22278</v>
      </c>
      <c r="B6726">
        <v>8005927</v>
      </c>
      <c r="D6726" s="4" t="s">
        <v>22279</v>
      </c>
      <c r="E6726" s="4" t="s">
        <v>22280</v>
      </c>
      <c r="F6726">
        <f>VALUE(SUBSTITUTE(Hafas[[#This Row],[Breitengrad Bahnhof]],".",","))</f>
        <v>47.907142</v>
      </c>
      <c r="G6726">
        <f>VALUE(SUBSTITUTE(Hafas[[#This Row],[Längengrad Bahnhof]],".",","))</f>
        <v>11.27289</v>
      </c>
    </row>
    <row r="6727" spans="1:7">
      <c r="A6727" s="4" t="s">
        <v>22281</v>
      </c>
      <c r="B6727">
        <v>8005928</v>
      </c>
      <c r="D6727" s="4" t="s">
        <v>22282</v>
      </c>
      <c r="E6727" s="4" t="s">
        <v>22283</v>
      </c>
      <c r="F6727">
        <f>VALUE(SUBSTITUTE(Hafas[[#This Row],[Breitengrad Bahnhof]],".",","))</f>
        <v>51.336260000000003</v>
      </c>
      <c r="G6727">
        <f>VALUE(SUBSTITUTE(Hafas[[#This Row],[Längengrad Bahnhof]],".",","))</f>
        <v>8.9640109999999993</v>
      </c>
    </row>
    <row r="6728" spans="1:7">
      <c r="A6728" s="4" t="s">
        <v>22284</v>
      </c>
      <c r="B6728">
        <v>8005929</v>
      </c>
      <c r="D6728" s="4" t="s">
        <v>22285</v>
      </c>
      <c r="E6728" s="4" t="s">
        <v>22286</v>
      </c>
      <c r="F6728">
        <f>VALUE(SUBSTITUTE(Hafas[[#This Row],[Breitengrad Bahnhof]],".",","))</f>
        <v>52.791879999999999</v>
      </c>
      <c r="G6728">
        <f>VALUE(SUBSTITUTE(Hafas[[#This Row],[Längengrad Bahnhof]],".",","))</f>
        <v>8.6448319999999992</v>
      </c>
    </row>
    <row r="6729" spans="1:7">
      <c r="A6729" s="4" t="s">
        <v>22287</v>
      </c>
      <c r="B6729">
        <v>8005935</v>
      </c>
      <c r="D6729" s="4" t="s">
        <v>22288</v>
      </c>
      <c r="E6729" s="4" t="s">
        <v>22289</v>
      </c>
      <c r="F6729">
        <f>VALUE(SUBSTITUTE(Hafas[[#This Row],[Breitengrad Bahnhof]],".",","))</f>
        <v>50.924335999999997</v>
      </c>
      <c r="G6729">
        <f>VALUE(SUBSTITUTE(Hafas[[#This Row],[Längengrad Bahnhof]],".",","))</f>
        <v>6.0972650000000002</v>
      </c>
    </row>
    <row r="6730" spans="1:7">
      <c r="A6730" s="4" t="s">
        <v>22290</v>
      </c>
      <c r="B6730">
        <v>8005930</v>
      </c>
      <c r="D6730" s="4" t="s">
        <v>22291</v>
      </c>
      <c r="E6730" s="4" t="s">
        <v>22292</v>
      </c>
      <c r="F6730">
        <f>VALUE(SUBSTITUTE(Hafas[[#This Row],[Breitengrad Bahnhof]],".",","))</f>
        <v>51.988447000000001</v>
      </c>
      <c r="G6730">
        <f>VALUE(SUBSTITUTE(Hafas[[#This Row],[Längengrad Bahnhof]],".",","))</f>
        <v>8.6375790000000006</v>
      </c>
    </row>
    <row r="6731" spans="1:7">
      <c r="A6731" s="4" t="s">
        <v>22293</v>
      </c>
      <c r="B6731">
        <v>8005942</v>
      </c>
      <c r="D6731" s="4" t="s">
        <v>22294</v>
      </c>
      <c r="E6731" s="4" t="s">
        <v>22295</v>
      </c>
      <c r="F6731">
        <f>VALUE(SUBSTITUTE(Hafas[[#This Row],[Breitengrad Bahnhof]],".",","))</f>
        <v>47.769100999999999</v>
      </c>
      <c r="G6731">
        <f>VALUE(SUBSTITUTE(Hafas[[#This Row],[Längengrad Bahnhof]],".",","))</f>
        <v>9.1628530000000001</v>
      </c>
    </row>
    <row r="6732" spans="1:7">
      <c r="A6732" s="4" t="s">
        <v>22296</v>
      </c>
      <c r="B6732">
        <v>8075937</v>
      </c>
      <c r="D6732" s="4" t="s">
        <v>22297</v>
      </c>
      <c r="E6732" s="4" t="s">
        <v>22298</v>
      </c>
      <c r="F6732">
        <f>VALUE(SUBSTITUTE(Hafas[[#This Row],[Breitengrad Bahnhof]],".",","))</f>
        <v>47.765573000000003</v>
      </c>
      <c r="G6732">
        <f>VALUE(SUBSTITUTE(Hafas[[#This Row],[Längengrad Bahnhof]],".",","))</f>
        <v>9.1597000000000008</v>
      </c>
    </row>
    <row r="6733" spans="1:7">
      <c r="A6733" s="4" t="s">
        <v>22299</v>
      </c>
      <c r="B6733">
        <v>8005937</v>
      </c>
      <c r="D6733" s="4" t="s">
        <v>22300</v>
      </c>
      <c r="E6733" s="4" t="s">
        <v>22301</v>
      </c>
      <c r="F6733">
        <f>VALUE(SUBSTITUTE(Hafas[[#This Row],[Breitengrad Bahnhof]],".",","))</f>
        <v>47.769269000000001</v>
      </c>
      <c r="G6733">
        <f>VALUE(SUBSTITUTE(Hafas[[#This Row],[Längengrad Bahnhof]],".",","))</f>
        <v>9.1456420000000005</v>
      </c>
    </row>
    <row r="6734" spans="1:7">
      <c r="A6734" s="4" t="s">
        <v>22302</v>
      </c>
      <c r="B6734">
        <v>8005943</v>
      </c>
      <c r="D6734" s="4" t="s">
        <v>22303</v>
      </c>
      <c r="E6734" s="4" t="s">
        <v>22304</v>
      </c>
      <c r="F6734">
        <f>VALUE(SUBSTITUTE(Hafas[[#This Row],[Breitengrad Bahnhof]],".",","))</f>
        <v>47.754859000000003</v>
      </c>
      <c r="G6734">
        <f>VALUE(SUBSTITUTE(Hafas[[#This Row],[Längengrad Bahnhof]],".",","))</f>
        <v>9.1881439999999994</v>
      </c>
    </row>
    <row r="6735" spans="1:7">
      <c r="A6735" s="4" t="s">
        <v>22305</v>
      </c>
      <c r="B6735">
        <v>8005940</v>
      </c>
      <c r="D6735" s="4" t="s">
        <v>22306</v>
      </c>
      <c r="E6735" s="4" t="s">
        <v>22307</v>
      </c>
      <c r="F6735">
        <f>VALUE(SUBSTITUTE(Hafas[[#This Row],[Breitengrad Bahnhof]],".",","))</f>
        <v>47.822046999999998</v>
      </c>
      <c r="G6735">
        <f>VALUE(SUBSTITUTE(Hafas[[#This Row],[Längengrad Bahnhof]],".",","))</f>
        <v>12.487337999999999</v>
      </c>
    </row>
    <row r="6736" spans="1:7">
      <c r="A6736" s="4" t="s">
        <v>22308</v>
      </c>
      <c r="B6736">
        <v>8007133</v>
      </c>
      <c r="D6736" s="4" t="s">
        <v>22309</v>
      </c>
      <c r="E6736" s="4" t="s">
        <v>22310</v>
      </c>
      <c r="F6736">
        <f>VALUE(SUBSTITUTE(Hafas[[#This Row],[Breitengrad Bahnhof]],".",","))</f>
        <v>49.156748</v>
      </c>
      <c r="G6736">
        <f>VALUE(SUBSTITUTE(Hafas[[#This Row],[Längengrad Bahnhof]],".",","))</f>
        <v>8.625553</v>
      </c>
    </row>
    <row r="6737" spans="1:7">
      <c r="A6737" s="4" t="s">
        <v>22311</v>
      </c>
      <c r="B6737">
        <v>8085003</v>
      </c>
      <c r="D6737" s="4" t="s">
        <v>22312</v>
      </c>
      <c r="E6737" s="4" t="s">
        <v>22313</v>
      </c>
      <c r="F6737">
        <f>VALUE(SUBSTITUTE(Hafas[[#This Row],[Breitengrad Bahnhof]],".",","))</f>
        <v>49.155189999999997</v>
      </c>
      <c r="G6737">
        <f>VALUE(SUBSTITUTE(Hafas[[#This Row],[Längengrad Bahnhof]],".",","))</f>
        <v>8.6330249999999999</v>
      </c>
    </row>
    <row r="6738" spans="1:7">
      <c r="A6738" s="4" t="s">
        <v>22314</v>
      </c>
      <c r="B6738">
        <v>8070098</v>
      </c>
      <c r="D6738" s="4" t="s">
        <v>22315</v>
      </c>
      <c r="E6738" s="4" t="s">
        <v>22316</v>
      </c>
      <c r="F6738">
        <f>VALUE(SUBSTITUTE(Hafas[[#This Row],[Breitengrad Bahnhof]],".",","))</f>
        <v>49.162712999999997</v>
      </c>
      <c r="G6738">
        <f>VALUE(SUBSTITUTE(Hafas[[#This Row],[Längengrad Bahnhof]],".",","))</f>
        <v>8.6288269999999994</v>
      </c>
    </row>
    <row r="6739" spans="1:7">
      <c r="A6739" s="4" t="s">
        <v>22317</v>
      </c>
      <c r="B6739">
        <v>8005931</v>
      </c>
      <c r="D6739" s="4" t="s">
        <v>22318</v>
      </c>
      <c r="E6739" s="4" t="s">
        <v>22319</v>
      </c>
      <c r="F6739">
        <f>VALUE(SUBSTITUTE(Hafas[[#This Row],[Breitengrad Bahnhof]],".",","))</f>
        <v>49.167020999999998</v>
      </c>
      <c r="G6739">
        <f>VALUE(SUBSTITUTE(Hafas[[#This Row],[Längengrad Bahnhof]],".",","))</f>
        <v>8.6233350000000009</v>
      </c>
    </row>
    <row r="6740" spans="1:7">
      <c r="A6740" s="4" t="s">
        <v>22320</v>
      </c>
      <c r="B6740">
        <v>8013158</v>
      </c>
      <c r="D6740" s="4" t="s">
        <v>22321</v>
      </c>
      <c r="E6740" s="4" t="s">
        <v>22322</v>
      </c>
      <c r="F6740">
        <f>VALUE(SUBSTITUTE(Hafas[[#This Row],[Breitengrad Bahnhof]],".",","))</f>
        <v>52.543674000000003</v>
      </c>
      <c r="G6740">
        <f>VALUE(SUBSTITUTE(Hafas[[#This Row],[Längengrad Bahnhof]],".",","))</f>
        <v>11.592243</v>
      </c>
    </row>
    <row r="6741" spans="1:7">
      <c r="A6741" s="4" t="s">
        <v>22323</v>
      </c>
      <c r="B6741">
        <v>8013161</v>
      </c>
      <c r="D6741" s="4" t="s">
        <v>22324</v>
      </c>
      <c r="E6741" s="4" t="s">
        <v>22325</v>
      </c>
      <c r="F6741">
        <f>VALUE(SUBSTITUTE(Hafas[[#This Row],[Breitengrad Bahnhof]],".",","))</f>
        <v>54.013917999999997</v>
      </c>
      <c r="G6741">
        <f>VALUE(SUBSTITUTE(Hafas[[#This Row],[Längengrad Bahnhof]],".",","))</f>
        <v>14.049809</v>
      </c>
    </row>
    <row r="6742" spans="1:7">
      <c r="A6742" s="4" t="s">
        <v>22326</v>
      </c>
      <c r="B6742">
        <v>8013159</v>
      </c>
      <c r="D6742" s="4" t="s">
        <v>22327</v>
      </c>
      <c r="E6742" s="4" t="s">
        <v>22328</v>
      </c>
      <c r="F6742">
        <f>VALUE(SUBSTITUTE(Hafas[[#This Row],[Breitengrad Bahnhof]],".",","))</f>
        <v>51.367041999999998</v>
      </c>
      <c r="G6742">
        <f>VALUE(SUBSTITUTE(Hafas[[#This Row],[Längengrad Bahnhof]],".",","))</f>
        <v>10.062149</v>
      </c>
    </row>
    <row r="6743" spans="1:7">
      <c r="A6743" s="4" t="s">
        <v>22329</v>
      </c>
      <c r="B6743">
        <v>8007821</v>
      </c>
      <c r="D6743" s="4" t="s">
        <v>22330</v>
      </c>
      <c r="E6743" s="4" t="s">
        <v>22331</v>
      </c>
      <c r="F6743">
        <f>VALUE(SUBSTITUTE(Hafas[[#This Row],[Breitengrad Bahnhof]],".",","))</f>
        <v>50.728109000000003</v>
      </c>
      <c r="G6743">
        <f>VALUE(SUBSTITUTE(Hafas[[#This Row],[Längengrad Bahnhof]],".",","))</f>
        <v>6.4814369999999997</v>
      </c>
    </row>
    <row r="6744" spans="1:7">
      <c r="A6744" s="4" t="s">
        <v>22332</v>
      </c>
      <c r="B6744">
        <v>8013160</v>
      </c>
      <c r="D6744" s="4" t="s">
        <v>22333</v>
      </c>
      <c r="E6744" s="4" t="s">
        <v>22334</v>
      </c>
      <c r="F6744">
        <f>VALUE(SUBSTITUTE(Hafas[[#This Row],[Breitengrad Bahnhof]],".",","))</f>
        <v>51.585420999999997</v>
      </c>
      <c r="G6744">
        <f>VALUE(SUBSTITUTE(Hafas[[#This Row],[Längengrad Bahnhof]],".",","))</f>
        <v>13.296519</v>
      </c>
    </row>
    <row r="6745" spans="1:7">
      <c r="A6745" s="4" t="s">
        <v>22335</v>
      </c>
      <c r="B6745">
        <v>8079772</v>
      </c>
      <c r="D6745" s="4" t="s">
        <v>22336</v>
      </c>
      <c r="E6745" s="4" t="s">
        <v>22337</v>
      </c>
      <c r="F6745">
        <f>VALUE(SUBSTITUTE(Hafas[[#This Row],[Breitengrad Bahnhof]],".",","))</f>
        <v>51.594869000000003</v>
      </c>
      <c r="G6745">
        <f>VALUE(SUBSTITUTE(Hafas[[#This Row],[Längengrad Bahnhof]],".",","))</f>
        <v>13.300362</v>
      </c>
    </row>
    <row r="6746" spans="1:7">
      <c r="A6746" s="4" t="s">
        <v>22338</v>
      </c>
      <c r="B6746">
        <v>8013162</v>
      </c>
      <c r="D6746" s="4" t="s">
        <v>22339</v>
      </c>
      <c r="E6746" s="4" t="s">
        <v>22340</v>
      </c>
      <c r="F6746">
        <f>VALUE(SUBSTITUTE(Hafas[[#This Row],[Breitengrad Bahnhof]],".",","))</f>
        <v>53.733922999999997</v>
      </c>
      <c r="G6746">
        <f>VALUE(SUBSTITUTE(Hafas[[#This Row],[Längengrad Bahnhof]],".",","))</f>
        <v>14.054080000000001</v>
      </c>
    </row>
    <row r="6747" spans="1:7">
      <c r="A6747" s="4" t="s">
        <v>22341</v>
      </c>
      <c r="B6747">
        <v>8013156</v>
      </c>
      <c r="D6747" s="4" t="s">
        <v>22342</v>
      </c>
      <c r="E6747" s="4" t="s">
        <v>22343</v>
      </c>
      <c r="F6747">
        <f>VALUE(SUBSTITUTE(Hafas[[#This Row],[Breitengrad Bahnhof]],".",","))</f>
        <v>53.736201999999999</v>
      </c>
      <c r="G6747">
        <f>VALUE(SUBSTITUTE(Hafas[[#This Row],[Längengrad Bahnhof]],".",","))</f>
        <v>14.052232999999999</v>
      </c>
    </row>
    <row r="6748" spans="1:7">
      <c r="A6748" s="4" t="s">
        <v>22344</v>
      </c>
      <c r="B6748">
        <v>8000168</v>
      </c>
      <c r="D6748" s="4" t="s">
        <v>22345</v>
      </c>
      <c r="E6748" s="4" t="s">
        <v>22346</v>
      </c>
      <c r="F6748">
        <f>VALUE(SUBSTITUTE(Hafas[[#This Row],[Breitengrad Bahnhof]],".",","))</f>
        <v>52.969780999999998</v>
      </c>
      <c r="G6748">
        <f>VALUE(SUBSTITUTE(Hafas[[#This Row],[Längengrad Bahnhof]],".",","))</f>
        <v>10.553053</v>
      </c>
    </row>
    <row r="6749" spans="1:7">
      <c r="A6749" s="4" t="s">
        <v>22347</v>
      </c>
      <c r="B6749">
        <v>8005947</v>
      </c>
      <c r="D6749" s="4" t="s">
        <v>22348</v>
      </c>
      <c r="E6749" s="4" t="s">
        <v>22349</v>
      </c>
      <c r="F6749">
        <f>VALUE(SUBSTITUTE(Hafas[[#This Row],[Breitengrad Bahnhof]],".",","))</f>
        <v>49.551264000000003</v>
      </c>
      <c r="G6749">
        <f>VALUE(SUBSTITUTE(Hafas[[#This Row],[Längengrad Bahnhof]],".",","))</f>
        <v>10.242887</v>
      </c>
    </row>
    <row r="6750" spans="1:7">
      <c r="A6750" s="4" t="s">
        <v>22350</v>
      </c>
      <c r="B6750">
        <v>8005948</v>
      </c>
      <c r="D6750" s="4" t="s">
        <v>22351</v>
      </c>
      <c r="E6750" s="4" t="s">
        <v>22352</v>
      </c>
      <c r="F6750">
        <f>VALUE(SUBSTITUTE(Hafas[[#This Row],[Breitengrad Bahnhof]],".",","))</f>
        <v>47.720149999999997</v>
      </c>
      <c r="G6750">
        <f>VALUE(SUBSTITUTE(Hafas[[#This Row],[Längengrad Bahnhof]],".",","))</f>
        <v>11.158954</v>
      </c>
    </row>
    <row r="6751" spans="1:7">
      <c r="A6751" s="4" t="s">
        <v>22353</v>
      </c>
      <c r="B6751">
        <v>8005949</v>
      </c>
      <c r="D6751" s="4" t="s">
        <v>22354</v>
      </c>
      <c r="E6751" s="4" t="s">
        <v>22355</v>
      </c>
      <c r="F6751">
        <f>VALUE(SUBSTITUTE(Hafas[[#This Row],[Breitengrad Bahnhof]],".",","))</f>
        <v>48.708604999999999</v>
      </c>
      <c r="G6751">
        <f>VALUE(SUBSTITUTE(Hafas[[#This Row],[Längengrad Bahnhof]],".",","))</f>
        <v>9.585528</v>
      </c>
    </row>
    <row r="6752" spans="1:7">
      <c r="A6752" s="4" t="s">
        <v>22356</v>
      </c>
      <c r="B6752">
        <v>8004595</v>
      </c>
      <c r="D6752" s="4" t="s">
        <v>22357</v>
      </c>
      <c r="E6752" s="4" t="s">
        <v>22358</v>
      </c>
      <c r="F6752">
        <f>VALUE(SUBSTITUTE(Hafas[[#This Row],[Breitengrad Bahnhof]],".",","))</f>
        <v>47.736997000000002</v>
      </c>
      <c r="G6752">
        <f>VALUE(SUBSTITUTE(Hafas[[#This Row],[Längengrad Bahnhof]],".",","))</f>
        <v>9.2484190000000002</v>
      </c>
    </row>
    <row r="6753" spans="1:7">
      <c r="A6753" s="4" t="s">
        <v>22359</v>
      </c>
      <c r="B6753">
        <v>8005950</v>
      </c>
      <c r="D6753" s="4" t="s">
        <v>22360</v>
      </c>
      <c r="E6753" s="4" t="s">
        <v>22361</v>
      </c>
      <c r="F6753">
        <f>VALUE(SUBSTITUTE(Hafas[[#This Row],[Breitengrad Bahnhof]],".",","))</f>
        <v>50.010672999999997</v>
      </c>
      <c r="G6753">
        <f>VALUE(SUBSTITUTE(Hafas[[#This Row],[Längengrad Bahnhof]],".",","))</f>
        <v>8.1425839999999994</v>
      </c>
    </row>
    <row r="6754" spans="1:7">
      <c r="A6754" s="4" t="s">
        <v>22362</v>
      </c>
      <c r="B6754">
        <v>8013164</v>
      </c>
      <c r="D6754" s="4" t="s">
        <v>22363</v>
      </c>
      <c r="E6754" s="4" t="s">
        <v>22364</v>
      </c>
      <c r="F6754">
        <f>VALUE(SUBSTITUTE(Hafas[[#This Row],[Breitengrad Bahnhof]],".",","))</f>
        <v>50.741641999999999</v>
      </c>
      <c r="G6754">
        <f>VALUE(SUBSTITUTE(Hafas[[#This Row],[Längengrad Bahnhof]],".",","))</f>
        <v>11.462662</v>
      </c>
    </row>
    <row r="6755" spans="1:7">
      <c r="A6755" s="4" t="s">
        <v>22365</v>
      </c>
      <c r="B6755">
        <v>8013165</v>
      </c>
      <c r="D6755" s="4" t="s">
        <v>22366</v>
      </c>
      <c r="E6755" s="4" t="s">
        <v>22367</v>
      </c>
      <c r="F6755">
        <f>VALUE(SUBSTITUTE(Hafas[[#This Row],[Breitengrad Bahnhof]],".",","))</f>
        <v>51.328136999999998</v>
      </c>
      <c r="G6755">
        <f>VALUE(SUBSTITUTE(Hafas[[#This Row],[Längengrad Bahnhof]],".",","))</f>
        <v>14.894309</v>
      </c>
    </row>
    <row r="6756" spans="1:7">
      <c r="A6756" s="4" t="s">
        <v>22368</v>
      </c>
      <c r="B6756">
        <v>8013166</v>
      </c>
      <c r="D6756" s="4" t="s">
        <v>22369</v>
      </c>
      <c r="E6756" s="4" t="s">
        <v>22370</v>
      </c>
      <c r="F6756">
        <f>VALUE(SUBSTITUTE(Hafas[[#This Row],[Breitengrad Bahnhof]],".",","))</f>
        <v>51.362845</v>
      </c>
      <c r="G6756">
        <f>VALUE(SUBSTITUTE(Hafas[[#This Row],[Längengrad Bahnhof]],".",","))</f>
        <v>14.509055999999999</v>
      </c>
    </row>
    <row r="6757" spans="1:7">
      <c r="A6757" s="4" t="s">
        <v>22371</v>
      </c>
      <c r="B6757">
        <v>8070834</v>
      </c>
      <c r="D6757" s="4" t="s">
        <v>22372</v>
      </c>
      <c r="E6757" s="4" t="s">
        <v>22373</v>
      </c>
      <c r="F6757">
        <f>VALUE(SUBSTITUTE(Hafas[[#This Row],[Breitengrad Bahnhof]],".",","))</f>
        <v>51.365054000000001</v>
      </c>
      <c r="G6757">
        <f>VALUE(SUBSTITUTE(Hafas[[#This Row],[Längengrad Bahnhof]],".",","))</f>
        <v>14.509209</v>
      </c>
    </row>
    <row r="6758" spans="1:7">
      <c r="A6758" s="4" t="s">
        <v>22374</v>
      </c>
      <c r="B6758">
        <v>8013167</v>
      </c>
      <c r="D6758" s="4" t="s">
        <v>22375</v>
      </c>
      <c r="E6758" s="4" t="s">
        <v>22376</v>
      </c>
      <c r="F6758">
        <f>VALUE(SUBSTITUTE(Hafas[[#This Row],[Breitengrad Bahnhof]],".",","))</f>
        <v>50.874020999999999</v>
      </c>
      <c r="G6758">
        <f>VALUE(SUBSTITUTE(Hafas[[#This Row],[Längengrad Bahnhof]],".",","))</f>
        <v>13.672117</v>
      </c>
    </row>
    <row r="6759" spans="1:7">
      <c r="A6759" s="4" t="s">
        <v>22377</v>
      </c>
      <c r="B6759">
        <v>8013168</v>
      </c>
      <c r="D6759" s="4" t="s">
        <v>22378</v>
      </c>
      <c r="E6759" s="4" t="s">
        <v>22379</v>
      </c>
      <c r="F6759">
        <f>VALUE(SUBSTITUTE(Hafas[[#This Row],[Breitengrad Bahnhof]],".",","))</f>
        <v>50.955621000000001</v>
      </c>
      <c r="G6759">
        <f>VALUE(SUBSTITUTE(Hafas[[#This Row],[Längengrad Bahnhof]],".",","))</f>
        <v>14.219801</v>
      </c>
    </row>
    <row r="6760" spans="1:7">
      <c r="A6760" s="4" t="s">
        <v>22380</v>
      </c>
      <c r="B6760">
        <v>8070878</v>
      </c>
      <c r="D6760" s="4" t="s">
        <v>22381</v>
      </c>
      <c r="E6760" s="4" t="s">
        <v>22382</v>
      </c>
      <c r="F6760">
        <f>VALUE(SUBSTITUTE(Hafas[[#This Row],[Breitengrad Bahnhof]],".",","))</f>
        <v>50.966524</v>
      </c>
      <c r="G6760">
        <f>VALUE(SUBSTITUTE(Hafas[[#This Row],[Längengrad Bahnhof]],".",","))</f>
        <v>14.203957000000001</v>
      </c>
    </row>
    <row r="6761" spans="1:7">
      <c r="A6761" s="4" t="s">
        <v>22383</v>
      </c>
      <c r="B6761">
        <v>8000170</v>
      </c>
      <c r="D6761" s="4" t="s">
        <v>22384</v>
      </c>
      <c r="E6761" s="4" t="s">
        <v>22385</v>
      </c>
      <c r="F6761">
        <f>VALUE(SUBSTITUTE(Hafas[[#This Row],[Breitengrad Bahnhof]],".",","))</f>
        <v>48.399399000000003</v>
      </c>
      <c r="G6761">
        <f>VALUE(SUBSTITUTE(Hafas[[#This Row],[Längengrad Bahnhof]],".",","))</f>
        <v>9.9826080000000008</v>
      </c>
    </row>
    <row r="6762" spans="1:7">
      <c r="A6762" s="4" t="s">
        <v>22386</v>
      </c>
      <c r="B6762">
        <v>8005952</v>
      </c>
      <c r="D6762" s="4" t="s">
        <v>22387</v>
      </c>
      <c r="E6762" s="4" t="s">
        <v>22388</v>
      </c>
      <c r="F6762">
        <f>VALUE(SUBSTITUTE(Hafas[[#This Row],[Breitengrad Bahnhof]],".",","))</f>
        <v>48.407159</v>
      </c>
      <c r="G6762">
        <f>VALUE(SUBSTITUTE(Hafas[[#This Row],[Längengrad Bahnhof]],".",","))</f>
        <v>9.994631</v>
      </c>
    </row>
    <row r="6763" spans="1:7">
      <c r="A6763" s="4" t="s">
        <v>22389</v>
      </c>
      <c r="B6763">
        <v>8005954</v>
      </c>
      <c r="D6763" s="4" t="s">
        <v>22390</v>
      </c>
      <c r="E6763" s="4" t="s">
        <v>22391</v>
      </c>
      <c r="F6763">
        <f>VALUE(SUBSTITUTE(Hafas[[#This Row],[Breitengrad Bahnhof]],".",","))</f>
        <v>48.366340000000001</v>
      </c>
      <c r="G6763">
        <f>VALUE(SUBSTITUTE(Hafas[[#This Row],[Längengrad Bahnhof]],".",","))</f>
        <v>9.9403550000000003</v>
      </c>
    </row>
    <row r="6764" spans="1:7">
      <c r="A6764" s="4" t="s">
        <v>22392</v>
      </c>
      <c r="B6764">
        <v>8005956</v>
      </c>
      <c r="D6764" s="4" t="s">
        <v>22393</v>
      </c>
      <c r="E6764" s="4" t="s">
        <v>22394</v>
      </c>
      <c r="F6764">
        <f>VALUE(SUBSTITUTE(Hafas[[#This Row],[Breitengrad Bahnhof]],".",","))</f>
        <v>50.21452</v>
      </c>
      <c r="G6764">
        <f>VALUE(SUBSTITUTE(Hafas[[#This Row],[Längengrad Bahnhof]],".",","))</f>
        <v>6.9760099999999996</v>
      </c>
    </row>
    <row r="6765" spans="1:7">
      <c r="A6765" s="4" t="s">
        <v>22395</v>
      </c>
      <c r="B6765">
        <v>8005955</v>
      </c>
      <c r="D6765" s="4" t="s">
        <v>22396</v>
      </c>
      <c r="E6765" s="4" t="s">
        <v>22397</v>
      </c>
      <c r="F6765">
        <f>VALUE(SUBSTITUTE(Hafas[[#This Row],[Breitengrad Bahnhof]],".",","))</f>
        <v>48.402726000000001</v>
      </c>
      <c r="G6765">
        <f>VALUE(SUBSTITUTE(Hafas[[#This Row],[Längengrad Bahnhof]],".",","))</f>
        <v>9.9588490000000007</v>
      </c>
    </row>
    <row r="6766" spans="1:7">
      <c r="A6766" s="4" t="s">
        <v>22398</v>
      </c>
      <c r="B6766">
        <v>8007052</v>
      </c>
      <c r="D6766" s="4" t="s">
        <v>22399</v>
      </c>
      <c r="E6766" s="4" t="s">
        <v>22400</v>
      </c>
      <c r="F6766">
        <f>VALUE(SUBSTITUTE(Hafas[[#This Row],[Breitengrad Bahnhof]],".",","))</f>
        <v>53.77346</v>
      </c>
      <c r="G6766">
        <f>VALUE(SUBSTITUTE(Hafas[[#This Row],[Längengrad Bahnhof]],".",","))</f>
        <v>9.9728919999999999</v>
      </c>
    </row>
    <row r="6767" spans="1:7">
      <c r="A6767" s="4" t="s">
        <v>22401</v>
      </c>
      <c r="B6767">
        <v>8005962</v>
      </c>
      <c r="D6767" s="4" t="s">
        <v>22402</v>
      </c>
      <c r="E6767" s="4" t="s">
        <v>22403</v>
      </c>
      <c r="F6767">
        <f>VALUE(SUBSTITUTE(Hafas[[#This Row],[Breitengrad Bahnhof]],".",","))</f>
        <v>47.805740999999998</v>
      </c>
      <c r="G6767">
        <f>VALUE(SUBSTITUTE(Hafas[[#This Row],[Längengrad Bahnhof]],".",","))</f>
        <v>12.326966000000001</v>
      </c>
    </row>
    <row r="6768" spans="1:7">
      <c r="A6768" s="4" t="s">
        <v>22404</v>
      </c>
      <c r="B6768">
        <v>8005963</v>
      </c>
      <c r="D6768" s="4" t="s">
        <v>22405</v>
      </c>
      <c r="E6768" s="4" t="s">
        <v>22406</v>
      </c>
      <c r="F6768">
        <f>VALUE(SUBSTITUTE(Hafas[[#This Row],[Breitengrad Bahnhof]],".",","))</f>
        <v>47.881166</v>
      </c>
      <c r="G6768">
        <f>VALUE(SUBSTITUTE(Hafas[[#This Row],[Längengrad Bahnhof]],".",","))</f>
        <v>8.3978859999999997</v>
      </c>
    </row>
    <row r="6769" spans="1:7">
      <c r="A6769" s="4" t="s">
        <v>22407</v>
      </c>
      <c r="B6769">
        <v>8005966</v>
      </c>
      <c r="D6769" s="4" t="s">
        <v>22408</v>
      </c>
      <c r="E6769" s="4" t="s">
        <v>22409</v>
      </c>
      <c r="F6769">
        <f>VALUE(SUBSTITUTE(Hafas[[#This Row],[Breitengrad Bahnhof]],".",","))</f>
        <v>49.027140000000003</v>
      </c>
      <c r="G6769">
        <f>VALUE(SUBSTITUTE(Hafas[[#This Row],[Längengrad Bahnhof]],".",","))</f>
        <v>11.939138</v>
      </c>
    </row>
    <row r="6770" spans="1:7">
      <c r="A6770" s="4" t="s">
        <v>22410</v>
      </c>
      <c r="B6770">
        <v>8005967</v>
      </c>
      <c r="D6770" s="4" t="s">
        <v>22411</v>
      </c>
      <c r="E6770" s="4" t="s">
        <v>22412</v>
      </c>
      <c r="F6770">
        <f>VALUE(SUBSTITUTE(Hafas[[#This Row],[Breitengrad Bahnhof]],".",","))</f>
        <v>50.199536999999999</v>
      </c>
      <c r="G6770">
        <f>VALUE(SUBSTITUTE(Hafas[[#This Row],[Längengrad Bahnhof]],".",","))</f>
        <v>11.752578</v>
      </c>
    </row>
    <row r="6771" spans="1:7">
      <c r="A6771" s="4" t="s">
        <v>22413</v>
      </c>
      <c r="B6771">
        <v>8005968</v>
      </c>
      <c r="D6771" s="4" t="s">
        <v>22414</v>
      </c>
      <c r="E6771" s="4" t="s">
        <v>22415</v>
      </c>
      <c r="F6771">
        <f>VALUE(SUBSTITUTE(Hafas[[#This Row],[Breitengrad Bahnhof]],".",","))</f>
        <v>51.124656000000002</v>
      </c>
      <c r="G6771">
        <f>VALUE(SUBSTITUTE(Hafas[[#This Row],[Längengrad Bahnhof]],".",","))</f>
        <v>9.2189709999999998</v>
      </c>
    </row>
    <row r="6772" spans="1:7">
      <c r="A6772" s="4" t="s">
        <v>1098</v>
      </c>
      <c r="B6772">
        <v>8005970</v>
      </c>
      <c r="D6772" s="4" t="s">
        <v>22416</v>
      </c>
      <c r="E6772" s="4" t="s">
        <v>22417</v>
      </c>
      <c r="F6772">
        <f>VALUE(SUBSTITUTE(Hafas[[#This Row],[Breitengrad Bahnhof]],".",","))</f>
        <v>50.602992</v>
      </c>
      <c r="G6772">
        <f>VALUE(SUBSTITUTE(Hafas[[#This Row],[Längengrad Bahnhof]],".",","))</f>
        <v>7.219678</v>
      </c>
    </row>
    <row r="6773" spans="1:7">
      <c r="A6773" s="4" t="s">
        <v>22418</v>
      </c>
      <c r="B6773">
        <v>8075945</v>
      </c>
      <c r="D6773" s="4" t="s">
        <v>2585</v>
      </c>
      <c r="E6773" s="4" t="s">
        <v>2585</v>
      </c>
      <c r="F6773">
        <f>VALUE(SUBSTITUTE(Hafas[[#This Row],[Breitengrad Bahnhof]],".",","))</f>
        <v>999999</v>
      </c>
      <c r="G6773">
        <f>VALUE(SUBSTITUTE(Hafas[[#This Row],[Längengrad Bahnhof]],".",","))</f>
        <v>999999</v>
      </c>
    </row>
    <row r="6774" spans="1:7">
      <c r="A6774" s="4" t="s">
        <v>22419</v>
      </c>
      <c r="B6774">
        <v>8000171</v>
      </c>
      <c r="D6774" s="4" t="s">
        <v>22420</v>
      </c>
      <c r="E6774" s="4" t="s">
        <v>22421</v>
      </c>
      <c r="F6774">
        <f>VALUE(SUBSTITUTE(Hafas[[#This Row],[Breitengrad Bahnhof]],".",","))</f>
        <v>51.538981999999997</v>
      </c>
      <c r="G6774">
        <f>VALUE(SUBSTITUTE(Hafas[[#This Row],[Längengrad Bahnhof]],".",","))</f>
        <v>7.6928580000000002</v>
      </c>
    </row>
    <row r="6775" spans="1:7">
      <c r="A6775" s="4" t="s">
        <v>22422</v>
      </c>
      <c r="B6775">
        <v>8003925</v>
      </c>
      <c r="D6775" s="4" t="s">
        <v>22423</v>
      </c>
      <c r="E6775" s="4" t="s">
        <v>22424</v>
      </c>
      <c r="F6775">
        <f>VALUE(SUBSTITUTE(Hafas[[#This Row],[Breitengrad Bahnhof]],".",","))</f>
        <v>51.538980000000002</v>
      </c>
      <c r="G6775">
        <f>VALUE(SUBSTITUTE(Hafas[[#This Row],[Längengrad Bahnhof]],".",","))</f>
        <v>7.676431</v>
      </c>
    </row>
    <row r="6776" spans="1:7">
      <c r="A6776" s="4" t="s">
        <v>22425</v>
      </c>
      <c r="B6776">
        <v>8005971</v>
      </c>
      <c r="D6776" s="4" t="s">
        <v>22426</v>
      </c>
      <c r="E6776" s="4" t="s">
        <v>22427</v>
      </c>
      <c r="F6776">
        <f>VALUE(SUBSTITUTE(Hafas[[#This Row],[Breitengrad Bahnhof]],".",","))</f>
        <v>51.553280000000001</v>
      </c>
      <c r="G6776">
        <f>VALUE(SUBSTITUTE(Hafas[[#This Row],[Längengrad Bahnhof]],".",","))</f>
        <v>7.6878080000000004</v>
      </c>
    </row>
    <row r="6777" spans="1:7">
      <c r="A6777" s="4" t="s">
        <v>22428</v>
      </c>
      <c r="B6777">
        <v>8005972</v>
      </c>
      <c r="D6777" s="4" t="s">
        <v>22429</v>
      </c>
      <c r="E6777" s="4" t="s">
        <v>22430</v>
      </c>
      <c r="F6777">
        <f>VALUE(SUBSTITUTE(Hafas[[#This Row],[Breitengrad Bahnhof]],".",","))</f>
        <v>50.654167999999999</v>
      </c>
      <c r="G6777">
        <f>VALUE(SUBSTITUTE(Hafas[[#This Row],[Längengrad Bahnhof]],".",","))</f>
        <v>7.8888290000000003</v>
      </c>
    </row>
    <row r="6778" spans="1:7">
      <c r="A6778" s="4" t="s">
        <v>22431</v>
      </c>
      <c r="B6778">
        <v>8005975</v>
      </c>
      <c r="D6778" s="4" t="s">
        <v>22432</v>
      </c>
      <c r="E6778" s="4" t="s">
        <v>22433</v>
      </c>
      <c r="F6778">
        <f>VALUE(SUBSTITUTE(Hafas[[#This Row],[Breitengrad Bahnhof]],".",","))</f>
        <v>47.617463999999998</v>
      </c>
      <c r="G6778">
        <f>VALUE(SUBSTITUTE(Hafas[[#This Row],[Längengrad Bahnhof]],".",","))</f>
        <v>11.030051</v>
      </c>
    </row>
    <row r="6779" spans="1:7">
      <c r="A6779" s="4" t="s">
        <v>22434</v>
      </c>
      <c r="B6779">
        <v>8005976</v>
      </c>
      <c r="D6779" s="4" t="s">
        <v>22435</v>
      </c>
      <c r="E6779" s="4" t="s">
        <v>22436</v>
      </c>
      <c r="F6779">
        <f>VALUE(SUBSTITUTE(Hafas[[#This Row],[Breitengrad Bahnhof]],".",","))</f>
        <v>49.416691</v>
      </c>
      <c r="G6779">
        <f>VALUE(SUBSTITUTE(Hafas[[#This Row],[Längengrad Bahnhof]],".",","))</f>
        <v>10.985390000000001</v>
      </c>
    </row>
    <row r="6780" spans="1:7">
      <c r="A6780" s="4" t="s">
        <v>22437</v>
      </c>
      <c r="B6780">
        <v>8005977</v>
      </c>
      <c r="D6780" s="4" t="s">
        <v>22438</v>
      </c>
      <c r="E6780" s="4" t="s">
        <v>22439</v>
      </c>
      <c r="F6780">
        <f>VALUE(SUBSTITUTE(Hafas[[#This Row],[Breitengrad Bahnhof]],".",","))</f>
        <v>47.922955999999999</v>
      </c>
      <c r="G6780">
        <f>VALUE(SUBSTITUTE(Hafas[[#This Row],[Längengrad Bahnhof]],".",","))</f>
        <v>12.697808</v>
      </c>
    </row>
    <row r="6781" spans="1:7">
      <c r="A6781" s="4" t="s">
        <v>22440</v>
      </c>
      <c r="B6781">
        <v>8005983</v>
      </c>
      <c r="D6781" s="4" t="s">
        <v>22441</v>
      </c>
      <c r="E6781" s="4" t="s">
        <v>22442</v>
      </c>
      <c r="F6781">
        <f>VALUE(SUBSTITUTE(Hafas[[#This Row],[Breitengrad Bahnhof]],".",","))</f>
        <v>48.452989000000002</v>
      </c>
      <c r="G6781">
        <f>VALUE(SUBSTITUTE(Hafas[[#This Row],[Längengrad Bahnhof]],".",","))</f>
        <v>10.100191000000001</v>
      </c>
    </row>
    <row r="6782" spans="1:7">
      <c r="A6782" s="4" t="s">
        <v>22443</v>
      </c>
      <c r="B6782">
        <v>8005986</v>
      </c>
      <c r="D6782" s="4" t="s">
        <v>22444</v>
      </c>
      <c r="E6782" s="4" t="s">
        <v>22445</v>
      </c>
      <c r="F6782">
        <f>VALUE(SUBSTITUTE(Hafas[[#This Row],[Breitengrad Bahnhof]],".",","))</f>
        <v>48.190309999999997</v>
      </c>
      <c r="G6782">
        <f>VALUE(SUBSTITUTE(Hafas[[#This Row],[Längengrad Bahnhof]],".",","))</f>
        <v>11.646772</v>
      </c>
    </row>
    <row r="6783" spans="1:7">
      <c r="A6783" s="4" t="s">
        <v>22446</v>
      </c>
      <c r="B6783">
        <v>8007436</v>
      </c>
      <c r="D6783" s="4" t="s">
        <v>22447</v>
      </c>
      <c r="E6783" s="4" t="s">
        <v>22448</v>
      </c>
      <c r="F6783">
        <f>VALUE(SUBSTITUTE(Hafas[[#This Row],[Breitengrad Bahnhof]],".",","))</f>
        <v>49.269021000000002</v>
      </c>
      <c r="G6783">
        <f>VALUE(SUBSTITUTE(Hafas[[#This Row],[Längengrad Bahnhof]],".",","))</f>
        <v>9.0119640000000008</v>
      </c>
    </row>
    <row r="6784" spans="1:7">
      <c r="A6784" s="4" t="s">
        <v>22449</v>
      </c>
      <c r="B6784">
        <v>8017042</v>
      </c>
      <c r="D6784" s="4" t="s">
        <v>22450</v>
      </c>
      <c r="E6784" s="4" t="s">
        <v>22451</v>
      </c>
      <c r="F6784">
        <f>VALUE(SUBSTITUTE(Hafas[[#This Row],[Breitengrad Bahnhof]],".",","))</f>
        <v>47.481116999999998</v>
      </c>
      <c r="G6784">
        <f>VALUE(SUBSTITUTE(Hafas[[#This Row],[Längengrad Bahnhof]],".",","))</f>
        <v>11.042821</v>
      </c>
    </row>
    <row r="6785" spans="1:7">
      <c r="A6785" s="4" t="s">
        <v>22452</v>
      </c>
      <c r="B6785">
        <v>8005989</v>
      </c>
      <c r="D6785" s="4" t="s">
        <v>22453</v>
      </c>
      <c r="E6785" s="4" t="s">
        <v>22454</v>
      </c>
      <c r="F6785">
        <f>VALUE(SUBSTITUTE(Hafas[[#This Row],[Breitengrad Bahnhof]],".",","))</f>
        <v>49.265104000000001</v>
      </c>
      <c r="G6785">
        <f>VALUE(SUBSTITUTE(Hafas[[#This Row],[Längengrad Bahnhof]],".",","))</f>
        <v>9.2227789999999992</v>
      </c>
    </row>
    <row r="6786" spans="1:7">
      <c r="A6786" s="4" t="s">
        <v>22455</v>
      </c>
      <c r="B6786">
        <v>8005990</v>
      </c>
      <c r="D6786" s="4" t="s">
        <v>22456</v>
      </c>
      <c r="E6786" s="4" t="s">
        <v>22457</v>
      </c>
      <c r="F6786">
        <f>VALUE(SUBSTITUTE(Hafas[[#This Row],[Breitengrad Bahnhof]],".",","))</f>
        <v>49.087651000000001</v>
      </c>
      <c r="G6786">
        <f>VALUE(SUBSTITUTE(Hafas[[#This Row],[Längengrad Bahnhof]],".",","))</f>
        <v>8.5482899999999997</v>
      </c>
    </row>
    <row r="6787" spans="1:7">
      <c r="A6787" s="4" t="s">
        <v>22458</v>
      </c>
      <c r="B6787">
        <v>8005991</v>
      </c>
      <c r="D6787" s="4" t="s">
        <v>22459</v>
      </c>
      <c r="E6787" s="4" t="s">
        <v>22460</v>
      </c>
      <c r="F6787">
        <f>VALUE(SUBSTITUTE(Hafas[[#This Row],[Breitengrad Bahnhof]],".",","))</f>
        <v>48.064962000000001</v>
      </c>
      <c r="G6787">
        <f>VALUE(SUBSTITUTE(Hafas[[#This Row],[Längengrad Bahnhof]],".",","))</f>
        <v>11.612359</v>
      </c>
    </row>
    <row r="6788" spans="1:7">
      <c r="A6788" s="4" t="s">
        <v>22461</v>
      </c>
      <c r="B6788">
        <v>8007103</v>
      </c>
      <c r="D6788" s="4" t="s">
        <v>22462</v>
      </c>
      <c r="E6788" s="4" t="s">
        <v>22463</v>
      </c>
      <c r="F6788">
        <f>VALUE(SUBSTITUTE(Hafas[[#This Row],[Breitengrad Bahnhof]],".",","))</f>
        <v>48.354139000000004</v>
      </c>
      <c r="G6788">
        <f>VALUE(SUBSTITUTE(Hafas[[#This Row],[Längengrad Bahnhof]],".",","))</f>
        <v>8.0899660000000004</v>
      </c>
    </row>
    <row r="6789" spans="1:7">
      <c r="A6789" s="4" t="s">
        <v>22464</v>
      </c>
      <c r="B6789">
        <v>8005993</v>
      </c>
      <c r="D6789" s="4" t="s">
        <v>22465</v>
      </c>
      <c r="E6789" s="4" t="s">
        <v>22466</v>
      </c>
      <c r="F6789">
        <f>VALUE(SUBSTITUTE(Hafas[[#This Row],[Breitengrad Bahnhof]],".",","))</f>
        <v>48.716773000000003</v>
      </c>
      <c r="G6789">
        <f>VALUE(SUBSTITUTE(Hafas[[#This Row],[Längengrad Bahnhof]],".",","))</f>
        <v>11.100288000000001</v>
      </c>
    </row>
    <row r="6790" spans="1:7">
      <c r="A6790" s="4" t="s">
        <v>22467</v>
      </c>
      <c r="B6790">
        <v>8005995</v>
      </c>
      <c r="D6790" s="4" t="s">
        <v>22468</v>
      </c>
      <c r="E6790" s="4" t="s">
        <v>22469</v>
      </c>
      <c r="F6790">
        <f>VALUE(SUBSTITUTE(Hafas[[#This Row],[Breitengrad Bahnhof]],".",","))</f>
        <v>49.213517000000003</v>
      </c>
      <c r="G6790">
        <f>VALUE(SUBSTITUTE(Hafas[[#This Row],[Längengrad Bahnhof]],".",","))</f>
        <v>11.056153999999999</v>
      </c>
    </row>
    <row r="6791" spans="1:7">
      <c r="A6791" s="4" t="s">
        <v>22470</v>
      </c>
      <c r="B6791">
        <v>8006002</v>
      </c>
      <c r="D6791" s="4" t="s">
        <v>22471</v>
      </c>
      <c r="E6791" s="4" t="s">
        <v>22472</v>
      </c>
      <c r="F6791">
        <f>VALUE(SUBSTITUTE(Hafas[[#This Row],[Breitengrad Bahnhof]],".",","))</f>
        <v>48.524681000000001</v>
      </c>
      <c r="G6791">
        <f>VALUE(SUBSTITUTE(Hafas[[#This Row],[Längengrad Bahnhof]],".",","))</f>
        <v>8.9817359999999997</v>
      </c>
    </row>
    <row r="6792" spans="1:7">
      <c r="A6792" s="4" t="s">
        <v>22473</v>
      </c>
      <c r="B6792">
        <v>8006003</v>
      </c>
      <c r="D6792" s="4" t="s">
        <v>22474</v>
      </c>
      <c r="E6792" s="4" t="s">
        <v>22475</v>
      </c>
      <c r="F6792">
        <f>VALUE(SUBSTITUTE(Hafas[[#This Row],[Breitengrad Bahnhof]],".",","))</f>
        <v>48.523305999999998</v>
      </c>
      <c r="G6792">
        <f>VALUE(SUBSTITUTE(Hafas[[#This Row],[Längengrad Bahnhof]],".",","))</f>
        <v>8.9882609999999996</v>
      </c>
    </row>
    <row r="6793" spans="1:7">
      <c r="A6793" s="4" t="s">
        <v>22476</v>
      </c>
      <c r="B6793">
        <v>8005997</v>
      </c>
      <c r="D6793" s="4" t="s">
        <v>22477</v>
      </c>
      <c r="E6793" s="4" t="s">
        <v>22478</v>
      </c>
      <c r="F6793">
        <f>VALUE(SUBSTITUTE(Hafas[[#This Row],[Breitengrad Bahnhof]],".",","))</f>
        <v>48.815007999999999</v>
      </c>
      <c r="G6793">
        <f>VALUE(SUBSTITUTE(Hafas[[#This Row],[Längengrad Bahnhof]],".",","))</f>
        <v>10.126493</v>
      </c>
    </row>
    <row r="6794" spans="1:7">
      <c r="A6794" s="4" t="s">
        <v>22479</v>
      </c>
      <c r="B6794">
        <v>8010354</v>
      </c>
      <c r="D6794" s="4" t="s">
        <v>22480</v>
      </c>
      <c r="E6794" s="4" t="s">
        <v>22481</v>
      </c>
      <c r="F6794">
        <f>VALUE(SUBSTITUTE(Hafas[[#This Row],[Breitengrad Bahnhof]],".",","))</f>
        <v>50.469341999999997</v>
      </c>
      <c r="G6794">
        <f>VALUE(SUBSTITUTE(Hafas[[#This Row],[Längengrad Bahnhof]],".",","))</f>
        <v>11.623841000000001</v>
      </c>
    </row>
    <row r="6795" spans="1:7">
      <c r="A6795" s="4" t="s">
        <v>22482</v>
      </c>
      <c r="B6795">
        <v>8005998</v>
      </c>
      <c r="D6795" s="4" t="s">
        <v>22483</v>
      </c>
      <c r="E6795" s="4" t="s">
        <v>22484</v>
      </c>
      <c r="F6795">
        <f>VALUE(SUBSTITUTE(Hafas[[#This Row],[Breitengrad Bahnhof]],".",","))</f>
        <v>48.565255000000001</v>
      </c>
      <c r="G6795">
        <f>VALUE(SUBSTITUTE(Hafas[[#This Row],[Längengrad Bahnhof]],".",","))</f>
        <v>9.4605549999999994</v>
      </c>
    </row>
    <row r="6796" spans="1:7">
      <c r="A6796" s="4" t="s">
        <v>22485</v>
      </c>
      <c r="B6796">
        <v>8013171</v>
      </c>
      <c r="D6796" s="4" t="s">
        <v>22486</v>
      </c>
      <c r="E6796" s="4" t="s">
        <v>22487</v>
      </c>
      <c r="F6796">
        <f>VALUE(SUBSTITUTE(Hafas[[#This Row],[Breitengrad Bahnhof]],".",","))</f>
        <v>50.580446000000002</v>
      </c>
      <c r="G6796">
        <f>VALUE(SUBSTITUTE(Hafas[[#This Row],[Längengrad Bahnhof]],".",","))</f>
        <v>11.391975</v>
      </c>
    </row>
    <row r="6797" spans="1:7">
      <c r="A6797" s="4" t="s">
        <v>22488</v>
      </c>
      <c r="B6797">
        <v>8006001</v>
      </c>
      <c r="D6797" s="4" t="s">
        <v>22489</v>
      </c>
      <c r="E6797" s="4" t="s">
        <v>22490</v>
      </c>
      <c r="F6797">
        <f>VALUE(SUBSTITUTE(Hafas[[#This Row],[Breitengrad Bahnhof]],".",","))</f>
        <v>52.834868999999998</v>
      </c>
      <c r="G6797">
        <f>VALUE(SUBSTITUTE(Hafas[[#This Row],[Längengrad Bahnhof]],".",","))</f>
        <v>10.300262</v>
      </c>
    </row>
    <row r="6798" spans="1:7">
      <c r="A6798" s="4" t="s">
        <v>22491</v>
      </c>
      <c r="B6798">
        <v>8013172</v>
      </c>
      <c r="D6798" s="4" t="s">
        <v>22492</v>
      </c>
      <c r="E6798" s="4" t="s">
        <v>22493</v>
      </c>
      <c r="F6798">
        <f>VALUE(SUBSTITUTE(Hafas[[#This Row],[Breitengrad Bahnhof]],".",","))</f>
        <v>50.536633000000002</v>
      </c>
      <c r="G6798">
        <f>VALUE(SUBSTITUTE(Hafas[[#This Row],[Längengrad Bahnhof]],".",","))</f>
        <v>10.415475000000001</v>
      </c>
    </row>
    <row r="6799" spans="1:7">
      <c r="A6799" s="4" t="s">
        <v>22494</v>
      </c>
      <c r="B6799">
        <v>8007822</v>
      </c>
      <c r="D6799" s="4" t="s">
        <v>22495</v>
      </c>
      <c r="E6799" s="4" t="s">
        <v>22496</v>
      </c>
      <c r="F6799">
        <f>VALUE(SUBSTITUTE(Hafas[[#This Row],[Breitengrad Bahnhof]],".",","))</f>
        <v>50.726852999999998</v>
      </c>
      <c r="G6799">
        <f>VALUE(SUBSTITUTE(Hafas[[#This Row],[Längengrad Bahnhof]],".",","))</f>
        <v>6.4604480000000004</v>
      </c>
    </row>
    <row r="6800" spans="1:7">
      <c r="A6800" s="4" t="s">
        <v>22497</v>
      </c>
      <c r="B6800">
        <v>8087021</v>
      </c>
      <c r="D6800" s="4" t="s">
        <v>22498</v>
      </c>
      <c r="E6800" s="4" t="s">
        <v>22499</v>
      </c>
      <c r="F6800">
        <f>VALUE(SUBSTITUTE(Hafas[[#This Row],[Breitengrad Bahnhof]],".",","))</f>
        <v>49.153775000000003</v>
      </c>
      <c r="G6800">
        <f>VALUE(SUBSTITUTE(Hafas[[#This Row],[Längengrad Bahnhof]],".",","))</f>
        <v>9.7363239999999998</v>
      </c>
    </row>
    <row r="6801" spans="1:7">
      <c r="A6801" s="4" t="s">
        <v>22500</v>
      </c>
      <c r="B6801">
        <v>8013173</v>
      </c>
      <c r="D6801" s="4" t="s">
        <v>22501</v>
      </c>
      <c r="E6801" s="4" t="s">
        <v>22502</v>
      </c>
      <c r="F6801">
        <f>VALUE(SUBSTITUTE(Hafas[[#This Row],[Breitengrad Bahnhof]],".",","))</f>
        <v>50.493693</v>
      </c>
      <c r="G6801">
        <f>VALUE(SUBSTITUTE(Hafas[[#This Row],[Längengrad Bahnhof]],".",","))</f>
        <v>12.97461</v>
      </c>
    </row>
    <row r="6802" spans="1:7">
      <c r="A6802" s="4" t="s">
        <v>22503</v>
      </c>
      <c r="B6802">
        <v>8007140</v>
      </c>
      <c r="D6802" s="4" t="s">
        <v>22504</v>
      </c>
      <c r="E6802" s="4" t="s">
        <v>22505</v>
      </c>
      <c r="F6802">
        <f>VALUE(SUBSTITUTE(Hafas[[#This Row],[Breitengrad Bahnhof]],".",","))</f>
        <v>49.146341999999997</v>
      </c>
      <c r="G6802">
        <f>VALUE(SUBSTITUTE(Hafas[[#This Row],[Längengrad Bahnhof]],".",","))</f>
        <v>8.6689860000000003</v>
      </c>
    </row>
    <row r="6803" spans="1:7">
      <c r="A6803" s="4" t="s">
        <v>22506</v>
      </c>
      <c r="B6803">
        <v>8079149</v>
      </c>
      <c r="D6803" s="4" t="s">
        <v>22507</v>
      </c>
      <c r="E6803" s="4" t="s">
        <v>22508</v>
      </c>
      <c r="F6803">
        <f>VALUE(SUBSTITUTE(Hafas[[#This Row],[Breitengrad Bahnhof]],".",","))</f>
        <v>49.146484000000001</v>
      </c>
      <c r="G6803">
        <f>VALUE(SUBSTITUTE(Hafas[[#This Row],[Längengrad Bahnhof]],".",","))</f>
        <v>8.6620200000000001</v>
      </c>
    </row>
    <row r="6804" spans="1:7">
      <c r="A6804" s="4" t="s">
        <v>22509</v>
      </c>
      <c r="B6804">
        <v>8006008</v>
      </c>
      <c r="D6804" s="4" t="s">
        <v>22510</v>
      </c>
      <c r="E6804" s="4" t="s">
        <v>22511</v>
      </c>
      <c r="F6804">
        <f>VALUE(SUBSTITUTE(Hafas[[#This Row],[Breitengrad Bahnhof]],".",","))</f>
        <v>48.826858000000001</v>
      </c>
      <c r="G6804">
        <f>VALUE(SUBSTITUTE(Hafas[[#This Row],[Längengrad Bahnhof]],".",","))</f>
        <v>8.7112839999999991</v>
      </c>
    </row>
    <row r="6805" spans="1:7">
      <c r="A6805" s="4" t="s">
        <v>22512</v>
      </c>
      <c r="B6805">
        <v>8007166</v>
      </c>
      <c r="D6805" s="4" t="s">
        <v>22513</v>
      </c>
      <c r="E6805" s="4" t="s">
        <v>22514</v>
      </c>
      <c r="F6805">
        <f>VALUE(SUBSTITUTE(Hafas[[#This Row],[Breitengrad Bahnhof]],".",","))</f>
        <v>48.980370999999998</v>
      </c>
      <c r="G6805">
        <f>VALUE(SUBSTITUTE(Hafas[[#This Row],[Längengrad Bahnhof]],".",","))</f>
        <v>9.7780570000000004</v>
      </c>
    </row>
    <row r="6806" spans="1:7">
      <c r="A6806" s="4" t="s">
        <v>22515</v>
      </c>
      <c r="B6806">
        <v>8006688</v>
      </c>
      <c r="D6806" s="4" t="s">
        <v>22516</v>
      </c>
      <c r="E6806" s="4" t="s">
        <v>22517</v>
      </c>
      <c r="F6806">
        <f>VALUE(SUBSTITUTE(Hafas[[#This Row],[Breitengrad Bahnhof]],".",","))</f>
        <v>48.273699999999998</v>
      </c>
      <c r="G6806">
        <f>VALUE(SUBSTITUTE(Hafas[[#This Row],[Längengrad Bahnhof]],".",","))</f>
        <v>11.568628</v>
      </c>
    </row>
    <row r="6807" spans="1:7">
      <c r="A6807" s="4" t="s">
        <v>22518</v>
      </c>
      <c r="B6807">
        <v>8071104</v>
      </c>
      <c r="D6807" s="4" t="s">
        <v>22519</v>
      </c>
      <c r="E6807" s="4" t="s">
        <v>22520</v>
      </c>
      <c r="F6807">
        <f>VALUE(SUBSTITUTE(Hafas[[#This Row],[Breitengrad Bahnhof]],".",","))</f>
        <v>49.071758000000003</v>
      </c>
      <c r="G6807">
        <f>VALUE(SUBSTITUTE(Hafas[[#This Row],[Längengrad Bahnhof]],".",","))</f>
        <v>10.631968000000001</v>
      </c>
    </row>
    <row r="6808" spans="1:7">
      <c r="A6808" s="4" t="s">
        <v>22521</v>
      </c>
      <c r="B6808">
        <v>8006017</v>
      </c>
      <c r="D6808" s="4" t="s">
        <v>22522</v>
      </c>
      <c r="E6808" s="4" t="s">
        <v>22523</v>
      </c>
      <c r="F6808">
        <f>VALUE(SUBSTITUTE(Hafas[[#This Row],[Breitengrad Bahnhof]],".",","))</f>
        <v>50.129846000000001</v>
      </c>
      <c r="G6808">
        <f>VALUE(SUBSTITUTE(Hafas[[#This Row],[Längengrad Bahnhof]],".",","))</f>
        <v>11.528122</v>
      </c>
    </row>
    <row r="6809" spans="1:7">
      <c r="A6809" s="4" t="s">
        <v>22524</v>
      </c>
      <c r="B6809">
        <v>8006016</v>
      </c>
      <c r="D6809" s="4" t="s">
        <v>22525</v>
      </c>
      <c r="E6809" s="4" t="s">
        <v>22526</v>
      </c>
      <c r="F6809">
        <f>VALUE(SUBSTITUTE(Hafas[[#This Row],[Breitengrad Bahnhof]],".",","))</f>
        <v>49.968884000000003</v>
      </c>
      <c r="G6809">
        <f>VALUE(SUBSTITUTE(Hafas[[#This Row],[Längengrad Bahnhof]],".",","))</f>
        <v>11.689862</v>
      </c>
    </row>
    <row r="6810" spans="1:7">
      <c r="A6810" s="4" t="s">
        <v>22527</v>
      </c>
      <c r="B6810">
        <v>8006833</v>
      </c>
      <c r="D6810" s="4" t="s">
        <v>22528</v>
      </c>
      <c r="E6810" s="4" t="s">
        <v>22529</v>
      </c>
      <c r="F6810">
        <f>VALUE(SUBSTITUTE(Hafas[[#This Row],[Breitengrad Bahnhof]],".",","))</f>
        <v>47.723494000000002</v>
      </c>
      <c r="G6810">
        <f>VALUE(SUBSTITUTE(Hafas[[#This Row],[Längengrad Bahnhof]],".",","))</f>
        <v>9.2289840000000005</v>
      </c>
    </row>
    <row r="6811" spans="1:7">
      <c r="A6811" s="4" t="s">
        <v>22530</v>
      </c>
      <c r="B6811">
        <v>8013174</v>
      </c>
      <c r="D6811" s="4" t="s">
        <v>22531</v>
      </c>
      <c r="E6811" s="4" t="s">
        <v>22532</v>
      </c>
      <c r="F6811">
        <f>VALUE(SUBSTITUTE(Hafas[[#This Row],[Breitengrad Bahnhof]],".",","))</f>
        <v>50.659253</v>
      </c>
      <c r="G6811">
        <f>VALUE(SUBSTITUTE(Hafas[[#This Row],[Längengrad Bahnhof]],".",","))</f>
        <v>11.435072999999999</v>
      </c>
    </row>
    <row r="6812" spans="1:7">
      <c r="A6812" s="4" t="s">
        <v>22533</v>
      </c>
      <c r="B6812">
        <v>8013175</v>
      </c>
      <c r="D6812" s="4" t="s">
        <v>22534</v>
      </c>
      <c r="E6812" s="4" t="s">
        <v>22535</v>
      </c>
      <c r="F6812">
        <f>VALUE(SUBSTITUTE(Hafas[[#This Row],[Breitengrad Bahnhof]],".",","))</f>
        <v>50.427759999999999</v>
      </c>
      <c r="G6812">
        <f>VALUE(SUBSTITUTE(Hafas[[#This Row],[Längengrad Bahnhof]],".",","))</f>
        <v>12.989117999999999</v>
      </c>
    </row>
    <row r="6813" spans="1:7">
      <c r="A6813" s="4" t="s">
        <v>22536</v>
      </c>
      <c r="B6813">
        <v>8006025</v>
      </c>
      <c r="D6813" s="4" t="s">
        <v>22537</v>
      </c>
      <c r="E6813" s="4" t="s">
        <v>22538</v>
      </c>
      <c r="F6813">
        <f>VALUE(SUBSTITUTE(Hafas[[#This Row],[Breitengrad Bahnhof]],".",","))</f>
        <v>49.106023999999998</v>
      </c>
      <c r="G6813">
        <f>VALUE(SUBSTITUTE(Hafas[[#This Row],[Längengrad Bahnhof]],".",","))</f>
        <v>10.730880000000001</v>
      </c>
    </row>
    <row r="6814" spans="1:7">
      <c r="A6814" s="4" t="s">
        <v>22539</v>
      </c>
      <c r="B6814">
        <v>8006026</v>
      </c>
      <c r="D6814" s="4" t="s">
        <v>22540</v>
      </c>
      <c r="E6814" s="4" t="s">
        <v>22541</v>
      </c>
      <c r="F6814">
        <f>VALUE(SUBSTITUTE(Hafas[[#This Row],[Breitengrad Bahnhof]],".",","))</f>
        <v>54.838594000000001</v>
      </c>
      <c r="G6814">
        <f>VALUE(SUBSTITUTE(Hafas[[#This Row],[Längengrad Bahnhof]],".",","))</f>
        <v>8.8628210000000003</v>
      </c>
    </row>
    <row r="6815" spans="1:7">
      <c r="A6815" s="4" t="s">
        <v>22542</v>
      </c>
      <c r="B6815">
        <v>8006030</v>
      </c>
      <c r="D6815" s="4" t="s">
        <v>22543</v>
      </c>
      <c r="E6815" s="4" t="s">
        <v>22544</v>
      </c>
      <c r="F6815">
        <f>VALUE(SUBSTITUTE(Hafas[[#This Row],[Breitengrad Bahnhof]],".",","))</f>
        <v>48.804955999999997</v>
      </c>
      <c r="G6815">
        <f>VALUE(SUBSTITUTE(Hafas[[#This Row],[Längengrad Bahnhof]],".",","))</f>
        <v>9.573734</v>
      </c>
    </row>
    <row r="6816" spans="1:7">
      <c r="A6816" s="4" t="s">
        <v>22545</v>
      </c>
      <c r="B6816">
        <v>8006032</v>
      </c>
      <c r="D6816" s="4" t="s">
        <v>22546</v>
      </c>
      <c r="E6816" s="4" t="s">
        <v>22547</v>
      </c>
      <c r="F6816">
        <f>VALUE(SUBSTITUTE(Hafas[[#This Row],[Breitengrad Bahnhof]],".",","))</f>
        <v>50.512369</v>
      </c>
      <c r="G6816">
        <f>VALUE(SUBSTITUTE(Hafas[[#This Row],[Längengrad Bahnhof]],".",","))</f>
        <v>6.5801730000000003</v>
      </c>
    </row>
    <row r="6817" spans="1:7">
      <c r="A6817" s="4" t="s">
        <v>22548</v>
      </c>
      <c r="B6817">
        <v>8007357</v>
      </c>
      <c r="D6817" s="4" t="s">
        <v>22549</v>
      </c>
      <c r="E6817" s="4" t="s">
        <v>22550</v>
      </c>
      <c r="F6817">
        <f>VALUE(SUBSTITUTE(Hafas[[#This Row],[Breitengrad Bahnhof]],".",","))</f>
        <v>50.255912000000002</v>
      </c>
      <c r="G6817">
        <f>VALUE(SUBSTITUTE(Hafas[[#This Row],[Längengrad Bahnhof]],".",","))</f>
        <v>7.13185</v>
      </c>
    </row>
    <row r="6818" spans="1:7">
      <c r="A6818" s="4" t="s">
        <v>22551</v>
      </c>
      <c r="B6818">
        <v>8006036</v>
      </c>
      <c r="D6818" s="4" t="s">
        <v>22552</v>
      </c>
      <c r="E6818" s="4" t="s">
        <v>22553</v>
      </c>
      <c r="F6818">
        <f>VALUE(SUBSTITUTE(Hafas[[#This Row],[Breitengrad Bahnhof]],".",","))</f>
        <v>50.418416999999998</v>
      </c>
      <c r="G6818">
        <f>VALUE(SUBSTITUTE(Hafas[[#This Row],[Längengrad Bahnhof]],".",","))</f>
        <v>7.5279949999999998</v>
      </c>
    </row>
    <row r="6819" spans="1:7">
      <c r="A6819" s="4" t="s">
        <v>22554</v>
      </c>
      <c r="B6819">
        <v>8006037</v>
      </c>
      <c r="D6819" s="4" t="s">
        <v>22555</v>
      </c>
      <c r="E6819" s="4" t="s">
        <v>22556</v>
      </c>
      <c r="F6819">
        <f>VALUE(SUBSTITUTE(Hafas[[#This Row],[Breitengrad Bahnhof]],".",","))</f>
        <v>47.835814999999997</v>
      </c>
      <c r="G6819">
        <f>VALUE(SUBSTITUTE(Hafas[[#This Row],[Längengrad Bahnhof]],".",","))</f>
        <v>12.33869</v>
      </c>
    </row>
    <row r="6820" spans="1:7">
      <c r="A6820" s="4" t="s">
        <v>22557</v>
      </c>
      <c r="B6820">
        <v>8006039</v>
      </c>
      <c r="D6820" s="4" t="s">
        <v>22558</v>
      </c>
      <c r="E6820" s="4" t="s">
        <v>22559</v>
      </c>
      <c r="F6820">
        <f>VALUE(SUBSTITUTE(Hafas[[#This Row],[Breitengrad Bahnhof]],".",","))</f>
        <v>48.550144000000003</v>
      </c>
      <c r="G6820">
        <f>VALUE(SUBSTITUTE(Hafas[[#This Row],[Längengrad Bahnhof]],".",","))</f>
        <v>9.8945690000000006</v>
      </c>
    </row>
    <row r="6821" spans="1:7">
      <c r="A6821" s="4" t="s">
        <v>22560</v>
      </c>
      <c r="B6821">
        <v>8005945</v>
      </c>
      <c r="D6821" s="4" t="s">
        <v>22561</v>
      </c>
      <c r="E6821" s="4" t="s">
        <v>22562</v>
      </c>
      <c r="F6821">
        <f>VALUE(SUBSTITUTE(Hafas[[#This Row],[Breitengrad Bahnhof]],".",","))</f>
        <v>49.995933000000001</v>
      </c>
      <c r="G6821">
        <f>VALUE(SUBSTITUTE(Hafas[[#This Row],[Längengrad Bahnhof]],".",","))</f>
        <v>7.0048060000000003</v>
      </c>
    </row>
    <row r="6822" spans="1:7">
      <c r="A6822" s="4" t="s">
        <v>22563</v>
      </c>
      <c r="B6822">
        <v>8005342</v>
      </c>
      <c r="D6822" s="4" t="s">
        <v>22564</v>
      </c>
      <c r="E6822" s="4" t="s">
        <v>22565</v>
      </c>
      <c r="F6822">
        <f>VALUE(SUBSTITUTE(Hafas[[#This Row],[Breitengrad Bahnhof]],".",","))</f>
        <v>50.102659000000003</v>
      </c>
      <c r="G6822">
        <f>VALUE(SUBSTITUTE(Hafas[[#This Row],[Längengrad Bahnhof]],".",","))</f>
        <v>6.6029470000000003</v>
      </c>
    </row>
    <row r="6823" spans="1:7">
      <c r="A6823" s="4" t="s">
        <v>22566</v>
      </c>
      <c r="B6823">
        <v>8007852</v>
      </c>
      <c r="D6823" s="4" t="s">
        <v>22567</v>
      </c>
      <c r="E6823" s="4" t="s">
        <v>22568</v>
      </c>
      <c r="F6823">
        <f>VALUE(SUBSTITUTE(Hafas[[#This Row],[Breitengrad Bahnhof]],".",","))</f>
        <v>50.330922999999999</v>
      </c>
      <c r="G6823">
        <f>VALUE(SUBSTITUTE(Hafas[[#This Row],[Längengrad Bahnhof]],".",","))</f>
        <v>8.5272539999999992</v>
      </c>
    </row>
    <row r="6824" spans="1:7">
      <c r="A6824" s="4" t="s">
        <v>22569</v>
      </c>
      <c r="B6824">
        <v>8006041</v>
      </c>
      <c r="D6824" s="4" t="s">
        <v>22570</v>
      </c>
      <c r="E6824" s="4" t="s">
        <v>22571</v>
      </c>
      <c r="F6824">
        <f>VALUE(SUBSTITUTE(Hafas[[#This Row],[Breitengrad Bahnhof]],".",","))</f>
        <v>51.654480999999997</v>
      </c>
      <c r="G6824">
        <f>VALUE(SUBSTITUTE(Hafas[[#This Row],[Längengrad Bahnhof]],".",","))</f>
        <v>9.6552399999999992</v>
      </c>
    </row>
    <row r="6825" spans="1:7">
      <c r="A6825" s="4" t="s">
        <v>22572</v>
      </c>
      <c r="B6825">
        <v>8006043</v>
      </c>
      <c r="D6825" s="4" t="s">
        <v>22573</v>
      </c>
      <c r="E6825" s="4" t="s">
        <v>22574</v>
      </c>
      <c r="F6825">
        <f>VALUE(SUBSTITUTE(Hafas[[#This Row],[Breitengrad Bahnhof]],".",","))</f>
        <v>51.280707999999997</v>
      </c>
      <c r="G6825">
        <f>VALUE(SUBSTITUTE(Hafas[[#This Row],[Längengrad Bahnhof]],".",","))</f>
        <v>8.6702270000000006</v>
      </c>
    </row>
    <row r="6826" spans="1:7">
      <c r="A6826" s="4" t="s">
        <v>22575</v>
      </c>
      <c r="B6826">
        <v>8006048</v>
      </c>
      <c r="D6826" s="4" t="s">
        <v>22576</v>
      </c>
      <c r="E6826" s="4" t="s">
        <v>22577</v>
      </c>
      <c r="F6826">
        <f>VALUE(SUBSTITUTE(Hafas[[#This Row],[Breitengrad Bahnhof]],".",","))</f>
        <v>48.022741000000003</v>
      </c>
      <c r="G6826">
        <f>VALUE(SUBSTITUTE(Hafas[[#This Row],[Längengrad Bahnhof]],".",","))</f>
        <v>11.093969</v>
      </c>
    </row>
    <row r="6827" spans="1:7">
      <c r="A6827" s="4" t="s">
        <v>22578</v>
      </c>
      <c r="B6827">
        <v>8013177</v>
      </c>
      <c r="D6827" s="4" t="s">
        <v>22579</v>
      </c>
      <c r="E6827" s="4" t="s">
        <v>22580</v>
      </c>
      <c r="F6827">
        <f>VALUE(SUBSTITUTE(Hafas[[#This Row],[Breitengrad Bahnhof]],".",","))</f>
        <v>53.860723999999998</v>
      </c>
      <c r="G6827">
        <f>VALUE(SUBSTITUTE(Hafas[[#This Row],[Längengrad Bahnhof]],".",","))</f>
        <v>13.116222</v>
      </c>
    </row>
    <row r="6828" spans="1:7">
      <c r="A6828" s="4" t="s">
        <v>22581</v>
      </c>
      <c r="B6828">
        <v>8079774</v>
      </c>
      <c r="D6828" s="4" t="s">
        <v>22582</v>
      </c>
      <c r="E6828" s="4" t="s">
        <v>22583</v>
      </c>
      <c r="F6828">
        <f>VALUE(SUBSTITUTE(Hafas[[#This Row],[Breitengrad Bahnhof]],".",","))</f>
        <v>53.857266000000003</v>
      </c>
      <c r="G6828">
        <f>VALUE(SUBSTITUTE(Hafas[[#This Row],[Längengrad Bahnhof]],".",","))</f>
        <v>13.126393</v>
      </c>
    </row>
    <row r="6829" spans="1:7">
      <c r="A6829" s="4" t="s">
        <v>22584</v>
      </c>
      <c r="B6829">
        <v>8006050</v>
      </c>
      <c r="D6829" s="4" t="s">
        <v>22585</v>
      </c>
      <c r="E6829" s="4" t="s">
        <v>22586</v>
      </c>
      <c r="F6829">
        <f>VALUE(SUBSTITUTE(Hafas[[#This Row],[Breitengrad Bahnhof]],".",","))</f>
        <v>50.233902</v>
      </c>
      <c r="G6829">
        <f>VALUE(SUBSTITUTE(Hafas[[#This Row],[Längengrad Bahnhof]],".",","))</f>
        <v>6.9312300000000002</v>
      </c>
    </row>
    <row r="6830" spans="1:7">
      <c r="A6830" s="4" t="s">
        <v>22587</v>
      </c>
      <c r="B6830">
        <v>8006052</v>
      </c>
      <c r="D6830" s="4" t="s">
        <v>22588</v>
      </c>
      <c r="E6830" s="4" t="s">
        <v>22589</v>
      </c>
      <c r="F6830">
        <f>VALUE(SUBSTITUTE(Hafas[[#This Row],[Breitengrad Bahnhof]],".",","))</f>
        <v>49.517572000000001</v>
      </c>
      <c r="G6830">
        <f>VALUE(SUBSTITUTE(Hafas[[#This Row],[Längengrad Bahnhof]],".",","))</f>
        <v>10.986146</v>
      </c>
    </row>
    <row r="6831" spans="1:7">
      <c r="A6831" s="4" t="s">
        <v>22590</v>
      </c>
      <c r="B6831">
        <v>8013178</v>
      </c>
      <c r="D6831" s="4" t="s">
        <v>22591</v>
      </c>
      <c r="E6831" s="4" t="s">
        <v>22592</v>
      </c>
      <c r="F6831">
        <f>VALUE(SUBSTITUTE(Hafas[[#This Row],[Breitengrad Bahnhof]],".",","))</f>
        <v>50.826416000000002</v>
      </c>
      <c r="G6831">
        <f>VALUE(SUBSTITUTE(Hafas[[#This Row],[Längengrad Bahnhof]],".",","))</f>
        <v>10.026649000000001</v>
      </c>
    </row>
    <row r="6832" spans="1:7">
      <c r="A6832" s="4" t="s">
        <v>22593</v>
      </c>
      <c r="B6832">
        <v>8013179</v>
      </c>
      <c r="D6832" s="4" t="s">
        <v>22594</v>
      </c>
      <c r="E6832" s="4" t="s">
        <v>22595</v>
      </c>
      <c r="F6832">
        <f>VALUE(SUBSTITUTE(Hafas[[#This Row],[Breitengrad Bahnhof]],".",","))</f>
        <v>50.529336999999998</v>
      </c>
      <c r="G6832">
        <f>VALUE(SUBSTITUTE(Hafas[[#This Row],[Längengrad Bahnhof]],".",","))</f>
        <v>10.538532999999999</v>
      </c>
    </row>
    <row r="6833" spans="1:7">
      <c r="A6833" s="4" t="s">
        <v>22596</v>
      </c>
      <c r="B6833">
        <v>8006717</v>
      </c>
      <c r="D6833" s="4" t="s">
        <v>22597</v>
      </c>
      <c r="E6833" s="4" t="s">
        <v>22598</v>
      </c>
      <c r="F6833">
        <f>VALUE(SUBSTITUTE(Hafas[[#This Row],[Breitengrad Bahnhof]],".",","))</f>
        <v>47.826813999999999</v>
      </c>
      <c r="G6833">
        <f>VALUE(SUBSTITUTE(Hafas[[#This Row],[Längengrad Bahnhof]],".",","))</f>
        <v>12.32188</v>
      </c>
    </row>
    <row r="6834" spans="1:7">
      <c r="A6834" s="4" t="s">
        <v>22599</v>
      </c>
      <c r="B6834">
        <v>8013180</v>
      </c>
      <c r="D6834" s="4" t="s">
        <v>22600</v>
      </c>
      <c r="E6834" s="4" t="s">
        <v>22601</v>
      </c>
      <c r="F6834">
        <f>VALUE(SUBSTITUTE(Hafas[[#This Row],[Breitengrad Bahnhof]],".",","))</f>
        <v>52.252389000000001</v>
      </c>
      <c r="G6834">
        <f>VALUE(SUBSTITUTE(Hafas[[#This Row],[Längengrad Bahnhof]],".",","))</f>
        <v>11.499764000000001</v>
      </c>
    </row>
    <row r="6835" spans="1:7">
      <c r="A6835" s="4" t="s">
        <v>22602</v>
      </c>
      <c r="B6835">
        <v>8006053</v>
      </c>
      <c r="D6835" s="4" t="s">
        <v>22603</v>
      </c>
      <c r="E6835" s="4" t="s">
        <v>22604</v>
      </c>
      <c r="F6835">
        <f>VALUE(SUBSTITUTE(Hafas[[#This Row],[Breitengrad Bahnhof]],".",","))</f>
        <v>48.948118000000001</v>
      </c>
      <c r="G6835">
        <f>VALUE(SUBSTITUTE(Hafas[[#This Row],[Längengrad Bahnhof]],".",","))</f>
        <v>8.9576320000000003</v>
      </c>
    </row>
    <row r="6836" spans="1:7">
      <c r="A6836" s="4" t="s">
        <v>22605</v>
      </c>
      <c r="B6836">
        <v>8007660</v>
      </c>
      <c r="D6836" s="4" t="s">
        <v>22606</v>
      </c>
      <c r="E6836" s="4" t="s">
        <v>22607</v>
      </c>
      <c r="F6836">
        <f>VALUE(SUBSTITUTE(Hafas[[#This Row],[Breitengrad Bahnhof]],".",","))</f>
        <v>48.954861000000001</v>
      </c>
      <c r="G6836">
        <f>VALUE(SUBSTITUTE(Hafas[[#This Row],[Längengrad Bahnhof]],".",","))</f>
        <v>8.9854450000000003</v>
      </c>
    </row>
    <row r="6837" spans="1:7">
      <c r="A6837" s="4" t="s">
        <v>22608</v>
      </c>
      <c r="B6837">
        <v>8070559</v>
      </c>
      <c r="D6837" s="4" t="s">
        <v>22609</v>
      </c>
      <c r="E6837" s="4" t="s">
        <v>22610</v>
      </c>
      <c r="F6837">
        <f>VALUE(SUBSTITUTE(Hafas[[#This Row],[Breitengrad Bahnhof]],".",","))</f>
        <v>51.104126000000001</v>
      </c>
      <c r="G6837">
        <f>VALUE(SUBSTITUTE(Hafas[[#This Row],[Längengrad Bahnhof]],".",","))</f>
        <v>7.723306</v>
      </c>
    </row>
    <row r="6838" spans="1:7">
      <c r="A6838" s="4" t="s">
        <v>340</v>
      </c>
      <c r="B6838">
        <v>8006054</v>
      </c>
      <c r="D6838" s="4" t="s">
        <v>22611</v>
      </c>
      <c r="E6838" s="4" t="s">
        <v>22612</v>
      </c>
      <c r="F6838">
        <f>VALUE(SUBSTITUTE(Hafas[[#This Row],[Breitengrad Bahnhof]],".",","))</f>
        <v>50.399717000000003</v>
      </c>
      <c r="G6838">
        <f>VALUE(SUBSTITUTE(Hafas[[#This Row],[Längengrad Bahnhof]],".",","))</f>
        <v>7.6100390000000004</v>
      </c>
    </row>
    <row r="6839" spans="1:7">
      <c r="A6839" s="4" t="s">
        <v>22613</v>
      </c>
      <c r="B6839">
        <v>8006056</v>
      </c>
      <c r="D6839" s="4" t="s">
        <v>22614</v>
      </c>
      <c r="E6839" s="4" t="s">
        <v>22615</v>
      </c>
      <c r="F6839">
        <f>VALUE(SUBSTITUTE(Hafas[[#This Row],[Breitengrad Bahnhof]],".",","))</f>
        <v>53.399098000000002</v>
      </c>
      <c r="G6839">
        <f>VALUE(SUBSTITUTE(Hafas[[#This Row],[Längengrad Bahnhof]],".",","))</f>
        <v>8.1501870000000007</v>
      </c>
    </row>
    <row r="6840" spans="1:7">
      <c r="A6840" s="4" t="s">
        <v>22616</v>
      </c>
      <c r="B6840">
        <v>8006058</v>
      </c>
      <c r="D6840" s="4" t="s">
        <v>22617</v>
      </c>
      <c r="E6840" s="4" t="s">
        <v>22618</v>
      </c>
      <c r="F6840">
        <f>VALUE(SUBSTITUTE(Hafas[[#This Row],[Breitengrad Bahnhof]],".",","))</f>
        <v>53.199049000000002</v>
      </c>
      <c r="G6840">
        <f>VALUE(SUBSTITUTE(Hafas[[#This Row],[Längengrad Bahnhof]],".",","))</f>
        <v>10.555558</v>
      </c>
    </row>
    <row r="6841" spans="1:7">
      <c r="A6841" s="4" t="s">
        <v>22619</v>
      </c>
      <c r="B6841">
        <v>8006059</v>
      </c>
      <c r="D6841" s="4" t="s">
        <v>22620</v>
      </c>
      <c r="E6841" s="4" t="s">
        <v>22621</v>
      </c>
      <c r="F6841">
        <f>VALUE(SUBSTITUTE(Hafas[[#This Row],[Breitengrad Bahnhof]],".",","))</f>
        <v>48.104109000000001</v>
      </c>
      <c r="G6841">
        <f>VALUE(SUBSTITUTE(Hafas[[#This Row],[Längengrad Bahnhof]],".",","))</f>
        <v>11.764379999999999</v>
      </c>
    </row>
    <row r="6842" spans="1:7">
      <c r="A6842" s="4" t="s">
        <v>22622</v>
      </c>
      <c r="B6842">
        <v>8013182</v>
      </c>
      <c r="D6842" s="4" t="s">
        <v>22623</v>
      </c>
      <c r="E6842" s="4" t="s">
        <v>22624</v>
      </c>
      <c r="F6842">
        <f>VALUE(SUBSTITUTE(Hafas[[#This Row],[Breitengrad Bahnhof]],".",","))</f>
        <v>51.597543999999999</v>
      </c>
      <c r="G6842">
        <f>VALUE(SUBSTITUTE(Hafas[[#This Row],[Längengrad Bahnhof]],".",","))</f>
        <v>11.4293</v>
      </c>
    </row>
    <row r="6843" spans="1:7">
      <c r="A6843" s="4" t="s">
        <v>22625</v>
      </c>
      <c r="B6843">
        <v>8079152</v>
      </c>
      <c r="D6843" s="4" t="s">
        <v>22626</v>
      </c>
      <c r="E6843" s="4" t="s">
        <v>22627</v>
      </c>
      <c r="F6843">
        <f>VALUE(SUBSTITUTE(Hafas[[#This Row],[Breitengrad Bahnhof]],".",","))</f>
        <v>51.598114000000002</v>
      </c>
      <c r="G6843">
        <f>VALUE(SUBSTITUTE(Hafas[[#This Row],[Längengrad Bahnhof]],".",","))</f>
        <v>11.412177</v>
      </c>
    </row>
    <row r="6844" spans="1:7">
      <c r="A6844" s="4" t="s">
        <v>22628</v>
      </c>
      <c r="B6844">
        <v>8006060</v>
      </c>
      <c r="D6844" s="4" t="s">
        <v>22629</v>
      </c>
      <c r="E6844" s="4" t="s">
        <v>22630</v>
      </c>
      <c r="F6844">
        <f>VALUE(SUBSTITUTE(Hafas[[#This Row],[Breitengrad Bahnhof]],".",","))</f>
        <v>52.257212000000003</v>
      </c>
      <c r="G6844">
        <f>VALUE(SUBSTITUTE(Hafas[[#This Row],[Längengrad Bahnhof]],".",","))</f>
        <v>10.35976</v>
      </c>
    </row>
    <row r="6845" spans="1:7">
      <c r="A6845" s="4" t="s">
        <v>22631</v>
      </c>
      <c r="B6845">
        <v>8006061</v>
      </c>
      <c r="D6845" s="4" t="s">
        <v>22632</v>
      </c>
      <c r="E6845" s="4" t="s">
        <v>22633</v>
      </c>
      <c r="F6845">
        <f>VALUE(SUBSTITUTE(Hafas[[#This Row],[Breitengrad Bahnhof]],".",","))</f>
        <v>52.728904</v>
      </c>
      <c r="G6845">
        <f>VALUE(SUBSTITUTE(Hafas[[#This Row],[Längengrad Bahnhof]],".",","))</f>
        <v>8.280367</v>
      </c>
    </row>
    <row r="6846" spans="1:7">
      <c r="A6846" s="4" t="s">
        <v>22634</v>
      </c>
      <c r="B6846">
        <v>8087020</v>
      </c>
      <c r="D6846" s="4" t="s">
        <v>22635</v>
      </c>
      <c r="E6846" s="4" t="s">
        <v>22636</v>
      </c>
      <c r="F6846">
        <f>VALUE(SUBSTITUTE(Hafas[[#This Row],[Breitengrad Bahnhof]],".",","))</f>
        <v>52.748365999999997</v>
      </c>
      <c r="G6846">
        <f>VALUE(SUBSTITUTE(Hafas[[#This Row],[Längengrad Bahnhof]],".",","))</f>
        <v>8.2920490000000004</v>
      </c>
    </row>
    <row r="6847" spans="1:7">
      <c r="A6847" s="4" t="s">
        <v>22637</v>
      </c>
      <c r="B6847">
        <v>8013183</v>
      </c>
      <c r="D6847" s="4" t="s">
        <v>22638</v>
      </c>
      <c r="E6847" s="4" t="s">
        <v>22639</v>
      </c>
      <c r="F6847">
        <f>VALUE(SUBSTITUTE(Hafas[[#This Row],[Breitengrad Bahnhof]],".",","))</f>
        <v>52.722332000000002</v>
      </c>
      <c r="G6847">
        <f>VALUE(SUBSTITUTE(Hafas[[#This Row],[Längengrad Bahnhof]],".",","))</f>
        <v>13.114827</v>
      </c>
    </row>
    <row r="6848" spans="1:7">
      <c r="A6848" s="4" t="s">
        <v>22640</v>
      </c>
      <c r="B6848">
        <v>8013184</v>
      </c>
      <c r="D6848" s="4" t="s">
        <v>22641</v>
      </c>
      <c r="E6848" s="4" t="s">
        <v>22642</v>
      </c>
      <c r="F6848">
        <f>VALUE(SUBSTITUTE(Hafas[[#This Row],[Breitengrad Bahnhof]],".",","))</f>
        <v>50.415329999999997</v>
      </c>
      <c r="G6848">
        <f>VALUE(SUBSTITUTE(Hafas[[#This Row],[Längengrad Bahnhof]],".",","))</f>
        <v>10.813763</v>
      </c>
    </row>
    <row r="6849" spans="1:7">
      <c r="A6849" s="4" t="s">
        <v>22643</v>
      </c>
      <c r="B6849">
        <v>8006065</v>
      </c>
      <c r="D6849" s="4" t="s">
        <v>22644</v>
      </c>
      <c r="E6849" s="4" t="s">
        <v>22645</v>
      </c>
      <c r="F6849">
        <f>VALUE(SUBSTITUTE(Hafas[[#This Row],[Breitengrad Bahnhof]],".",","))</f>
        <v>49.831432</v>
      </c>
      <c r="G6849">
        <f>VALUE(SUBSTITUTE(Hafas[[#This Row],[Längengrad Bahnhof]],".",","))</f>
        <v>9.8761960000000002</v>
      </c>
    </row>
    <row r="6850" spans="1:7">
      <c r="A6850" s="4" t="s">
        <v>22646</v>
      </c>
      <c r="B6850">
        <v>8011101</v>
      </c>
      <c r="D6850" s="4" t="s">
        <v>2585</v>
      </c>
      <c r="E6850" s="4" t="s">
        <v>2585</v>
      </c>
      <c r="F6850">
        <f>VALUE(SUBSTITUTE(Hafas[[#This Row],[Breitengrad Bahnhof]],".",","))</f>
        <v>999999</v>
      </c>
      <c r="G6850">
        <f>VALUE(SUBSTITUTE(Hafas[[#This Row],[Längengrad Bahnhof]],".",","))</f>
        <v>999999</v>
      </c>
    </row>
    <row r="6851" spans="1:7">
      <c r="A6851" s="4" t="s">
        <v>22647</v>
      </c>
      <c r="B6851">
        <v>8006064</v>
      </c>
      <c r="D6851" s="4" t="s">
        <v>22648</v>
      </c>
      <c r="E6851" s="4" t="s">
        <v>22649</v>
      </c>
      <c r="F6851">
        <f>VALUE(SUBSTITUTE(Hafas[[#This Row],[Breitengrad Bahnhof]],".",","))</f>
        <v>51.300123999999997</v>
      </c>
      <c r="G6851">
        <f>VALUE(SUBSTITUTE(Hafas[[#This Row],[Längengrad Bahnhof]],".",","))</f>
        <v>7.1017250000000001</v>
      </c>
    </row>
    <row r="6852" spans="1:7">
      <c r="A6852" s="4" t="s">
        <v>22650</v>
      </c>
      <c r="B6852">
        <v>8003529</v>
      </c>
      <c r="D6852" s="4" t="s">
        <v>22651</v>
      </c>
      <c r="E6852" s="4" t="s">
        <v>22652</v>
      </c>
      <c r="F6852">
        <f>VALUE(SUBSTITUTE(Hafas[[#This Row],[Breitengrad Bahnhof]],".",","))</f>
        <v>51.354764000000003</v>
      </c>
      <c r="G6852">
        <f>VALUE(SUBSTITUTE(Hafas[[#This Row],[Längengrad Bahnhof]],".",","))</f>
        <v>7.1223770000000002</v>
      </c>
    </row>
    <row r="6853" spans="1:7">
      <c r="A6853" s="4" t="s">
        <v>22653</v>
      </c>
      <c r="B6853">
        <v>8004340</v>
      </c>
      <c r="D6853" s="4" t="s">
        <v>22654</v>
      </c>
      <c r="E6853" s="4" t="s">
        <v>22655</v>
      </c>
      <c r="F6853">
        <f>VALUE(SUBSTITUTE(Hafas[[#This Row],[Breitengrad Bahnhof]],".",","))</f>
        <v>51.313158999999999</v>
      </c>
      <c r="G6853">
        <f>VALUE(SUBSTITUTE(Hafas[[#This Row],[Längengrad Bahnhof]],".",","))</f>
        <v>7.090484</v>
      </c>
    </row>
    <row r="6854" spans="1:7">
      <c r="A6854" s="4" t="s">
        <v>22656</v>
      </c>
      <c r="B6854">
        <v>8004430</v>
      </c>
      <c r="D6854" s="4" t="s">
        <v>22657</v>
      </c>
      <c r="E6854" s="4" t="s">
        <v>22658</v>
      </c>
      <c r="F6854">
        <f>VALUE(SUBSTITUTE(Hafas[[#This Row],[Breitengrad Bahnhof]],".",","))</f>
        <v>51.372376000000003</v>
      </c>
      <c r="G6854">
        <f>VALUE(SUBSTITUTE(Hafas[[#This Row],[Längengrad Bahnhof]],".",","))</f>
        <v>7.1341539999999997</v>
      </c>
    </row>
    <row r="6855" spans="1:7">
      <c r="A6855" s="4" t="s">
        <v>22659</v>
      </c>
      <c r="B6855">
        <v>8006067</v>
      </c>
      <c r="D6855" s="4" t="s">
        <v>22660</v>
      </c>
      <c r="E6855" s="4" t="s">
        <v>22661</v>
      </c>
      <c r="F6855">
        <f>VALUE(SUBSTITUTE(Hafas[[#This Row],[Breitengrad Bahnhof]],".",","))</f>
        <v>49.610807999999999</v>
      </c>
      <c r="G6855">
        <f>VALUE(SUBSTITUTE(Hafas[[#This Row],[Längengrad Bahnhof]],".",","))</f>
        <v>11.518333</v>
      </c>
    </row>
    <row r="6856" spans="1:7">
      <c r="A6856" s="4" t="s">
        <v>22662</v>
      </c>
      <c r="B6856">
        <v>8010355</v>
      </c>
      <c r="D6856" s="4" t="s">
        <v>22663</v>
      </c>
      <c r="E6856" s="4" t="s">
        <v>22664</v>
      </c>
      <c r="F6856">
        <f>VALUE(SUBSTITUTE(Hafas[[#This Row],[Breitengrad Bahnhof]],".",","))</f>
        <v>54.277315999999999</v>
      </c>
      <c r="G6856">
        <f>VALUE(SUBSTITUTE(Hafas[[#This Row],[Längengrad Bahnhof]],".",","))</f>
        <v>12.803137</v>
      </c>
    </row>
    <row r="6857" spans="1:7">
      <c r="A6857" s="4" t="s">
        <v>22665</v>
      </c>
      <c r="B6857">
        <v>8004415</v>
      </c>
      <c r="D6857" s="4" t="s">
        <v>22666</v>
      </c>
      <c r="E6857" s="4" t="s">
        <v>22667</v>
      </c>
      <c r="F6857">
        <f>VALUE(SUBSTITUTE(Hafas[[#This Row],[Breitengrad Bahnhof]],".",","))</f>
        <v>51.351851000000003</v>
      </c>
      <c r="G6857">
        <f>VALUE(SUBSTITUTE(Hafas[[#This Row],[Längengrad Bahnhof]],".",","))</f>
        <v>9.4784380000000006</v>
      </c>
    </row>
    <row r="6858" spans="1:7">
      <c r="A6858" s="4" t="s">
        <v>22668</v>
      </c>
      <c r="B6858">
        <v>8004597</v>
      </c>
      <c r="D6858" s="4" t="s">
        <v>22669</v>
      </c>
      <c r="E6858" s="4" t="s">
        <v>22670</v>
      </c>
      <c r="F6858">
        <f>VALUE(SUBSTITUTE(Hafas[[#This Row],[Breitengrad Bahnhof]],".",","))</f>
        <v>51.359679</v>
      </c>
      <c r="G6858">
        <f>VALUE(SUBSTITUTE(Hafas[[#This Row],[Längengrad Bahnhof]],".",","))</f>
        <v>9.4524749999999997</v>
      </c>
    </row>
    <row r="6859" spans="1:7">
      <c r="A6859" s="4" t="s">
        <v>22671</v>
      </c>
      <c r="B6859">
        <v>8006068</v>
      </c>
      <c r="D6859" s="4" t="s">
        <v>22672</v>
      </c>
      <c r="E6859" s="4" t="s">
        <v>22673</v>
      </c>
      <c r="F6859">
        <f>VALUE(SUBSTITUTE(Hafas[[#This Row],[Breitengrad Bahnhof]],".",","))</f>
        <v>51.354259999999996</v>
      </c>
      <c r="G6859">
        <f>VALUE(SUBSTITUTE(Hafas[[#This Row],[Längengrad Bahnhof]],".",","))</f>
        <v>9.4607960000000002</v>
      </c>
    </row>
    <row r="6860" spans="1:7">
      <c r="A6860" s="4" t="s">
        <v>22674</v>
      </c>
      <c r="B6860">
        <v>8013185</v>
      </c>
      <c r="D6860" s="4" t="s">
        <v>22675</v>
      </c>
      <c r="E6860" s="4" t="s">
        <v>22676</v>
      </c>
      <c r="F6860">
        <f>VALUE(SUBSTITUTE(Hafas[[#This Row],[Breitengrad Bahnhof]],".",","))</f>
        <v>52.684888999999998</v>
      </c>
      <c r="G6860">
        <f>VALUE(SUBSTITUTE(Hafas[[#This Row],[Längengrad Bahnhof]],".",","))</f>
        <v>13.172034</v>
      </c>
    </row>
    <row r="6861" spans="1:7">
      <c r="A6861" s="4" t="s">
        <v>22677</v>
      </c>
      <c r="B6861">
        <v>8003155</v>
      </c>
      <c r="D6861" s="4" t="s">
        <v>2585</v>
      </c>
      <c r="E6861" s="4" t="s">
        <v>2585</v>
      </c>
      <c r="F6861">
        <f>VALUE(SUBSTITUTE(Hafas[[#This Row],[Breitengrad Bahnhof]],".",","))</f>
        <v>999999</v>
      </c>
      <c r="G6861">
        <f>VALUE(SUBSTITUTE(Hafas[[#This Row],[Längengrad Bahnhof]],".",","))</f>
        <v>999999</v>
      </c>
    </row>
    <row r="6862" spans="1:7">
      <c r="A6862" s="4" t="s">
        <v>22678</v>
      </c>
      <c r="B6862">
        <v>8013186</v>
      </c>
      <c r="D6862" s="4" t="s">
        <v>22679</v>
      </c>
      <c r="E6862" s="4" t="s">
        <v>22680</v>
      </c>
      <c r="F6862">
        <f>VALUE(SUBSTITUTE(Hafas[[#This Row],[Breitengrad Bahnhof]],".",","))</f>
        <v>53.787208</v>
      </c>
      <c r="G6862">
        <f>VALUE(SUBSTITUTE(Hafas[[#This Row],[Längengrad Bahnhof]],".",","))</f>
        <v>11.580016000000001</v>
      </c>
    </row>
    <row r="6863" spans="1:7">
      <c r="A6863" s="4" t="s">
        <v>195</v>
      </c>
      <c r="B6863">
        <v>8006076</v>
      </c>
      <c r="D6863" s="4" t="s">
        <v>22681</v>
      </c>
      <c r="E6863" s="4" t="s">
        <v>22682</v>
      </c>
      <c r="F6863">
        <f>VALUE(SUBSTITUTE(Hafas[[#This Row],[Breitengrad Bahnhof]],".",","))</f>
        <v>52.920817999999997</v>
      </c>
      <c r="G6863">
        <f>VALUE(SUBSTITUTE(Hafas[[#This Row],[Längengrad Bahnhof]],".",","))</f>
        <v>9.2378549999999997</v>
      </c>
    </row>
    <row r="6864" spans="1:7">
      <c r="A6864" s="4" t="s">
        <v>22683</v>
      </c>
      <c r="B6864">
        <v>8007233</v>
      </c>
      <c r="D6864" s="4" t="s">
        <v>22684</v>
      </c>
      <c r="E6864" s="4" t="s">
        <v>22685</v>
      </c>
      <c r="F6864">
        <f>VALUE(SUBSTITUTE(Hafas[[#This Row],[Breitengrad Bahnhof]],".",","))</f>
        <v>48.160279000000003</v>
      </c>
      <c r="G6864">
        <f>VALUE(SUBSTITUTE(Hafas[[#This Row],[Längengrad Bahnhof]],".",","))</f>
        <v>9.1991080000000007</v>
      </c>
    </row>
    <row r="6865" spans="1:7">
      <c r="A6865" s="4" t="s">
        <v>22686</v>
      </c>
      <c r="B6865">
        <v>8007232</v>
      </c>
      <c r="D6865" s="4" t="s">
        <v>22687</v>
      </c>
      <c r="E6865" s="4" t="s">
        <v>22688</v>
      </c>
      <c r="F6865">
        <f>VALUE(SUBSTITUTE(Hafas[[#This Row],[Breitengrad Bahnhof]],".",","))</f>
        <v>48.181412000000002</v>
      </c>
      <c r="G6865">
        <f>VALUE(SUBSTITUTE(Hafas[[#This Row],[Längengrad Bahnhof]],".",","))</f>
        <v>9.2108220000000003</v>
      </c>
    </row>
    <row r="6866" spans="1:7">
      <c r="A6866" s="4" t="s">
        <v>22689</v>
      </c>
      <c r="B6866">
        <v>8007640</v>
      </c>
      <c r="D6866" s="4" t="s">
        <v>22690</v>
      </c>
      <c r="E6866" s="4" t="s">
        <v>22691</v>
      </c>
      <c r="F6866">
        <f>VALUE(SUBSTITUTE(Hafas[[#This Row],[Breitengrad Bahnhof]],".",","))</f>
        <v>51.880986</v>
      </c>
      <c r="G6866">
        <f>VALUE(SUBSTITUTE(Hafas[[#This Row],[Längengrad Bahnhof]],".",","))</f>
        <v>8.5083570000000002</v>
      </c>
    </row>
    <row r="6867" spans="1:7">
      <c r="A6867" s="4" t="s">
        <v>22692</v>
      </c>
      <c r="B6867">
        <v>8006078</v>
      </c>
      <c r="D6867" s="4" t="s">
        <v>22693</v>
      </c>
      <c r="E6867" s="4" t="s">
        <v>22694</v>
      </c>
      <c r="F6867">
        <f>VALUE(SUBSTITUTE(Hafas[[#This Row],[Breitengrad Bahnhof]],".",","))</f>
        <v>51.629438</v>
      </c>
      <c r="G6867">
        <f>VALUE(SUBSTITUTE(Hafas[[#This Row],[Längengrad Bahnhof]],".",","))</f>
        <v>9.6141480000000001</v>
      </c>
    </row>
    <row r="6868" spans="1:7">
      <c r="A6868" s="4" t="s">
        <v>22695</v>
      </c>
      <c r="B6868">
        <v>8070560</v>
      </c>
      <c r="D6868" s="4" t="s">
        <v>22696</v>
      </c>
      <c r="E6868" s="4" t="s">
        <v>22697</v>
      </c>
      <c r="F6868">
        <f>VALUE(SUBSTITUTE(Hafas[[#This Row],[Breitengrad Bahnhof]],".",","))</f>
        <v>52.039937000000002</v>
      </c>
      <c r="G6868">
        <f>VALUE(SUBSTITUTE(Hafas[[#This Row],[Längengrad Bahnhof]],".",","))</f>
        <v>8.1470859999999998</v>
      </c>
    </row>
    <row r="6869" spans="1:7">
      <c r="A6869" s="4" t="s">
        <v>22698</v>
      </c>
      <c r="B6869">
        <v>8013188</v>
      </c>
      <c r="D6869" s="4" t="s">
        <v>22699</v>
      </c>
      <c r="E6869" s="4" t="s">
        <v>22700</v>
      </c>
      <c r="F6869">
        <f>VALUE(SUBSTITUTE(Hafas[[#This Row],[Breitengrad Bahnhof]],".",","))</f>
        <v>51.789758999999997</v>
      </c>
      <c r="G6869">
        <f>VALUE(SUBSTITUTE(Hafas[[#This Row],[Längengrad Bahnhof]],".",","))</f>
        <v>14.081023</v>
      </c>
    </row>
    <row r="6870" spans="1:7">
      <c r="A6870" s="4" t="s">
        <v>22701</v>
      </c>
      <c r="B6870">
        <v>8087059</v>
      </c>
      <c r="D6870" s="4" t="s">
        <v>2585</v>
      </c>
      <c r="E6870" s="4" t="s">
        <v>2585</v>
      </c>
      <c r="F6870">
        <f>VALUE(SUBSTITUTE(Hafas[[#This Row],[Breitengrad Bahnhof]],".",","))</f>
        <v>999999</v>
      </c>
      <c r="G6870">
        <f>VALUE(SUBSTITUTE(Hafas[[#This Row],[Längengrad Bahnhof]],".",","))</f>
        <v>999999</v>
      </c>
    </row>
    <row r="6871" spans="1:7">
      <c r="A6871" s="4" t="s">
        <v>22702</v>
      </c>
      <c r="B6871">
        <v>8006079</v>
      </c>
      <c r="D6871" s="4" t="s">
        <v>22703</v>
      </c>
      <c r="E6871" s="4" t="s">
        <v>22704</v>
      </c>
      <c r="F6871">
        <f>VALUE(SUBSTITUTE(Hafas[[#This Row],[Breitengrad Bahnhof]],".",","))</f>
        <v>50.743071999999998</v>
      </c>
      <c r="G6871">
        <f>VALUE(SUBSTITUTE(Hafas[[#This Row],[Längengrad Bahnhof]],".",","))</f>
        <v>6.6026160000000003</v>
      </c>
    </row>
    <row r="6872" spans="1:7">
      <c r="A6872" s="4" t="s">
        <v>22705</v>
      </c>
      <c r="B6872">
        <v>8071022</v>
      </c>
      <c r="D6872" s="4" t="s">
        <v>22706</v>
      </c>
      <c r="E6872" s="4" t="s">
        <v>22707</v>
      </c>
      <c r="F6872">
        <f>VALUE(SUBSTITUTE(Hafas[[#This Row],[Breitengrad Bahnhof]],".",","))</f>
        <v>50.766705000000002</v>
      </c>
      <c r="G6872">
        <f>VALUE(SUBSTITUTE(Hafas[[#This Row],[Längengrad Bahnhof]],".",","))</f>
        <v>6.5652090000000003</v>
      </c>
    </row>
    <row r="6873" spans="1:7">
      <c r="A6873" s="4" t="s">
        <v>22708</v>
      </c>
      <c r="B6873">
        <v>8070561</v>
      </c>
      <c r="D6873" s="4" t="s">
        <v>22709</v>
      </c>
      <c r="E6873" s="4" t="s">
        <v>22710</v>
      </c>
      <c r="F6873">
        <f>VALUE(SUBSTITUTE(Hafas[[#This Row],[Breitengrad Bahnhof]],".",","))</f>
        <v>49.078857999999997</v>
      </c>
      <c r="G6873">
        <f>VALUE(SUBSTITUTE(Hafas[[#This Row],[Längengrad Bahnhof]],".",","))</f>
        <v>12.889374</v>
      </c>
    </row>
    <row r="6874" spans="1:7">
      <c r="A6874" s="4" t="s">
        <v>22711</v>
      </c>
      <c r="B6874">
        <v>8000364</v>
      </c>
      <c r="D6874" s="4" t="s">
        <v>22712</v>
      </c>
      <c r="E6874" s="4" t="s">
        <v>22713</v>
      </c>
      <c r="F6874">
        <f>VALUE(SUBSTITUTE(Hafas[[#This Row],[Breitengrad Bahnhof]],".",","))</f>
        <v>51.955033999999998</v>
      </c>
      <c r="G6874">
        <f>VALUE(SUBSTITUTE(Hafas[[#This Row],[Längengrad Bahnhof]],".",","))</f>
        <v>10.562174000000001</v>
      </c>
    </row>
    <row r="6875" spans="1:7">
      <c r="A6875" s="4" t="s">
        <v>22714</v>
      </c>
      <c r="B6875">
        <v>8013190</v>
      </c>
      <c r="D6875" s="4" t="s">
        <v>22715</v>
      </c>
      <c r="E6875" s="4" t="s">
        <v>22716</v>
      </c>
      <c r="F6875">
        <f>VALUE(SUBSTITUTE(Hafas[[#This Row],[Breitengrad Bahnhof]],".",","))</f>
        <v>50.466901999999997</v>
      </c>
      <c r="G6875">
        <f>VALUE(SUBSTITUTE(Hafas[[#This Row],[Längengrad Bahnhof]],".",","))</f>
        <v>12.967796999999999</v>
      </c>
    </row>
    <row r="6876" spans="1:7">
      <c r="A6876" s="4" t="s">
        <v>22717</v>
      </c>
      <c r="B6876">
        <v>8001922</v>
      </c>
      <c r="D6876" s="4" t="s">
        <v>22718</v>
      </c>
      <c r="E6876" s="4" t="s">
        <v>22719</v>
      </c>
      <c r="F6876">
        <f>VALUE(SUBSTITUTE(Hafas[[#This Row],[Breitengrad Bahnhof]],".",","))</f>
        <v>48.361117999999998</v>
      </c>
      <c r="G6876">
        <f>VALUE(SUBSTITUTE(Hafas[[#This Row],[Längengrad Bahnhof]],".",","))</f>
        <v>11.445107999999999</v>
      </c>
    </row>
    <row r="6877" spans="1:7">
      <c r="A6877" s="4" t="s">
        <v>22720</v>
      </c>
      <c r="B6877">
        <v>8013191</v>
      </c>
      <c r="D6877" s="4" t="s">
        <v>22721</v>
      </c>
      <c r="E6877" s="4" t="s">
        <v>22722</v>
      </c>
      <c r="F6877">
        <f>VALUE(SUBSTITUTE(Hafas[[#This Row],[Breitengrad Bahnhof]],".",","))</f>
        <v>50.667105999999997</v>
      </c>
      <c r="G6877">
        <f>VALUE(SUBSTITUTE(Hafas[[#This Row],[Längengrad Bahnhof]],".",","))</f>
        <v>10.558908000000001</v>
      </c>
    </row>
    <row r="6878" spans="1:7">
      <c r="A6878" s="4" t="s">
        <v>22723</v>
      </c>
      <c r="B6878">
        <v>8070145</v>
      </c>
      <c r="D6878" s="4" t="s">
        <v>22724</v>
      </c>
      <c r="E6878" s="4" t="s">
        <v>22725</v>
      </c>
      <c r="F6878">
        <f>VALUE(SUBSTITUTE(Hafas[[#This Row],[Breitengrad Bahnhof]],".",","))</f>
        <v>54.117558000000002</v>
      </c>
      <c r="G6878">
        <f>VALUE(SUBSTITUTE(Hafas[[#This Row],[Längengrad Bahnhof]],".",","))</f>
        <v>13.575303</v>
      </c>
    </row>
    <row r="6879" spans="1:7">
      <c r="A6879" s="4" t="s">
        <v>947</v>
      </c>
      <c r="B6879">
        <v>8000174</v>
      </c>
      <c r="D6879" s="4" t="s">
        <v>22726</v>
      </c>
      <c r="E6879" s="4" t="s">
        <v>22727</v>
      </c>
      <c r="F6879">
        <f>VALUE(SUBSTITUTE(Hafas[[#This Row],[Breitengrad Bahnhof]],".",","))</f>
        <v>51.254947000000001</v>
      </c>
      <c r="G6879">
        <f>VALUE(SUBSTITUTE(Hafas[[#This Row],[Längengrad Bahnhof]],".",","))</f>
        <v>6.4038959999999996</v>
      </c>
    </row>
    <row r="6880" spans="1:7">
      <c r="A6880" s="4" t="s">
        <v>22728</v>
      </c>
      <c r="B6880">
        <v>8013192</v>
      </c>
      <c r="D6880" s="4" t="s">
        <v>22729</v>
      </c>
      <c r="E6880" s="4" t="s">
        <v>22730</v>
      </c>
      <c r="F6880">
        <f>VALUE(SUBSTITUTE(Hafas[[#This Row],[Breitengrad Bahnhof]],".",","))</f>
        <v>50.99295</v>
      </c>
      <c r="G6880">
        <f>VALUE(SUBSTITUTE(Hafas[[#This Row],[Längengrad Bahnhof]],".",","))</f>
        <v>11.138329000000001</v>
      </c>
    </row>
    <row r="6881" spans="1:7">
      <c r="A6881" s="4" t="s">
        <v>22731</v>
      </c>
      <c r="B6881">
        <v>8000366</v>
      </c>
      <c r="D6881" s="4" t="s">
        <v>22732</v>
      </c>
      <c r="E6881" s="4" t="s">
        <v>22733</v>
      </c>
      <c r="F6881">
        <f>VALUE(SUBSTITUTE(Hafas[[#This Row],[Breitengrad Bahnhof]],".",","))</f>
        <v>48.058022000000001</v>
      </c>
      <c r="G6881">
        <f>VALUE(SUBSTITUTE(Hafas[[#This Row],[Längengrad Bahnhof]],".",","))</f>
        <v>8.4652609999999999</v>
      </c>
    </row>
    <row r="6882" spans="1:7">
      <c r="A6882" s="4" t="s">
        <v>22734</v>
      </c>
      <c r="B6882">
        <v>8000356</v>
      </c>
      <c r="D6882" s="4" t="s">
        <v>22735</v>
      </c>
      <c r="E6882" s="4" t="s">
        <v>22736</v>
      </c>
      <c r="F6882">
        <f>VALUE(SUBSTITUTE(Hafas[[#This Row],[Breitengrad Bahnhof]],".",","))</f>
        <v>48.052771999999997</v>
      </c>
      <c r="G6882">
        <f>VALUE(SUBSTITUTE(Hafas[[#This Row],[Längengrad Bahnhof]],".",","))</f>
        <v>8.5285530000000005</v>
      </c>
    </row>
    <row r="6883" spans="1:7">
      <c r="A6883" s="4" t="s">
        <v>22737</v>
      </c>
      <c r="B6883">
        <v>8000393</v>
      </c>
      <c r="D6883" s="4" t="s">
        <v>22738</v>
      </c>
      <c r="E6883" s="4" t="s">
        <v>22739</v>
      </c>
      <c r="F6883">
        <f>VALUE(SUBSTITUTE(Hafas[[#This Row],[Breitengrad Bahnhof]],".",","))</f>
        <v>48.060175000000001</v>
      </c>
      <c r="G6883">
        <f>VALUE(SUBSTITUTE(Hafas[[#This Row],[Längengrad Bahnhof]],".",","))</f>
        <v>8.5469220000000004</v>
      </c>
    </row>
    <row r="6884" spans="1:7">
      <c r="A6884" s="4" t="s">
        <v>22740</v>
      </c>
      <c r="B6884">
        <v>8006083</v>
      </c>
      <c r="D6884" s="4" t="s">
        <v>22741</v>
      </c>
      <c r="E6884" s="4" t="s">
        <v>22742</v>
      </c>
      <c r="F6884">
        <f>VALUE(SUBSTITUTE(Hafas[[#This Row],[Breitengrad Bahnhof]],".",","))</f>
        <v>50.395653000000003</v>
      </c>
      <c r="G6884">
        <f>VALUE(SUBSTITUTE(Hafas[[#This Row],[Längengrad Bahnhof]],".",","))</f>
        <v>8.1870189999999994</v>
      </c>
    </row>
    <row r="6885" spans="1:7">
      <c r="A6885" s="4" t="s">
        <v>22743</v>
      </c>
      <c r="B6885">
        <v>8071344</v>
      </c>
      <c r="D6885" s="4" t="s">
        <v>22744</v>
      </c>
      <c r="E6885" s="4" t="s">
        <v>22745</v>
      </c>
      <c r="F6885">
        <f>VALUE(SUBSTITUTE(Hafas[[#This Row],[Breitengrad Bahnhof]],".",","))</f>
        <v>50.391644999999997</v>
      </c>
      <c r="G6885">
        <f>VALUE(SUBSTITUTE(Hafas[[#This Row],[Längengrad Bahnhof]],".",","))</f>
        <v>8.1922119999999996</v>
      </c>
    </row>
    <row r="6886" spans="1:7">
      <c r="A6886" s="4" t="s">
        <v>22746</v>
      </c>
      <c r="B6886">
        <v>8006084</v>
      </c>
      <c r="D6886" s="4" t="s">
        <v>22747</v>
      </c>
      <c r="E6886" s="4" t="s">
        <v>22748</v>
      </c>
      <c r="F6886">
        <f>VALUE(SUBSTITUTE(Hafas[[#This Row],[Breitengrad Bahnhof]],".",","))</f>
        <v>48.447384</v>
      </c>
      <c r="G6886">
        <f>VALUE(SUBSTITUTE(Hafas[[#This Row],[Längengrad Bahnhof]],".",","))</f>
        <v>12.3475</v>
      </c>
    </row>
    <row r="6887" spans="1:7">
      <c r="A6887" s="4" t="s">
        <v>22749</v>
      </c>
      <c r="B6887">
        <v>8006085</v>
      </c>
      <c r="D6887" s="4" t="s">
        <v>22750</v>
      </c>
      <c r="E6887" s="4" t="s">
        <v>22751</v>
      </c>
      <c r="F6887">
        <f>VALUE(SUBSTITUTE(Hafas[[#This Row],[Breitengrad Bahnhof]],".",","))</f>
        <v>49.615628999999998</v>
      </c>
      <c r="G6887">
        <f>VALUE(SUBSTITUTE(Hafas[[#This Row],[Längengrad Bahnhof]],".",","))</f>
        <v>11.801057999999999</v>
      </c>
    </row>
    <row r="6888" spans="1:7">
      <c r="A6888" s="4" t="s">
        <v>22752</v>
      </c>
      <c r="B6888">
        <v>8070562</v>
      </c>
      <c r="D6888" s="4" t="s">
        <v>22753</v>
      </c>
      <c r="E6888" s="4" t="s">
        <v>22754</v>
      </c>
      <c r="F6888">
        <f>VALUE(SUBSTITUTE(Hafas[[#This Row],[Breitengrad Bahnhof]],".",","))</f>
        <v>52.820402000000001</v>
      </c>
      <c r="G6888">
        <f>VALUE(SUBSTITUTE(Hafas[[#This Row],[Längengrad Bahnhof]],".",","))</f>
        <v>8.9925049999999995</v>
      </c>
    </row>
    <row r="6889" spans="1:7">
      <c r="A6889" s="4" t="s">
        <v>22755</v>
      </c>
      <c r="B6889">
        <v>8006086</v>
      </c>
      <c r="D6889" s="4" t="s">
        <v>22756</v>
      </c>
      <c r="E6889" s="4" t="s">
        <v>22757</v>
      </c>
      <c r="F6889">
        <f>VALUE(SUBSTITUTE(Hafas[[#This Row],[Breitengrad Bahnhof]],".",","))</f>
        <v>48.629550999999999</v>
      </c>
      <c r="G6889">
        <f>VALUE(SUBSTITUTE(Hafas[[#This Row],[Längengrad Bahnhof]],".",","))</f>
        <v>13.190867000000001</v>
      </c>
    </row>
    <row r="6890" spans="1:7">
      <c r="A6890" s="4" t="s">
        <v>22758</v>
      </c>
      <c r="B6890">
        <v>8013194</v>
      </c>
      <c r="D6890" s="4" t="s">
        <v>22759</v>
      </c>
      <c r="E6890" s="4" t="s">
        <v>22760</v>
      </c>
      <c r="F6890">
        <f>VALUE(SUBSTITUTE(Hafas[[#This Row],[Breitengrad Bahnhof]],".",","))</f>
        <v>52.569184999999997</v>
      </c>
      <c r="G6890">
        <f>VALUE(SUBSTITUTE(Hafas[[#This Row],[Längengrad Bahnhof]],".",","))</f>
        <v>11.67196</v>
      </c>
    </row>
    <row r="6891" spans="1:7">
      <c r="A6891" s="4" t="s">
        <v>22761</v>
      </c>
      <c r="B6891">
        <v>8006090</v>
      </c>
      <c r="D6891" s="4" t="s">
        <v>22762</v>
      </c>
      <c r="E6891" s="4" t="s">
        <v>22763</v>
      </c>
      <c r="F6891">
        <f>VALUE(SUBSTITUTE(Hafas[[#This Row],[Breitengrad Bahnhof]],".",","))</f>
        <v>52.980058999999997</v>
      </c>
      <c r="G6891">
        <f>VALUE(SUBSTITUTE(Hafas[[#This Row],[Längengrad Bahnhof]],".",","))</f>
        <v>9.5666419999999999</v>
      </c>
    </row>
    <row r="6892" spans="1:7">
      <c r="A6892" s="4" t="s">
        <v>22764</v>
      </c>
      <c r="B6892">
        <v>8081470</v>
      </c>
      <c r="D6892" s="4" t="s">
        <v>22765</v>
      </c>
      <c r="E6892" s="4" t="s">
        <v>22766</v>
      </c>
      <c r="F6892">
        <f>VALUE(SUBSTITUTE(Hafas[[#This Row],[Breitengrad Bahnhof]],".",","))</f>
        <v>54.568871000000001</v>
      </c>
      <c r="G6892">
        <f>VALUE(SUBSTITUTE(Hafas[[#This Row],[Längengrad Bahnhof]],".",","))</f>
        <v>13.109393000000001</v>
      </c>
    </row>
    <row r="6893" spans="1:7">
      <c r="A6893" s="4" t="s">
        <v>22767</v>
      </c>
      <c r="B6893">
        <v>8006091</v>
      </c>
      <c r="D6893" s="4" t="s">
        <v>22768</v>
      </c>
      <c r="E6893" s="4" t="s">
        <v>22769</v>
      </c>
      <c r="F6893">
        <f>VALUE(SUBSTITUTE(Hafas[[#This Row],[Breitengrad Bahnhof]],".",","))</f>
        <v>52.171799999999998</v>
      </c>
      <c r="G6893">
        <f>VALUE(SUBSTITUTE(Hafas[[#This Row],[Längengrad Bahnhof]],".",","))</f>
        <v>8.8641900000000007</v>
      </c>
    </row>
    <row r="6894" spans="1:7">
      <c r="A6894" s="4" t="s">
        <v>22770</v>
      </c>
      <c r="B6894">
        <v>8006098</v>
      </c>
      <c r="D6894" s="4" t="s">
        <v>22771</v>
      </c>
      <c r="E6894" s="4" t="s">
        <v>22772</v>
      </c>
      <c r="F6894">
        <f>VALUE(SUBSTITUTE(Hafas[[#This Row],[Breitengrad Bahnhof]],".",","))</f>
        <v>51.597541</v>
      </c>
      <c r="G6894">
        <f>VALUE(SUBSTITUTE(Hafas[[#This Row],[Längengrad Bahnhof]],".",","))</f>
        <v>6.6888129999999997</v>
      </c>
    </row>
    <row r="6895" spans="1:7">
      <c r="A6895" s="4" t="s">
        <v>22773</v>
      </c>
      <c r="B6895">
        <v>8013198</v>
      </c>
      <c r="D6895" s="4" t="s">
        <v>22774</v>
      </c>
      <c r="E6895" s="4" t="s">
        <v>22775</v>
      </c>
      <c r="F6895">
        <f>VALUE(SUBSTITUTE(Hafas[[#This Row],[Breitengrad Bahnhof]],".",","))</f>
        <v>53.037711999999999</v>
      </c>
      <c r="G6895">
        <f>VALUE(SUBSTITUTE(Hafas[[#This Row],[Längengrad Bahnhof]],".",","))</f>
        <v>13.385687000000001</v>
      </c>
    </row>
    <row r="6896" spans="1:7">
      <c r="A6896" s="4" t="s">
        <v>22776</v>
      </c>
      <c r="B6896">
        <v>8006100</v>
      </c>
      <c r="D6896" s="4" t="s">
        <v>22777</v>
      </c>
      <c r="E6896" s="4" t="s">
        <v>22778</v>
      </c>
      <c r="F6896">
        <f>VALUE(SUBSTITUTE(Hafas[[#This Row],[Breitengrad Bahnhof]],".",","))</f>
        <v>49.438535000000002</v>
      </c>
      <c r="G6896">
        <f>VALUE(SUBSTITUTE(Hafas[[#This Row],[Längengrad Bahnhof]],".",","))</f>
        <v>7.7060110000000002</v>
      </c>
    </row>
    <row r="6897" spans="1:7">
      <c r="A6897" s="4" t="s">
        <v>22779</v>
      </c>
      <c r="B6897">
        <v>8006101</v>
      </c>
      <c r="D6897" s="4" t="s">
        <v>22780</v>
      </c>
      <c r="E6897" s="4" t="s">
        <v>22781</v>
      </c>
      <c r="F6897">
        <f>VALUE(SUBSTITUTE(Hafas[[#This Row],[Breitengrad Bahnhof]],".",","))</f>
        <v>48.739437000000002</v>
      </c>
      <c r="G6897">
        <f>VALUE(SUBSTITUTE(Hafas[[#This Row],[Längengrad Bahnhof]],".",","))</f>
        <v>11.608912</v>
      </c>
    </row>
    <row r="6898" spans="1:7">
      <c r="A6898" s="4" t="s">
        <v>22782</v>
      </c>
      <c r="B6898">
        <v>8001664</v>
      </c>
      <c r="D6898" s="4" t="s">
        <v>22783</v>
      </c>
      <c r="E6898" s="4" t="s">
        <v>22784</v>
      </c>
      <c r="F6898">
        <f>VALUE(SUBSTITUTE(Hafas[[#This Row],[Breitengrad Bahnhof]],".",","))</f>
        <v>51.129567999999999</v>
      </c>
      <c r="G6898">
        <f>VALUE(SUBSTITUTE(Hafas[[#This Row],[Längengrad Bahnhof]],".",","))</f>
        <v>8.8718029999999999</v>
      </c>
    </row>
    <row r="6899" spans="1:7">
      <c r="A6899" s="4" t="s">
        <v>22785</v>
      </c>
      <c r="B6899">
        <v>8002802</v>
      </c>
      <c r="D6899" s="4" t="s">
        <v>22786</v>
      </c>
      <c r="E6899" s="4" t="s">
        <v>22787</v>
      </c>
      <c r="F6899">
        <f>VALUE(SUBSTITUTE(Hafas[[#This Row],[Breitengrad Bahnhof]],".",","))</f>
        <v>51.181224</v>
      </c>
      <c r="G6899">
        <f>VALUE(SUBSTITUTE(Hafas[[#This Row],[Längengrad Bahnhof]],".",","))</f>
        <v>8.8849979999999995</v>
      </c>
    </row>
    <row r="6900" spans="1:7">
      <c r="A6900" s="4" t="s">
        <v>22788</v>
      </c>
      <c r="B6900">
        <v>8005382</v>
      </c>
      <c r="D6900" s="4" t="s">
        <v>22789</v>
      </c>
      <c r="E6900" s="4" t="s">
        <v>22790</v>
      </c>
      <c r="F6900">
        <f>VALUE(SUBSTITUTE(Hafas[[#This Row],[Breitengrad Bahnhof]],".",","))</f>
        <v>51.156838</v>
      </c>
      <c r="G6900">
        <f>VALUE(SUBSTITUTE(Hafas[[#This Row],[Längengrad Bahnhof]],".",","))</f>
        <v>8.9002610000000004</v>
      </c>
    </row>
    <row r="6901" spans="1:7">
      <c r="A6901" s="4" t="s">
        <v>22791</v>
      </c>
      <c r="B6901">
        <v>8006093</v>
      </c>
      <c r="D6901" s="4" t="s">
        <v>22792</v>
      </c>
      <c r="E6901" s="4" t="s">
        <v>22793</v>
      </c>
      <c r="F6901">
        <f>VALUE(SUBSTITUTE(Hafas[[#This Row],[Breitengrad Bahnhof]],".",","))</f>
        <v>51.217441999999998</v>
      </c>
      <c r="G6901">
        <f>VALUE(SUBSTITUTE(Hafas[[#This Row],[Längengrad Bahnhof]],".",","))</f>
        <v>8.8950329999999997</v>
      </c>
    </row>
    <row r="6902" spans="1:7">
      <c r="A6902" s="4" t="s">
        <v>22794</v>
      </c>
      <c r="B6902">
        <v>8006103</v>
      </c>
      <c r="D6902" s="4" t="s">
        <v>22795</v>
      </c>
      <c r="E6902" s="4" t="s">
        <v>22796</v>
      </c>
      <c r="F6902">
        <f>VALUE(SUBSTITUTE(Hafas[[#This Row],[Breitengrad Bahnhof]],".",","))</f>
        <v>51.943399999999997</v>
      </c>
      <c r="G6902">
        <f>VALUE(SUBSTITUTE(Hafas[[#This Row],[Längengrad Bahnhof]],".",","))</f>
        <v>8.0581580000000006</v>
      </c>
    </row>
    <row r="6903" spans="1:7">
      <c r="A6903" s="4" t="s">
        <v>22797</v>
      </c>
      <c r="B6903">
        <v>8006094</v>
      </c>
      <c r="D6903" s="4" t="s">
        <v>22798</v>
      </c>
      <c r="E6903" s="4" t="s">
        <v>22799</v>
      </c>
      <c r="F6903">
        <f>VALUE(SUBSTITUTE(Hafas[[#This Row],[Breitengrad Bahnhof]],".",","))</f>
        <v>48.279088000000002</v>
      </c>
      <c r="G6903">
        <f>VALUE(SUBSTITUTE(Hafas[[#This Row],[Längengrad Bahnhof]],".",","))</f>
        <v>10.083627999999999</v>
      </c>
    </row>
    <row r="6904" spans="1:7">
      <c r="A6904" s="4" t="s">
        <v>22800</v>
      </c>
      <c r="B6904">
        <v>8006095</v>
      </c>
      <c r="D6904" s="4" t="s">
        <v>22801</v>
      </c>
      <c r="E6904" s="4" t="s">
        <v>22802</v>
      </c>
      <c r="F6904">
        <f>VALUE(SUBSTITUTE(Hafas[[#This Row],[Breitengrad Bahnhof]],".",","))</f>
        <v>52.335431</v>
      </c>
      <c r="G6904">
        <f>VALUE(SUBSTITUTE(Hafas[[#This Row],[Längengrad Bahnhof]],".",","))</f>
        <v>10.168801999999999</v>
      </c>
    </row>
    <row r="6905" spans="1:7">
      <c r="A6905" s="4" t="s">
        <v>22803</v>
      </c>
      <c r="B6905">
        <v>8013201</v>
      </c>
      <c r="D6905" s="4" t="s">
        <v>22804</v>
      </c>
      <c r="E6905" s="4" t="s">
        <v>22805</v>
      </c>
      <c r="F6905">
        <f>VALUE(SUBSTITUTE(Hafas[[#This Row],[Breitengrad Bahnhof]],".",","))</f>
        <v>50.634017999999998</v>
      </c>
      <c r="G6905">
        <f>VALUE(SUBSTITUTE(Hafas[[#This Row],[Längengrad Bahnhof]],".",","))</f>
        <v>12.426541</v>
      </c>
    </row>
    <row r="6906" spans="1:7">
      <c r="A6906" s="4" t="s">
        <v>22806</v>
      </c>
      <c r="B6906">
        <v>8013202</v>
      </c>
      <c r="D6906" s="4" t="s">
        <v>22807</v>
      </c>
      <c r="E6906" s="4" t="s">
        <v>22808</v>
      </c>
      <c r="F6906">
        <f>VALUE(SUBSTITUTE(Hafas[[#This Row],[Breitengrad Bahnhof]],".",","))</f>
        <v>51.391632000000001</v>
      </c>
      <c r="G6906">
        <f>VALUE(SUBSTITUTE(Hafas[[#This Row],[Längengrad Bahnhof]],".",","))</f>
        <v>11.306824000000001</v>
      </c>
    </row>
    <row r="6907" spans="1:7">
      <c r="A6907" s="4" t="s">
        <v>22809</v>
      </c>
      <c r="B6907">
        <v>8070860</v>
      </c>
      <c r="D6907" s="4" t="s">
        <v>22810</v>
      </c>
      <c r="E6907" s="4" t="s">
        <v>22811</v>
      </c>
      <c r="F6907">
        <f>VALUE(SUBSTITUTE(Hafas[[#This Row],[Breitengrad Bahnhof]],".",","))</f>
        <v>49.864345</v>
      </c>
      <c r="G6907">
        <f>VALUE(SUBSTITUTE(Hafas[[#This Row],[Längengrad Bahnhof]],".",","))</f>
        <v>10.217033000000001</v>
      </c>
    </row>
    <row r="6908" spans="1:7">
      <c r="A6908" s="4" t="s">
        <v>785</v>
      </c>
      <c r="B6908">
        <v>8000175</v>
      </c>
      <c r="D6908" s="4" t="s">
        <v>22812</v>
      </c>
      <c r="E6908" s="4" t="s">
        <v>22813</v>
      </c>
      <c r="F6908">
        <f>VALUE(SUBSTITUTE(Hafas[[#This Row],[Breitengrad Bahnhof]],".",","))</f>
        <v>49.249091</v>
      </c>
      <c r="G6908">
        <f>VALUE(SUBSTITUTE(Hafas[[#This Row],[Längengrad Bahnhof]],".",","))</f>
        <v>6.8481560000000004</v>
      </c>
    </row>
    <row r="6909" spans="1:7">
      <c r="A6909" s="4" t="s">
        <v>22814</v>
      </c>
      <c r="B6909">
        <v>8006107</v>
      </c>
      <c r="D6909" s="4" t="s">
        <v>22815</v>
      </c>
      <c r="E6909" s="4" t="s">
        <v>22816</v>
      </c>
      <c r="F6909">
        <f>VALUE(SUBSTITUTE(Hafas[[#This Row],[Breitengrad Bahnhof]],".",","))</f>
        <v>51.407567</v>
      </c>
      <c r="G6909">
        <f>VALUE(SUBSTITUTE(Hafas[[#This Row],[Längengrad Bahnhof]],".",","))</f>
        <v>9.1172260000000005</v>
      </c>
    </row>
    <row r="6910" spans="1:7">
      <c r="A6910" s="4" t="s">
        <v>22817</v>
      </c>
      <c r="B6910">
        <v>8006109</v>
      </c>
      <c r="D6910" s="4" t="s">
        <v>22818</v>
      </c>
      <c r="E6910" s="4" t="s">
        <v>22819</v>
      </c>
      <c r="F6910">
        <f>VALUE(SUBSTITUTE(Hafas[[#This Row],[Breitengrad Bahnhof]],".",","))</f>
        <v>51.359889000000003</v>
      </c>
      <c r="G6910">
        <f>VALUE(SUBSTITUTE(Hafas[[#This Row],[Längengrad Bahnhof]],".",","))</f>
        <v>7.8722139999999996</v>
      </c>
    </row>
    <row r="6911" spans="1:7">
      <c r="A6911" s="4" t="s">
        <v>22820</v>
      </c>
      <c r="B6911">
        <v>8001741</v>
      </c>
      <c r="D6911" s="4" t="s">
        <v>22821</v>
      </c>
      <c r="E6911" s="4" t="s">
        <v>22822</v>
      </c>
      <c r="F6911">
        <f>VALUE(SUBSTITUTE(Hafas[[#This Row],[Breitengrad Bahnhof]],".",","))</f>
        <v>52.211874999999999</v>
      </c>
      <c r="G6911">
        <f>VALUE(SUBSTITUTE(Hafas[[#This Row],[Längengrad Bahnhof]],".",","))</f>
        <v>9.6265280000000004</v>
      </c>
    </row>
    <row r="6912" spans="1:7">
      <c r="A6912" s="4" t="s">
        <v>22823</v>
      </c>
      <c r="B6912">
        <v>8006112</v>
      </c>
      <c r="D6912" s="4" t="s">
        <v>22824</v>
      </c>
      <c r="E6912" s="4" t="s">
        <v>22825</v>
      </c>
      <c r="F6912">
        <f>VALUE(SUBSTITUTE(Hafas[[#This Row],[Breitengrad Bahnhof]],".",","))</f>
        <v>51.660966999999999</v>
      </c>
      <c r="G6912">
        <f>VALUE(SUBSTITUTE(Hafas[[#This Row],[Längengrad Bahnhof]],".",","))</f>
        <v>9.7378219999999995</v>
      </c>
    </row>
    <row r="6913" spans="1:7">
      <c r="A6913" s="4" t="s">
        <v>22826</v>
      </c>
      <c r="B6913">
        <v>8006116</v>
      </c>
      <c r="D6913" s="4" t="s">
        <v>22827</v>
      </c>
      <c r="E6913" s="4" t="s">
        <v>22828</v>
      </c>
      <c r="F6913">
        <f>VALUE(SUBSTITUTE(Hafas[[#This Row],[Breitengrad Bahnhof]],".",","))</f>
        <v>52.648040000000002</v>
      </c>
      <c r="G6913">
        <f>VALUE(SUBSTITUTE(Hafas[[#This Row],[Längengrad Bahnhof]],".",","))</f>
        <v>10.656383999999999</v>
      </c>
    </row>
    <row r="6914" spans="1:7">
      <c r="A6914" s="4" t="s">
        <v>22829</v>
      </c>
      <c r="B6914">
        <v>8006117</v>
      </c>
      <c r="D6914" s="4" t="s">
        <v>22830</v>
      </c>
      <c r="E6914" s="4" t="s">
        <v>22831</v>
      </c>
      <c r="F6914">
        <f>VALUE(SUBSTITUTE(Hafas[[#This Row],[Breitengrad Bahnhof]],".",","))</f>
        <v>50.980421</v>
      </c>
      <c r="G6914">
        <f>VALUE(SUBSTITUTE(Hafas[[#This Row],[Längengrad Bahnhof]],".",","))</f>
        <v>8.1430939999999996</v>
      </c>
    </row>
    <row r="6915" spans="1:7">
      <c r="A6915" s="4" t="s">
        <v>22832</v>
      </c>
      <c r="B6915">
        <v>8006118</v>
      </c>
      <c r="D6915" s="4" t="s">
        <v>22833</v>
      </c>
      <c r="E6915" s="4" t="s">
        <v>22834</v>
      </c>
      <c r="F6915">
        <f>VALUE(SUBSTITUTE(Hafas[[#This Row],[Breitengrad Bahnhof]],".",","))</f>
        <v>50.989928999999997</v>
      </c>
      <c r="G6915">
        <f>VALUE(SUBSTITUTE(Hafas[[#This Row],[Längengrad Bahnhof]],".",","))</f>
        <v>8.1272149999999996</v>
      </c>
    </row>
    <row r="6916" spans="1:7">
      <c r="A6916" s="4" t="s">
        <v>22835</v>
      </c>
      <c r="B6916">
        <v>8006120</v>
      </c>
      <c r="D6916" s="4" t="s">
        <v>22836</v>
      </c>
      <c r="E6916" s="4" t="s">
        <v>22837</v>
      </c>
      <c r="F6916">
        <f>VALUE(SUBSTITUTE(Hafas[[#This Row],[Breitengrad Bahnhof]],".",","))</f>
        <v>49.562672999999997</v>
      </c>
      <c r="G6916">
        <f>VALUE(SUBSTITUTE(Hafas[[#This Row],[Längengrad Bahnhof]],".",","))</f>
        <v>11.493294000000001</v>
      </c>
    </row>
    <row r="6917" spans="1:7">
      <c r="A6917" s="4" t="s">
        <v>22838</v>
      </c>
      <c r="B6917">
        <v>8007068</v>
      </c>
      <c r="D6917" s="4" t="s">
        <v>22839</v>
      </c>
      <c r="E6917" s="4" t="s">
        <v>22840</v>
      </c>
      <c r="F6917">
        <f>VALUE(SUBSTITUTE(Hafas[[#This Row],[Breitengrad Bahnhof]],".",","))</f>
        <v>53.790602</v>
      </c>
      <c r="G6917">
        <f>VALUE(SUBSTITUTE(Hafas[[#This Row],[Längengrad Bahnhof]],".",","))</f>
        <v>9.735868</v>
      </c>
    </row>
    <row r="6918" spans="1:7">
      <c r="A6918" s="4" t="s">
        <v>22841</v>
      </c>
      <c r="B6918">
        <v>8000368</v>
      </c>
      <c r="D6918" s="4" t="s">
        <v>22842</v>
      </c>
      <c r="E6918" s="4" t="s">
        <v>6692</v>
      </c>
      <c r="F6918">
        <f>VALUE(SUBSTITUTE(Hafas[[#This Row],[Breitengrad Bahnhof]],".",","))</f>
        <v>51.103133999999997</v>
      </c>
      <c r="G6918">
        <f>VALUE(SUBSTITUTE(Hafas[[#This Row],[Längengrad Bahnhof]],".",","))</f>
        <v>9.3580400000000008</v>
      </c>
    </row>
    <row r="6919" spans="1:7">
      <c r="A6919" s="4" t="s">
        <v>22843</v>
      </c>
      <c r="B6919">
        <v>8006125</v>
      </c>
      <c r="D6919" s="4" t="s">
        <v>22844</v>
      </c>
      <c r="E6919" s="4" t="s">
        <v>22845</v>
      </c>
      <c r="F6919">
        <f>VALUE(SUBSTITUTE(Hafas[[#This Row],[Breitengrad Bahnhof]],".",","))</f>
        <v>49.439300000000003</v>
      </c>
      <c r="G6919">
        <f>VALUE(SUBSTITUTE(Hafas[[#This Row],[Längengrad Bahnhof]],".",","))</f>
        <v>8.1911520000000007</v>
      </c>
    </row>
    <row r="6920" spans="1:7">
      <c r="A6920" s="4" t="s">
        <v>22846</v>
      </c>
      <c r="B6920">
        <v>8006126</v>
      </c>
      <c r="D6920" s="4" t="s">
        <v>22847</v>
      </c>
      <c r="E6920" s="4" t="s">
        <v>22848</v>
      </c>
      <c r="F6920">
        <f>VALUE(SUBSTITUTE(Hafas[[#This Row],[Breitengrad Bahnhof]],".",","))</f>
        <v>49.635466999999998</v>
      </c>
      <c r="G6920">
        <f>VALUE(SUBSTITUTE(Hafas[[#This Row],[Längengrad Bahnhof]],".",","))</f>
        <v>8.1674980000000001</v>
      </c>
    </row>
    <row r="6921" spans="1:7">
      <c r="A6921" s="4" t="s">
        <v>22849</v>
      </c>
      <c r="B6921">
        <v>8006131</v>
      </c>
      <c r="D6921" s="4" t="s">
        <v>22850</v>
      </c>
      <c r="E6921" s="4" t="s">
        <v>22851</v>
      </c>
      <c r="F6921">
        <f>VALUE(SUBSTITUTE(Hafas[[#This Row],[Breitengrad Bahnhof]],".",","))</f>
        <v>48.033566999999998</v>
      </c>
      <c r="G6921">
        <f>VALUE(SUBSTITUTE(Hafas[[#This Row],[Längengrad Bahnhof]],".",","))</f>
        <v>11.712731</v>
      </c>
    </row>
    <row r="6922" spans="1:7">
      <c r="A6922" s="4" t="s">
        <v>22852</v>
      </c>
      <c r="B6922">
        <v>8006132</v>
      </c>
      <c r="D6922" s="4" t="s">
        <v>22853</v>
      </c>
      <c r="E6922" s="4" t="s">
        <v>22854</v>
      </c>
      <c r="F6922">
        <f>VALUE(SUBSTITUTE(Hafas[[#This Row],[Breitengrad Bahnhof]],".",","))</f>
        <v>50.253957999999997</v>
      </c>
      <c r="G6922">
        <f>VALUE(SUBSTITUTE(Hafas[[#This Row],[Längengrad Bahnhof]],".",","))</f>
        <v>9.2958280000000002</v>
      </c>
    </row>
    <row r="6923" spans="1:7">
      <c r="A6923" s="4" t="s">
        <v>22855</v>
      </c>
      <c r="B6923">
        <v>8006135</v>
      </c>
      <c r="D6923" s="4" t="s">
        <v>22856</v>
      </c>
      <c r="E6923" s="4" t="s">
        <v>22857</v>
      </c>
      <c r="F6923">
        <f>VALUE(SUBSTITUTE(Hafas[[#This Row],[Breitengrad Bahnhof]],".",","))</f>
        <v>49.137248999999997</v>
      </c>
      <c r="G6923">
        <f>VALUE(SUBSTITUTE(Hafas[[#This Row],[Längengrad Bahnhof]],".",","))</f>
        <v>9.6971150000000002</v>
      </c>
    </row>
    <row r="6924" spans="1:7">
      <c r="A6924" s="4" t="s">
        <v>22858</v>
      </c>
      <c r="B6924">
        <v>8006134</v>
      </c>
      <c r="D6924" s="4" t="s">
        <v>22859</v>
      </c>
      <c r="E6924" s="4" t="s">
        <v>22860</v>
      </c>
      <c r="F6924">
        <f>VALUE(SUBSTITUTE(Hafas[[#This Row],[Breitengrad Bahnhof]],".",","))</f>
        <v>49.261541000000001</v>
      </c>
      <c r="G6924">
        <f>VALUE(SUBSTITUTE(Hafas[[#This Row],[Längengrad Bahnhof]],".",","))</f>
        <v>12.675032</v>
      </c>
    </row>
    <row r="6925" spans="1:7">
      <c r="A6925" s="4" t="s">
        <v>22861</v>
      </c>
      <c r="B6925">
        <v>8006137</v>
      </c>
      <c r="D6925" s="4" t="s">
        <v>22862</v>
      </c>
      <c r="E6925" s="4" t="s">
        <v>22863</v>
      </c>
      <c r="F6925">
        <f>VALUE(SUBSTITUTE(Hafas[[#This Row],[Breitengrad Bahnhof]],".",","))</f>
        <v>49.248185999999997</v>
      </c>
      <c r="G6925">
        <f>VALUE(SUBSTITUTE(Hafas[[#This Row],[Längengrad Bahnhof]],".",","))</f>
        <v>8.5083129999999993</v>
      </c>
    </row>
    <row r="6926" spans="1:7">
      <c r="A6926" s="4" t="s">
        <v>22864</v>
      </c>
      <c r="B6926">
        <v>8006138</v>
      </c>
      <c r="D6926" s="4" t="s">
        <v>22865</v>
      </c>
      <c r="E6926" s="4" t="s">
        <v>22866</v>
      </c>
      <c r="F6926">
        <f>VALUE(SUBSTITUTE(Hafas[[#This Row],[Breitengrad Bahnhof]],".",","))</f>
        <v>47.931617000000003</v>
      </c>
      <c r="G6926">
        <f>VALUE(SUBSTITUTE(Hafas[[#This Row],[Längengrad Bahnhof]],".",","))</f>
        <v>12.727085000000001</v>
      </c>
    </row>
    <row r="6927" spans="1:7">
      <c r="A6927" s="4" t="s">
        <v>22867</v>
      </c>
      <c r="B6927">
        <v>8006139</v>
      </c>
      <c r="D6927" s="4" t="s">
        <v>22868</v>
      </c>
      <c r="E6927" s="4" t="s">
        <v>22869</v>
      </c>
      <c r="F6927">
        <f>VALUE(SUBSTITUTE(Hafas[[#This Row],[Breitengrad Bahnhof]],".",","))</f>
        <v>50.758415999999997</v>
      </c>
      <c r="G6927">
        <f>VALUE(SUBSTITUTE(Hafas[[#This Row],[Längengrad Bahnhof]],".",","))</f>
        <v>8.0537829999999992</v>
      </c>
    </row>
    <row r="6928" spans="1:7">
      <c r="A6928" s="4" t="s">
        <v>22870</v>
      </c>
      <c r="B6928">
        <v>8000327</v>
      </c>
      <c r="D6928" s="4" t="s">
        <v>22871</v>
      </c>
      <c r="E6928" s="4" t="s">
        <v>22872</v>
      </c>
      <c r="F6928">
        <f>VALUE(SUBSTITUTE(Hafas[[#This Row],[Breitengrad Bahnhof]],".",","))</f>
        <v>49.719104999999999</v>
      </c>
      <c r="G6928">
        <f>VALUE(SUBSTITUTE(Hafas[[#This Row],[Längengrad Bahnhof]],".",","))</f>
        <v>8.0999199999999991</v>
      </c>
    </row>
    <row r="6929" spans="1:7">
      <c r="A6929" s="4" t="s">
        <v>22873</v>
      </c>
      <c r="B6929">
        <v>8013205</v>
      </c>
      <c r="D6929" s="4" t="s">
        <v>22874</v>
      </c>
      <c r="E6929" s="4" t="s">
        <v>22875</v>
      </c>
      <c r="F6929">
        <f>VALUE(SUBSTITUTE(Hafas[[#This Row],[Breitengrad Bahnhof]],".",","))</f>
        <v>52.109177000000003</v>
      </c>
      <c r="G6929">
        <f>VALUE(SUBSTITUTE(Hafas[[#This Row],[Längengrad Bahnhof]],".",","))</f>
        <v>11.788868000000001</v>
      </c>
    </row>
    <row r="6930" spans="1:7">
      <c r="A6930" s="4" t="s">
        <v>22876</v>
      </c>
      <c r="B6930">
        <v>8007273</v>
      </c>
      <c r="D6930" s="4" t="s">
        <v>22877</v>
      </c>
      <c r="E6930" s="4" t="s">
        <v>22878</v>
      </c>
      <c r="F6930">
        <f>VALUE(SUBSTITUTE(Hafas[[#This Row],[Breitengrad Bahnhof]],".",","))</f>
        <v>53.961055000000002</v>
      </c>
      <c r="G6930">
        <f>VALUE(SUBSTITUTE(Hafas[[#This Row],[Längengrad Bahnhof]],".",","))</f>
        <v>10.229865999999999</v>
      </c>
    </row>
    <row r="6931" spans="1:7">
      <c r="A6931" s="4" t="s">
        <v>22879</v>
      </c>
      <c r="B6931">
        <v>8077775</v>
      </c>
      <c r="D6931" s="4" t="s">
        <v>22880</v>
      </c>
      <c r="E6931" s="4" t="s">
        <v>22881</v>
      </c>
      <c r="F6931">
        <f>VALUE(SUBSTITUTE(Hafas[[#This Row],[Breitengrad Bahnhof]],".",","))</f>
        <v>47.814176000000003</v>
      </c>
      <c r="G6931">
        <f>VALUE(SUBSTITUTE(Hafas[[#This Row],[Längengrad Bahnhof]],".",","))</f>
        <v>8.9652270000000005</v>
      </c>
    </row>
    <row r="6932" spans="1:7">
      <c r="A6932" s="4" t="s">
        <v>22882</v>
      </c>
      <c r="B6932">
        <v>8006144</v>
      </c>
      <c r="D6932" s="4" t="s">
        <v>22883</v>
      </c>
      <c r="E6932" s="4" t="s">
        <v>22884</v>
      </c>
      <c r="F6932">
        <f>VALUE(SUBSTITUTE(Hafas[[#This Row],[Breitengrad Bahnhof]],".",","))</f>
        <v>52.608001999999999</v>
      </c>
      <c r="G6932">
        <f>VALUE(SUBSTITUTE(Hafas[[#This Row],[Längengrad Bahnhof]],".",","))</f>
        <v>10.606954</v>
      </c>
    </row>
    <row r="6933" spans="1:7">
      <c r="A6933" s="4" t="s">
        <v>22885</v>
      </c>
      <c r="B6933">
        <v>8000180</v>
      </c>
      <c r="D6933" s="4" t="s">
        <v>22886</v>
      </c>
      <c r="E6933" s="4" t="s">
        <v>22887</v>
      </c>
      <c r="F6933">
        <f>VALUE(SUBSTITUTE(Hafas[[#This Row],[Breitengrad Bahnhof]],".",","))</f>
        <v>48.826124</v>
      </c>
      <c r="G6933">
        <f>VALUE(SUBSTITUTE(Hafas[[#This Row],[Längengrad Bahnhof]],".",","))</f>
        <v>9.2998820000000002</v>
      </c>
    </row>
    <row r="6934" spans="1:7">
      <c r="A6934" s="4" t="s">
        <v>22888</v>
      </c>
      <c r="B6934">
        <v>8007442</v>
      </c>
      <c r="D6934" s="4" t="s">
        <v>22889</v>
      </c>
      <c r="E6934" s="4" t="s">
        <v>22890</v>
      </c>
      <c r="F6934">
        <f>VALUE(SUBSTITUTE(Hafas[[#This Row],[Breitengrad Bahnhof]],".",","))</f>
        <v>49.300941000000002</v>
      </c>
      <c r="G6934">
        <f>VALUE(SUBSTITUTE(Hafas[[#This Row],[Längengrad Bahnhof]],".",","))</f>
        <v>8.9193540000000002</v>
      </c>
    </row>
    <row r="6935" spans="1:7">
      <c r="A6935" s="4" t="s">
        <v>22891</v>
      </c>
      <c r="B6935">
        <v>8006147</v>
      </c>
      <c r="D6935" s="4" t="s">
        <v>22892</v>
      </c>
      <c r="E6935" s="4" t="s">
        <v>22893</v>
      </c>
      <c r="F6935">
        <f>VALUE(SUBSTITUTE(Hafas[[#This Row],[Breitengrad Bahnhof]],".",","))</f>
        <v>49.967292999999998</v>
      </c>
      <c r="G6935">
        <f>VALUE(SUBSTITUTE(Hafas[[#This Row],[Längengrad Bahnhof]],".",","))</f>
        <v>10.116027000000001</v>
      </c>
    </row>
    <row r="6936" spans="1:7">
      <c r="A6936" s="4" t="s">
        <v>22894</v>
      </c>
      <c r="B6936">
        <v>8006148</v>
      </c>
      <c r="D6936" s="4" t="s">
        <v>22895</v>
      </c>
      <c r="E6936" s="4" t="s">
        <v>22896</v>
      </c>
      <c r="F6936">
        <f>VALUE(SUBSTITUTE(Hafas[[#This Row],[Breitengrad Bahnhof]],".",","))</f>
        <v>53.866266000000003</v>
      </c>
      <c r="G6936">
        <f>VALUE(SUBSTITUTE(Hafas[[#This Row],[Längengrad Bahnhof]],".",","))</f>
        <v>10.365956000000001</v>
      </c>
    </row>
    <row r="6937" spans="1:7">
      <c r="A6937" s="4" t="s">
        <v>22897</v>
      </c>
      <c r="B6937">
        <v>8013210</v>
      </c>
      <c r="D6937" s="4" t="s">
        <v>22898</v>
      </c>
      <c r="E6937" s="4" t="s">
        <v>22899</v>
      </c>
      <c r="F6937">
        <f>VALUE(SUBSTITUTE(Hafas[[#This Row],[Breitengrad Bahnhof]],".",","))</f>
        <v>51.772722999999999</v>
      </c>
      <c r="G6937">
        <f>VALUE(SUBSTITUTE(Hafas[[#This Row],[Längengrad Bahnhof]],".",","))</f>
        <v>13.617248999999999</v>
      </c>
    </row>
    <row r="6938" spans="1:7">
      <c r="A6938" s="4" t="s">
        <v>22900</v>
      </c>
      <c r="B6938">
        <v>8071052</v>
      </c>
      <c r="D6938" s="4" t="s">
        <v>22901</v>
      </c>
      <c r="E6938" s="4" t="s">
        <v>22902</v>
      </c>
      <c r="F6938">
        <f>VALUE(SUBSTITUTE(Hafas[[#This Row],[Breitengrad Bahnhof]],".",","))</f>
        <v>51.778199999999998</v>
      </c>
      <c r="G6938">
        <f>VALUE(SUBSTITUTE(Hafas[[#This Row],[Längengrad Bahnhof]],".",","))</f>
        <v>13.628663</v>
      </c>
    </row>
    <row r="6939" spans="1:7">
      <c r="A6939" s="4" t="s">
        <v>22903</v>
      </c>
      <c r="B6939">
        <v>8013211</v>
      </c>
      <c r="D6939" s="4" t="s">
        <v>22904</v>
      </c>
      <c r="E6939" s="4" t="s">
        <v>22905</v>
      </c>
      <c r="F6939">
        <f>VALUE(SUBSTITUTE(Hafas[[#This Row],[Breitengrad Bahnhof]],".",","))</f>
        <v>50.868208000000003</v>
      </c>
      <c r="G6939">
        <f>VALUE(SUBSTITUTE(Hafas[[#This Row],[Längengrad Bahnhof]],".",","))</f>
        <v>12.617455</v>
      </c>
    </row>
    <row r="6940" spans="1:7">
      <c r="A6940" s="4" t="s">
        <v>22906</v>
      </c>
      <c r="B6940">
        <v>8006154</v>
      </c>
      <c r="D6940" s="4" t="s">
        <v>22907</v>
      </c>
      <c r="E6940" s="4" t="s">
        <v>22908</v>
      </c>
      <c r="F6940">
        <f>VALUE(SUBSTITUTE(Hafas[[#This Row],[Breitengrad Bahnhof]],".",","))</f>
        <v>49.202537</v>
      </c>
      <c r="G6940">
        <f>VALUE(SUBSTITUTE(Hafas[[#This Row],[Längengrad Bahnhof]],".",","))</f>
        <v>9.6586990000000004</v>
      </c>
    </row>
    <row r="6941" spans="1:7">
      <c r="A6941" s="4" t="s">
        <v>22909</v>
      </c>
      <c r="B6941">
        <v>8006155</v>
      </c>
      <c r="D6941" s="4" t="s">
        <v>22910</v>
      </c>
      <c r="E6941" s="4" t="s">
        <v>22911</v>
      </c>
      <c r="F6941">
        <f>VALUE(SUBSTITUTE(Hafas[[#This Row],[Breitengrad Bahnhof]],".",","))</f>
        <v>49.983231000000004</v>
      </c>
      <c r="G6941">
        <f>VALUE(SUBSTITUTE(Hafas[[#This Row],[Längengrad Bahnhof]],".",","))</f>
        <v>12.057994000000001</v>
      </c>
    </row>
    <row r="6942" spans="1:7">
      <c r="A6942" s="4" t="s">
        <v>22912</v>
      </c>
      <c r="B6942">
        <v>8006156</v>
      </c>
      <c r="D6942" s="4" t="s">
        <v>22913</v>
      </c>
      <c r="E6942" s="4" t="s">
        <v>22914</v>
      </c>
      <c r="F6942">
        <f>VALUE(SUBSTITUTE(Hafas[[#This Row],[Breitengrad Bahnhof]],".",","))</f>
        <v>49.288336999999999</v>
      </c>
      <c r="G6942">
        <f>VALUE(SUBSTITUTE(Hafas[[#This Row],[Längengrad Bahnhof]],".",","))</f>
        <v>7.651516</v>
      </c>
    </row>
    <row r="6943" spans="1:7">
      <c r="A6943" s="4" t="s">
        <v>22915</v>
      </c>
      <c r="B6943">
        <v>8007073</v>
      </c>
      <c r="D6943" s="4" t="s">
        <v>22916</v>
      </c>
      <c r="E6943" s="4" t="s">
        <v>22917</v>
      </c>
      <c r="F6943">
        <f>VALUE(SUBSTITUTE(Hafas[[#This Row],[Breitengrad Bahnhof]],".",","))</f>
        <v>48.635308000000002</v>
      </c>
      <c r="G6943">
        <f>VALUE(SUBSTITUTE(Hafas[[#This Row],[Längengrad Bahnhof]],".",","))</f>
        <v>9.9077230000000007</v>
      </c>
    </row>
    <row r="6944" spans="1:7">
      <c r="A6944" s="4" t="s">
        <v>22918</v>
      </c>
      <c r="B6944">
        <v>8006157</v>
      </c>
      <c r="D6944" s="4" t="s">
        <v>22919</v>
      </c>
      <c r="E6944" s="4" t="s">
        <v>22920</v>
      </c>
      <c r="F6944">
        <f>VALUE(SUBSTITUTE(Hafas[[#This Row],[Breitengrad Bahnhof]],".",","))</f>
        <v>48.789185000000003</v>
      </c>
      <c r="G6944">
        <f>VALUE(SUBSTITUTE(Hafas[[#This Row],[Längengrad Bahnhof]],".",","))</f>
        <v>9.6379269999999995</v>
      </c>
    </row>
    <row r="6945" spans="1:7">
      <c r="A6945" s="4" t="s">
        <v>22921</v>
      </c>
      <c r="B6945">
        <v>8010359</v>
      </c>
      <c r="D6945" s="4" t="s">
        <v>22922</v>
      </c>
      <c r="E6945" s="4" t="s">
        <v>22923</v>
      </c>
      <c r="F6945">
        <f>VALUE(SUBSTITUTE(Hafas[[#This Row],[Breitengrad Bahnhof]],".",","))</f>
        <v>51.075819000000003</v>
      </c>
      <c r="G6945">
        <f>VALUE(SUBSTITUTE(Hafas[[#This Row],[Längengrad Bahnhof]],".",","))</f>
        <v>13.013923</v>
      </c>
    </row>
    <row r="6946" spans="1:7">
      <c r="A6946" s="4" t="s">
        <v>22924</v>
      </c>
      <c r="B6946">
        <v>8006159</v>
      </c>
      <c r="D6946" s="4" t="s">
        <v>22925</v>
      </c>
      <c r="E6946" s="4" t="s">
        <v>22926</v>
      </c>
      <c r="F6946">
        <f>VALUE(SUBSTITUTE(Hafas[[#This Row],[Breitengrad Bahnhof]],".",","))</f>
        <v>48.095691000000002</v>
      </c>
      <c r="G6946">
        <f>VALUE(SUBSTITUTE(Hafas[[#This Row],[Längengrad Bahnhof]],".",","))</f>
        <v>7.9572450000000003</v>
      </c>
    </row>
    <row r="6947" spans="1:7">
      <c r="A6947" s="4" t="s">
        <v>22927</v>
      </c>
      <c r="B6947">
        <v>8013212</v>
      </c>
      <c r="D6947" s="4" t="s">
        <v>22928</v>
      </c>
      <c r="E6947" s="4" t="s">
        <v>22929</v>
      </c>
      <c r="F6947">
        <f>VALUE(SUBSTITUTE(Hafas[[#This Row],[Breitengrad Bahnhof]],".",","))</f>
        <v>50.762714000000003</v>
      </c>
      <c r="G6947">
        <f>VALUE(SUBSTITUTE(Hafas[[#This Row],[Längengrad Bahnhof]],".",","))</f>
        <v>13.090571000000001</v>
      </c>
    </row>
    <row r="6948" spans="1:7">
      <c r="A6948" s="4" t="s">
        <v>22930</v>
      </c>
      <c r="B6948">
        <v>8006160</v>
      </c>
      <c r="D6948" s="4" t="s">
        <v>22931</v>
      </c>
      <c r="E6948" s="4" t="s">
        <v>22932</v>
      </c>
      <c r="F6948">
        <f>VALUE(SUBSTITUTE(Hafas[[#This Row],[Breitengrad Bahnhof]],".",","))</f>
        <v>48.737164</v>
      </c>
      <c r="G6948">
        <f>VALUE(SUBSTITUTE(Hafas[[#This Row],[Längengrad Bahnhof]],".",","))</f>
        <v>13.606579999999999</v>
      </c>
    </row>
    <row r="6949" spans="1:7">
      <c r="A6949" s="4" t="s">
        <v>22933</v>
      </c>
      <c r="B6949">
        <v>8006164</v>
      </c>
      <c r="D6949" s="4" t="s">
        <v>22934</v>
      </c>
      <c r="E6949" s="4" t="s">
        <v>22935</v>
      </c>
      <c r="F6949">
        <f>VALUE(SUBSTITUTE(Hafas[[#This Row],[Breitengrad Bahnhof]],".",","))</f>
        <v>48.202953000000001</v>
      </c>
      <c r="G6949">
        <f>VALUE(SUBSTITUTE(Hafas[[#This Row],[Längengrad Bahnhof]],".",","))</f>
        <v>12.408022000000001</v>
      </c>
    </row>
    <row r="6950" spans="1:7">
      <c r="A6950" s="4" t="s">
        <v>22936</v>
      </c>
      <c r="B6950">
        <v>8006162</v>
      </c>
      <c r="D6950" s="4" t="s">
        <v>22937</v>
      </c>
      <c r="E6950" s="4" t="s">
        <v>22938</v>
      </c>
      <c r="F6950">
        <f>VALUE(SUBSTITUTE(Hafas[[#This Row],[Breitengrad Bahnhof]],".",","))</f>
        <v>49.569330000000001</v>
      </c>
      <c r="G6950">
        <f>VALUE(SUBSTITUTE(Hafas[[#This Row],[Längengrad Bahnhof]],".",","))</f>
        <v>8.8386759999999995</v>
      </c>
    </row>
    <row r="6951" spans="1:7">
      <c r="A6951" s="4" t="s">
        <v>22939</v>
      </c>
      <c r="B6951">
        <v>8006163</v>
      </c>
      <c r="D6951" s="4" t="s">
        <v>22940</v>
      </c>
      <c r="E6951" s="4" t="s">
        <v>22941</v>
      </c>
      <c r="F6951">
        <f>VALUE(SUBSTITUTE(Hafas[[#This Row],[Breitengrad Bahnhof]],".",","))</f>
        <v>49.377885999999997</v>
      </c>
      <c r="G6951">
        <f>VALUE(SUBSTITUTE(Hafas[[#This Row],[Längengrad Bahnhof]],".",","))</f>
        <v>12.696007</v>
      </c>
    </row>
    <row r="6952" spans="1:7">
      <c r="A6952" s="4" t="s">
        <v>22942</v>
      </c>
      <c r="B6952">
        <v>8006167</v>
      </c>
      <c r="D6952" s="4" t="s">
        <v>22943</v>
      </c>
      <c r="E6952" s="4" t="s">
        <v>22944</v>
      </c>
      <c r="F6952">
        <f>VALUE(SUBSTITUTE(Hafas[[#This Row],[Breitengrad Bahnhof]],".",","))</f>
        <v>47.621367999999997</v>
      </c>
      <c r="G6952">
        <f>VALUE(SUBSTITUTE(Hafas[[#This Row],[Längengrad Bahnhof]],".",","))</f>
        <v>8.2195260000000001</v>
      </c>
    </row>
    <row r="6953" spans="1:7">
      <c r="A6953" s="4" t="s">
        <v>22945</v>
      </c>
      <c r="B6953">
        <v>8006170</v>
      </c>
      <c r="D6953" s="4" t="s">
        <v>22946</v>
      </c>
      <c r="E6953" s="4" t="s">
        <v>22947</v>
      </c>
      <c r="F6953">
        <f>VALUE(SUBSTITUTE(Hafas[[#This Row],[Breitengrad Bahnhof]],".",","))</f>
        <v>49.558799999999998</v>
      </c>
      <c r="G6953">
        <f>VALUE(SUBSTITUTE(Hafas[[#This Row],[Längengrad Bahnhof]],".",","))</f>
        <v>7.1293740000000003</v>
      </c>
    </row>
    <row r="6954" spans="1:7">
      <c r="A6954" s="4" t="s">
        <v>22948</v>
      </c>
      <c r="B6954">
        <v>8006171</v>
      </c>
      <c r="D6954" s="4" t="s">
        <v>22949</v>
      </c>
      <c r="E6954" s="4" t="s">
        <v>22950</v>
      </c>
      <c r="F6954">
        <f>VALUE(SUBSTITUTE(Hafas[[#This Row],[Breitengrad Bahnhof]],".",","))</f>
        <v>49.010941000000003</v>
      </c>
      <c r="G6954">
        <f>VALUE(SUBSTITUTE(Hafas[[#This Row],[Längengrad Bahnhof]],".",","))</f>
        <v>9.1521179999999998</v>
      </c>
    </row>
    <row r="6955" spans="1:7">
      <c r="A6955" s="4" t="s">
        <v>22951</v>
      </c>
      <c r="B6955">
        <v>8006172</v>
      </c>
      <c r="D6955" s="4" t="s">
        <v>22952</v>
      </c>
      <c r="E6955" s="4" t="s">
        <v>22953</v>
      </c>
      <c r="F6955">
        <f>VALUE(SUBSTITUTE(Hafas[[#This Row],[Breitengrad Bahnhof]],".",","))</f>
        <v>51.584876000000001</v>
      </c>
      <c r="G6955">
        <f>VALUE(SUBSTITUTE(Hafas[[#This Row],[Längengrad Bahnhof]],".",","))</f>
        <v>10.608814000000001</v>
      </c>
    </row>
    <row r="6956" spans="1:7">
      <c r="A6956" s="4" t="s">
        <v>22954</v>
      </c>
      <c r="B6956">
        <v>8000187</v>
      </c>
      <c r="D6956" s="4" t="s">
        <v>22955</v>
      </c>
      <c r="E6956" s="4" t="s">
        <v>22956</v>
      </c>
      <c r="F6956">
        <f>VALUE(SUBSTITUTE(Hafas[[#This Row],[Breitengrad Bahnhof]],".",","))</f>
        <v>50.922898000000004</v>
      </c>
      <c r="G6956">
        <f>VALUE(SUBSTITUTE(Hafas[[#This Row],[Längengrad Bahnhof]],".",","))</f>
        <v>8.4700100000000003</v>
      </c>
    </row>
    <row r="6957" spans="1:7">
      <c r="A6957" s="4" t="s">
        <v>22957</v>
      </c>
      <c r="B6957">
        <v>8006175</v>
      </c>
      <c r="D6957" s="4" t="s">
        <v>22958</v>
      </c>
      <c r="E6957" s="4" t="s">
        <v>22959</v>
      </c>
      <c r="F6957">
        <f>VALUE(SUBSTITUTE(Hafas[[#This Row],[Breitengrad Bahnhof]],".",","))</f>
        <v>50.001339000000002</v>
      </c>
      <c r="G6957">
        <f>VALUE(SUBSTITUTE(Hafas[[#This Row],[Längengrad Bahnhof]],".",","))</f>
        <v>8.5808110000000006</v>
      </c>
    </row>
    <row r="6958" spans="1:7">
      <c r="A6958" s="4" t="s">
        <v>22960</v>
      </c>
      <c r="B6958">
        <v>8013215</v>
      </c>
      <c r="D6958" s="4" t="s">
        <v>22961</v>
      </c>
      <c r="E6958" s="4" t="s">
        <v>22962</v>
      </c>
      <c r="F6958">
        <f>VALUE(SUBSTITUTE(Hafas[[#This Row],[Breitengrad Bahnhof]],".",","))</f>
        <v>50.617603000000003</v>
      </c>
      <c r="G6958">
        <f>VALUE(SUBSTITUTE(Hafas[[#This Row],[Längengrad Bahnhof]],".",","))</f>
        <v>10.390843</v>
      </c>
    </row>
    <row r="6959" spans="1:7">
      <c r="A6959" s="4" t="s">
        <v>22963</v>
      </c>
      <c r="B6959">
        <v>8006176</v>
      </c>
      <c r="D6959" s="4" t="s">
        <v>22964</v>
      </c>
      <c r="E6959" s="4" t="s">
        <v>22965</v>
      </c>
      <c r="F6959">
        <f>VALUE(SUBSTITUTE(Hafas[[#This Row],[Breitengrad Bahnhof]],".",","))</f>
        <v>49.578023000000002</v>
      </c>
      <c r="G6959">
        <f>VALUE(SUBSTITUTE(Hafas[[#This Row],[Längengrad Bahnhof]],".",","))</f>
        <v>9.3675420000000003</v>
      </c>
    </row>
    <row r="6960" spans="1:7">
      <c r="A6960" s="4" t="s">
        <v>22966</v>
      </c>
      <c r="B6960">
        <v>8006180</v>
      </c>
      <c r="D6960" s="4" t="s">
        <v>22967</v>
      </c>
      <c r="E6960" s="4" t="s">
        <v>22968</v>
      </c>
      <c r="F6960">
        <f>VALUE(SUBSTITUTE(Hafas[[#This Row],[Breitengrad Bahnhof]],".",","))</f>
        <v>50.664059999999999</v>
      </c>
      <c r="G6960">
        <f>VALUE(SUBSTITUTE(Hafas[[#This Row],[Längengrad Bahnhof]],".",","))</f>
        <v>9.3318379999999994</v>
      </c>
    </row>
    <row r="6961" spans="1:7">
      <c r="A6961" s="4" t="s">
        <v>22969</v>
      </c>
      <c r="B6961">
        <v>8006181</v>
      </c>
      <c r="D6961" s="4" t="s">
        <v>22970</v>
      </c>
      <c r="E6961" s="4" t="s">
        <v>22971</v>
      </c>
      <c r="F6961">
        <f>VALUE(SUBSTITUTE(Hafas[[#This Row],[Breitengrad Bahnhof]],".",","))</f>
        <v>48.740644000000003</v>
      </c>
      <c r="G6961">
        <f>VALUE(SUBSTITUTE(Hafas[[#This Row],[Längengrad Bahnhof]],".",","))</f>
        <v>12.743463999999999</v>
      </c>
    </row>
    <row r="6962" spans="1:7">
      <c r="A6962" s="4" t="s">
        <v>22972</v>
      </c>
      <c r="B6962">
        <v>8006183</v>
      </c>
      <c r="D6962" s="4" t="s">
        <v>22973</v>
      </c>
      <c r="E6962" s="4" t="s">
        <v>22974</v>
      </c>
      <c r="F6962">
        <f>VALUE(SUBSTITUTE(Hafas[[#This Row],[Breitengrad Bahnhof]],".",","))</f>
        <v>49.832647999999999</v>
      </c>
      <c r="G6962">
        <f>VALUE(SUBSTITUTE(Hafas[[#This Row],[Längengrad Bahnhof]],".",","))</f>
        <v>8.0494579999999996</v>
      </c>
    </row>
    <row r="6963" spans="1:7">
      <c r="A6963" s="4" t="s">
        <v>22975</v>
      </c>
      <c r="B6963">
        <v>8006184</v>
      </c>
      <c r="D6963" s="4" t="s">
        <v>22976</v>
      </c>
      <c r="E6963" s="4" t="s">
        <v>22977</v>
      </c>
      <c r="F6963">
        <f>VALUE(SUBSTITUTE(Hafas[[#This Row],[Breitengrad Bahnhof]],".",","))</f>
        <v>48.150218000000002</v>
      </c>
      <c r="G6963">
        <f>VALUE(SUBSTITUTE(Hafas[[#This Row],[Längengrad Bahnhof]],".",","))</f>
        <v>10.980995</v>
      </c>
    </row>
    <row r="6964" spans="1:7">
      <c r="A6964" s="4" t="s">
        <v>22978</v>
      </c>
      <c r="B6964">
        <v>8013217</v>
      </c>
      <c r="D6964" s="4" t="s">
        <v>22979</v>
      </c>
      <c r="E6964" s="4" t="s">
        <v>22980</v>
      </c>
      <c r="F6964">
        <f>VALUE(SUBSTITUTE(Hafas[[#This Row],[Breitengrad Bahnhof]],".",","))</f>
        <v>51.462026000000002</v>
      </c>
      <c r="G6964">
        <f>VALUE(SUBSTITUTE(Hafas[[#This Row],[Längengrad Bahnhof]],".",","))</f>
        <v>11.206677000000001</v>
      </c>
    </row>
    <row r="6965" spans="1:7">
      <c r="A6965" s="4" t="s">
        <v>22981</v>
      </c>
      <c r="B6965">
        <v>8006145</v>
      </c>
      <c r="D6965" s="4" t="s">
        <v>22982</v>
      </c>
      <c r="E6965" s="4" t="s">
        <v>22983</v>
      </c>
      <c r="F6965">
        <f>VALUE(SUBSTITUTE(Hafas[[#This Row],[Breitengrad Bahnhof]],".",","))</f>
        <v>49.209150999999999</v>
      </c>
      <c r="G6965">
        <f>VALUE(SUBSTITUTE(Hafas[[#This Row],[Längengrad Bahnhof]],".",","))</f>
        <v>10.063117</v>
      </c>
    </row>
    <row r="6966" spans="1:7">
      <c r="A6966" s="4" t="s">
        <v>22984</v>
      </c>
      <c r="B6966">
        <v>8013220</v>
      </c>
      <c r="D6966" s="4" t="s">
        <v>22985</v>
      </c>
      <c r="E6966" s="4" t="s">
        <v>22986</v>
      </c>
      <c r="F6966">
        <f>VALUE(SUBSTITUTE(Hafas[[#This Row],[Breitengrad Bahnhof]],".",","))</f>
        <v>51.581758000000001</v>
      </c>
      <c r="G6966">
        <f>VALUE(SUBSTITUTE(Hafas[[#This Row],[Längengrad Bahnhof]],".",","))</f>
        <v>11.921079000000001</v>
      </c>
    </row>
    <row r="6967" spans="1:7">
      <c r="A6967" s="4" t="s">
        <v>22987</v>
      </c>
      <c r="B6967">
        <v>8006190</v>
      </c>
      <c r="D6967" s="4" t="s">
        <v>22988</v>
      </c>
      <c r="E6967" s="4" t="s">
        <v>22989</v>
      </c>
      <c r="F6967">
        <f>VALUE(SUBSTITUTE(Hafas[[#This Row],[Breitengrad Bahnhof]],".",","))</f>
        <v>48.260871999999999</v>
      </c>
      <c r="G6967">
        <f>VALUE(SUBSTITUTE(Hafas[[#This Row],[Längengrad Bahnhof]],".",","))</f>
        <v>11.970421</v>
      </c>
    </row>
    <row r="6968" spans="1:7">
      <c r="A6968" s="4" t="s">
        <v>22990</v>
      </c>
      <c r="B6968">
        <v>8006191</v>
      </c>
      <c r="D6968" s="4" t="s">
        <v>22991</v>
      </c>
      <c r="E6968" s="4" t="s">
        <v>22992</v>
      </c>
      <c r="F6968">
        <f>VALUE(SUBSTITUTE(Hafas[[#This Row],[Breitengrad Bahnhof]],".",","))</f>
        <v>50.532511999999997</v>
      </c>
      <c r="G6968">
        <f>VALUE(SUBSTITUTE(Hafas[[#This Row],[Längengrad Bahnhof]],".",","))</f>
        <v>7.0784779999999996</v>
      </c>
    </row>
    <row r="6969" spans="1:7">
      <c r="A6969" s="4" t="s">
        <v>22993</v>
      </c>
      <c r="B6969">
        <v>8013221</v>
      </c>
      <c r="D6969" s="4" t="s">
        <v>22994</v>
      </c>
      <c r="E6969" s="4" t="s">
        <v>22995</v>
      </c>
      <c r="F6969">
        <f>VALUE(SUBSTITUTE(Hafas[[#This Row],[Breitengrad Bahnhof]],".",","))</f>
        <v>51.067881</v>
      </c>
      <c r="G6969">
        <f>VALUE(SUBSTITUTE(Hafas[[#This Row],[Längengrad Bahnhof]],".",","))</f>
        <v>10.955958000000001</v>
      </c>
    </row>
    <row r="6970" spans="1:7">
      <c r="A6970" s="4" t="s">
        <v>22996</v>
      </c>
      <c r="B6970">
        <v>8013222</v>
      </c>
      <c r="D6970" s="4" t="s">
        <v>22997</v>
      </c>
      <c r="E6970" s="4" t="s">
        <v>22998</v>
      </c>
      <c r="F6970">
        <f>VALUE(SUBSTITUTE(Hafas[[#This Row],[Breitengrad Bahnhof]],".",","))</f>
        <v>52.947038999999997</v>
      </c>
      <c r="G6970">
        <f>VALUE(SUBSTITUTE(Hafas[[#This Row],[Längengrad Bahnhof]],".",","))</f>
        <v>12.679027</v>
      </c>
    </row>
    <row r="6971" spans="1:7">
      <c r="A6971" s="4" t="s">
        <v>22999</v>
      </c>
      <c r="B6971">
        <v>8071972</v>
      </c>
      <c r="D6971" s="4" t="s">
        <v>23000</v>
      </c>
      <c r="E6971" s="4" t="s">
        <v>23001</v>
      </c>
      <c r="F6971">
        <f>VALUE(SUBSTITUTE(Hafas[[#This Row],[Breitengrad Bahnhof]],".",","))</f>
        <v>52.944710000000001</v>
      </c>
      <c r="G6971">
        <f>VALUE(SUBSTITUTE(Hafas[[#This Row],[Längengrad Bahnhof]],".",","))</f>
        <v>12.673906000000001</v>
      </c>
    </row>
    <row r="6972" spans="1:7">
      <c r="A6972" s="4" t="s">
        <v>23002</v>
      </c>
      <c r="B6972">
        <v>8079775</v>
      </c>
      <c r="D6972" s="4" t="s">
        <v>23003</v>
      </c>
      <c r="E6972" s="4" t="s">
        <v>23004</v>
      </c>
      <c r="F6972">
        <f>VALUE(SUBSTITUTE(Hafas[[#This Row],[Breitengrad Bahnhof]],".",","))</f>
        <v>52.941474999999997</v>
      </c>
      <c r="G6972">
        <f>VALUE(SUBSTITUTE(Hafas[[#This Row],[Längengrad Bahnhof]],".",","))</f>
        <v>12.667752</v>
      </c>
    </row>
    <row r="6973" spans="1:7">
      <c r="A6973" s="4" t="s">
        <v>23005</v>
      </c>
      <c r="B6973">
        <v>8006193</v>
      </c>
      <c r="D6973" s="4" t="s">
        <v>23006</v>
      </c>
      <c r="E6973" s="4" t="s">
        <v>23007</v>
      </c>
      <c r="F6973">
        <f>VALUE(SUBSTITUTE(Hafas[[#This Row],[Breitengrad Bahnhof]],".",","))</f>
        <v>52.864854999999999</v>
      </c>
      <c r="G6973">
        <f>VALUE(SUBSTITUTE(Hafas[[#This Row],[Längengrad Bahnhof]],".",","))</f>
        <v>9.6009060000000002</v>
      </c>
    </row>
    <row r="6974" spans="1:7">
      <c r="A6974" s="4" t="s">
        <v>23008</v>
      </c>
      <c r="B6974">
        <v>8013223</v>
      </c>
      <c r="D6974" s="4" t="s">
        <v>23009</v>
      </c>
      <c r="E6974" s="4" t="s">
        <v>23010</v>
      </c>
      <c r="F6974">
        <f>VALUE(SUBSTITUTE(Hafas[[#This Row],[Breitengrad Bahnhof]],".",","))</f>
        <v>50.900730000000003</v>
      </c>
      <c r="G6974">
        <f>VALUE(SUBSTITUTE(Hafas[[#This Row],[Längengrad Bahnhof]],".",","))</f>
        <v>10.563743000000001</v>
      </c>
    </row>
    <row r="6975" spans="1:7">
      <c r="A6975" s="4" t="s">
        <v>23011</v>
      </c>
      <c r="B6975">
        <v>8013224</v>
      </c>
      <c r="D6975" s="4" t="s">
        <v>23012</v>
      </c>
      <c r="E6975" s="4" t="s">
        <v>23013</v>
      </c>
      <c r="F6975">
        <f>VALUE(SUBSTITUTE(Hafas[[#This Row],[Breitengrad Bahnhof]],".",","))</f>
        <v>50.883974000000002</v>
      </c>
      <c r="G6975">
        <f>VALUE(SUBSTITUTE(Hafas[[#This Row],[Längengrad Bahnhof]],".",","))</f>
        <v>10.576211000000001</v>
      </c>
    </row>
    <row r="6976" spans="1:7">
      <c r="A6976" s="4" t="s">
        <v>23014</v>
      </c>
      <c r="B6976">
        <v>8010360</v>
      </c>
      <c r="D6976" s="4" t="s">
        <v>23015</v>
      </c>
      <c r="E6976" s="4" t="s">
        <v>23016</v>
      </c>
      <c r="F6976">
        <f>VALUE(SUBSTITUTE(Hafas[[#This Row],[Breitengrad Bahnhof]],".",","))</f>
        <v>50.546353000000003</v>
      </c>
      <c r="G6976">
        <f>VALUE(SUBSTITUTE(Hafas[[#This Row],[Längengrad Bahnhof]],".",","))</f>
        <v>12.964221</v>
      </c>
    </row>
    <row r="6977" spans="1:7">
      <c r="A6977" s="4" t="s">
        <v>23017</v>
      </c>
      <c r="B6977">
        <v>8013226</v>
      </c>
      <c r="D6977" s="4" t="s">
        <v>23018</v>
      </c>
      <c r="E6977" s="4" t="s">
        <v>23019</v>
      </c>
      <c r="F6977">
        <f>VALUE(SUBSTITUTE(Hafas[[#This Row],[Breitengrad Bahnhof]],".",","))</f>
        <v>50.906666000000001</v>
      </c>
      <c r="G6977">
        <f>VALUE(SUBSTITUTE(Hafas[[#This Row],[Längengrad Bahnhof]],".",","))</f>
        <v>10.852498000000001</v>
      </c>
    </row>
    <row r="6978" spans="1:7">
      <c r="A6978" s="4" t="s">
        <v>23020</v>
      </c>
      <c r="B6978">
        <v>8013227</v>
      </c>
      <c r="D6978" s="4" t="s">
        <v>23021</v>
      </c>
      <c r="E6978" s="4" t="s">
        <v>23022</v>
      </c>
      <c r="F6978">
        <f>VALUE(SUBSTITUTE(Hafas[[#This Row],[Breitengrad Bahnhof]],".",","))</f>
        <v>52.744822999999997</v>
      </c>
      <c r="G6978">
        <f>VALUE(SUBSTITUTE(Hafas[[#This Row],[Längengrad Bahnhof]],".",","))</f>
        <v>13.466150000000001</v>
      </c>
    </row>
    <row r="6979" spans="1:7">
      <c r="A6979" s="4" t="s">
        <v>23023</v>
      </c>
      <c r="B6979">
        <v>8013228</v>
      </c>
      <c r="D6979" s="4" t="s">
        <v>23024</v>
      </c>
      <c r="E6979" s="4" t="s">
        <v>23025</v>
      </c>
      <c r="F6979">
        <f>VALUE(SUBSTITUTE(Hafas[[#This Row],[Breitengrad Bahnhof]],".",","))</f>
        <v>52.755966999999998</v>
      </c>
      <c r="G6979">
        <f>VALUE(SUBSTITUTE(Hafas[[#This Row],[Längengrad Bahnhof]],".",","))</f>
        <v>13.474024999999999</v>
      </c>
    </row>
    <row r="6980" spans="1:7">
      <c r="A6980" s="4" t="s">
        <v>23026</v>
      </c>
      <c r="B6980">
        <v>8006200</v>
      </c>
      <c r="D6980" s="4" t="s">
        <v>23027</v>
      </c>
      <c r="E6980" s="4" t="s">
        <v>23028</v>
      </c>
      <c r="F6980">
        <f>VALUE(SUBSTITUTE(Hafas[[#This Row],[Breitengrad Bahnhof]],".",","))</f>
        <v>47.689227000000002</v>
      </c>
      <c r="G6980">
        <f>VALUE(SUBSTITUTE(Hafas[[#This Row],[Längengrad Bahnhof]],".",","))</f>
        <v>9.8305729999999993</v>
      </c>
    </row>
    <row r="6981" spans="1:7">
      <c r="A6981" s="4" t="s">
        <v>23029</v>
      </c>
      <c r="B6981">
        <v>8079015</v>
      </c>
      <c r="D6981" s="4" t="s">
        <v>23030</v>
      </c>
      <c r="E6981" s="4" t="s">
        <v>23031</v>
      </c>
      <c r="F6981">
        <f>VALUE(SUBSTITUTE(Hafas[[#This Row],[Breitengrad Bahnhof]],".",","))</f>
        <v>47.658659999999998</v>
      </c>
      <c r="G6981">
        <f>VALUE(SUBSTITUTE(Hafas[[#This Row],[Längengrad Bahnhof]],".",","))</f>
        <v>8.9302810000000008</v>
      </c>
    </row>
    <row r="6982" spans="1:7">
      <c r="A6982" s="4" t="s">
        <v>23032</v>
      </c>
      <c r="B6982">
        <v>8013240</v>
      </c>
      <c r="D6982" s="4" t="s">
        <v>23033</v>
      </c>
      <c r="E6982" s="4" t="s">
        <v>23034</v>
      </c>
      <c r="F6982">
        <f>VALUE(SUBSTITUTE(Hafas[[#This Row],[Breitengrad Bahnhof]],".",","))</f>
        <v>51.271504999999998</v>
      </c>
      <c r="G6982">
        <f>VALUE(SUBSTITUTE(Hafas[[#This Row],[Längengrad Bahnhof]],".",","))</f>
        <v>11.545292999999999</v>
      </c>
    </row>
    <row r="6983" spans="1:7">
      <c r="A6983" s="4" t="s">
        <v>23035</v>
      </c>
      <c r="B6983">
        <v>8007766</v>
      </c>
      <c r="D6983" s="4" t="s">
        <v>23036</v>
      </c>
      <c r="E6983" s="4" t="s">
        <v>23037</v>
      </c>
      <c r="F6983">
        <f>VALUE(SUBSTITUTE(Hafas[[#This Row],[Breitengrad Bahnhof]],".",","))</f>
        <v>53.773778</v>
      </c>
      <c r="G6983">
        <f>VALUE(SUBSTITUTE(Hafas[[#This Row],[Längengrad Bahnhof]],".",","))</f>
        <v>7.8664690000000004</v>
      </c>
    </row>
    <row r="6984" spans="1:7">
      <c r="A6984" s="4" t="s">
        <v>664</v>
      </c>
      <c r="B6984">
        <v>8000192</v>
      </c>
      <c r="D6984" s="4" t="s">
        <v>23038</v>
      </c>
      <c r="E6984" s="4" t="s">
        <v>23039</v>
      </c>
      <c r="F6984">
        <f>VALUE(SUBSTITUTE(Hafas[[#This Row],[Breitengrad Bahnhof]],".",","))</f>
        <v>51.531255999999999</v>
      </c>
      <c r="G6984">
        <f>VALUE(SUBSTITUTE(Hafas[[#This Row],[Längengrad Bahnhof]],".",","))</f>
        <v>7.1657830000000002</v>
      </c>
    </row>
    <row r="6985" spans="1:7">
      <c r="A6985" s="4" t="s">
        <v>23040</v>
      </c>
      <c r="B6985">
        <v>8006203</v>
      </c>
      <c r="D6985" s="4" t="s">
        <v>23041</v>
      </c>
      <c r="E6985" s="4" t="s">
        <v>23042</v>
      </c>
      <c r="F6985">
        <f>VALUE(SUBSTITUTE(Hafas[[#This Row],[Breitengrad Bahnhof]],".",","))</f>
        <v>48.512315000000001</v>
      </c>
      <c r="G6985">
        <f>VALUE(SUBSTITUTE(Hafas[[#This Row],[Längengrad Bahnhof]],".",","))</f>
        <v>9.1504490000000001</v>
      </c>
    </row>
    <row r="6986" spans="1:7">
      <c r="A6986" s="4" t="s">
        <v>23043</v>
      </c>
      <c r="B6986">
        <v>8013230</v>
      </c>
      <c r="D6986" s="4" t="s">
        <v>23044</v>
      </c>
      <c r="E6986" s="4" t="s">
        <v>23045</v>
      </c>
      <c r="F6986">
        <f>VALUE(SUBSTITUTE(Hafas[[#This Row],[Breitengrad Bahnhof]],".",","))</f>
        <v>51.462417000000002</v>
      </c>
      <c r="G6986">
        <f>VALUE(SUBSTITUTE(Hafas[[#This Row],[Längengrad Bahnhof]],".",","))</f>
        <v>11.746764000000001</v>
      </c>
    </row>
    <row r="6987" spans="1:7">
      <c r="A6987" s="4" t="s">
        <v>23046</v>
      </c>
      <c r="B6987">
        <v>8013231</v>
      </c>
      <c r="D6987" s="4" t="s">
        <v>23047</v>
      </c>
      <c r="E6987" s="4" t="s">
        <v>23048</v>
      </c>
      <c r="F6987">
        <f>VALUE(SUBSTITUTE(Hafas[[#This Row],[Breitengrad Bahnhof]],".",","))</f>
        <v>52.063541000000001</v>
      </c>
      <c r="G6987">
        <f>VALUE(SUBSTITUTE(Hafas[[#This Row],[Längengrad Bahnhof]],".",","))</f>
        <v>11.450639000000001</v>
      </c>
    </row>
    <row r="6988" spans="1:7">
      <c r="A6988" s="4" t="s">
        <v>23049</v>
      </c>
      <c r="B6988">
        <v>8000196</v>
      </c>
      <c r="D6988" s="4" t="s">
        <v>23050</v>
      </c>
      <c r="E6988" s="4" t="s">
        <v>23051</v>
      </c>
      <c r="F6988">
        <f>VALUE(SUBSTITUTE(Hafas[[#This Row],[Breitengrad Bahnhof]],".",","))</f>
        <v>51.492953</v>
      </c>
      <c r="G6988">
        <f>VALUE(SUBSTITUTE(Hafas[[#This Row],[Längengrad Bahnhof]],".",","))</f>
        <v>9.1638450000000002</v>
      </c>
    </row>
    <row r="6989" spans="1:7">
      <c r="A6989" s="4" t="s">
        <v>547</v>
      </c>
      <c r="B6989">
        <v>8010361</v>
      </c>
      <c r="D6989" s="4" t="s">
        <v>23052</v>
      </c>
      <c r="E6989" s="4" t="s">
        <v>23053</v>
      </c>
      <c r="F6989">
        <f>VALUE(SUBSTITUTE(Hafas[[#This Row],[Breitengrad Bahnhof]],".",","))</f>
        <v>53.521512000000001</v>
      </c>
      <c r="G6989">
        <f>VALUE(SUBSTITUTE(Hafas[[#This Row],[Längengrad Bahnhof]],".",","))</f>
        <v>12.680678</v>
      </c>
    </row>
    <row r="6990" spans="1:7">
      <c r="A6990" s="4" t="s">
        <v>409</v>
      </c>
      <c r="B6990">
        <v>8006206</v>
      </c>
      <c r="D6990" s="4" t="s">
        <v>15247</v>
      </c>
      <c r="E6990" s="4" t="s">
        <v>23054</v>
      </c>
      <c r="F6990">
        <f>VALUE(SUBSTITUTE(Hafas[[#This Row],[Breitengrad Bahnhof]],".",","))</f>
        <v>51.950091</v>
      </c>
      <c r="G6990">
        <f>VALUE(SUBSTITUTE(Hafas[[#This Row],[Längengrad Bahnhof]],".",","))</f>
        <v>7.984464</v>
      </c>
    </row>
    <row r="6991" spans="1:7">
      <c r="A6991" s="4" t="s">
        <v>23055</v>
      </c>
      <c r="B6991">
        <v>8006207</v>
      </c>
      <c r="D6991" s="4" t="s">
        <v>23056</v>
      </c>
      <c r="E6991" s="4" t="s">
        <v>23057</v>
      </c>
      <c r="F6991">
        <f>VALUE(SUBSTITUTE(Hafas[[#This Row],[Breitengrad Bahnhof]],".",","))</f>
        <v>51.961399999999998</v>
      </c>
      <c r="G6991">
        <f>VALUE(SUBSTITUTE(Hafas[[#This Row],[Längengrad Bahnhof]],".",","))</f>
        <v>7.894774</v>
      </c>
    </row>
    <row r="6992" spans="1:7">
      <c r="A6992" s="4" t="s">
        <v>23058</v>
      </c>
      <c r="B6992">
        <v>8013232</v>
      </c>
      <c r="D6992" s="4" t="s">
        <v>23059</v>
      </c>
      <c r="E6992" s="4" t="s">
        <v>23060</v>
      </c>
      <c r="F6992">
        <f>VALUE(SUBSTITUTE(Hafas[[#This Row],[Breitengrad Bahnhof]],".",","))</f>
        <v>53.530788000000001</v>
      </c>
      <c r="G6992">
        <f>VALUE(SUBSTITUTE(Hafas[[#This Row],[Längengrad Bahnhof]],".",","))</f>
        <v>12.645419</v>
      </c>
    </row>
    <row r="6993" spans="1:7">
      <c r="A6993" s="4" t="s">
        <v>23061</v>
      </c>
      <c r="B6993">
        <v>8079325</v>
      </c>
      <c r="D6993" s="4" t="s">
        <v>23062</v>
      </c>
      <c r="E6993" s="4" t="s">
        <v>23063</v>
      </c>
      <c r="F6993">
        <f>VALUE(SUBSTITUTE(Hafas[[#This Row],[Breitengrad Bahnhof]],".",","))</f>
        <v>53.800365999999997</v>
      </c>
      <c r="G6993">
        <f>VALUE(SUBSTITUTE(Hafas[[#This Row],[Längengrad Bahnhof]],".",","))</f>
        <v>11.709536</v>
      </c>
    </row>
    <row r="6994" spans="1:7">
      <c r="A6994" s="4" t="s">
        <v>23064</v>
      </c>
      <c r="B6994">
        <v>8013235</v>
      </c>
      <c r="D6994" s="4" t="s">
        <v>23065</v>
      </c>
      <c r="E6994" s="4" t="s">
        <v>23066</v>
      </c>
      <c r="F6994">
        <f>VALUE(SUBSTITUTE(Hafas[[#This Row],[Breitengrad Bahnhof]],".",","))</f>
        <v>50.668495</v>
      </c>
      <c r="G6994">
        <f>VALUE(SUBSTITUTE(Hafas[[#This Row],[Längengrad Bahnhof]],".",","))</f>
        <v>13.064031</v>
      </c>
    </row>
    <row r="6995" spans="1:7">
      <c r="A6995" s="4" t="s">
        <v>23067</v>
      </c>
      <c r="B6995">
        <v>8071287</v>
      </c>
      <c r="D6995" s="4" t="s">
        <v>23068</v>
      </c>
      <c r="E6995" s="4" t="s">
        <v>23069</v>
      </c>
      <c r="F6995">
        <f>VALUE(SUBSTITUTE(Hafas[[#This Row],[Breitengrad Bahnhof]],".",","))</f>
        <v>50.670020000000001</v>
      </c>
      <c r="G6995">
        <f>VALUE(SUBSTITUTE(Hafas[[#This Row],[Längengrad Bahnhof]],".",","))</f>
        <v>13.064743999999999</v>
      </c>
    </row>
    <row r="6996" spans="1:7">
      <c r="A6996" s="4" t="s">
        <v>23070</v>
      </c>
      <c r="B6996">
        <v>8006208</v>
      </c>
      <c r="D6996" s="4" t="s">
        <v>23071</v>
      </c>
      <c r="E6996" s="4" t="s">
        <v>23072</v>
      </c>
      <c r="F6996">
        <f>VALUE(SUBSTITUTE(Hafas[[#This Row],[Breitengrad Bahnhof]],".",","))</f>
        <v>49.994007000000003</v>
      </c>
      <c r="G6996">
        <f>VALUE(SUBSTITUTE(Hafas[[#This Row],[Längengrad Bahnhof]],".",","))</f>
        <v>11.777891</v>
      </c>
    </row>
    <row r="6997" spans="1:7">
      <c r="A6997" s="4" t="s">
        <v>23073</v>
      </c>
      <c r="B6997">
        <v>8013236</v>
      </c>
      <c r="D6997" s="4" t="s">
        <v>23074</v>
      </c>
      <c r="E6997" s="4" t="s">
        <v>23075</v>
      </c>
      <c r="F6997">
        <f>VALUE(SUBSTITUTE(Hafas[[#This Row],[Breitengrad Bahnhof]],".",","))</f>
        <v>54.176851999999997</v>
      </c>
      <c r="G6997">
        <f>VALUE(SUBSTITUTE(Hafas[[#This Row],[Längengrad Bahnhof]],".",","))</f>
        <v>12.091271000000001</v>
      </c>
    </row>
    <row r="6998" spans="1:7">
      <c r="A6998" s="4" t="s">
        <v>23076</v>
      </c>
      <c r="B6998">
        <v>8013237</v>
      </c>
      <c r="D6998" s="4" t="s">
        <v>23077</v>
      </c>
      <c r="E6998" s="4" t="s">
        <v>23078</v>
      </c>
      <c r="F6998">
        <f>VALUE(SUBSTITUTE(Hafas[[#This Row],[Breitengrad Bahnhof]],".",","))</f>
        <v>54.169319999999999</v>
      </c>
      <c r="G6998">
        <f>VALUE(SUBSTITUTE(Hafas[[#This Row],[Längengrad Bahnhof]],".",","))</f>
        <v>12.085637999999999</v>
      </c>
    </row>
    <row r="6999" spans="1:7">
      <c r="A6999" s="4" t="s">
        <v>23079</v>
      </c>
      <c r="B6999">
        <v>8006210</v>
      </c>
      <c r="D6999" s="4" t="s">
        <v>23080</v>
      </c>
      <c r="E6999" s="4" t="s">
        <v>23081</v>
      </c>
      <c r="F6999">
        <f>VALUE(SUBSTITUTE(Hafas[[#This Row],[Breitengrad Bahnhof]],".",","))</f>
        <v>47.833570000000002</v>
      </c>
      <c r="G6999">
        <f>VALUE(SUBSTITUTE(Hafas[[#This Row],[Längengrad Bahnhof]],".",","))</f>
        <v>11.709472</v>
      </c>
    </row>
    <row r="7000" spans="1:7">
      <c r="A7000" s="4" t="s">
        <v>23082</v>
      </c>
      <c r="B7000">
        <v>8013238</v>
      </c>
      <c r="D7000" s="4" t="s">
        <v>23083</v>
      </c>
      <c r="E7000" s="4" t="s">
        <v>23084</v>
      </c>
      <c r="F7000">
        <f>VALUE(SUBSTITUTE(Hafas[[#This Row],[Breitengrad Bahnhof]],".",","))</f>
        <v>53.182031000000002</v>
      </c>
      <c r="G7000">
        <f>VALUE(SUBSTITUTE(Hafas[[#This Row],[Längengrad Bahnhof]],".",","))</f>
        <v>13.876683999999999</v>
      </c>
    </row>
    <row r="7001" spans="1:7">
      <c r="A7001" s="4" t="s">
        <v>23085</v>
      </c>
      <c r="B7001">
        <v>8006212</v>
      </c>
      <c r="D7001" s="4" t="s">
        <v>23086</v>
      </c>
      <c r="E7001" s="4" t="s">
        <v>23087</v>
      </c>
      <c r="F7001">
        <f>VALUE(SUBSTITUTE(Hafas[[#This Row],[Breitengrad Bahnhof]],".",","))</f>
        <v>48.129914999999997</v>
      </c>
      <c r="G7001">
        <f>VALUE(SUBSTITUTE(Hafas[[#This Row],[Längengrad Bahnhof]],".",","))</f>
        <v>9.8016609999999993</v>
      </c>
    </row>
    <row r="7002" spans="1:7">
      <c r="A7002" s="4" t="s">
        <v>23088</v>
      </c>
      <c r="B7002">
        <v>8006213</v>
      </c>
      <c r="D7002" s="4" t="s">
        <v>23089</v>
      </c>
      <c r="E7002" s="4" t="s">
        <v>23090</v>
      </c>
      <c r="F7002">
        <f>VALUE(SUBSTITUTE(Hafas[[#This Row],[Breitengrad Bahnhof]],".",","))</f>
        <v>54.075581</v>
      </c>
      <c r="G7002">
        <f>VALUE(SUBSTITUTE(Hafas[[#This Row],[Längengrad Bahnhof]],".",","))</f>
        <v>9.8980160000000001</v>
      </c>
    </row>
    <row r="7003" spans="1:7">
      <c r="A7003" s="4" t="s">
        <v>23091</v>
      </c>
      <c r="B7003">
        <v>8006215</v>
      </c>
      <c r="D7003" s="4" t="s">
        <v>23092</v>
      </c>
      <c r="E7003" s="4" t="s">
        <v>23093</v>
      </c>
      <c r="F7003">
        <f>VALUE(SUBSTITUTE(Hafas[[#This Row],[Breitengrad Bahnhof]],".",","))</f>
        <v>48.046587000000002</v>
      </c>
      <c r="G7003">
        <f>VALUE(SUBSTITUTE(Hafas[[#This Row],[Längengrad Bahnhof]],".",","))</f>
        <v>7.6868129999999999</v>
      </c>
    </row>
    <row r="7004" spans="1:7">
      <c r="A7004" s="4" t="s">
        <v>23094</v>
      </c>
      <c r="B7004">
        <v>8006217</v>
      </c>
      <c r="D7004" s="4" t="s">
        <v>23095</v>
      </c>
      <c r="E7004" s="4" t="s">
        <v>23096</v>
      </c>
      <c r="F7004">
        <f>VALUE(SUBSTITUTE(Hafas[[#This Row],[Breitengrad Bahnhof]],".",","))</f>
        <v>48.858615</v>
      </c>
      <c r="G7004">
        <f>VALUE(SUBSTITUTE(Hafas[[#This Row],[Längengrad Bahnhof]],".",","))</f>
        <v>10.103645</v>
      </c>
    </row>
    <row r="7005" spans="1:7">
      <c r="A7005" s="4" t="s">
        <v>23097</v>
      </c>
      <c r="B7005">
        <v>8076218</v>
      </c>
      <c r="D7005" s="4" t="s">
        <v>23098</v>
      </c>
      <c r="E7005" s="4" t="s">
        <v>23099</v>
      </c>
      <c r="F7005">
        <f>VALUE(SUBSTITUTE(Hafas[[#This Row],[Breitengrad Bahnhof]],".",","))</f>
        <v>47.566032</v>
      </c>
      <c r="G7005">
        <f>VALUE(SUBSTITUTE(Hafas[[#This Row],[Längengrad Bahnhof]],".",","))</f>
        <v>9.6303070000000002</v>
      </c>
    </row>
    <row r="7006" spans="1:7">
      <c r="A7006" s="4" t="s">
        <v>23100</v>
      </c>
      <c r="B7006">
        <v>8006218</v>
      </c>
      <c r="D7006" s="4" t="s">
        <v>23101</v>
      </c>
      <c r="E7006" s="4" t="s">
        <v>23102</v>
      </c>
      <c r="F7006">
        <f>VALUE(SUBSTITUTE(Hafas[[#This Row],[Breitengrad Bahnhof]],".",","))</f>
        <v>47.571902999999999</v>
      </c>
      <c r="G7006">
        <f>VALUE(SUBSTITUTE(Hafas[[#This Row],[Längengrad Bahnhof]],".",","))</f>
        <v>9.6390639999999994</v>
      </c>
    </row>
    <row r="7007" spans="1:7">
      <c r="A7007" s="4" t="s">
        <v>23103</v>
      </c>
      <c r="B7007">
        <v>8006219</v>
      </c>
      <c r="D7007" s="4" t="s">
        <v>23104</v>
      </c>
      <c r="E7007" s="4" t="s">
        <v>23105</v>
      </c>
      <c r="F7007">
        <f>VALUE(SUBSTITUTE(Hafas[[#This Row],[Breitengrad Bahnhof]],".",","))</f>
        <v>48.438377000000003</v>
      </c>
      <c r="G7007">
        <f>VALUE(SUBSTITUTE(Hafas[[#This Row],[Längengrad Bahnhof]],".",","))</f>
        <v>10.269707</v>
      </c>
    </row>
    <row r="7008" spans="1:7">
      <c r="A7008" s="4" t="s">
        <v>23106</v>
      </c>
      <c r="B7008">
        <v>8006220</v>
      </c>
      <c r="D7008" s="4" t="s">
        <v>23107</v>
      </c>
      <c r="E7008" s="4" t="s">
        <v>23108</v>
      </c>
      <c r="F7008">
        <f>VALUE(SUBSTITUTE(Hafas[[#This Row],[Breitengrad Bahnhof]],".",","))</f>
        <v>48.061563</v>
      </c>
      <c r="G7008">
        <f>VALUE(SUBSTITUTE(Hafas[[#This Row],[Längengrad Bahnhof]],".",","))</f>
        <v>12.185230000000001</v>
      </c>
    </row>
    <row r="7009" spans="1:7">
      <c r="A7009" s="4" t="s">
        <v>23109</v>
      </c>
      <c r="B7009">
        <v>8006222</v>
      </c>
      <c r="D7009" s="4" t="s">
        <v>23110</v>
      </c>
      <c r="E7009" s="4" t="s">
        <v>23111</v>
      </c>
      <c r="F7009">
        <f>VALUE(SUBSTITUTE(Hafas[[#This Row],[Breitengrad Bahnhof]],".",","))</f>
        <v>49.708466999999999</v>
      </c>
      <c r="G7009">
        <f>VALUE(SUBSTITUTE(Hafas[[#This Row],[Längengrad Bahnhof]],".",","))</f>
        <v>6.5372159999999999</v>
      </c>
    </row>
    <row r="7010" spans="1:7">
      <c r="A7010" s="4" t="s">
        <v>23112</v>
      </c>
      <c r="B7010">
        <v>8013244</v>
      </c>
      <c r="D7010" s="4" t="s">
        <v>23113</v>
      </c>
      <c r="E7010" s="4" t="s">
        <v>23114</v>
      </c>
      <c r="F7010">
        <f>VALUE(SUBSTITUTE(Hafas[[#This Row],[Breitengrad Bahnhof]],".",","))</f>
        <v>51.258457</v>
      </c>
      <c r="G7010">
        <f>VALUE(SUBSTITUTE(Hafas[[#This Row],[Längengrad Bahnhof]],".",","))</f>
        <v>10.890294000000001</v>
      </c>
    </row>
    <row r="7011" spans="1:7">
      <c r="A7011" s="4" t="s">
        <v>23115</v>
      </c>
      <c r="B7011">
        <v>8070567</v>
      </c>
      <c r="D7011" s="4" t="s">
        <v>23116</v>
      </c>
      <c r="E7011" s="4" t="s">
        <v>23117</v>
      </c>
      <c r="F7011">
        <f>VALUE(SUBSTITUTE(Hafas[[#This Row],[Breitengrad Bahnhof]],".",","))</f>
        <v>49.043792000000003</v>
      </c>
      <c r="G7011">
        <f>VALUE(SUBSTITUTE(Hafas[[#This Row],[Längengrad Bahnhof]],".",","))</f>
        <v>10.607434</v>
      </c>
    </row>
    <row r="7012" spans="1:7">
      <c r="A7012" s="4" t="s">
        <v>23118</v>
      </c>
      <c r="B7012">
        <v>8006224</v>
      </c>
      <c r="D7012" s="4" t="s">
        <v>23119</v>
      </c>
      <c r="E7012" s="4" t="s">
        <v>23120</v>
      </c>
      <c r="F7012">
        <f>VALUE(SUBSTITUTE(Hafas[[#This Row],[Breitengrad Bahnhof]],".",","))</f>
        <v>48.875346999999998</v>
      </c>
      <c r="G7012">
        <f>VALUE(SUBSTITUTE(Hafas[[#This Row],[Längengrad Bahnhof]],".",","))</f>
        <v>11.16797</v>
      </c>
    </row>
    <row r="7013" spans="1:7">
      <c r="A7013" s="4" t="s">
        <v>23121</v>
      </c>
      <c r="B7013">
        <v>8013241</v>
      </c>
      <c r="D7013" s="4" t="s">
        <v>23122</v>
      </c>
      <c r="E7013" s="4" t="s">
        <v>23123</v>
      </c>
      <c r="F7013">
        <f>VALUE(SUBSTITUTE(Hafas[[#This Row],[Breitengrad Bahnhof]],".",","))</f>
        <v>52.36842</v>
      </c>
      <c r="G7013">
        <f>VALUE(SUBSTITUTE(Hafas[[#This Row],[Längengrad Bahnhof]],".",","))</f>
        <v>13.463531</v>
      </c>
    </row>
    <row r="7014" spans="1:7">
      <c r="A7014" s="4" t="s">
        <v>23124</v>
      </c>
      <c r="B7014">
        <v>8013245</v>
      </c>
      <c r="D7014" s="4" t="s">
        <v>23125</v>
      </c>
      <c r="E7014" s="4" t="s">
        <v>23126</v>
      </c>
      <c r="F7014">
        <f>VALUE(SUBSTITUTE(Hafas[[#This Row],[Breitengrad Bahnhof]],".",","))</f>
        <v>50.662894999999999</v>
      </c>
      <c r="G7014">
        <f>VALUE(SUBSTITUTE(Hafas[[#This Row],[Längengrad Bahnhof]],".",","))</f>
        <v>10.359287</v>
      </c>
    </row>
    <row r="7015" spans="1:7">
      <c r="A7015" s="4" t="s">
        <v>23127</v>
      </c>
      <c r="B7015">
        <v>8006225</v>
      </c>
      <c r="D7015" s="4" t="s">
        <v>23128</v>
      </c>
      <c r="E7015" s="4" t="s">
        <v>23129</v>
      </c>
      <c r="F7015">
        <f>VALUE(SUBSTITUTE(Hafas[[#This Row],[Breitengrad Bahnhof]],".",","))</f>
        <v>52.082813999999999</v>
      </c>
      <c r="G7015">
        <f>VALUE(SUBSTITUTE(Hafas[[#This Row],[Längengrad Bahnhof]],".",","))</f>
        <v>10.832212</v>
      </c>
    </row>
    <row r="7016" spans="1:7">
      <c r="A7016" s="4" t="s">
        <v>23130</v>
      </c>
      <c r="B7016">
        <v>8006226</v>
      </c>
      <c r="D7016" s="4" t="s">
        <v>23131</v>
      </c>
      <c r="E7016" s="4" t="s">
        <v>23132</v>
      </c>
      <c r="F7016">
        <f>VALUE(SUBSTITUTE(Hafas[[#This Row],[Breitengrad Bahnhof]],".",","))</f>
        <v>51.473213999999999</v>
      </c>
      <c r="G7016">
        <f>VALUE(SUBSTITUTE(Hafas[[#This Row],[Längengrad Bahnhof]],".",","))</f>
        <v>7.1395210000000002</v>
      </c>
    </row>
    <row r="7017" spans="1:7">
      <c r="A7017" s="4" t="s">
        <v>23133</v>
      </c>
      <c r="B7017">
        <v>8006227</v>
      </c>
      <c r="D7017" s="4" t="s">
        <v>23134</v>
      </c>
      <c r="E7017" s="4" t="s">
        <v>23135</v>
      </c>
      <c r="F7017">
        <f>VALUE(SUBSTITUTE(Hafas[[#This Row],[Breitengrad Bahnhof]],".",","))</f>
        <v>51.459893999999998</v>
      </c>
      <c r="G7017">
        <f>VALUE(SUBSTITUTE(Hafas[[#This Row],[Längengrad Bahnhof]],".",","))</f>
        <v>7.1535349999999998</v>
      </c>
    </row>
    <row r="7018" spans="1:7">
      <c r="A7018" s="4" t="s">
        <v>23136</v>
      </c>
      <c r="B7018">
        <v>8007341</v>
      </c>
      <c r="D7018" s="4" t="s">
        <v>23137</v>
      </c>
      <c r="E7018" s="4" t="s">
        <v>23138</v>
      </c>
      <c r="F7018">
        <f>VALUE(SUBSTITUTE(Hafas[[#This Row],[Breitengrad Bahnhof]],".",","))</f>
        <v>49.206938999999998</v>
      </c>
      <c r="G7018">
        <f>VALUE(SUBSTITUTE(Hafas[[#This Row],[Längengrad Bahnhof]],".",","))</f>
        <v>12.899846999999999</v>
      </c>
    </row>
    <row r="7019" spans="1:7">
      <c r="A7019" s="4" t="s">
        <v>23139</v>
      </c>
      <c r="B7019">
        <v>8006229</v>
      </c>
      <c r="D7019" s="4" t="s">
        <v>23140</v>
      </c>
      <c r="E7019" s="4" t="s">
        <v>23141</v>
      </c>
      <c r="F7019">
        <f>VALUE(SUBSTITUTE(Hafas[[#This Row],[Breitengrad Bahnhof]],".",","))</f>
        <v>50.545456000000001</v>
      </c>
      <c r="G7019">
        <f>VALUE(SUBSTITUTE(Hafas[[#This Row],[Längengrad Bahnhof]],".",","))</f>
        <v>8.7229969999999994</v>
      </c>
    </row>
    <row r="7020" spans="1:7">
      <c r="A7020" s="4" t="s">
        <v>23142</v>
      </c>
      <c r="B7020">
        <v>8013246</v>
      </c>
      <c r="D7020" s="4" t="s">
        <v>23143</v>
      </c>
      <c r="E7020" s="4" t="s">
        <v>23144</v>
      </c>
      <c r="F7020">
        <f>VALUE(SUBSTITUTE(Hafas[[#This Row],[Breitengrad Bahnhof]],".",","))</f>
        <v>51.178987999999997</v>
      </c>
      <c r="G7020">
        <f>VALUE(SUBSTITUTE(Hafas[[#This Row],[Längengrad Bahnhof]],".",","))</f>
        <v>12.066813</v>
      </c>
    </row>
    <row r="7021" spans="1:7">
      <c r="A7021" s="4" t="s">
        <v>23145</v>
      </c>
      <c r="B7021">
        <v>8006232</v>
      </c>
      <c r="D7021" s="4" t="s">
        <v>23146</v>
      </c>
      <c r="E7021" s="4" t="s">
        <v>23147</v>
      </c>
      <c r="F7021">
        <f>VALUE(SUBSTITUTE(Hafas[[#This Row],[Breitengrad Bahnhof]],".",","))</f>
        <v>50.359558999999997</v>
      </c>
      <c r="G7021">
        <f>VALUE(SUBSTITUTE(Hafas[[#This Row],[Längengrad Bahnhof]],".",","))</f>
        <v>8.8436730000000008</v>
      </c>
    </row>
    <row r="7022" spans="1:7">
      <c r="A7022" s="4" t="s">
        <v>23148</v>
      </c>
      <c r="B7022">
        <v>8006233</v>
      </c>
      <c r="D7022" s="4" t="s">
        <v>23149</v>
      </c>
      <c r="E7022" s="4" t="s">
        <v>23150</v>
      </c>
      <c r="F7022">
        <f>VALUE(SUBSTITUTE(Hafas[[#This Row],[Breitengrad Bahnhof]],".",","))</f>
        <v>52.269117999999999</v>
      </c>
      <c r="G7022">
        <f>VALUE(SUBSTITUTE(Hafas[[#This Row],[Längengrad Bahnhof]],".",","))</f>
        <v>10.623494000000001</v>
      </c>
    </row>
    <row r="7023" spans="1:7">
      <c r="A7023" s="4" t="s">
        <v>23151</v>
      </c>
      <c r="B7023">
        <v>8006236</v>
      </c>
      <c r="D7023" s="4" t="s">
        <v>23152</v>
      </c>
      <c r="E7023" s="4" t="s">
        <v>23153</v>
      </c>
      <c r="F7023">
        <f>VALUE(SUBSTITUTE(Hafas[[#This Row],[Breitengrad Bahnhof]],".",","))</f>
        <v>53.581994999999999</v>
      </c>
      <c r="G7023">
        <f>VALUE(SUBSTITUTE(Hafas[[#This Row],[Längengrad Bahnhof]],".",","))</f>
        <v>9.7051610000000004</v>
      </c>
    </row>
    <row r="7024" spans="1:7">
      <c r="A7024" s="4" t="s">
        <v>23154</v>
      </c>
      <c r="B7024">
        <v>8006237</v>
      </c>
      <c r="D7024" s="4" t="s">
        <v>23155</v>
      </c>
      <c r="E7024" s="4" t="s">
        <v>23156</v>
      </c>
      <c r="F7024">
        <f>VALUE(SUBSTITUTE(Hafas[[#This Row],[Breitengrad Bahnhof]],".",","))</f>
        <v>53.163271000000002</v>
      </c>
      <c r="G7024">
        <f>VALUE(SUBSTITUTE(Hafas[[#This Row],[Längengrad Bahnhof]],".",","))</f>
        <v>7.3430949999999999</v>
      </c>
    </row>
    <row r="7025" spans="1:7">
      <c r="A7025" s="4" t="s">
        <v>23157</v>
      </c>
      <c r="B7025">
        <v>8000153</v>
      </c>
      <c r="D7025" s="4" t="s">
        <v>2585</v>
      </c>
      <c r="E7025" s="4" t="s">
        <v>2585</v>
      </c>
      <c r="F7025">
        <f>VALUE(SUBSTITUTE(Hafas[[#This Row],[Breitengrad Bahnhof]],".",","))</f>
        <v>999999</v>
      </c>
      <c r="G7025">
        <f>VALUE(SUBSTITUTE(Hafas[[#This Row],[Längengrad Bahnhof]],".",","))</f>
        <v>999999</v>
      </c>
    </row>
    <row r="7026" spans="1:7">
      <c r="A7026" s="4" t="s">
        <v>23158</v>
      </c>
      <c r="B7026">
        <v>8013247</v>
      </c>
      <c r="D7026" s="4" t="s">
        <v>23159</v>
      </c>
      <c r="E7026" s="4" t="s">
        <v>23160</v>
      </c>
      <c r="F7026">
        <f>VALUE(SUBSTITUTE(Hafas[[#This Row],[Breitengrad Bahnhof]],".",","))</f>
        <v>50.936357999999998</v>
      </c>
      <c r="G7026">
        <f>VALUE(SUBSTITUTE(Hafas[[#This Row],[Längengrad Bahnhof]],".",","))</f>
        <v>13.862885</v>
      </c>
    </row>
    <row r="7027" spans="1:7">
      <c r="A7027" s="4" t="s">
        <v>23161</v>
      </c>
      <c r="B7027">
        <v>8087038</v>
      </c>
      <c r="D7027" s="4" t="s">
        <v>23162</v>
      </c>
      <c r="E7027" s="4" t="s">
        <v>23163</v>
      </c>
      <c r="F7027">
        <f>VALUE(SUBSTITUTE(Hafas[[#This Row],[Breitengrad Bahnhof]],".",","))</f>
        <v>50.934382999999997</v>
      </c>
      <c r="G7027">
        <f>VALUE(SUBSTITUTE(Hafas[[#This Row],[Längengrad Bahnhof]],".",","))</f>
        <v>13.862679</v>
      </c>
    </row>
    <row r="7028" spans="1:7">
      <c r="A7028" s="4" t="s">
        <v>23164</v>
      </c>
      <c r="B7028">
        <v>8000342</v>
      </c>
      <c r="D7028" s="4" t="s">
        <v>23165</v>
      </c>
      <c r="E7028" s="4" t="s">
        <v>23166</v>
      </c>
      <c r="F7028">
        <f>VALUE(SUBSTITUTE(Hafas[[#This Row],[Breitengrad Bahnhof]],".",","))</f>
        <v>52.298350999999997</v>
      </c>
      <c r="G7028">
        <f>VALUE(SUBSTITUTE(Hafas[[#This Row],[Längengrad Bahnhof]],".",","))</f>
        <v>9.6353760000000008</v>
      </c>
    </row>
    <row r="7029" spans="1:7">
      <c r="A7029" s="4" t="s">
        <v>23167</v>
      </c>
      <c r="B7029">
        <v>8006240</v>
      </c>
      <c r="D7029" s="4" t="s">
        <v>23168</v>
      </c>
      <c r="E7029" s="4" t="s">
        <v>23169</v>
      </c>
      <c r="F7029">
        <f>VALUE(SUBSTITUTE(Hafas[[#This Row],[Breitengrad Bahnhof]],".",","))</f>
        <v>51.624293999999999</v>
      </c>
      <c r="G7029">
        <f>VALUE(SUBSTITUTE(Hafas[[#This Row],[Längengrad Bahnhof]],".",","))</f>
        <v>6.1979759999999997</v>
      </c>
    </row>
    <row r="7030" spans="1:7">
      <c r="A7030" s="4" t="s">
        <v>23170</v>
      </c>
      <c r="B7030">
        <v>8013248</v>
      </c>
      <c r="D7030" s="4" t="s">
        <v>23171</v>
      </c>
      <c r="E7030" s="4" t="s">
        <v>23172</v>
      </c>
      <c r="F7030">
        <f>VALUE(SUBSTITUTE(Hafas[[#This Row],[Breitengrad Bahnhof]],".",","))</f>
        <v>52.176940000000002</v>
      </c>
      <c r="G7030">
        <f>VALUE(SUBSTITUTE(Hafas[[#This Row],[Längengrad Bahnhof]],".",","))</f>
        <v>11.155205</v>
      </c>
    </row>
    <row r="7031" spans="1:7">
      <c r="A7031" s="4" t="s">
        <v>23173</v>
      </c>
      <c r="B7031">
        <v>8006241</v>
      </c>
      <c r="D7031" s="4" t="s">
        <v>23174</v>
      </c>
      <c r="E7031" s="4" t="s">
        <v>23175</v>
      </c>
      <c r="F7031">
        <f>VALUE(SUBSTITUTE(Hafas[[#This Row],[Breitengrad Bahnhof]],".",","))</f>
        <v>51.128191999999999</v>
      </c>
      <c r="G7031">
        <f>VALUE(SUBSTITUTE(Hafas[[#This Row],[Längengrad Bahnhof]],".",","))</f>
        <v>9.1755510000000005</v>
      </c>
    </row>
    <row r="7032" spans="1:7">
      <c r="A7032" s="4" t="s">
        <v>23176</v>
      </c>
      <c r="B7032">
        <v>8006243</v>
      </c>
      <c r="D7032" s="4" t="s">
        <v>23177</v>
      </c>
      <c r="E7032" s="4" t="s">
        <v>23178</v>
      </c>
      <c r="F7032">
        <f>VALUE(SUBSTITUTE(Hafas[[#This Row],[Breitengrad Bahnhof]],".",","))</f>
        <v>51.145178999999999</v>
      </c>
      <c r="G7032">
        <f>VALUE(SUBSTITUTE(Hafas[[#This Row],[Längengrad Bahnhof]],".",","))</f>
        <v>6.2812890000000001</v>
      </c>
    </row>
    <row r="7033" spans="1:7">
      <c r="A7033" s="4" t="s">
        <v>23179</v>
      </c>
      <c r="B7033">
        <v>8010364</v>
      </c>
      <c r="D7033" s="4" t="s">
        <v>23180</v>
      </c>
      <c r="E7033" s="4" t="s">
        <v>23181</v>
      </c>
      <c r="F7033">
        <f>VALUE(SUBSTITUTE(Hafas[[#This Row],[Breitengrad Bahnhof]],".",","))</f>
        <v>51.871583000000001</v>
      </c>
      <c r="G7033">
        <f>VALUE(SUBSTITUTE(Hafas[[#This Row],[Längengrad Bahnhof]],".",","))</f>
        <v>11.168551000000001</v>
      </c>
    </row>
    <row r="7034" spans="1:7">
      <c r="A7034" s="4" t="s">
        <v>23182</v>
      </c>
      <c r="B7034">
        <v>8013250</v>
      </c>
      <c r="D7034" s="4" t="s">
        <v>23183</v>
      </c>
      <c r="E7034" s="4" t="s">
        <v>23184</v>
      </c>
      <c r="F7034">
        <f>VALUE(SUBSTITUTE(Hafas[[#This Row],[Breitengrad Bahnhof]],".",","))</f>
        <v>52.387075000000003</v>
      </c>
      <c r="G7034">
        <f>VALUE(SUBSTITUTE(Hafas[[#This Row],[Längengrad Bahnhof]],".",","))</f>
        <v>11.208881999999999</v>
      </c>
    </row>
    <row r="7035" spans="1:7">
      <c r="A7035" s="4" t="s">
        <v>23185</v>
      </c>
      <c r="B7035">
        <v>8007812</v>
      </c>
      <c r="D7035" s="4" t="s">
        <v>23186</v>
      </c>
      <c r="E7035" s="4" t="s">
        <v>23187</v>
      </c>
      <c r="F7035">
        <f>VALUE(SUBSTITUTE(Hafas[[#This Row],[Breitengrad Bahnhof]],".",","))</f>
        <v>53.512363999999998</v>
      </c>
      <c r="G7035">
        <f>VALUE(SUBSTITUTE(Hafas[[#This Row],[Längengrad Bahnhof]],".",","))</f>
        <v>8.8065490000000004</v>
      </c>
    </row>
    <row r="7036" spans="1:7">
      <c r="A7036" s="4" t="s">
        <v>23188</v>
      </c>
      <c r="B7036">
        <v>8006252</v>
      </c>
      <c r="D7036" s="4" t="s">
        <v>23189</v>
      </c>
      <c r="E7036" s="4" t="s">
        <v>23190</v>
      </c>
      <c r="F7036">
        <f>VALUE(SUBSTITUTE(Hafas[[#This Row],[Breitengrad Bahnhof]],".",","))</f>
        <v>49.586463999999999</v>
      </c>
      <c r="G7036">
        <f>VALUE(SUBSTITUTE(Hafas[[#This Row],[Längengrad Bahnhof]],".",","))</f>
        <v>6.3768219999999998</v>
      </c>
    </row>
    <row r="7037" spans="1:7">
      <c r="A7037" s="4" t="s">
        <v>23191</v>
      </c>
      <c r="B7037">
        <v>8001174</v>
      </c>
      <c r="D7037" s="4" t="s">
        <v>23192</v>
      </c>
      <c r="E7037" s="4" t="s">
        <v>23193</v>
      </c>
      <c r="F7037">
        <f>VALUE(SUBSTITUTE(Hafas[[#This Row],[Breitengrad Bahnhof]],".",","))</f>
        <v>47.580919999999999</v>
      </c>
      <c r="G7037">
        <f>VALUE(SUBSTITUTE(Hafas[[#This Row],[Längengrad Bahnhof]],".",","))</f>
        <v>7.9105249999999998</v>
      </c>
    </row>
    <row r="7038" spans="1:7">
      <c r="A7038" s="4" t="s">
        <v>23194</v>
      </c>
      <c r="B7038">
        <v>8005003</v>
      </c>
      <c r="D7038" s="4" t="s">
        <v>23195</v>
      </c>
      <c r="E7038" s="4" t="s">
        <v>23196</v>
      </c>
      <c r="F7038">
        <f>VALUE(SUBSTITUTE(Hafas[[#This Row],[Breitengrad Bahnhof]],".",","))</f>
        <v>51.154096000000003</v>
      </c>
      <c r="G7038">
        <f>VALUE(SUBSTITUTE(Hafas[[#This Row],[Längengrad Bahnhof]],".",","))</f>
        <v>9.9859770000000001</v>
      </c>
    </row>
    <row r="7039" spans="1:7">
      <c r="A7039" s="4" t="s">
        <v>23197</v>
      </c>
      <c r="B7039">
        <v>8071121</v>
      </c>
      <c r="D7039" s="4" t="s">
        <v>23198</v>
      </c>
      <c r="E7039" s="4" t="s">
        <v>23199</v>
      </c>
      <c r="F7039">
        <f>VALUE(SUBSTITUTE(Hafas[[#This Row],[Breitengrad Bahnhof]],".",","))</f>
        <v>51.15175</v>
      </c>
      <c r="G7039">
        <f>VALUE(SUBSTITUTE(Hafas[[#This Row],[Längengrad Bahnhof]],".",","))</f>
        <v>9.9971200000000007</v>
      </c>
    </row>
    <row r="7040" spans="1:7">
      <c r="A7040" s="4" t="s">
        <v>23200</v>
      </c>
      <c r="B7040">
        <v>8007853</v>
      </c>
      <c r="D7040" s="4" t="s">
        <v>23201</v>
      </c>
      <c r="E7040" s="4" t="s">
        <v>23202</v>
      </c>
      <c r="F7040">
        <f>VALUE(SUBSTITUTE(Hafas[[#This Row],[Breitengrad Bahnhof]],".",","))</f>
        <v>50.296348000000002</v>
      </c>
      <c r="G7040">
        <f>VALUE(SUBSTITUTE(Hafas[[#This Row],[Längengrad Bahnhof]],".",","))</f>
        <v>8.5670300000000008</v>
      </c>
    </row>
    <row r="7041" spans="1:7">
      <c r="A7041" s="4" t="s">
        <v>23203</v>
      </c>
      <c r="B7041">
        <v>8006255</v>
      </c>
      <c r="D7041" s="4" t="s">
        <v>23204</v>
      </c>
      <c r="E7041" s="4" t="s">
        <v>23205</v>
      </c>
      <c r="F7041">
        <f>VALUE(SUBSTITUTE(Hafas[[#This Row],[Breitengrad Bahnhof]],".",","))</f>
        <v>47.898572999999999</v>
      </c>
      <c r="G7041">
        <f>VALUE(SUBSTITUTE(Hafas[[#This Row],[Längengrad Bahnhof]],".",","))</f>
        <v>12.692475999999999</v>
      </c>
    </row>
    <row r="7042" spans="1:7">
      <c r="A7042" s="4" t="s">
        <v>23206</v>
      </c>
      <c r="B7042">
        <v>8006256</v>
      </c>
      <c r="D7042" s="4" t="s">
        <v>23207</v>
      </c>
      <c r="E7042" s="4" t="s">
        <v>23208</v>
      </c>
      <c r="F7042">
        <f>VALUE(SUBSTITUTE(Hafas[[#This Row],[Breitengrad Bahnhof]],".",","))</f>
        <v>48.720644999999998</v>
      </c>
      <c r="G7042">
        <f>VALUE(SUBSTITUTE(Hafas[[#This Row],[Längengrad Bahnhof]],".",","))</f>
        <v>11.330409</v>
      </c>
    </row>
    <row r="7043" spans="1:7">
      <c r="A7043" s="4" t="s">
        <v>23209</v>
      </c>
      <c r="B7043">
        <v>8013253</v>
      </c>
      <c r="D7043" s="4" t="s">
        <v>23210</v>
      </c>
      <c r="E7043" s="4" t="s">
        <v>23211</v>
      </c>
      <c r="F7043">
        <f>VALUE(SUBSTITUTE(Hafas[[#This Row],[Breitengrad Bahnhof]],".",","))</f>
        <v>51.110906</v>
      </c>
      <c r="G7043">
        <f>VALUE(SUBSTITUTE(Hafas[[#This Row],[Längengrad Bahnhof]],".",","))</f>
        <v>14.151122000000001</v>
      </c>
    </row>
    <row r="7044" spans="1:7">
      <c r="A7044" s="4" t="s">
        <v>23212</v>
      </c>
      <c r="B7044">
        <v>8006257</v>
      </c>
      <c r="D7044" s="4" t="s">
        <v>23213</v>
      </c>
      <c r="E7044" s="4" t="s">
        <v>23214</v>
      </c>
      <c r="F7044">
        <f>VALUE(SUBSTITUTE(Hafas[[#This Row],[Breitengrad Bahnhof]],".",","))</f>
        <v>50.107067000000001</v>
      </c>
      <c r="G7044">
        <f>VALUE(SUBSTITUTE(Hafas[[#This Row],[Längengrad Bahnhof]],".",","))</f>
        <v>9.782546</v>
      </c>
    </row>
    <row r="7045" spans="1:7">
      <c r="A7045" s="4" t="s">
        <v>23215</v>
      </c>
      <c r="B7045">
        <v>8010365</v>
      </c>
      <c r="D7045" s="4" t="s">
        <v>23216</v>
      </c>
      <c r="E7045" s="4" t="s">
        <v>23217</v>
      </c>
      <c r="F7045">
        <f>VALUE(SUBSTITUTE(Hafas[[#This Row],[Breitengrad Bahnhof]],".",","))</f>
        <v>50.785919</v>
      </c>
      <c r="G7045">
        <f>VALUE(SUBSTITUTE(Hafas[[#This Row],[Längengrad Bahnhof]],".",","))</f>
        <v>12.062243</v>
      </c>
    </row>
    <row r="7046" spans="1:7">
      <c r="A7046" s="4" t="s">
        <v>23218</v>
      </c>
      <c r="B7046">
        <v>8013254</v>
      </c>
      <c r="D7046" s="4" t="s">
        <v>23219</v>
      </c>
      <c r="E7046" s="4" t="s">
        <v>23220</v>
      </c>
      <c r="F7046">
        <f>VALUE(SUBSTITUTE(Hafas[[#This Row],[Breitengrad Bahnhof]],".",","))</f>
        <v>50.767870000000002</v>
      </c>
      <c r="G7046">
        <f>VALUE(SUBSTITUTE(Hafas[[#This Row],[Längengrad Bahnhof]],".",","))</f>
        <v>12.058457000000001</v>
      </c>
    </row>
    <row r="7047" spans="1:7">
      <c r="A7047" s="4" t="s">
        <v>23221</v>
      </c>
      <c r="B7047">
        <v>8013251</v>
      </c>
      <c r="D7047" s="4" t="s">
        <v>23222</v>
      </c>
      <c r="E7047" s="4" t="s">
        <v>23223</v>
      </c>
      <c r="F7047">
        <f>VALUE(SUBSTITUTE(Hafas[[#This Row],[Breitengrad Bahnhof]],".",","))</f>
        <v>50.776505999999998</v>
      </c>
      <c r="G7047">
        <f>VALUE(SUBSTITUTE(Hafas[[#This Row],[Längengrad Bahnhof]],".",","))</f>
        <v>12.055612999999999</v>
      </c>
    </row>
    <row r="7048" spans="1:7">
      <c r="A7048" s="4" t="s">
        <v>23224</v>
      </c>
      <c r="B7048">
        <v>8000204</v>
      </c>
      <c r="D7048" s="4" t="s">
        <v>23225</v>
      </c>
      <c r="E7048" s="4" t="s">
        <v>23226</v>
      </c>
      <c r="F7048">
        <f>VALUE(SUBSTITUTE(Hafas[[#This Row],[Breitengrad Bahnhof]],".",","))</f>
        <v>49.670490000000001</v>
      </c>
      <c r="G7048">
        <f>VALUE(SUBSTITUTE(Hafas[[#This Row],[Längengrad Bahnhof]],".",","))</f>
        <v>12.153846</v>
      </c>
    </row>
    <row r="7049" spans="1:7">
      <c r="A7049" s="4" t="s">
        <v>23227</v>
      </c>
      <c r="B7049">
        <v>8006258</v>
      </c>
      <c r="D7049" s="4" t="s">
        <v>23228</v>
      </c>
      <c r="E7049" s="4" t="s">
        <v>23229</v>
      </c>
      <c r="F7049">
        <f>VALUE(SUBSTITUTE(Hafas[[#This Row],[Breitengrad Bahnhof]],".",","))</f>
        <v>48.254123999999997</v>
      </c>
      <c r="G7049">
        <f>VALUE(SUBSTITUTE(Hafas[[#This Row],[Längengrad Bahnhof]],".",","))</f>
        <v>12.347317</v>
      </c>
    </row>
    <row r="7050" spans="1:7">
      <c r="A7050" s="4" t="s">
        <v>23230</v>
      </c>
      <c r="B7050">
        <v>8006259</v>
      </c>
      <c r="D7050" s="4" t="s">
        <v>23231</v>
      </c>
      <c r="E7050" s="4" t="s">
        <v>23232</v>
      </c>
      <c r="F7050">
        <f>VALUE(SUBSTITUTE(Hafas[[#This Row],[Breitengrad Bahnhof]],".",","))</f>
        <v>49.943612000000002</v>
      </c>
      <c r="G7050">
        <f>VALUE(SUBSTITUTE(Hafas[[#This Row],[Längengrad Bahnhof]],".",","))</f>
        <v>11.723267</v>
      </c>
    </row>
    <row r="7051" spans="1:7">
      <c r="A7051" s="4" t="s">
        <v>23233</v>
      </c>
      <c r="B7051">
        <v>8006261</v>
      </c>
      <c r="D7051" s="4" t="s">
        <v>23234</v>
      </c>
      <c r="E7051" s="4" t="s">
        <v>23235</v>
      </c>
      <c r="F7051">
        <f>VALUE(SUBSTITUTE(Hafas[[#This Row],[Breitengrad Bahnhof]],".",","))</f>
        <v>49.417493999999998</v>
      </c>
      <c r="G7051">
        <f>VALUE(SUBSTITUTE(Hafas[[#This Row],[Längengrad Bahnhof]],".",","))</f>
        <v>7.9949120000000002</v>
      </c>
    </row>
    <row r="7052" spans="1:7">
      <c r="A7052" s="4" t="s">
        <v>23236</v>
      </c>
      <c r="B7052">
        <v>8006264</v>
      </c>
      <c r="D7052" s="4" t="s">
        <v>23237</v>
      </c>
      <c r="E7052" s="4" t="s">
        <v>23238</v>
      </c>
      <c r="F7052">
        <f>VALUE(SUBSTITUTE(Hafas[[#This Row],[Breitengrad Bahnhof]],".",","))</f>
        <v>49.255721999999999</v>
      </c>
      <c r="G7052">
        <f>VALUE(SUBSTITUTE(Hafas[[#This Row],[Längengrad Bahnhof]],".",","))</f>
        <v>12.776994999999999</v>
      </c>
    </row>
    <row r="7053" spans="1:7">
      <c r="A7053" s="4" t="s">
        <v>23239</v>
      </c>
      <c r="B7053">
        <v>8006266</v>
      </c>
      <c r="D7053" s="4" t="s">
        <v>23240</v>
      </c>
      <c r="E7053" s="4" t="s">
        <v>23241</v>
      </c>
      <c r="F7053">
        <f>VALUE(SUBSTITUTE(Hafas[[#This Row],[Breitengrad Bahnhof]],".",","))</f>
        <v>49.631253000000001</v>
      </c>
      <c r="G7053">
        <f>VALUE(SUBSTITUTE(Hafas[[#This Row],[Längengrad Bahnhof]],".",","))</f>
        <v>12.061828999999999</v>
      </c>
    </row>
    <row r="7054" spans="1:7">
      <c r="A7054" s="4" t="s">
        <v>23242</v>
      </c>
      <c r="B7054">
        <v>8006267</v>
      </c>
      <c r="D7054" s="4" t="s">
        <v>23243</v>
      </c>
      <c r="E7054" s="4" t="s">
        <v>23244</v>
      </c>
      <c r="F7054">
        <f>VALUE(SUBSTITUTE(Hafas[[#This Row],[Breitengrad Bahnhof]],".",","))</f>
        <v>49.459926000000003</v>
      </c>
      <c r="G7054">
        <f>VALUE(SUBSTITUTE(Hafas[[#This Row],[Längengrad Bahnhof]],".",","))</f>
        <v>10.928488</v>
      </c>
    </row>
    <row r="7055" spans="1:7">
      <c r="A7055" s="4" t="s">
        <v>23245</v>
      </c>
      <c r="B7055">
        <v>8006269</v>
      </c>
      <c r="D7055" s="4" t="s">
        <v>23246</v>
      </c>
      <c r="E7055" s="4" t="s">
        <v>23247</v>
      </c>
      <c r="F7055">
        <f>VALUE(SUBSTITUTE(Hafas[[#This Row],[Breitengrad Bahnhof]],".",","))</f>
        <v>49.478462999999998</v>
      </c>
      <c r="G7055">
        <f>VALUE(SUBSTITUTE(Hafas[[#This Row],[Längengrad Bahnhof]],".",","))</f>
        <v>9.9057180000000002</v>
      </c>
    </row>
    <row r="7056" spans="1:7">
      <c r="A7056" s="4" t="s">
        <v>23248</v>
      </c>
      <c r="B7056">
        <v>8006272</v>
      </c>
      <c r="D7056" s="4" t="s">
        <v>23249</v>
      </c>
      <c r="E7056" s="4" t="s">
        <v>23250</v>
      </c>
      <c r="F7056">
        <f>VALUE(SUBSTITUTE(Hafas[[#This Row],[Breitengrad Bahnhof]],".",","))</f>
        <v>47.593608000000003</v>
      </c>
      <c r="G7056">
        <f>VALUE(SUBSTITUTE(Hafas[[#This Row],[Längengrad Bahnhof]],".",","))</f>
        <v>7.6084399999999999</v>
      </c>
    </row>
    <row r="7057" spans="1:7">
      <c r="A7057" s="4" t="s">
        <v>23251</v>
      </c>
      <c r="B7057">
        <v>8006273</v>
      </c>
      <c r="D7057" s="4" t="s">
        <v>23252</v>
      </c>
      <c r="E7057" s="4" t="s">
        <v>23253</v>
      </c>
      <c r="F7057">
        <f>VALUE(SUBSTITUTE(Hafas[[#This Row],[Breitengrad Bahnhof]],".",","))</f>
        <v>47.590629</v>
      </c>
      <c r="G7057">
        <f>VALUE(SUBSTITUTE(Hafas[[#This Row],[Längengrad Bahnhof]],".",","))</f>
        <v>7.6347800000000001</v>
      </c>
    </row>
    <row r="7058" spans="1:7">
      <c r="A7058" s="4" t="s">
        <v>23254</v>
      </c>
      <c r="B7058">
        <v>8000143</v>
      </c>
      <c r="D7058" s="4" t="s">
        <v>23255</v>
      </c>
      <c r="E7058" s="4" t="s">
        <v>23256</v>
      </c>
      <c r="F7058">
        <f>VALUE(SUBSTITUTE(Hafas[[#This Row],[Breitengrad Bahnhof]],".",","))</f>
        <v>47.588706999999999</v>
      </c>
      <c r="G7058">
        <f>VALUE(SUBSTITUTE(Hafas[[#This Row],[Längengrad Bahnhof]],".",","))</f>
        <v>7.6162840000000003</v>
      </c>
    </row>
    <row r="7059" spans="1:7">
      <c r="A7059" s="4" t="s">
        <v>23257</v>
      </c>
      <c r="B7059">
        <v>8000146</v>
      </c>
      <c r="D7059" s="4" t="s">
        <v>23258</v>
      </c>
      <c r="E7059" s="4" t="s">
        <v>23259</v>
      </c>
      <c r="F7059">
        <f>VALUE(SUBSTITUTE(Hafas[[#This Row],[Breitengrad Bahnhof]],".",","))</f>
        <v>47.589015000000003</v>
      </c>
      <c r="G7059">
        <f>VALUE(SUBSTITUTE(Hafas[[#This Row],[Längengrad Bahnhof]],".",","))</f>
        <v>7.626493</v>
      </c>
    </row>
    <row r="7060" spans="1:7">
      <c r="A7060" s="4" t="s">
        <v>23260</v>
      </c>
      <c r="B7060">
        <v>8006271</v>
      </c>
      <c r="D7060" s="4" t="s">
        <v>23261</v>
      </c>
      <c r="E7060" s="4" t="s">
        <v>23262</v>
      </c>
      <c r="F7060">
        <f>VALUE(SUBSTITUTE(Hafas[[#This Row],[Breitengrad Bahnhof]],".",","))</f>
        <v>48.755482999999998</v>
      </c>
      <c r="G7060">
        <f>VALUE(SUBSTITUTE(Hafas[[#This Row],[Längengrad Bahnhof]],".",","))</f>
        <v>8.8728060000000006</v>
      </c>
    </row>
    <row r="7061" spans="1:7">
      <c r="A7061" s="4" t="s">
        <v>23263</v>
      </c>
      <c r="B7061">
        <v>8085013</v>
      </c>
      <c r="D7061" s="4" t="s">
        <v>23264</v>
      </c>
      <c r="E7061" s="4" t="s">
        <v>23265</v>
      </c>
      <c r="F7061">
        <f>VALUE(SUBSTITUTE(Hafas[[#This Row],[Breitengrad Bahnhof]],".",","))</f>
        <v>48.620950000000001</v>
      </c>
      <c r="G7061">
        <f>VALUE(SUBSTITUTE(Hafas[[#This Row],[Längengrad Bahnhof]],".",","))</f>
        <v>9.0498980000000007</v>
      </c>
    </row>
    <row r="7062" spans="1:7">
      <c r="A7062" s="4" t="s">
        <v>23266</v>
      </c>
      <c r="B7062">
        <v>8085012</v>
      </c>
      <c r="D7062" s="4" t="s">
        <v>23267</v>
      </c>
      <c r="E7062" s="4" t="s">
        <v>23268</v>
      </c>
      <c r="F7062">
        <f>VALUE(SUBSTITUTE(Hafas[[#This Row],[Breitengrad Bahnhof]],".",","))</f>
        <v>48.620215999999999</v>
      </c>
      <c r="G7062">
        <f>VALUE(SUBSTITUTE(Hafas[[#This Row],[Längengrad Bahnhof]],".",","))</f>
        <v>9.0427219999999995</v>
      </c>
    </row>
    <row r="7063" spans="1:7">
      <c r="A7063" s="4" t="s">
        <v>23269</v>
      </c>
      <c r="B7063">
        <v>8085014</v>
      </c>
      <c r="D7063" s="4" t="s">
        <v>23270</v>
      </c>
      <c r="E7063" s="4" t="s">
        <v>23271</v>
      </c>
      <c r="F7063">
        <f>VALUE(SUBSTITUTE(Hafas[[#This Row],[Breitengrad Bahnhof]],".",","))</f>
        <v>48.620440000000002</v>
      </c>
      <c r="G7063">
        <f>VALUE(SUBSTITUTE(Hafas[[#This Row],[Längengrad Bahnhof]],".",","))</f>
        <v>9.0627960000000005</v>
      </c>
    </row>
    <row r="7064" spans="1:7">
      <c r="A7064" s="4" t="s">
        <v>23272</v>
      </c>
      <c r="B7064">
        <v>8006279</v>
      </c>
      <c r="D7064" s="4" t="s">
        <v>23273</v>
      </c>
      <c r="E7064" s="4" t="s">
        <v>23274</v>
      </c>
      <c r="F7064">
        <f>VALUE(SUBSTITUTE(Hafas[[#This Row],[Breitengrad Bahnhof]],".",","))</f>
        <v>48.125996000000001</v>
      </c>
      <c r="G7064">
        <f>VALUE(SUBSTITUTE(Hafas[[#This Row],[Längengrad Bahnhof]],".",","))</f>
        <v>10.429622999999999</v>
      </c>
    </row>
    <row r="7065" spans="1:7">
      <c r="A7065" s="4" t="s">
        <v>23275</v>
      </c>
      <c r="B7065">
        <v>8006274</v>
      </c>
      <c r="D7065" s="4" t="s">
        <v>23276</v>
      </c>
      <c r="E7065" s="4" t="s">
        <v>23277</v>
      </c>
      <c r="F7065">
        <f>VALUE(SUBSTITUTE(Hafas[[#This Row],[Breitengrad Bahnhof]],".",","))</f>
        <v>49.668683000000001</v>
      </c>
      <c r="G7065">
        <f>VALUE(SUBSTITUTE(Hafas[[#This Row],[Längengrad Bahnhof]],".",","))</f>
        <v>9.213165</v>
      </c>
    </row>
    <row r="7066" spans="1:7">
      <c r="A7066" s="4" t="s">
        <v>714</v>
      </c>
      <c r="B7066">
        <v>8000218</v>
      </c>
      <c r="D7066" s="4" t="s">
        <v>23278</v>
      </c>
      <c r="E7066" s="4" t="s">
        <v>23279</v>
      </c>
      <c r="F7066">
        <f>VALUE(SUBSTITUTE(Hafas[[#This Row],[Breitengrad Bahnhof]],".",","))</f>
        <v>50.487276000000001</v>
      </c>
      <c r="G7066">
        <f>VALUE(SUBSTITUTE(Hafas[[#This Row],[Längengrad Bahnhof]],".",","))</f>
        <v>8.2684350000000002</v>
      </c>
    </row>
    <row r="7067" spans="1:7">
      <c r="A7067" s="4" t="s">
        <v>23280</v>
      </c>
      <c r="B7067">
        <v>8071906</v>
      </c>
      <c r="D7067" s="4" t="s">
        <v>23281</v>
      </c>
      <c r="E7067" s="4" t="s">
        <v>23282</v>
      </c>
      <c r="F7067">
        <f>VALUE(SUBSTITUTE(Hafas[[#This Row],[Breitengrad Bahnhof]],".",","))</f>
        <v>50.459034000000003</v>
      </c>
      <c r="G7067">
        <f>VALUE(SUBSTITUTE(Hafas[[#This Row],[Längengrad Bahnhof]],".",","))</f>
        <v>7.258502</v>
      </c>
    </row>
    <row r="7068" spans="1:7">
      <c r="A7068" s="4" t="s">
        <v>23283</v>
      </c>
      <c r="B7068">
        <v>8006277</v>
      </c>
      <c r="D7068" s="4" t="s">
        <v>23284</v>
      </c>
      <c r="E7068" s="4" t="s">
        <v>23285</v>
      </c>
      <c r="F7068">
        <f>VALUE(SUBSTITUTE(Hafas[[#This Row],[Breitengrad Bahnhof]],".",","))</f>
        <v>48.800300999999997</v>
      </c>
      <c r="G7068">
        <f>VALUE(SUBSTITUTE(Hafas[[#This Row],[Längengrad Bahnhof]],".",","))</f>
        <v>9.5019910000000003</v>
      </c>
    </row>
    <row r="7069" spans="1:7">
      <c r="A7069" s="4" t="s">
        <v>23286</v>
      </c>
      <c r="B7069">
        <v>8006280</v>
      </c>
      <c r="D7069" s="4" t="s">
        <v>23287</v>
      </c>
      <c r="E7069" s="4" t="s">
        <v>23288</v>
      </c>
      <c r="F7069">
        <f>VALUE(SUBSTITUTE(Hafas[[#This Row],[Breitengrad Bahnhof]],".",","))</f>
        <v>50.750292999999999</v>
      </c>
      <c r="G7069">
        <f>VALUE(SUBSTITUTE(Hafas[[#This Row],[Längengrad Bahnhof]],".",","))</f>
        <v>6.845078</v>
      </c>
    </row>
    <row r="7070" spans="1:7">
      <c r="A7070" s="4" t="s">
        <v>23289</v>
      </c>
      <c r="B7070">
        <v>8001416</v>
      </c>
      <c r="D7070" s="4" t="s">
        <v>23290</v>
      </c>
      <c r="E7070" s="4" t="s">
        <v>23291</v>
      </c>
      <c r="F7070">
        <f>VALUE(SUBSTITUTE(Hafas[[#This Row],[Breitengrad Bahnhof]],".",","))</f>
        <v>50.704963999999997</v>
      </c>
      <c r="G7070">
        <f>VALUE(SUBSTITUTE(Hafas[[#This Row],[Längengrad Bahnhof]],".",","))</f>
        <v>6.8168300000000004</v>
      </c>
    </row>
    <row r="7071" spans="1:7">
      <c r="A7071" s="4" t="s">
        <v>23292</v>
      </c>
      <c r="B7071">
        <v>8000220</v>
      </c>
      <c r="D7071" s="4" t="s">
        <v>23293</v>
      </c>
      <c r="E7071" s="4" t="s">
        <v>23294</v>
      </c>
      <c r="F7071">
        <f>VALUE(SUBSTITUTE(Hafas[[#This Row],[Breitengrad Bahnhof]],".",","))</f>
        <v>47.845362999999999</v>
      </c>
      <c r="G7071">
        <f>VALUE(SUBSTITUTE(Hafas[[#This Row],[Längengrad Bahnhof]],".",","))</f>
        <v>11.142860000000001</v>
      </c>
    </row>
    <row r="7072" spans="1:7">
      <c r="A7072" s="4" t="s">
        <v>23295</v>
      </c>
      <c r="B7072">
        <v>8006281</v>
      </c>
      <c r="D7072" s="4" t="s">
        <v>23296</v>
      </c>
      <c r="E7072" s="4" t="s">
        <v>23297</v>
      </c>
      <c r="F7072">
        <f>VALUE(SUBSTITUTE(Hafas[[#This Row],[Breitengrad Bahnhof]],".",","))</f>
        <v>48.025106000000001</v>
      </c>
      <c r="G7072">
        <f>VALUE(SUBSTITUTE(Hafas[[#This Row],[Längengrad Bahnhof]],".",","))</f>
        <v>8.7759560000000008</v>
      </c>
    </row>
    <row r="7073" spans="1:7">
      <c r="A7073" s="4" t="s">
        <v>23298</v>
      </c>
      <c r="B7073">
        <v>8006268</v>
      </c>
      <c r="D7073" s="4" t="s">
        <v>23299</v>
      </c>
      <c r="E7073" s="4" t="s">
        <v>23300</v>
      </c>
      <c r="F7073">
        <f>VALUE(SUBSTITUTE(Hafas[[#This Row],[Breitengrad Bahnhof]],".",","))</f>
        <v>48.82208</v>
      </c>
      <c r="G7073">
        <f>VALUE(SUBSTITUTE(Hafas[[#This Row],[Längengrad Bahnhof]],".",","))</f>
        <v>9.0943280000000009</v>
      </c>
    </row>
    <row r="7074" spans="1:7">
      <c r="A7074" s="4" t="s">
        <v>23301</v>
      </c>
      <c r="B7074">
        <v>8010366</v>
      </c>
      <c r="D7074" s="4" t="s">
        <v>23302</v>
      </c>
      <c r="E7074" s="4" t="s">
        <v>23303</v>
      </c>
      <c r="F7074">
        <f>VALUE(SUBSTITUTE(Hafas[[#This Row],[Breitengrad Bahnhof]],".",","))</f>
        <v>50.991486999999999</v>
      </c>
      <c r="G7074">
        <f>VALUE(SUBSTITUTE(Hafas[[#This Row],[Längengrad Bahnhof]],".",","))</f>
        <v>11.326458000000001</v>
      </c>
    </row>
    <row r="7075" spans="1:7">
      <c r="A7075" s="4" t="s">
        <v>23304</v>
      </c>
      <c r="B7075">
        <v>8013256</v>
      </c>
      <c r="D7075" s="4" t="s">
        <v>23305</v>
      </c>
      <c r="E7075" s="4" t="s">
        <v>23306</v>
      </c>
      <c r="F7075">
        <f>VALUE(SUBSTITUTE(Hafas[[#This Row],[Breitengrad Bahnhof]],".",","))</f>
        <v>50.980626000000001</v>
      </c>
      <c r="G7075">
        <f>VALUE(SUBSTITUTE(Hafas[[#This Row],[Längengrad Bahnhof]],".",","))</f>
        <v>11.313686000000001</v>
      </c>
    </row>
    <row r="7076" spans="1:7">
      <c r="A7076" s="4" t="s">
        <v>23307</v>
      </c>
      <c r="B7076">
        <v>8013266</v>
      </c>
      <c r="D7076" s="4" t="s">
        <v>23308</v>
      </c>
      <c r="E7076" s="4" t="s">
        <v>23309</v>
      </c>
      <c r="F7076">
        <f>VALUE(SUBSTITUTE(Hafas[[#This Row],[Breitengrad Bahnhof]],".",","))</f>
        <v>50.988083000000003</v>
      </c>
      <c r="G7076">
        <f>VALUE(SUBSTITUTE(Hafas[[#This Row],[Längengrad Bahnhof]],".",","))</f>
        <v>11.311560999999999</v>
      </c>
    </row>
    <row r="7077" spans="1:7">
      <c r="A7077" s="4" t="s">
        <v>23310</v>
      </c>
      <c r="B7077">
        <v>8013267</v>
      </c>
      <c r="D7077" s="4" t="s">
        <v>23311</v>
      </c>
      <c r="E7077" s="4" t="s">
        <v>23312</v>
      </c>
      <c r="F7077">
        <f>VALUE(SUBSTITUTE(Hafas[[#This Row],[Breitengrad Bahnhof]],".",","))</f>
        <v>51.159098</v>
      </c>
      <c r="G7077">
        <f>VALUE(SUBSTITUTE(Hafas[[#This Row],[Längengrad Bahnhof]],".",","))</f>
        <v>13.561548999999999</v>
      </c>
    </row>
    <row r="7078" spans="1:7">
      <c r="A7078" s="4" t="s">
        <v>23313</v>
      </c>
      <c r="B7078">
        <v>8087067</v>
      </c>
      <c r="D7078" s="4" t="s">
        <v>23314</v>
      </c>
      <c r="E7078" s="4" t="s">
        <v>23315</v>
      </c>
      <c r="F7078">
        <f>VALUE(SUBSTITUTE(Hafas[[#This Row],[Breitengrad Bahnhof]],".",","))</f>
        <v>47.816851999999997</v>
      </c>
      <c r="G7078">
        <f>VALUE(SUBSTITUTE(Hafas[[#This Row],[Längengrad Bahnhof]],".",","))</f>
        <v>9.6168759999999995</v>
      </c>
    </row>
    <row r="7079" spans="1:7">
      <c r="A7079" s="4" t="s">
        <v>23316</v>
      </c>
      <c r="B7079">
        <v>8006287</v>
      </c>
      <c r="D7079" s="4" t="s">
        <v>23317</v>
      </c>
      <c r="E7079" s="4" t="s">
        <v>23318</v>
      </c>
      <c r="F7079">
        <f>VALUE(SUBSTITUTE(Hafas[[#This Row],[Breitengrad Bahnhof]],".",","))</f>
        <v>49.059100999999998</v>
      </c>
      <c r="G7079">
        <f>VALUE(SUBSTITUTE(Hafas[[#This Row],[Längengrad Bahnhof]],".",","))</f>
        <v>8.5212240000000001</v>
      </c>
    </row>
    <row r="7080" spans="1:7">
      <c r="A7080" s="4" t="s">
        <v>23319</v>
      </c>
      <c r="B7080">
        <v>8071072</v>
      </c>
      <c r="D7080" s="4" t="s">
        <v>23320</v>
      </c>
      <c r="E7080" s="4" t="s">
        <v>23321</v>
      </c>
      <c r="F7080">
        <f>VALUE(SUBSTITUTE(Hafas[[#This Row],[Breitengrad Bahnhof]],".",","))</f>
        <v>47.809195000000003</v>
      </c>
      <c r="G7080">
        <f>VALUE(SUBSTITUTE(Hafas[[#This Row],[Längengrad Bahnhof]],".",","))</f>
        <v>9.6369969999999991</v>
      </c>
    </row>
    <row r="7081" spans="1:7">
      <c r="A7081" s="4" t="s">
        <v>23322</v>
      </c>
      <c r="B7081">
        <v>8000377</v>
      </c>
      <c r="D7081" s="4" t="s">
        <v>23323</v>
      </c>
      <c r="E7081" s="4" t="s">
        <v>23324</v>
      </c>
      <c r="F7081">
        <f>VALUE(SUBSTITUTE(Hafas[[#This Row],[Breitengrad Bahnhof]],".",","))</f>
        <v>49.553302000000002</v>
      </c>
      <c r="G7081">
        <f>VALUE(SUBSTITUTE(Hafas[[#This Row],[Längengrad Bahnhof]],".",","))</f>
        <v>8.6653509999999994</v>
      </c>
    </row>
    <row r="7082" spans="1:7">
      <c r="A7082" s="4" t="s">
        <v>23325</v>
      </c>
      <c r="B7082">
        <v>8003792</v>
      </c>
      <c r="D7082" s="4" t="s">
        <v>23326</v>
      </c>
      <c r="E7082" s="4" t="s">
        <v>23327</v>
      </c>
      <c r="F7082">
        <f>VALUE(SUBSTITUTE(Hafas[[#This Row],[Breitengrad Bahnhof]],".",","))</f>
        <v>49.528075000000001</v>
      </c>
      <c r="G7082">
        <f>VALUE(SUBSTITUTE(Hafas[[#This Row],[Längengrad Bahnhof]],".",","))</f>
        <v>8.6501730000000006</v>
      </c>
    </row>
    <row r="7083" spans="1:7">
      <c r="A7083" s="4" t="s">
        <v>23328</v>
      </c>
      <c r="B7083">
        <v>8006283</v>
      </c>
      <c r="D7083" s="4" t="s">
        <v>23329</v>
      </c>
      <c r="E7083" s="4" t="s">
        <v>23330</v>
      </c>
      <c r="F7083">
        <f>VALUE(SUBSTITUTE(Hafas[[#This Row],[Breitengrad Bahnhof]],".",","))</f>
        <v>49.575800000000001</v>
      </c>
      <c r="G7083">
        <f>VALUE(SUBSTITUTE(Hafas[[#This Row],[Längengrad Bahnhof]],".",","))</f>
        <v>8.6563599999999994</v>
      </c>
    </row>
    <row r="7084" spans="1:7">
      <c r="A7084" s="4" t="s">
        <v>23331</v>
      </c>
      <c r="B7084">
        <v>8006289</v>
      </c>
      <c r="D7084" s="4" t="s">
        <v>23332</v>
      </c>
      <c r="E7084" s="4" t="s">
        <v>23333</v>
      </c>
      <c r="F7084">
        <f>VALUE(SUBSTITUTE(Hafas[[#This Row],[Breitengrad Bahnhof]],".",","))</f>
        <v>49.147996999999997</v>
      </c>
      <c r="G7084">
        <f>VALUE(SUBSTITUTE(Hafas[[#This Row],[Längengrad Bahnhof]],".",","))</f>
        <v>9.2870240000000006</v>
      </c>
    </row>
    <row r="7085" spans="1:7">
      <c r="A7085" s="4" t="s">
        <v>23334</v>
      </c>
      <c r="B7085">
        <v>8006290</v>
      </c>
      <c r="D7085" s="4" t="s">
        <v>23335</v>
      </c>
      <c r="E7085" s="4" t="s">
        <v>23336</v>
      </c>
      <c r="F7085">
        <f>VALUE(SUBSTITUTE(Hafas[[#This Row],[Breitengrad Bahnhof]],".",","))</f>
        <v>49.151257999999999</v>
      </c>
      <c r="G7085">
        <f>VALUE(SUBSTITUTE(Hafas[[#This Row],[Längengrad Bahnhof]],".",","))</f>
        <v>9.2740270000000002</v>
      </c>
    </row>
    <row r="7086" spans="1:7">
      <c r="A7086" s="4" t="s">
        <v>23337</v>
      </c>
      <c r="B7086">
        <v>8006294</v>
      </c>
      <c r="D7086" s="4" t="s">
        <v>23338</v>
      </c>
      <c r="E7086" s="4" t="s">
        <v>23339</v>
      </c>
      <c r="F7086">
        <f>VALUE(SUBSTITUTE(Hafas[[#This Row],[Breitengrad Bahnhof]],".",","))</f>
        <v>49.148758000000001</v>
      </c>
      <c r="G7086">
        <f>VALUE(SUBSTITUTE(Hafas[[#This Row],[Längengrad Bahnhof]],".",","))</f>
        <v>9.3055520000000005</v>
      </c>
    </row>
    <row r="7087" spans="1:7">
      <c r="A7087" s="4" t="s">
        <v>23340</v>
      </c>
      <c r="B7087">
        <v>8010367</v>
      </c>
      <c r="D7087" s="4" t="s">
        <v>23341</v>
      </c>
      <c r="E7087" s="4" t="s">
        <v>23342</v>
      </c>
      <c r="F7087">
        <f>VALUE(SUBSTITUTE(Hafas[[#This Row],[Breitengrad Bahnhof]],".",","))</f>
        <v>50.448104999999998</v>
      </c>
      <c r="G7087">
        <f>VALUE(SUBSTITUTE(Hafas[[#This Row],[Längengrad Bahnhof]],".",","))</f>
        <v>12.060517000000001</v>
      </c>
    </row>
    <row r="7088" spans="1:7">
      <c r="A7088" s="4" t="s">
        <v>23343</v>
      </c>
      <c r="B7088">
        <v>8013258</v>
      </c>
      <c r="D7088" s="4" t="s">
        <v>23344</v>
      </c>
      <c r="E7088" s="4" t="s">
        <v>23345</v>
      </c>
      <c r="F7088">
        <f>VALUE(SUBSTITUTE(Hafas[[#This Row],[Breitengrad Bahnhof]],".",","))</f>
        <v>53.025545999999999</v>
      </c>
      <c r="G7088">
        <f>VALUE(SUBSTITUTE(Hafas[[#This Row],[Längengrad Bahnhof]],".",","))</f>
        <v>11.787504999999999</v>
      </c>
    </row>
    <row r="7089" spans="1:7">
      <c r="A7089" s="4" t="s">
        <v>23346</v>
      </c>
      <c r="B7089">
        <v>8006291</v>
      </c>
      <c r="D7089" s="4" t="s">
        <v>23347</v>
      </c>
      <c r="E7089" s="4" t="s">
        <v>23348</v>
      </c>
      <c r="F7089">
        <f>VALUE(SUBSTITUTE(Hafas[[#This Row],[Breitengrad Bahnhof]],".",","))</f>
        <v>48.727531999999997</v>
      </c>
      <c r="G7089">
        <f>VALUE(SUBSTITUTE(Hafas[[#This Row],[Längengrad Bahnhof]],".",","))</f>
        <v>8.3552630000000008</v>
      </c>
    </row>
    <row r="7090" spans="1:7">
      <c r="A7090" s="4" t="s">
        <v>23349</v>
      </c>
      <c r="B7090">
        <v>8006292</v>
      </c>
      <c r="D7090" s="4" t="s">
        <v>23350</v>
      </c>
      <c r="E7090" s="4" t="s">
        <v>23351</v>
      </c>
      <c r="F7090">
        <f>VALUE(SUBSTITUTE(Hafas[[#This Row],[Breitengrad Bahnhof]],".",","))</f>
        <v>49.513930999999999</v>
      </c>
      <c r="G7090">
        <f>VALUE(SUBSTITUTE(Hafas[[#This Row],[Längengrad Bahnhof]],".",","))</f>
        <v>8.2498740000000002</v>
      </c>
    </row>
    <row r="7091" spans="1:7">
      <c r="A7091" s="4" t="s">
        <v>23352</v>
      </c>
      <c r="B7091">
        <v>8007329</v>
      </c>
      <c r="D7091" s="4" t="s">
        <v>23353</v>
      </c>
      <c r="E7091" s="4" t="s">
        <v>23354</v>
      </c>
      <c r="F7091">
        <f>VALUE(SUBSTITUTE(Hafas[[#This Row],[Breitengrad Bahnhof]],".",","))</f>
        <v>48.846463999999997</v>
      </c>
      <c r="G7091">
        <f>VALUE(SUBSTITUTE(Hafas[[#This Row],[Längengrad Bahnhof]],".",","))</f>
        <v>8.9341190000000008</v>
      </c>
    </row>
    <row r="7092" spans="1:7">
      <c r="A7092" s="4" t="s">
        <v>23355</v>
      </c>
      <c r="B7092">
        <v>8013259</v>
      </c>
      <c r="D7092" s="4" t="s">
        <v>23356</v>
      </c>
      <c r="E7092" s="4" t="s">
        <v>23357</v>
      </c>
      <c r="F7092">
        <f>VALUE(SUBSTITUTE(Hafas[[#This Row],[Breitengrad Bahnhof]],".",","))</f>
        <v>51.669670000000004</v>
      </c>
      <c r="G7092">
        <f>VALUE(SUBSTITUTE(Hafas[[#This Row],[Längengrad Bahnhof]],".",","))</f>
        <v>12.028765</v>
      </c>
    </row>
    <row r="7093" spans="1:7">
      <c r="A7093" s="4" t="s">
        <v>23358</v>
      </c>
      <c r="B7093">
        <v>8071669</v>
      </c>
      <c r="D7093" s="4" t="s">
        <v>23359</v>
      </c>
      <c r="E7093" s="4" t="s">
        <v>23360</v>
      </c>
      <c r="F7093">
        <f>VALUE(SUBSTITUTE(Hafas[[#This Row],[Breitengrad Bahnhof]],".",","))</f>
        <v>51.671190000000003</v>
      </c>
      <c r="G7093">
        <f>VALUE(SUBSTITUTE(Hafas[[#This Row],[Längengrad Bahnhof]],".",","))</f>
        <v>12.068134000000001</v>
      </c>
    </row>
    <row r="7094" spans="1:7">
      <c r="A7094" s="4" t="s">
        <v>23361</v>
      </c>
      <c r="B7094">
        <v>8006296</v>
      </c>
      <c r="D7094" s="4" t="s">
        <v>23362</v>
      </c>
      <c r="E7094" s="4" t="s">
        <v>23363</v>
      </c>
      <c r="F7094">
        <f>VALUE(SUBSTITUTE(Hafas[[#This Row],[Breitengrad Bahnhof]],".",","))</f>
        <v>47.765974999999997</v>
      </c>
      <c r="G7094">
        <f>VALUE(SUBSTITUTE(Hafas[[#This Row],[Längengrad Bahnhof]],".",","))</f>
        <v>9.5943830000000005</v>
      </c>
    </row>
    <row r="7095" spans="1:7">
      <c r="A7095" s="4" t="s">
        <v>23364</v>
      </c>
      <c r="B7095">
        <v>8006298</v>
      </c>
      <c r="D7095" s="4" t="s">
        <v>23365</v>
      </c>
      <c r="E7095" s="4" t="s">
        <v>23366</v>
      </c>
      <c r="F7095">
        <f>VALUE(SUBSTITUTE(Hafas[[#This Row],[Breitengrad Bahnhof]],".",","))</f>
        <v>49.029673000000003</v>
      </c>
      <c r="G7095">
        <f>VALUE(SUBSTITUTE(Hafas[[#This Row],[Längengrad Bahnhof]],".",","))</f>
        <v>10.965389999999999</v>
      </c>
    </row>
    <row r="7096" spans="1:7">
      <c r="A7096" s="4" t="s">
        <v>23367</v>
      </c>
      <c r="B7096">
        <v>8010368</v>
      </c>
      <c r="D7096" s="4" t="s">
        <v>23368</v>
      </c>
      <c r="E7096" s="4" t="s">
        <v>23369</v>
      </c>
      <c r="F7096">
        <f>VALUE(SUBSTITUTE(Hafas[[#This Row],[Breitengrad Bahnhof]],".",","))</f>
        <v>51.204614999999997</v>
      </c>
      <c r="G7096">
        <f>VALUE(SUBSTITUTE(Hafas[[#This Row],[Längengrad Bahnhof]],".",","))</f>
        <v>11.970926</v>
      </c>
    </row>
    <row r="7097" spans="1:7">
      <c r="A7097" s="4" t="s">
        <v>23370</v>
      </c>
      <c r="B7097">
        <v>8013261</v>
      </c>
      <c r="D7097" s="4" t="s">
        <v>23371</v>
      </c>
      <c r="E7097" s="4" t="s">
        <v>23372</v>
      </c>
      <c r="F7097">
        <f>VALUE(SUBSTITUTE(Hafas[[#This Row],[Breitengrad Bahnhof]],".",","))</f>
        <v>51.194482000000001</v>
      </c>
      <c r="G7097">
        <f>VALUE(SUBSTITUTE(Hafas[[#This Row],[Längengrad Bahnhof]],".",","))</f>
        <v>11.943963999999999</v>
      </c>
    </row>
    <row r="7098" spans="1:7">
      <c r="A7098" s="4" t="s">
        <v>23373</v>
      </c>
      <c r="B7098">
        <v>8006299</v>
      </c>
      <c r="D7098" s="4" t="s">
        <v>23374</v>
      </c>
      <c r="E7098" s="4" t="s">
        <v>23375</v>
      </c>
      <c r="F7098">
        <f>VALUE(SUBSTITUTE(Hafas[[#This Row],[Breitengrad Bahnhof]],".",","))</f>
        <v>48.305795000000003</v>
      </c>
      <c r="G7098">
        <f>VALUE(SUBSTITUTE(Hafas[[#This Row],[Längengrad Bahnhof]],".",","))</f>
        <v>10.153157</v>
      </c>
    </row>
    <row r="7099" spans="1:7">
      <c r="A7099" s="4" t="s">
        <v>23376</v>
      </c>
      <c r="B7099">
        <v>8006305</v>
      </c>
      <c r="D7099" s="4" t="s">
        <v>23377</v>
      </c>
      <c r="E7099" s="4" t="s">
        <v>23378</v>
      </c>
      <c r="F7099">
        <f>VALUE(SUBSTITUTE(Hafas[[#This Row],[Breitengrad Bahnhof]],".",","))</f>
        <v>48.301053000000003</v>
      </c>
      <c r="G7099">
        <f>VALUE(SUBSTITUTE(Hafas[[#This Row],[Längengrad Bahnhof]],".",","))</f>
        <v>10.134668</v>
      </c>
    </row>
    <row r="7100" spans="1:7">
      <c r="A7100" s="4" t="s">
        <v>23379</v>
      </c>
      <c r="B7100">
        <v>8006300</v>
      </c>
      <c r="D7100" s="4" t="s">
        <v>23380</v>
      </c>
      <c r="E7100" s="4" t="s">
        <v>23381</v>
      </c>
      <c r="F7100">
        <f>VALUE(SUBSTITUTE(Hafas[[#This Row],[Breitengrad Bahnhof]],".",","))</f>
        <v>49.629289</v>
      </c>
      <c r="G7100">
        <f>VALUE(SUBSTITUTE(Hafas[[#This Row],[Längengrad Bahnhof]],".",","))</f>
        <v>11.249366999999999</v>
      </c>
    </row>
    <row r="7101" spans="1:7">
      <c r="A7101" s="4" t="s">
        <v>23382</v>
      </c>
      <c r="B7101">
        <v>8006303</v>
      </c>
      <c r="D7101" s="4" t="s">
        <v>23383</v>
      </c>
      <c r="E7101" s="4" t="s">
        <v>23384</v>
      </c>
      <c r="F7101">
        <f>VALUE(SUBSTITUTE(Hafas[[#This Row],[Breitengrad Bahnhof]],".",","))</f>
        <v>50.421177</v>
      </c>
      <c r="G7101">
        <f>VALUE(SUBSTITUTE(Hafas[[#This Row],[Längengrad Bahnhof]],".",","))</f>
        <v>7.4509879999999997</v>
      </c>
    </row>
    <row r="7102" spans="1:7">
      <c r="A7102" s="4" t="s">
        <v>23385</v>
      </c>
      <c r="B7102">
        <v>8070946</v>
      </c>
      <c r="D7102" s="4" t="s">
        <v>23386</v>
      </c>
      <c r="E7102" s="4" t="s">
        <v>23387</v>
      </c>
      <c r="F7102">
        <f>VALUE(SUBSTITUTE(Hafas[[#This Row],[Breitengrad Bahnhof]],".",","))</f>
        <v>53.283034000000001</v>
      </c>
      <c r="G7102">
        <f>VALUE(SUBSTITUTE(Hafas[[#This Row],[Längengrad Bahnhof]],".",","))</f>
        <v>12.948926</v>
      </c>
    </row>
    <row r="7103" spans="1:7">
      <c r="A7103" s="4" t="s">
        <v>23388</v>
      </c>
      <c r="B7103">
        <v>8013263</v>
      </c>
      <c r="D7103" s="4" t="s">
        <v>23389</v>
      </c>
      <c r="E7103" s="4" t="s">
        <v>23390</v>
      </c>
      <c r="F7103">
        <f>VALUE(SUBSTITUTE(Hafas[[#This Row],[Breitengrad Bahnhof]],".",","))</f>
        <v>51.106628000000001</v>
      </c>
      <c r="G7103">
        <f>VALUE(SUBSTITUTE(Hafas[[#This Row],[Längengrad Bahnhof]],".",","))</f>
        <v>13.661618000000001</v>
      </c>
    </row>
    <row r="7104" spans="1:7">
      <c r="A7104" s="4" t="s">
        <v>23391</v>
      </c>
      <c r="B7104">
        <v>8010370</v>
      </c>
      <c r="D7104" s="4" t="s">
        <v>23392</v>
      </c>
      <c r="E7104" s="4" t="s">
        <v>23393</v>
      </c>
      <c r="F7104">
        <f>VALUE(SUBSTITUTE(Hafas[[#This Row],[Breitengrad Bahnhof]],".",","))</f>
        <v>51.505442000000002</v>
      </c>
      <c r="G7104">
        <f>VALUE(SUBSTITUTE(Hafas[[#This Row],[Längengrad Bahnhof]],".",","))</f>
        <v>14.638026999999999</v>
      </c>
    </row>
    <row r="7105" spans="1:7">
      <c r="A7105" s="4" t="s">
        <v>23394</v>
      </c>
      <c r="B7105">
        <v>8006306</v>
      </c>
      <c r="D7105" s="4" t="s">
        <v>23395</v>
      </c>
      <c r="E7105" s="4" t="s">
        <v>23396</v>
      </c>
      <c r="F7105">
        <f>VALUE(SUBSTITUTE(Hafas[[#This Row],[Breitengrad Bahnhof]],".",","))</f>
        <v>49.909706</v>
      </c>
      <c r="G7105">
        <f>VALUE(SUBSTITUTE(Hafas[[#This Row],[Längengrad Bahnhof]],".",","))</f>
        <v>8.5793850000000003</v>
      </c>
    </row>
    <row r="7106" spans="1:7">
      <c r="A7106" s="4" t="s">
        <v>23397</v>
      </c>
      <c r="B7106">
        <v>8013268</v>
      </c>
      <c r="D7106" s="4" t="s">
        <v>23398</v>
      </c>
      <c r="E7106" s="4" t="s">
        <v>23399</v>
      </c>
      <c r="F7106">
        <f>VALUE(SUBSTITUTE(Hafas[[#This Row],[Breitengrad Bahnhof]],".",","))</f>
        <v>51.150039999999997</v>
      </c>
      <c r="G7106">
        <f>VALUE(SUBSTITUTE(Hafas[[#This Row],[Längengrad Bahnhof]],".",","))</f>
        <v>13.806676</v>
      </c>
    </row>
    <row r="7107" spans="1:7">
      <c r="A7107" s="4" t="s">
        <v>23400</v>
      </c>
      <c r="B7107">
        <v>8013269</v>
      </c>
      <c r="D7107" s="4" t="s">
        <v>23401</v>
      </c>
      <c r="E7107" s="4" t="s">
        <v>23402</v>
      </c>
      <c r="F7107">
        <f>VALUE(SUBSTITUTE(Hafas[[#This Row],[Breitengrad Bahnhof]],".",","))</f>
        <v>51.140115999999999</v>
      </c>
      <c r="G7107">
        <f>VALUE(SUBSTITUTE(Hafas[[#This Row],[Längengrad Bahnhof]],".",","))</f>
        <v>13.802002999999999</v>
      </c>
    </row>
    <row r="7108" spans="1:7">
      <c r="A7108" s="4" t="s">
        <v>23403</v>
      </c>
      <c r="B7108">
        <v>8070569</v>
      </c>
      <c r="D7108" s="4" t="s">
        <v>23404</v>
      </c>
      <c r="E7108" s="4" t="s">
        <v>23405</v>
      </c>
      <c r="F7108">
        <f>VALUE(SUBSTITUTE(Hafas[[#This Row],[Breitengrad Bahnhof]],".",","))</f>
        <v>47.768832000000003</v>
      </c>
      <c r="G7108">
        <f>VALUE(SUBSTITUTE(Hafas[[#This Row],[Längengrad Bahnhof]],".",","))</f>
        <v>8.4765139999999999</v>
      </c>
    </row>
    <row r="7109" spans="1:7">
      <c r="A7109" s="4" t="s">
        <v>23406</v>
      </c>
      <c r="B7109">
        <v>8006309</v>
      </c>
      <c r="D7109" s="4" t="s">
        <v>23407</v>
      </c>
      <c r="E7109" s="4" t="s">
        <v>23408</v>
      </c>
      <c r="F7109">
        <f>VALUE(SUBSTITUTE(Hafas[[#This Row],[Breitengrad Bahnhof]],".",","))</f>
        <v>47.614592999999999</v>
      </c>
      <c r="G7109">
        <f>VALUE(SUBSTITUTE(Hafas[[#This Row],[Längengrad Bahnhof]],".",","))</f>
        <v>10.62046</v>
      </c>
    </row>
    <row r="7110" spans="1:7">
      <c r="A7110" s="4" t="s">
        <v>23409</v>
      </c>
      <c r="B7110">
        <v>8006312</v>
      </c>
      <c r="D7110" s="4" t="s">
        <v>23410</v>
      </c>
      <c r="E7110" s="4" t="s">
        <v>23411</v>
      </c>
      <c r="F7110">
        <f>VALUE(SUBSTITUTE(Hafas[[#This Row],[Breitengrad Bahnhof]],".",","))</f>
        <v>49.878574999999998</v>
      </c>
      <c r="G7110">
        <f>VALUE(SUBSTITUTE(Hafas[[#This Row],[Längengrad Bahnhof]],".",","))</f>
        <v>7.9566530000000002</v>
      </c>
    </row>
    <row r="7111" spans="1:7">
      <c r="A7111" s="4" t="s">
        <v>23412</v>
      </c>
      <c r="B7111">
        <v>8006313</v>
      </c>
      <c r="D7111" s="4" t="s">
        <v>23413</v>
      </c>
      <c r="E7111" s="4" t="s">
        <v>23414</v>
      </c>
      <c r="F7111">
        <f>VALUE(SUBSTITUTE(Hafas[[#This Row],[Breitengrad Bahnhof]],".",","))</f>
        <v>50.480995999999998</v>
      </c>
      <c r="G7111">
        <f>VALUE(SUBSTITUTE(Hafas[[#This Row],[Längengrad Bahnhof]],".",","))</f>
        <v>9.7225380000000001</v>
      </c>
    </row>
    <row r="7112" spans="1:7">
      <c r="A7112" s="4" t="s">
        <v>23415</v>
      </c>
      <c r="B7112">
        <v>8013271</v>
      </c>
      <c r="D7112" s="4" t="s">
        <v>23416</v>
      </c>
      <c r="E7112" s="4" t="s">
        <v>23417</v>
      </c>
      <c r="F7112">
        <f>VALUE(SUBSTITUTE(Hafas[[#This Row],[Breitengrad Bahnhof]],".",","))</f>
        <v>52.136163000000003</v>
      </c>
      <c r="G7112">
        <f>VALUE(SUBSTITUTE(Hafas[[#This Row],[Längengrad Bahnhof]],".",","))</f>
        <v>11.432138</v>
      </c>
    </row>
    <row r="7113" spans="1:7">
      <c r="A7113" s="4" t="s">
        <v>23418</v>
      </c>
      <c r="B7113">
        <v>8006315</v>
      </c>
      <c r="D7113" s="4" t="s">
        <v>23419</v>
      </c>
      <c r="E7113" s="4" t="s">
        <v>23420</v>
      </c>
      <c r="F7113">
        <f>VALUE(SUBSTITUTE(Hafas[[#This Row],[Breitengrad Bahnhof]],".",","))</f>
        <v>49.67266</v>
      </c>
      <c r="G7113">
        <f>VALUE(SUBSTITUTE(Hafas[[#This Row],[Längengrad Bahnhof]],".",","))</f>
        <v>6.4413220000000004</v>
      </c>
    </row>
    <row r="7114" spans="1:7">
      <c r="A7114" s="4" t="s">
        <v>23421</v>
      </c>
      <c r="B7114">
        <v>8006316</v>
      </c>
      <c r="D7114" s="4" t="s">
        <v>23422</v>
      </c>
      <c r="E7114" s="4" t="s">
        <v>23423</v>
      </c>
      <c r="F7114">
        <f>VALUE(SUBSTITUTE(Hafas[[#This Row],[Breitengrad Bahnhof]],".",","))</f>
        <v>52.181173000000001</v>
      </c>
      <c r="G7114">
        <f>VALUE(SUBSTITUTE(Hafas[[#This Row],[Längengrad Bahnhof]],".",","))</f>
        <v>8.1401570000000003</v>
      </c>
    </row>
    <row r="7115" spans="1:7">
      <c r="A7115" s="4" t="s">
        <v>23424</v>
      </c>
      <c r="B7115">
        <v>8013272</v>
      </c>
      <c r="D7115" s="4" t="s">
        <v>23425</v>
      </c>
      <c r="E7115" s="4" t="s">
        <v>23426</v>
      </c>
      <c r="F7115">
        <f>VALUE(SUBSTITUTE(Hafas[[#This Row],[Breitengrad Bahnhof]],".",","))</f>
        <v>52.064644000000001</v>
      </c>
      <c r="G7115">
        <f>VALUE(SUBSTITUTE(Hafas[[#This Row],[Längengrad Bahnhof]],".",","))</f>
        <v>14.714896</v>
      </c>
    </row>
    <row r="7116" spans="1:7">
      <c r="A7116" s="4" t="s">
        <v>23427</v>
      </c>
      <c r="B7116">
        <v>8006320</v>
      </c>
      <c r="D7116" s="4" t="s">
        <v>23428</v>
      </c>
      <c r="E7116" s="4" t="s">
        <v>23429</v>
      </c>
      <c r="F7116">
        <f>VALUE(SUBSTITUTE(Hafas[[#This Row],[Breitengrad Bahnhof]],".",","))</f>
        <v>51.041969999999999</v>
      </c>
      <c r="G7116">
        <f>VALUE(SUBSTITUTE(Hafas[[#This Row],[Längengrad Bahnhof]],".",","))</f>
        <v>8.0036100000000001</v>
      </c>
    </row>
    <row r="7117" spans="1:7">
      <c r="A7117" s="4" t="s">
        <v>23430</v>
      </c>
      <c r="B7117">
        <v>8006321</v>
      </c>
      <c r="D7117" s="4" t="s">
        <v>23431</v>
      </c>
      <c r="E7117" s="4" t="s">
        <v>23432</v>
      </c>
      <c r="F7117">
        <f>VALUE(SUBSTITUTE(Hafas[[#This Row],[Breitengrad Bahnhof]],".",","))</f>
        <v>47.834029999999998</v>
      </c>
      <c r="G7117">
        <f>VALUE(SUBSTITUTE(Hafas[[#This Row],[Längengrad Bahnhof]],".",","))</f>
        <v>8.7692160000000001</v>
      </c>
    </row>
    <row r="7118" spans="1:7">
      <c r="A7118" s="4" t="s">
        <v>23433</v>
      </c>
      <c r="B7118">
        <v>8006323</v>
      </c>
      <c r="D7118" s="4" t="s">
        <v>23434</v>
      </c>
      <c r="E7118" s="4" t="s">
        <v>23411</v>
      </c>
      <c r="F7118">
        <f>VALUE(SUBSTITUTE(Hafas[[#This Row],[Breitengrad Bahnhof]],".",","))</f>
        <v>51.616253</v>
      </c>
      <c r="G7118">
        <f>VALUE(SUBSTITUTE(Hafas[[#This Row],[Längengrad Bahnhof]],".",","))</f>
        <v>7.9566530000000002</v>
      </c>
    </row>
    <row r="7119" spans="1:7">
      <c r="A7119" s="4" t="s">
        <v>23435</v>
      </c>
      <c r="B7119">
        <v>8070570</v>
      </c>
      <c r="D7119" s="4" t="s">
        <v>23436</v>
      </c>
      <c r="E7119" s="4" t="s">
        <v>23437</v>
      </c>
      <c r="F7119">
        <f>VALUE(SUBSTITUTE(Hafas[[#This Row],[Breitengrad Bahnhof]],".",","))</f>
        <v>51.672539</v>
      </c>
      <c r="G7119">
        <f>VALUE(SUBSTITUTE(Hafas[[#This Row],[Längengrad Bahnhof]],".",","))</f>
        <v>7.9877770000000003</v>
      </c>
    </row>
    <row r="7120" spans="1:7">
      <c r="A7120" s="4" t="s">
        <v>23438</v>
      </c>
      <c r="B7120">
        <v>8000378</v>
      </c>
      <c r="D7120" s="4" t="s">
        <v>23439</v>
      </c>
      <c r="E7120" s="4" t="s">
        <v>23440</v>
      </c>
      <c r="F7120">
        <f>VALUE(SUBSTITUTE(Hafas[[#This Row],[Breitengrad Bahnhof]],".",","))</f>
        <v>49.369520999999999</v>
      </c>
      <c r="G7120">
        <f>VALUE(SUBSTITUTE(Hafas[[#This Row],[Längengrad Bahnhof]],".",","))</f>
        <v>7.0859360000000002</v>
      </c>
    </row>
    <row r="7121" spans="1:7">
      <c r="A7121" s="4" t="s">
        <v>23441</v>
      </c>
      <c r="B7121">
        <v>8006330</v>
      </c>
      <c r="D7121" s="4" t="s">
        <v>23442</v>
      </c>
      <c r="E7121" s="4" t="s">
        <v>23443</v>
      </c>
      <c r="F7121">
        <f>VALUE(SUBSTITUTE(Hafas[[#This Row],[Breitengrad Bahnhof]],".",","))</f>
        <v>53.217641</v>
      </c>
      <c r="G7121">
        <f>VALUE(SUBSTITUTE(Hafas[[#This Row],[Längengrad Bahnhof]],".",","))</f>
        <v>10.462781</v>
      </c>
    </row>
    <row r="7122" spans="1:7">
      <c r="A7122" s="4" t="s">
        <v>23444</v>
      </c>
      <c r="B7122">
        <v>8013276</v>
      </c>
      <c r="D7122" s="4" t="s">
        <v>23445</v>
      </c>
      <c r="E7122" s="4" t="s">
        <v>23446</v>
      </c>
      <c r="F7122">
        <f>VALUE(SUBSTITUTE(Hafas[[#This Row],[Breitengrad Bahnhof]],".",","))</f>
        <v>53.341169999999998</v>
      </c>
      <c r="G7122">
        <f>VALUE(SUBSTITUTE(Hafas[[#This Row],[Längengrad Bahnhof]],".",","))</f>
        <v>12.265288999999999</v>
      </c>
    </row>
    <row r="7123" spans="1:7">
      <c r="A7123" s="4" t="s">
        <v>23447</v>
      </c>
      <c r="B7123">
        <v>8012855</v>
      </c>
      <c r="D7123" s="4" t="s">
        <v>23448</v>
      </c>
      <c r="E7123" s="4" t="s">
        <v>23449</v>
      </c>
      <c r="F7123">
        <f>VALUE(SUBSTITUTE(Hafas[[#This Row],[Breitengrad Bahnhof]],".",","))</f>
        <v>52.206826</v>
      </c>
      <c r="G7123">
        <f>VALUE(SUBSTITUTE(Hafas[[#This Row],[Längengrad Bahnhof]],".",","))</f>
        <v>14.009652000000001</v>
      </c>
    </row>
    <row r="7124" spans="1:7">
      <c r="A7124" s="4" t="s">
        <v>23450</v>
      </c>
      <c r="B7124">
        <v>8006331</v>
      </c>
      <c r="D7124" s="4" t="s">
        <v>23451</v>
      </c>
      <c r="E7124" s="4" t="s">
        <v>23452</v>
      </c>
      <c r="F7124">
        <f>VALUE(SUBSTITUTE(Hafas[[#This Row],[Breitengrad Bahnhof]],".",","))</f>
        <v>48.672961000000001</v>
      </c>
      <c r="G7124">
        <f>VALUE(SUBSTITUTE(Hafas[[#This Row],[Längengrad Bahnhof]],".",","))</f>
        <v>9.373011</v>
      </c>
    </row>
    <row r="7125" spans="1:7">
      <c r="A7125" s="4" t="s">
        <v>23453</v>
      </c>
      <c r="B7125">
        <v>8079101</v>
      </c>
      <c r="D7125" s="4" t="s">
        <v>23454</v>
      </c>
      <c r="E7125" s="4" t="s">
        <v>23455</v>
      </c>
      <c r="F7125">
        <f>VALUE(SUBSTITUTE(Hafas[[#This Row],[Breitengrad Bahnhof]],".",","))</f>
        <v>48.119397999999997</v>
      </c>
      <c r="G7125">
        <f>VALUE(SUBSTITUTE(Hafas[[#This Row],[Längengrad Bahnhof]],".",","))</f>
        <v>9.9027460000000005</v>
      </c>
    </row>
    <row r="7126" spans="1:7">
      <c r="A7126" s="4" t="s">
        <v>23456</v>
      </c>
      <c r="B7126">
        <v>8006336</v>
      </c>
      <c r="D7126" s="4" t="s">
        <v>23457</v>
      </c>
      <c r="E7126" s="4" t="s">
        <v>23458</v>
      </c>
      <c r="F7126">
        <f>VALUE(SUBSTITUTE(Hafas[[#This Row],[Breitengrad Bahnhof]],".",","))</f>
        <v>52.279628000000002</v>
      </c>
      <c r="G7126">
        <f>VALUE(SUBSTITUTE(Hafas[[#This Row],[Längengrad Bahnhof]],".",","))</f>
        <v>9.5721670000000003</v>
      </c>
    </row>
    <row r="7127" spans="1:7">
      <c r="A7127" s="4" t="s">
        <v>23459</v>
      </c>
      <c r="B7127">
        <v>8013278</v>
      </c>
      <c r="D7127" s="4" t="s">
        <v>23460</v>
      </c>
      <c r="E7127" s="4" t="s">
        <v>23461</v>
      </c>
      <c r="F7127">
        <f>VALUE(SUBSTITUTE(Hafas[[#This Row],[Breitengrad Bahnhof]],".",","))</f>
        <v>52.754973</v>
      </c>
      <c r="G7127">
        <f>VALUE(SUBSTITUTE(Hafas[[#This Row],[Längengrad Bahnhof]],".",","))</f>
        <v>13.386685</v>
      </c>
    </row>
    <row r="7128" spans="1:7">
      <c r="A7128" s="4" t="s">
        <v>77</v>
      </c>
      <c r="B7128">
        <v>8010371</v>
      </c>
      <c r="D7128" s="4" t="s">
        <v>23462</v>
      </c>
      <c r="E7128" s="4" t="s">
        <v>23463</v>
      </c>
      <c r="F7128">
        <f>VALUE(SUBSTITUTE(Hafas[[#This Row],[Breitengrad Bahnhof]],".",","))</f>
        <v>52.564886000000001</v>
      </c>
      <c r="G7128">
        <f>VALUE(SUBSTITUTE(Hafas[[#This Row],[Längengrad Bahnhof]],".",","))</f>
        <v>14.405238000000001</v>
      </c>
    </row>
    <row r="7129" spans="1:7">
      <c r="A7129" s="4" t="s">
        <v>23464</v>
      </c>
      <c r="B7129">
        <v>8010372</v>
      </c>
      <c r="D7129" s="4" t="s">
        <v>23465</v>
      </c>
      <c r="E7129" s="4" t="s">
        <v>23466</v>
      </c>
      <c r="F7129">
        <f>VALUE(SUBSTITUTE(Hafas[[#This Row],[Breitengrad Bahnhof]],".",","))</f>
        <v>50.725738999999997</v>
      </c>
      <c r="G7129">
        <f>VALUE(SUBSTITUTE(Hafas[[#This Row],[Längengrad Bahnhof]],".",","))</f>
        <v>12.367019000000001</v>
      </c>
    </row>
    <row r="7130" spans="1:7">
      <c r="A7130" s="4" t="s">
        <v>23467</v>
      </c>
      <c r="B7130">
        <v>8013280</v>
      </c>
      <c r="D7130" s="4" t="s">
        <v>23468</v>
      </c>
      <c r="E7130" s="4" t="s">
        <v>23469</v>
      </c>
      <c r="F7130">
        <f>VALUE(SUBSTITUTE(Hafas[[#This Row],[Breitengrad Bahnhof]],".",","))</f>
        <v>50.743676000000001</v>
      </c>
      <c r="G7130">
        <f>VALUE(SUBSTITUTE(Hafas[[#This Row],[Längengrad Bahnhof]],".",","))</f>
        <v>12.371521</v>
      </c>
    </row>
    <row r="7131" spans="1:7">
      <c r="A7131" s="4" t="s">
        <v>23470</v>
      </c>
      <c r="B7131">
        <v>8010373</v>
      </c>
      <c r="D7131" s="4" t="s">
        <v>23471</v>
      </c>
      <c r="E7131" s="4" t="s">
        <v>23472</v>
      </c>
      <c r="F7131">
        <f>VALUE(SUBSTITUTE(Hafas[[#This Row],[Breitengrad Bahnhof]],".",","))</f>
        <v>52.392938999999998</v>
      </c>
      <c r="G7131">
        <f>VALUE(SUBSTITUTE(Hafas[[#This Row],[Längengrad Bahnhof]],".",","))</f>
        <v>12.926189000000001</v>
      </c>
    </row>
    <row r="7132" spans="1:7">
      <c r="A7132" s="4" t="s">
        <v>252</v>
      </c>
      <c r="B7132">
        <v>8006339</v>
      </c>
      <c r="D7132" s="4" t="s">
        <v>23473</v>
      </c>
      <c r="E7132" s="4" t="s">
        <v>23474</v>
      </c>
      <c r="F7132">
        <f>VALUE(SUBSTITUTE(Hafas[[#This Row],[Breitengrad Bahnhof]],".",","))</f>
        <v>51.259484999999998</v>
      </c>
      <c r="G7132">
        <f>VALUE(SUBSTITUTE(Hafas[[#This Row],[Längengrad Bahnhof]],".",","))</f>
        <v>7.7575440000000002</v>
      </c>
    </row>
    <row r="7133" spans="1:7">
      <c r="A7133" s="4" t="s">
        <v>23475</v>
      </c>
      <c r="B7133">
        <v>8006340</v>
      </c>
      <c r="D7133" s="4" t="s">
        <v>23476</v>
      </c>
      <c r="E7133" s="4" t="s">
        <v>23477</v>
      </c>
      <c r="F7133">
        <f>VALUE(SUBSTITUTE(Hafas[[#This Row],[Breitengrad Bahnhof]],".",","))</f>
        <v>50.592829000000002</v>
      </c>
      <c r="G7133">
        <f>VALUE(SUBSTITUTE(Hafas[[#This Row],[Längengrad Bahnhof]],".",","))</f>
        <v>8.4172630000000002</v>
      </c>
    </row>
    <row r="7134" spans="1:7">
      <c r="A7134" s="4" t="s">
        <v>23478</v>
      </c>
      <c r="B7134">
        <v>8070886</v>
      </c>
      <c r="D7134" s="4" t="s">
        <v>23479</v>
      </c>
      <c r="E7134" s="4" t="s">
        <v>23480</v>
      </c>
      <c r="F7134">
        <f>VALUE(SUBSTITUTE(Hafas[[#This Row],[Breitengrad Bahnhof]],".",","))</f>
        <v>53.658633999999999</v>
      </c>
      <c r="G7134">
        <f>VALUE(SUBSTITUTE(Hafas[[#This Row],[Längengrad Bahnhof]],".",","))</f>
        <v>7.7158819999999997</v>
      </c>
    </row>
    <row r="7135" spans="1:7">
      <c r="A7135" s="4" t="s">
        <v>23481</v>
      </c>
      <c r="B7135">
        <v>8006342</v>
      </c>
      <c r="D7135" s="4" t="s">
        <v>23482</v>
      </c>
      <c r="E7135" s="4" t="s">
        <v>23483</v>
      </c>
      <c r="F7135">
        <f>VALUE(SUBSTITUTE(Hafas[[#This Row],[Breitengrad Bahnhof]],".",","))</f>
        <v>51.558073</v>
      </c>
      <c r="G7135">
        <f>VALUE(SUBSTITUTE(Hafas[[#This Row],[Längengrad Bahnhof]],".",","))</f>
        <v>7.9141360000000001</v>
      </c>
    </row>
    <row r="7136" spans="1:7">
      <c r="A7136" s="4" t="s">
        <v>23484</v>
      </c>
      <c r="B7136">
        <v>8006346</v>
      </c>
      <c r="D7136" s="4" t="s">
        <v>23485</v>
      </c>
      <c r="E7136" s="4" t="s">
        <v>23486</v>
      </c>
      <c r="F7136">
        <f>VALUE(SUBSTITUTE(Hafas[[#This Row],[Breitengrad Bahnhof]],".",","))</f>
        <v>48.694246999999997</v>
      </c>
      <c r="G7136">
        <f>VALUE(SUBSTITUTE(Hafas[[#This Row],[Längengrad Bahnhof]],".",","))</f>
        <v>9.4138979999999997</v>
      </c>
    </row>
    <row r="7137" spans="1:7">
      <c r="A7137" s="4" t="s">
        <v>23487</v>
      </c>
      <c r="B7137">
        <v>8006347</v>
      </c>
      <c r="D7137" s="4" t="s">
        <v>23488</v>
      </c>
      <c r="E7137" s="4" t="s">
        <v>23489</v>
      </c>
      <c r="F7137">
        <f>VALUE(SUBSTITUTE(Hafas[[#This Row],[Breitengrad Bahnhof]],".",","))</f>
        <v>49.538930999999998</v>
      </c>
      <c r="G7137">
        <f>VALUE(SUBSTITUTE(Hafas[[#This Row],[Längengrad Bahnhof]],".",","))</f>
        <v>12.146226</v>
      </c>
    </row>
    <row r="7138" spans="1:7">
      <c r="A7138" s="4" t="s">
        <v>23490</v>
      </c>
      <c r="B7138">
        <v>8006348</v>
      </c>
      <c r="D7138" s="4" t="s">
        <v>23491</v>
      </c>
      <c r="E7138" s="4" t="s">
        <v>23492</v>
      </c>
      <c r="F7138">
        <f>VALUE(SUBSTITUTE(Hafas[[#This Row],[Breitengrad Bahnhof]],".",","))</f>
        <v>51.669249999999998</v>
      </c>
      <c r="G7138">
        <f>VALUE(SUBSTITUTE(Hafas[[#This Row],[Längengrad Bahnhof]],".",","))</f>
        <v>7.6229339999999999</v>
      </c>
    </row>
    <row r="7139" spans="1:7">
      <c r="A7139" s="4" t="s">
        <v>23493</v>
      </c>
      <c r="B7139">
        <v>8013285</v>
      </c>
      <c r="D7139" s="4" t="s">
        <v>23494</v>
      </c>
      <c r="E7139" s="4" t="s">
        <v>23495</v>
      </c>
      <c r="F7139">
        <f>VALUE(SUBSTITUTE(Hafas[[#This Row],[Breitengrad Bahnhof]],".",","))</f>
        <v>52.637456</v>
      </c>
      <c r="G7139">
        <f>VALUE(SUBSTITUTE(Hafas[[#This Row],[Längengrad Bahnhof]],".",","))</f>
        <v>13.73831</v>
      </c>
    </row>
    <row r="7140" spans="1:7">
      <c r="A7140" s="4" t="s">
        <v>23496</v>
      </c>
      <c r="B7140">
        <v>8006349</v>
      </c>
      <c r="D7140" s="4" t="s">
        <v>23497</v>
      </c>
      <c r="E7140" s="4" t="s">
        <v>23498</v>
      </c>
      <c r="F7140">
        <f>VALUE(SUBSTITUTE(Hafas[[#This Row],[Breitengrad Bahnhof]],".",","))</f>
        <v>50.026065000000003</v>
      </c>
      <c r="G7140">
        <f>VALUE(SUBSTITUTE(Hafas[[#This Row],[Längengrad Bahnhof]],".",","))</f>
        <v>9.7255289999999999</v>
      </c>
    </row>
    <row r="7141" spans="1:7">
      <c r="A7141" s="4" t="s">
        <v>23499</v>
      </c>
      <c r="B7141">
        <v>8013286</v>
      </c>
      <c r="D7141" s="4" t="s">
        <v>23500</v>
      </c>
      <c r="E7141" s="4" t="s">
        <v>23501</v>
      </c>
      <c r="F7141">
        <f>VALUE(SUBSTITUTE(Hafas[[#This Row],[Breitengrad Bahnhof]],".",","))</f>
        <v>51.838791000000001</v>
      </c>
      <c r="G7141">
        <f>VALUE(SUBSTITUTE(Hafas[[#This Row],[Längengrad Bahnhof]],".",","))</f>
        <v>10.769264</v>
      </c>
    </row>
    <row r="7142" spans="1:7">
      <c r="A7142" s="4" t="s">
        <v>612</v>
      </c>
      <c r="B7142">
        <v>8010374</v>
      </c>
      <c r="D7142" s="4" t="s">
        <v>614</v>
      </c>
      <c r="E7142" s="4" t="s">
        <v>615</v>
      </c>
      <c r="F7142">
        <f>VALUE(SUBSTITUTE(Hafas[[#This Row],[Breitengrad Bahnhof]],".",","))</f>
        <v>51.840254000000002</v>
      </c>
      <c r="G7142">
        <f>VALUE(SUBSTITUTE(Hafas[[#This Row],[Längengrad Bahnhof]],".",","))</f>
        <v>10.788805</v>
      </c>
    </row>
    <row r="7143" spans="1:7">
      <c r="A7143" s="4" t="s">
        <v>23502</v>
      </c>
      <c r="B7143">
        <v>8017033</v>
      </c>
      <c r="D7143" s="4" t="s">
        <v>23503</v>
      </c>
      <c r="E7143" s="4" t="s">
        <v>23504</v>
      </c>
      <c r="F7143">
        <f>VALUE(SUBSTITUTE(Hafas[[#This Row],[Breitengrad Bahnhof]],".",","))</f>
        <v>51.826217</v>
      </c>
      <c r="G7143">
        <f>VALUE(SUBSTITUTE(Hafas[[#This Row],[Längengrad Bahnhof]],".",","))</f>
        <v>10.765687</v>
      </c>
    </row>
    <row r="7144" spans="1:7">
      <c r="A7144" s="4" t="s">
        <v>526</v>
      </c>
      <c r="B7144">
        <v>8017034</v>
      </c>
      <c r="D7144" s="4" t="s">
        <v>23505</v>
      </c>
      <c r="E7144" s="4" t="s">
        <v>23506</v>
      </c>
      <c r="F7144">
        <f>VALUE(SUBSTITUTE(Hafas[[#This Row],[Breitengrad Bahnhof]],".",","))</f>
        <v>51.833959999999998</v>
      </c>
      <c r="G7144">
        <f>VALUE(SUBSTITUTE(Hafas[[#This Row],[Längengrad Bahnhof]],".",","))</f>
        <v>10.780256</v>
      </c>
    </row>
    <row r="7145" spans="1:7">
      <c r="A7145" s="4" t="s">
        <v>23507</v>
      </c>
      <c r="B7145">
        <v>8017032</v>
      </c>
      <c r="D7145" s="4" t="s">
        <v>23508</v>
      </c>
      <c r="E7145" s="4" t="s">
        <v>23509</v>
      </c>
      <c r="F7145">
        <f>VALUE(SUBSTITUTE(Hafas[[#This Row],[Breitengrad Bahnhof]],".",","))</f>
        <v>51.820098000000002</v>
      </c>
      <c r="G7145">
        <f>VALUE(SUBSTITUTE(Hafas[[#This Row],[Längengrad Bahnhof]],".",","))</f>
        <v>10.743219</v>
      </c>
    </row>
    <row r="7146" spans="1:7">
      <c r="A7146" s="4" t="s">
        <v>23510</v>
      </c>
      <c r="B7146">
        <v>8010375</v>
      </c>
      <c r="D7146" s="4" t="s">
        <v>23511</v>
      </c>
      <c r="E7146" s="4" t="s">
        <v>23512</v>
      </c>
      <c r="F7146">
        <f>VALUE(SUBSTITUTE(Hafas[[#This Row],[Breitengrad Bahnhof]],".",","))</f>
        <v>50.721240000000002</v>
      </c>
      <c r="G7146">
        <f>VALUE(SUBSTITUTE(Hafas[[#This Row],[Längengrad Bahnhof]],".",","))</f>
        <v>10.353605999999999</v>
      </c>
    </row>
    <row r="7147" spans="1:7">
      <c r="A7147" s="4" t="s">
        <v>23513</v>
      </c>
      <c r="B7147">
        <v>8070486</v>
      </c>
      <c r="D7147" s="4" t="s">
        <v>23514</v>
      </c>
      <c r="E7147" s="4" t="s">
        <v>23515</v>
      </c>
      <c r="F7147">
        <f>VALUE(SUBSTITUTE(Hafas[[#This Row],[Breitengrad Bahnhof]],".",","))</f>
        <v>52.312778999999999</v>
      </c>
      <c r="G7147">
        <f>VALUE(SUBSTITUTE(Hafas[[#This Row],[Längengrad Bahnhof]],".",","))</f>
        <v>7.9445860000000001</v>
      </c>
    </row>
    <row r="7148" spans="1:7">
      <c r="A7148" s="4" t="s">
        <v>23516</v>
      </c>
      <c r="B7148">
        <v>8006353</v>
      </c>
      <c r="D7148" s="4" t="s">
        <v>23517</v>
      </c>
      <c r="E7148" s="4" t="s">
        <v>23518</v>
      </c>
      <c r="F7148">
        <f>VALUE(SUBSTITUTE(Hafas[[#This Row],[Breitengrad Bahnhof]],".",","))</f>
        <v>47.628914999999999</v>
      </c>
      <c r="G7148">
        <f>VALUE(SUBSTITUTE(Hafas[[#This Row],[Längengrad Bahnhof]],".",","))</f>
        <v>10.46025</v>
      </c>
    </row>
    <row r="7149" spans="1:7">
      <c r="A7149" s="4" t="s">
        <v>23519</v>
      </c>
      <c r="B7149">
        <v>8000231</v>
      </c>
      <c r="D7149" s="4" t="s">
        <v>23520</v>
      </c>
      <c r="E7149" s="4" t="s">
        <v>23521</v>
      </c>
      <c r="F7149">
        <f>VALUE(SUBSTITUTE(Hafas[[#This Row],[Breitengrad Bahnhof]],".",","))</f>
        <v>49.762025000000001</v>
      </c>
      <c r="G7149">
        <f>VALUE(SUBSTITUTE(Hafas[[#This Row],[Längengrad Bahnhof]],".",","))</f>
        <v>9.5130949999999999</v>
      </c>
    </row>
    <row r="7150" spans="1:7">
      <c r="A7150" s="4" t="s">
        <v>23522</v>
      </c>
      <c r="B7150">
        <v>8006354</v>
      </c>
      <c r="D7150" s="4" t="s">
        <v>23523</v>
      </c>
      <c r="E7150" s="4" t="s">
        <v>23524</v>
      </c>
      <c r="F7150">
        <f>VALUE(SUBSTITUTE(Hafas[[#This Row],[Breitengrad Bahnhof]],".",","))</f>
        <v>49.786181999999997</v>
      </c>
      <c r="G7150">
        <f>VALUE(SUBSTITUTE(Hafas[[#This Row],[Längengrad Bahnhof]],".",","))</f>
        <v>9.4999319999999994</v>
      </c>
    </row>
    <row r="7151" spans="1:7">
      <c r="A7151" s="4" t="s">
        <v>23525</v>
      </c>
      <c r="B7151">
        <v>8013291</v>
      </c>
      <c r="D7151" s="4" t="s">
        <v>23526</v>
      </c>
      <c r="E7151" s="4" t="s">
        <v>23527</v>
      </c>
      <c r="F7151">
        <f>VALUE(SUBSTITUTE(Hafas[[#This Row],[Breitengrad Bahnhof]],".",","))</f>
        <v>51.469918999999997</v>
      </c>
      <c r="G7151">
        <f>VALUE(SUBSTITUTE(Hafas[[#This Row],[Längengrad Bahnhof]],".",","))</f>
        <v>10.742145000000001</v>
      </c>
    </row>
    <row r="7152" spans="1:7">
      <c r="A7152" s="4" t="s">
        <v>23528</v>
      </c>
      <c r="B7152">
        <v>8000242</v>
      </c>
      <c r="D7152" s="4" t="s">
        <v>23529</v>
      </c>
      <c r="E7152" s="4" t="s">
        <v>23530</v>
      </c>
      <c r="F7152">
        <f>VALUE(SUBSTITUTE(Hafas[[#This Row],[Breitengrad Bahnhof]],".",","))</f>
        <v>51.655839999999998</v>
      </c>
      <c r="G7152">
        <f>VALUE(SUBSTITUTE(Hafas[[#This Row],[Längengrad Bahnhof]],".",","))</f>
        <v>6.6271339999999999</v>
      </c>
    </row>
    <row r="7153" spans="1:7">
      <c r="A7153" s="4" t="s">
        <v>23531</v>
      </c>
      <c r="B7153">
        <v>8006356</v>
      </c>
      <c r="D7153" s="4" t="s">
        <v>23532</v>
      </c>
      <c r="E7153" s="4" t="s">
        <v>23533</v>
      </c>
      <c r="F7153">
        <f>VALUE(SUBSTITUTE(Hafas[[#This Row],[Breitengrad Bahnhof]],".",","))</f>
        <v>51.676658000000003</v>
      </c>
      <c r="G7153">
        <f>VALUE(SUBSTITUTE(Hafas[[#This Row],[Längengrad Bahnhof]],".",","))</f>
        <v>6.6163080000000001</v>
      </c>
    </row>
    <row r="7154" spans="1:7">
      <c r="A7154" s="4" t="s">
        <v>23534</v>
      </c>
      <c r="B7154">
        <v>8001030</v>
      </c>
      <c r="D7154" s="4" t="s">
        <v>23535</v>
      </c>
      <c r="E7154" s="4" t="s">
        <v>23536</v>
      </c>
      <c r="F7154">
        <f>VALUE(SUBSTITUTE(Hafas[[#This Row],[Breitengrad Bahnhof]],".",","))</f>
        <v>51.695217</v>
      </c>
      <c r="G7154">
        <f>VALUE(SUBSTITUTE(Hafas[[#This Row],[Längengrad Bahnhof]],".",","))</f>
        <v>6.6131180000000001</v>
      </c>
    </row>
    <row r="7155" spans="1:7">
      <c r="A7155" s="4" t="s">
        <v>23537</v>
      </c>
      <c r="B7155">
        <v>8013293</v>
      </c>
      <c r="D7155" s="4" t="s">
        <v>23538</v>
      </c>
      <c r="E7155" s="4" t="s">
        <v>23539</v>
      </c>
      <c r="F7155">
        <f>VALUE(SUBSTITUTE(Hafas[[#This Row],[Breitengrad Bahnhof]],".",","))</f>
        <v>53.286701999999998</v>
      </c>
      <c r="G7155">
        <f>VALUE(SUBSTITUTE(Hafas[[#This Row],[Längengrad Bahnhof]],".",","))</f>
        <v>12.962745999999999</v>
      </c>
    </row>
    <row r="7156" spans="1:7">
      <c r="A7156" s="4" t="s">
        <v>23540</v>
      </c>
      <c r="B7156">
        <v>8006357</v>
      </c>
      <c r="D7156" s="4" t="s">
        <v>23541</v>
      </c>
      <c r="E7156" s="4" t="s">
        <v>23542</v>
      </c>
      <c r="F7156">
        <f>VALUE(SUBSTITUTE(Hafas[[#This Row],[Breitengrad Bahnhof]],".",","))</f>
        <v>54.207178999999996</v>
      </c>
      <c r="G7156">
        <f>VALUE(SUBSTITUTE(Hafas[[#This Row],[Längengrad Bahnhof]],".",","))</f>
        <v>8.9327179999999995</v>
      </c>
    </row>
    <row r="7157" spans="1:7">
      <c r="A7157" s="4" t="s">
        <v>23543</v>
      </c>
      <c r="B7157">
        <v>8075940</v>
      </c>
      <c r="D7157" s="4" t="s">
        <v>2585</v>
      </c>
      <c r="E7157" s="4" t="s">
        <v>2585</v>
      </c>
      <c r="F7157">
        <f>VALUE(SUBSTITUTE(Hafas[[#This Row],[Breitengrad Bahnhof]],".",","))</f>
        <v>999999</v>
      </c>
      <c r="G7157">
        <f>VALUE(SUBSTITUTE(Hafas[[#This Row],[Längengrad Bahnhof]],".",","))</f>
        <v>999999</v>
      </c>
    </row>
    <row r="7158" spans="1:7">
      <c r="A7158" s="4" t="s">
        <v>23544</v>
      </c>
      <c r="B7158">
        <v>8006358</v>
      </c>
      <c r="D7158" s="4" t="s">
        <v>23545</v>
      </c>
      <c r="E7158" s="4" t="s">
        <v>23546</v>
      </c>
      <c r="F7158">
        <f>VALUE(SUBSTITUTE(Hafas[[#This Row],[Breitengrad Bahnhof]],".",","))</f>
        <v>52.081543000000003</v>
      </c>
      <c r="G7158">
        <f>VALUE(SUBSTITUTE(Hafas[[#This Row],[Längengrad Bahnhof]],".",","))</f>
        <v>10.034205999999999</v>
      </c>
    </row>
    <row r="7159" spans="1:7">
      <c r="A7159" s="4" t="s">
        <v>23547</v>
      </c>
      <c r="B7159">
        <v>8006359</v>
      </c>
      <c r="D7159" s="4" t="s">
        <v>23548</v>
      </c>
      <c r="E7159" s="4" t="s">
        <v>23549</v>
      </c>
      <c r="F7159">
        <f>VALUE(SUBSTITUTE(Hafas[[#This Row],[Breitengrad Bahnhof]],".",","))</f>
        <v>48.077373999999999</v>
      </c>
      <c r="G7159">
        <f>VALUE(SUBSTITUTE(Hafas[[#This Row],[Längengrad Bahnhof]],".",","))</f>
        <v>11.251768</v>
      </c>
    </row>
    <row r="7160" spans="1:7">
      <c r="A7160" s="4" t="s">
        <v>23550</v>
      </c>
      <c r="B7160">
        <v>8006360</v>
      </c>
      <c r="D7160" s="4" t="s">
        <v>23551</v>
      </c>
      <c r="E7160" s="4" t="s">
        <v>23552</v>
      </c>
      <c r="F7160">
        <f>VALUE(SUBSTITUTE(Hafas[[#This Row],[Breitengrad Bahnhof]],".",","))</f>
        <v>52.096975</v>
      </c>
      <c r="G7160">
        <f>VALUE(SUBSTITUTE(Hafas[[#This Row],[Längengrad Bahnhof]],".",","))</f>
        <v>8.2326420000000002</v>
      </c>
    </row>
    <row r="7161" spans="1:7">
      <c r="A7161" s="4" t="s">
        <v>23553</v>
      </c>
      <c r="B7161">
        <v>8006361</v>
      </c>
      <c r="D7161" s="4" t="s">
        <v>23554</v>
      </c>
      <c r="E7161" s="4" t="s">
        <v>23555</v>
      </c>
      <c r="F7161">
        <f>VALUE(SUBSTITUTE(Hafas[[#This Row],[Breitengrad Bahnhof]],".",","))</f>
        <v>52.030983999999997</v>
      </c>
      <c r="G7161">
        <f>VALUE(SUBSTITUTE(Hafas[[#This Row],[Längengrad Bahnhof]],".",","))</f>
        <v>7.7437019999999999</v>
      </c>
    </row>
    <row r="7162" spans="1:7">
      <c r="A7162" s="4" t="s">
        <v>23556</v>
      </c>
      <c r="B7162">
        <v>8006363</v>
      </c>
      <c r="D7162" s="4" t="s">
        <v>23557</v>
      </c>
      <c r="E7162" s="4" t="s">
        <v>23558</v>
      </c>
      <c r="F7162">
        <f>VALUE(SUBSTITUTE(Hafas[[#This Row],[Breitengrad Bahnhof]],".",","))</f>
        <v>48.571845000000003</v>
      </c>
      <c r="G7162">
        <f>VALUE(SUBSTITUTE(Hafas[[#This Row],[Längengrad Bahnhof]],".",","))</f>
        <v>10.84337</v>
      </c>
    </row>
    <row r="7163" spans="1:7">
      <c r="A7163" s="4" t="s">
        <v>23559</v>
      </c>
      <c r="B7163">
        <v>8000245</v>
      </c>
      <c r="D7163" s="4" t="s">
        <v>23560</v>
      </c>
      <c r="E7163" s="4" t="s">
        <v>23561</v>
      </c>
      <c r="F7163">
        <f>VALUE(SUBSTITUTE(Hafas[[#This Row],[Breitengrad Bahnhof]],".",","))</f>
        <v>50.557642000000001</v>
      </c>
      <c r="G7163">
        <f>VALUE(SUBSTITUTE(Hafas[[#This Row],[Längengrad Bahnhof]],".",","))</f>
        <v>7.9669780000000001</v>
      </c>
    </row>
    <row r="7164" spans="1:7">
      <c r="A7164" s="4" t="s">
        <v>23562</v>
      </c>
      <c r="B7164">
        <v>8006366</v>
      </c>
      <c r="D7164" s="4" t="s">
        <v>23563</v>
      </c>
      <c r="E7164" s="4" t="s">
        <v>23564</v>
      </c>
      <c r="F7164">
        <f>VALUE(SUBSTITUTE(Hafas[[#This Row],[Breitengrad Bahnhof]],".",","))</f>
        <v>47.903891999999999</v>
      </c>
      <c r="G7164">
        <f>VALUE(SUBSTITUTE(Hafas[[#This Row],[Längengrad Bahnhof]],".",","))</f>
        <v>11.828481999999999</v>
      </c>
    </row>
    <row r="7165" spans="1:7">
      <c r="A7165" s="4" t="s">
        <v>23565</v>
      </c>
      <c r="B7165">
        <v>8006367</v>
      </c>
      <c r="D7165" s="4" t="s">
        <v>23566</v>
      </c>
      <c r="E7165" s="4" t="s">
        <v>23567</v>
      </c>
      <c r="F7165">
        <f>VALUE(SUBSTITUTE(Hafas[[#This Row],[Breitengrad Bahnhof]],".",","))</f>
        <v>52.236324000000003</v>
      </c>
      <c r="G7165">
        <f>VALUE(SUBSTITUTE(Hafas[[#This Row],[Längengrad Bahnhof]],".",","))</f>
        <v>8.2786249999999999</v>
      </c>
    </row>
    <row r="7166" spans="1:7">
      <c r="A7166" s="4" t="s">
        <v>23568</v>
      </c>
      <c r="B7166">
        <v>8006369</v>
      </c>
      <c r="D7166" s="4" t="s">
        <v>23569</v>
      </c>
      <c r="E7166" s="4" t="s">
        <v>23570</v>
      </c>
      <c r="F7166">
        <f>VALUE(SUBSTITUTE(Hafas[[#This Row],[Breitengrad Bahnhof]],".",","))</f>
        <v>54.906838999999998</v>
      </c>
      <c r="G7166">
        <f>VALUE(SUBSTITUTE(Hafas[[#This Row],[Längengrad Bahnhof]],".",","))</f>
        <v>8.3109249999999992</v>
      </c>
    </row>
    <row r="7167" spans="1:7">
      <c r="A7167" s="4" t="s">
        <v>23571</v>
      </c>
      <c r="B7167">
        <v>8070071</v>
      </c>
      <c r="D7167" s="4" t="s">
        <v>23572</v>
      </c>
      <c r="E7167" s="4" t="s">
        <v>23573</v>
      </c>
      <c r="F7167">
        <f>VALUE(SUBSTITUTE(Hafas[[#This Row],[Breitengrad Bahnhof]],".",","))</f>
        <v>49.344011000000002</v>
      </c>
      <c r="G7167">
        <f>VALUE(SUBSTITUTE(Hafas[[#This Row],[Längengrad Bahnhof]],".",","))</f>
        <v>9.5591390000000001</v>
      </c>
    </row>
    <row r="7168" spans="1:7">
      <c r="A7168" s="4" t="s">
        <v>23574</v>
      </c>
      <c r="B7168">
        <v>8004610</v>
      </c>
      <c r="D7168" s="4" t="s">
        <v>23575</v>
      </c>
      <c r="E7168" s="4" t="s">
        <v>23576</v>
      </c>
      <c r="F7168">
        <f>VALUE(SUBSTITUTE(Hafas[[#This Row],[Breitengrad Bahnhof]],".",","))</f>
        <v>53.202165999999998</v>
      </c>
      <c r="G7168">
        <f>VALUE(SUBSTITUTE(Hafas[[#This Row],[Längengrad Bahnhof]],".",","))</f>
        <v>7.8864679999999998</v>
      </c>
    </row>
    <row r="7169" spans="1:7">
      <c r="A7169" s="4" t="s">
        <v>23577</v>
      </c>
      <c r="B7169">
        <v>8006373</v>
      </c>
      <c r="D7169" s="4" t="s">
        <v>23578</v>
      </c>
      <c r="E7169" s="4" t="s">
        <v>23579</v>
      </c>
      <c r="F7169">
        <f>VALUE(SUBSTITUTE(Hafas[[#This Row],[Breitengrad Bahnhof]],".",","))</f>
        <v>48.520195000000001</v>
      </c>
      <c r="G7169">
        <f>VALUE(SUBSTITUTE(Hafas[[#This Row],[Längengrad Bahnhof]],".",","))</f>
        <v>9.9492809999999992</v>
      </c>
    </row>
    <row r="7170" spans="1:7">
      <c r="A7170" s="4" t="s">
        <v>23580</v>
      </c>
      <c r="B7170">
        <v>8013295</v>
      </c>
      <c r="D7170" s="4" t="s">
        <v>23581</v>
      </c>
      <c r="E7170" s="4" t="s">
        <v>23582</v>
      </c>
      <c r="F7170">
        <f>VALUE(SUBSTITUTE(Hafas[[#This Row],[Breitengrad Bahnhof]],".",","))</f>
        <v>51.137616000000001</v>
      </c>
      <c r="G7170">
        <f>VALUE(SUBSTITUTE(Hafas[[#This Row],[Längengrad Bahnhof]],".",","))</f>
        <v>13.027851</v>
      </c>
    </row>
    <row r="7171" spans="1:7">
      <c r="A7171" s="4" t="s">
        <v>23583</v>
      </c>
      <c r="B7171">
        <v>8006376</v>
      </c>
      <c r="D7171" s="4" t="s">
        <v>23584</v>
      </c>
      <c r="E7171" s="4" t="s">
        <v>23585</v>
      </c>
      <c r="F7171">
        <f>VALUE(SUBSTITUTE(Hafas[[#This Row],[Breitengrad Bahnhof]],".",","))</f>
        <v>48.881408999999998</v>
      </c>
      <c r="G7171">
        <f>VALUE(SUBSTITUTE(Hafas[[#This Row],[Längengrad Bahnhof]],".",","))</f>
        <v>10.183653</v>
      </c>
    </row>
    <row r="7172" spans="1:7">
      <c r="A7172" s="4" t="s">
        <v>23586</v>
      </c>
      <c r="B7172">
        <v>8006378</v>
      </c>
      <c r="D7172" s="4" t="s">
        <v>23587</v>
      </c>
      <c r="E7172" s="4" t="s">
        <v>23588</v>
      </c>
      <c r="F7172">
        <f>VALUE(SUBSTITUTE(Hafas[[#This Row],[Breitengrad Bahnhof]],".",","))</f>
        <v>48.385990999999997</v>
      </c>
      <c r="G7172">
        <f>VALUE(SUBSTITUTE(Hafas[[#This Row],[Längengrad Bahnhof]],".",","))</f>
        <v>10.818232999999999</v>
      </c>
    </row>
    <row r="7173" spans="1:7">
      <c r="A7173" s="4" t="s">
        <v>23589</v>
      </c>
      <c r="B7173">
        <v>8006379</v>
      </c>
      <c r="D7173" s="4" t="s">
        <v>23590</v>
      </c>
      <c r="E7173" s="4" t="s">
        <v>23591</v>
      </c>
      <c r="F7173">
        <f>VALUE(SUBSTITUTE(Hafas[[#This Row],[Breitengrad Bahnhof]],".",","))</f>
        <v>51.494588999999998</v>
      </c>
      <c r="G7173">
        <f>VALUE(SUBSTITUTE(Hafas[[#This Row],[Längengrad Bahnhof]],".",","))</f>
        <v>8.9102549999999994</v>
      </c>
    </row>
    <row r="7174" spans="1:7">
      <c r="A7174" s="4" t="s">
        <v>23592</v>
      </c>
      <c r="B7174">
        <v>8006380</v>
      </c>
      <c r="D7174" s="4" t="s">
        <v>23593</v>
      </c>
      <c r="E7174" s="4" t="s">
        <v>23594</v>
      </c>
      <c r="F7174">
        <f>VALUE(SUBSTITUTE(Hafas[[#This Row],[Breitengrad Bahnhof]],".",","))</f>
        <v>50.125774999999997</v>
      </c>
      <c r="G7174">
        <f>VALUE(SUBSTITUTE(Hafas[[#This Row],[Längengrad Bahnhof]],".",","))</f>
        <v>9.9327480000000001</v>
      </c>
    </row>
    <row r="7175" spans="1:7">
      <c r="A7175" s="4" t="s">
        <v>23595</v>
      </c>
      <c r="B7175">
        <v>8006383</v>
      </c>
      <c r="D7175" s="4" t="s">
        <v>23596</v>
      </c>
      <c r="E7175" s="4" t="s">
        <v>23597</v>
      </c>
      <c r="F7175">
        <f>VALUE(SUBSTITUTE(Hafas[[#This Row],[Breitengrad Bahnhof]],".",","))</f>
        <v>51.557529000000002</v>
      </c>
      <c r="G7175">
        <f>VALUE(SUBSTITUTE(Hafas[[#This Row],[Längengrad Bahnhof]],".",","))</f>
        <v>7.9609519999999998</v>
      </c>
    </row>
    <row r="7176" spans="1:7">
      <c r="A7176" s="4" t="s">
        <v>23598</v>
      </c>
      <c r="B7176">
        <v>8013296</v>
      </c>
      <c r="D7176" s="4" t="s">
        <v>23599</v>
      </c>
      <c r="E7176" s="4" t="s">
        <v>23600</v>
      </c>
      <c r="F7176">
        <f>VALUE(SUBSTITUTE(Hafas[[#This Row],[Breitengrad Bahnhof]],".",","))</f>
        <v>51.140225000000001</v>
      </c>
      <c r="G7176">
        <f>VALUE(SUBSTITUTE(Hafas[[#This Row],[Längengrad Bahnhof]],".",","))</f>
        <v>11.852225000000001</v>
      </c>
    </row>
    <row r="7177" spans="1:7">
      <c r="A7177" s="4" t="s">
        <v>23601</v>
      </c>
      <c r="B7177">
        <v>8070819</v>
      </c>
      <c r="D7177" s="4" t="s">
        <v>23602</v>
      </c>
      <c r="E7177" s="4" t="s">
        <v>23603</v>
      </c>
      <c r="F7177">
        <f>VALUE(SUBSTITUTE(Hafas[[#This Row],[Breitengrad Bahnhof]],".",","))</f>
        <v>51.137331000000003</v>
      </c>
      <c r="G7177">
        <f>VALUE(SUBSTITUTE(Hafas[[#This Row],[Längengrad Bahnhof]],".",","))</f>
        <v>11.858385999999999</v>
      </c>
    </row>
    <row r="7178" spans="1:7">
      <c r="A7178" s="4" t="s">
        <v>23604</v>
      </c>
      <c r="B7178">
        <v>8006385</v>
      </c>
      <c r="D7178" s="4" t="s">
        <v>23605</v>
      </c>
      <c r="E7178" s="4" t="s">
        <v>23606</v>
      </c>
      <c r="F7178">
        <f>VALUE(SUBSTITUTE(Hafas[[#This Row],[Breitengrad Bahnhof]],".",","))</f>
        <v>50.903714999999998</v>
      </c>
      <c r="G7178">
        <f>VALUE(SUBSTITUTE(Hafas[[#This Row],[Längengrad Bahnhof]],".",","))</f>
        <v>8.7291469999999993</v>
      </c>
    </row>
    <row r="7179" spans="1:7">
      <c r="A7179" s="4" t="s">
        <v>23607</v>
      </c>
      <c r="B7179">
        <v>8006386</v>
      </c>
      <c r="D7179" s="4" t="s">
        <v>23608</v>
      </c>
      <c r="E7179" s="4" t="s">
        <v>23609</v>
      </c>
      <c r="F7179">
        <f>VALUE(SUBSTITUTE(Hafas[[#This Row],[Breitengrad Bahnhof]],".",","))</f>
        <v>51.386412999999997</v>
      </c>
      <c r="G7179">
        <f>VALUE(SUBSTITUTE(Hafas[[#This Row],[Längengrad Bahnhof]],".",","))</f>
        <v>7.3859149999999998</v>
      </c>
    </row>
    <row r="7180" spans="1:7">
      <c r="A7180" s="4" t="s">
        <v>23610</v>
      </c>
      <c r="B7180">
        <v>8013297</v>
      </c>
      <c r="D7180" s="4" t="s">
        <v>23611</v>
      </c>
      <c r="E7180" s="4" t="s">
        <v>23612</v>
      </c>
      <c r="F7180">
        <f>VALUE(SUBSTITUTE(Hafas[[#This Row],[Breitengrad Bahnhof]],".",","))</f>
        <v>51.008350999999998</v>
      </c>
      <c r="G7180">
        <f>VALUE(SUBSTITUTE(Hafas[[#This Row],[Längengrad Bahnhof]],".",","))</f>
        <v>12.012642</v>
      </c>
    </row>
    <row r="7181" spans="1:7">
      <c r="A7181" s="4" t="s">
        <v>23613</v>
      </c>
      <c r="B7181">
        <v>8000383</v>
      </c>
      <c r="D7181" s="4" t="s">
        <v>23614</v>
      </c>
      <c r="E7181" s="4" t="s">
        <v>23615</v>
      </c>
      <c r="F7181">
        <f>VALUE(SUBSTITUTE(Hafas[[#This Row],[Breitengrad Bahnhof]],".",","))</f>
        <v>50.565631000000003</v>
      </c>
      <c r="G7181">
        <f>VALUE(SUBSTITUTE(Hafas[[#This Row],[Längengrad Bahnhof]],".",","))</f>
        <v>8.503819</v>
      </c>
    </row>
    <row r="7182" spans="1:7">
      <c r="A7182" s="4" t="s">
        <v>23616</v>
      </c>
      <c r="B7182">
        <v>8006389</v>
      </c>
      <c r="D7182" s="4" t="s">
        <v>23617</v>
      </c>
      <c r="E7182" s="4" t="s">
        <v>23618</v>
      </c>
      <c r="F7182">
        <f>VALUE(SUBSTITUTE(Hafas[[#This Row],[Breitengrad Bahnhof]],".",","))</f>
        <v>51.493200999999999</v>
      </c>
      <c r="G7182">
        <f>VALUE(SUBSTITUTE(Hafas[[#This Row],[Längengrad Bahnhof]],".",","))</f>
        <v>7.869713</v>
      </c>
    </row>
    <row r="7183" spans="1:7">
      <c r="A7183" s="4" t="s">
        <v>23619</v>
      </c>
      <c r="B7183">
        <v>8006390</v>
      </c>
      <c r="D7183" s="4" t="s">
        <v>23620</v>
      </c>
      <c r="E7183" s="4" t="s">
        <v>23621</v>
      </c>
      <c r="F7183">
        <f>VALUE(SUBSTITUTE(Hafas[[#This Row],[Breitengrad Bahnhof]],".",","))</f>
        <v>49.310689000000004</v>
      </c>
      <c r="G7183">
        <f>VALUE(SUBSTITUTE(Hafas[[#This Row],[Längengrad Bahnhof]],".",","))</f>
        <v>10.711449999999999</v>
      </c>
    </row>
    <row r="7184" spans="1:7">
      <c r="A7184" s="4" t="s">
        <v>23622</v>
      </c>
      <c r="B7184">
        <v>8006391</v>
      </c>
      <c r="D7184" s="4" t="s">
        <v>23623</v>
      </c>
      <c r="E7184" s="4" t="s">
        <v>23624</v>
      </c>
      <c r="F7184">
        <f>VALUE(SUBSTITUTE(Hafas[[#This Row],[Breitengrad Bahnhof]],".",","))</f>
        <v>51.132770000000001</v>
      </c>
      <c r="G7184">
        <f>VALUE(SUBSTITUTE(Hafas[[#This Row],[Längengrad Bahnhof]],".",","))</f>
        <v>6.411505</v>
      </c>
    </row>
    <row r="7185" spans="1:7">
      <c r="A7185" s="4" t="s">
        <v>23625</v>
      </c>
      <c r="B7185">
        <v>8070070</v>
      </c>
      <c r="D7185" s="4" t="s">
        <v>23626</v>
      </c>
      <c r="E7185" s="4" t="s">
        <v>23627</v>
      </c>
      <c r="F7185">
        <f>VALUE(SUBSTITUTE(Hafas[[#This Row],[Breitengrad Bahnhof]],".",","))</f>
        <v>49.317008000000001</v>
      </c>
      <c r="G7185">
        <f>VALUE(SUBSTITUTE(Hafas[[#This Row],[Längengrad Bahnhof]],".",","))</f>
        <v>9.4201519999999999</v>
      </c>
    </row>
    <row r="7186" spans="1:7">
      <c r="A7186" s="4" t="s">
        <v>23628</v>
      </c>
      <c r="B7186">
        <v>8006392</v>
      </c>
      <c r="D7186" s="4" t="s">
        <v>23629</v>
      </c>
      <c r="E7186" s="4" t="s">
        <v>23630</v>
      </c>
      <c r="F7186">
        <f>VALUE(SUBSTITUTE(Hafas[[#This Row],[Breitengrad Bahnhof]],".",","))</f>
        <v>49.371135000000002</v>
      </c>
      <c r="G7186">
        <f>VALUE(SUBSTITUTE(Hafas[[#This Row],[Längengrad Bahnhof]],".",","))</f>
        <v>7.1756650000000004</v>
      </c>
    </row>
    <row r="7187" spans="1:7">
      <c r="A7187" s="4" t="s">
        <v>23631</v>
      </c>
      <c r="B7187">
        <v>8013301</v>
      </c>
      <c r="D7187" s="4" t="s">
        <v>23632</v>
      </c>
      <c r="E7187" s="4" t="s">
        <v>23633</v>
      </c>
      <c r="F7187">
        <f>VALUE(SUBSTITUTE(Hafas[[#This Row],[Breitengrad Bahnhof]],".",","))</f>
        <v>51.393166999999998</v>
      </c>
      <c r="G7187">
        <f>VALUE(SUBSTITUTE(Hafas[[#This Row],[Längengrad Bahnhof]],".",","))</f>
        <v>14.039241000000001</v>
      </c>
    </row>
    <row r="7188" spans="1:7">
      <c r="A7188" s="4" t="s">
        <v>23634</v>
      </c>
      <c r="B7188">
        <v>8081538</v>
      </c>
      <c r="D7188" s="4" t="s">
        <v>23635</v>
      </c>
      <c r="E7188" s="4" t="s">
        <v>23636</v>
      </c>
      <c r="F7188">
        <f>VALUE(SUBSTITUTE(Hafas[[#This Row],[Breitengrad Bahnhof]],".",","))</f>
        <v>54.620274999999999</v>
      </c>
      <c r="G7188">
        <f>VALUE(SUBSTITUTE(Hafas[[#This Row],[Längengrad Bahnhof]],".",","))</f>
        <v>13.287845000000001</v>
      </c>
    </row>
    <row r="7189" spans="1:7">
      <c r="A7189" s="4" t="s">
        <v>23637</v>
      </c>
      <c r="B7189">
        <v>8007059</v>
      </c>
      <c r="D7189" s="4" t="s">
        <v>23638</v>
      </c>
      <c r="E7189" s="4" t="s">
        <v>23639</v>
      </c>
      <c r="F7189">
        <f>VALUE(SUBSTITUTE(Hafas[[#This Row],[Breitengrad Bahnhof]],".",","))</f>
        <v>53.954628</v>
      </c>
      <c r="G7189">
        <f>VALUE(SUBSTITUTE(Hafas[[#This Row],[Längengrad Bahnhof]],".",","))</f>
        <v>9.9164829999999995</v>
      </c>
    </row>
    <row r="7190" spans="1:7">
      <c r="A7190" s="4" t="s">
        <v>23640</v>
      </c>
      <c r="B7190">
        <v>8006402</v>
      </c>
      <c r="D7190" s="4" t="s">
        <v>23641</v>
      </c>
      <c r="E7190" s="4" t="s">
        <v>23642</v>
      </c>
      <c r="F7190">
        <f>VALUE(SUBSTITUTE(Hafas[[#This Row],[Breitengrad Bahnhof]],".",","))</f>
        <v>52.892588000000003</v>
      </c>
      <c r="G7190">
        <f>VALUE(SUBSTITUTE(Hafas[[#This Row],[Längengrad Bahnhof]],".",","))</f>
        <v>10.655847</v>
      </c>
    </row>
    <row r="7191" spans="1:7">
      <c r="A7191" s="4" t="s">
        <v>23643</v>
      </c>
      <c r="B7191">
        <v>8013310</v>
      </c>
      <c r="D7191" s="4" t="s">
        <v>23644</v>
      </c>
      <c r="E7191" s="4" t="s">
        <v>23645</v>
      </c>
      <c r="F7191">
        <f>VALUE(SUBSTITUTE(Hafas[[#This Row],[Breitengrad Bahnhof]],".",","))</f>
        <v>50.610643000000003</v>
      </c>
      <c r="G7191">
        <f>VALUE(SUBSTITUTE(Hafas[[#This Row],[Längengrad Bahnhof]],".",","))</f>
        <v>13.023533</v>
      </c>
    </row>
    <row r="7192" spans="1:7">
      <c r="A7192" s="4" t="s">
        <v>23646</v>
      </c>
      <c r="B7192">
        <v>8006403</v>
      </c>
      <c r="D7192" s="4" t="s">
        <v>23647</v>
      </c>
      <c r="E7192" s="4" t="s">
        <v>23648</v>
      </c>
      <c r="F7192">
        <f>VALUE(SUBSTITUTE(Hafas[[#This Row],[Breitengrad Bahnhof]],".",","))</f>
        <v>49.911012999999997</v>
      </c>
      <c r="G7192">
        <f>VALUE(SUBSTITUTE(Hafas[[#This Row],[Längengrad Bahnhof]],".",","))</f>
        <v>12.191288</v>
      </c>
    </row>
    <row r="7193" spans="1:7">
      <c r="A7193" s="4" t="s">
        <v>23649</v>
      </c>
      <c r="B7193">
        <v>8000250</v>
      </c>
      <c r="D7193" s="4" t="s">
        <v>23650</v>
      </c>
      <c r="E7193" s="4" t="s">
        <v>23651</v>
      </c>
      <c r="F7193">
        <f>VALUE(SUBSTITUTE(Hafas[[#This Row],[Breitengrad Bahnhof]],".",","))</f>
        <v>50.070791</v>
      </c>
      <c r="G7193">
        <f>VALUE(SUBSTITUTE(Hafas[[#This Row],[Längengrad Bahnhof]],".",","))</f>
        <v>8.2437310000000004</v>
      </c>
    </row>
    <row r="7194" spans="1:7">
      <c r="A7194" s="4" t="s">
        <v>23652</v>
      </c>
      <c r="B7194">
        <v>8006404</v>
      </c>
      <c r="D7194" s="4" t="s">
        <v>23653</v>
      </c>
      <c r="E7194" s="4" t="s">
        <v>23654</v>
      </c>
      <c r="F7194">
        <f>VALUE(SUBSTITUTE(Hafas[[#This Row],[Breitengrad Bahnhof]],".",","))</f>
        <v>50.041066000000001</v>
      </c>
      <c r="G7194">
        <f>VALUE(SUBSTITUTE(Hafas[[#This Row],[Längengrad Bahnhof]],".",","))</f>
        <v>8.2568260000000002</v>
      </c>
    </row>
    <row r="7195" spans="1:7">
      <c r="A7195" s="4" t="s">
        <v>23655</v>
      </c>
      <c r="B7195">
        <v>8075971</v>
      </c>
      <c r="D7195" s="4" t="s">
        <v>2585</v>
      </c>
      <c r="E7195" s="4" t="s">
        <v>2585</v>
      </c>
      <c r="F7195">
        <f>VALUE(SUBSTITUTE(Hafas[[#This Row],[Breitengrad Bahnhof]],".",","))</f>
        <v>999999</v>
      </c>
      <c r="G7195">
        <f>VALUE(SUBSTITUTE(Hafas[[#This Row],[Längengrad Bahnhof]],".",","))</f>
        <v>999999</v>
      </c>
    </row>
    <row r="7196" spans="1:7">
      <c r="A7196" s="4" t="s">
        <v>23656</v>
      </c>
      <c r="B7196">
        <v>8000288</v>
      </c>
      <c r="D7196" s="4" t="s">
        <v>23657</v>
      </c>
      <c r="E7196" s="4" t="s">
        <v>23658</v>
      </c>
      <c r="F7196">
        <f>VALUE(SUBSTITUTE(Hafas[[#This Row],[Breitengrad Bahnhof]],".",","))</f>
        <v>50.048828999999998</v>
      </c>
      <c r="G7196">
        <f>VALUE(SUBSTITUTE(Hafas[[#This Row],[Längengrad Bahnhof]],".",","))</f>
        <v>8.2364230000000003</v>
      </c>
    </row>
    <row r="7197" spans="1:7">
      <c r="A7197" s="4" t="s">
        <v>23659</v>
      </c>
      <c r="B7197">
        <v>8070348</v>
      </c>
      <c r="D7197" s="4" t="s">
        <v>23660</v>
      </c>
      <c r="E7197" s="4" t="s">
        <v>23661</v>
      </c>
      <c r="F7197">
        <f>VALUE(SUBSTITUTE(Hafas[[#This Row],[Breitengrad Bahnhof]],".",","))</f>
        <v>50.097766</v>
      </c>
      <c r="G7197">
        <f>VALUE(SUBSTITUTE(Hafas[[#This Row],[Längengrad Bahnhof]],".",","))</f>
        <v>8.1687919999999998</v>
      </c>
    </row>
    <row r="7198" spans="1:7">
      <c r="A7198" s="4" t="s">
        <v>23662</v>
      </c>
      <c r="B7198">
        <v>8006407</v>
      </c>
      <c r="D7198" s="4" t="s">
        <v>23663</v>
      </c>
      <c r="E7198" s="4" t="s">
        <v>23664</v>
      </c>
      <c r="F7198">
        <f>VALUE(SUBSTITUTE(Hafas[[#This Row],[Breitengrad Bahnhof]],".",","))</f>
        <v>50.055062</v>
      </c>
      <c r="G7198">
        <f>VALUE(SUBSTITUTE(Hafas[[#This Row],[Längengrad Bahnhof]],".",","))</f>
        <v>8.2964000000000002</v>
      </c>
    </row>
    <row r="7199" spans="1:7">
      <c r="A7199" s="4" t="s">
        <v>23665</v>
      </c>
      <c r="B7199">
        <v>8006408</v>
      </c>
      <c r="D7199" s="4" t="s">
        <v>23666</v>
      </c>
      <c r="E7199" s="4" t="s">
        <v>23667</v>
      </c>
      <c r="F7199">
        <f>VALUE(SUBSTITUTE(Hafas[[#This Row],[Breitengrad Bahnhof]],".",","))</f>
        <v>50.08258</v>
      </c>
      <c r="G7199">
        <f>VALUE(SUBSTITUTE(Hafas[[#This Row],[Längengrad Bahnhof]],".",","))</f>
        <v>8.3256350000000001</v>
      </c>
    </row>
    <row r="7200" spans="1:7">
      <c r="A7200" s="4" t="s">
        <v>23668</v>
      </c>
      <c r="B7200">
        <v>8006409</v>
      </c>
      <c r="D7200" s="4" t="s">
        <v>23669</v>
      </c>
      <c r="E7200" s="4" t="s">
        <v>23670</v>
      </c>
      <c r="F7200">
        <f>VALUE(SUBSTITUTE(Hafas[[#This Row],[Breitengrad Bahnhof]],".",","))</f>
        <v>50.047629000000001</v>
      </c>
      <c r="G7200">
        <f>VALUE(SUBSTITUTE(Hafas[[#This Row],[Längengrad Bahnhof]],".",","))</f>
        <v>8.1953130000000005</v>
      </c>
    </row>
    <row r="7201" spans="1:7">
      <c r="A7201" s="4" t="s">
        <v>23671</v>
      </c>
      <c r="B7201">
        <v>8013305</v>
      </c>
      <c r="D7201" s="4" t="s">
        <v>23672</v>
      </c>
      <c r="E7201" s="4" t="s">
        <v>23673</v>
      </c>
      <c r="F7201">
        <f>VALUE(SUBSTITUTE(Hafas[[#This Row],[Breitengrad Bahnhof]],".",","))</f>
        <v>52.231321000000001</v>
      </c>
      <c r="G7201">
        <f>VALUE(SUBSTITUTE(Hafas[[#This Row],[Längengrad Bahnhof]],".",","))</f>
        <v>14.583905</v>
      </c>
    </row>
    <row r="7202" spans="1:7">
      <c r="A7202" s="4" t="s">
        <v>23674</v>
      </c>
      <c r="B7202">
        <v>8010376</v>
      </c>
      <c r="D7202" s="4" t="s">
        <v>23675</v>
      </c>
      <c r="E7202" s="4" t="s">
        <v>23676</v>
      </c>
      <c r="F7202">
        <f>VALUE(SUBSTITUTE(Hafas[[#This Row],[Breitengrad Bahnhof]],".",","))</f>
        <v>52.098824999999998</v>
      </c>
      <c r="G7202">
        <f>VALUE(SUBSTITUTE(Hafas[[#This Row],[Längengrad Bahnhof]],".",","))</f>
        <v>12.431213</v>
      </c>
    </row>
    <row r="7203" spans="1:7">
      <c r="A7203" s="4" t="s">
        <v>23677</v>
      </c>
      <c r="B7203">
        <v>8013307</v>
      </c>
      <c r="D7203" s="4" t="s">
        <v>23678</v>
      </c>
      <c r="E7203" s="4" t="s">
        <v>23679</v>
      </c>
      <c r="F7203">
        <f>VALUE(SUBSTITUTE(Hafas[[#This Row],[Breitengrad Bahnhof]],".",","))</f>
        <v>50.652704999999997</v>
      </c>
      <c r="G7203">
        <f>VALUE(SUBSTITUTE(Hafas[[#This Row],[Längengrad Bahnhof]],".",","))</f>
        <v>12.566743000000001</v>
      </c>
    </row>
    <row r="7204" spans="1:7">
      <c r="A7204" s="4" t="s">
        <v>23680</v>
      </c>
      <c r="B7204">
        <v>8006413</v>
      </c>
      <c r="D7204" s="4" t="s">
        <v>23681</v>
      </c>
      <c r="E7204" s="4" t="s">
        <v>23682</v>
      </c>
      <c r="F7204">
        <f>VALUE(SUBSTITUTE(Hafas[[#This Row],[Breitengrad Bahnhof]],".",","))</f>
        <v>51.007519000000002</v>
      </c>
      <c r="G7204">
        <f>VALUE(SUBSTITUTE(Hafas[[#This Row],[Längengrad Bahnhof]],".",","))</f>
        <v>8.7493759999999998</v>
      </c>
    </row>
    <row r="7205" spans="1:7">
      <c r="A7205" s="4" t="s">
        <v>23683</v>
      </c>
      <c r="B7205">
        <v>8006414</v>
      </c>
      <c r="D7205" s="4" t="s">
        <v>23684</v>
      </c>
      <c r="E7205" s="4" t="s">
        <v>23685</v>
      </c>
      <c r="F7205">
        <f>VALUE(SUBSTITUTE(Hafas[[#This Row],[Breitengrad Bahnhof]],".",","))</f>
        <v>50.301555</v>
      </c>
      <c r="G7205">
        <f>VALUE(SUBSTITUTE(Hafas[[#This Row],[Längengrad Bahnhof]],".",","))</f>
        <v>10.911754</v>
      </c>
    </row>
    <row r="7206" spans="1:7">
      <c r="A7206" s="4" t="s">
        <v>23686</v>
      </c>
      <c r="B7206">
        <v>8071822</v>
      </c>
      <c r="D7206" s="4" t="s">
        <v>23687</v>
      </c>
      <c r="E7206" s="4" t="s">
        <v>23688</v>
      </c>
      <c r="F7206">
        <f>VALUE(SUBSTITUTE(Hafas[[#This Row],[Breitengrad Bahnhof]],".",","))</f>
        <v>51.742393</v>
      </c>
      <c r="G7206">
        <f>VALUE(SUBSTITUTE(Hafas[[#This Row],[Längengrad Bahnhof]],".",","))</f>
        <v>14.519636</v>
      </c>
    </row>
    <row r="7207" spans="1:7">
      <c r="A7207" s="4" t="s">
        <v>23689</v>
      </c>
      <c r="B7207">
        <v>8006417</v>
      </c>
      <c r="D7207" s="4" t="s">
        <v>23690</v>
      </c>
      <c r="E7207" s="4" t="s">
        <v>23691</v>
      </c>
      <c r="F7207">
        <f>VALUE(SUBSTITUTE(Hafas[[#This Row],[Breitengrad Bahnhof]],".",","))</f>
        <v>49.225458000000003</v>
      </c>
      <c r="G7207">
        <f>VALUE(SUBSTITUTE(Hafas[[#This Row],[Längengrad Bahnhof]],".",","))</f>
        <v>8.5023900000000001</v>
      </c>
    </row>
    <row r="7208" spans="1:7">
      <c r="A7208" s="4" t="s">
        <v>23692</v>
      </c>
      <c r="B7208">
        <v>8006418</v>
      </c>
      <c r="D7208" s="4" t="s">
        <v>23693</v>
      </c>
      <c r="E7208" s="4" t="s">
        <v>23694</v>
      </c>
      <c r="F7208">
        <f>VALUE(SUBSTITUTE(Hafas[[#This Row],[Breitengrad Bahnhof]],".",","))</f>
        <v>49.713650999999999</v>
      </c>
      <c r="G7208">
        <f>VALUE(SUBSTITUTE(Hafas[[#This Row],[Längengrad Bahnhof]],".",","))</f>
        <v>11.127198</v>
      </c>
    </row>
    <row r="7209" spans="1:7">
      <c r="A7209" s="4" t="s">
        <v>23695</v>
      </c>
      <c r="B7209">
        <v>8071086</v>
      </c>
      <c r="D7209" s="4" t="s">
        <v>23696</v>
      </c>
      <c r="E7209" s="4" t="s">
        <v>23697</v>
      </c>
      <c r="F7209">
        <f>VALUE(SUBSTITUTE(Hafas[[#This Row],[Breitengrad Bahnhof]],".",","))</f>
        <v>49.713734000000002</v>
      </c>
      <c r="G7209">
        <f>VALUE(SUBSTITUTE(Hafas[[#This Row],[Längengrad Bahnhof]],".",","))</f>
        <v>11.127473999999999</v>
      </c>
    </row>
    <row r="7210" spans="1:7">
      <c r="A7210" s="4" t="s">
        <v>23698</v>
      </c>
      <c r="B7210">
        <v>8006416</v>
      </c>
      <c r="D7210" s="4" t="s">
        <v>23699</v>
      </c>
      <c r="E7210" s="4" t="s">
        <v>23700</v>
      </c>
      <c r="F7210">
        <f>VALUE(SUBSTITUTE(Hafas[[#This Row],[Breitengrad Bahnhof]],".",","))</f>
        <v>49.149794</v>
      </c>
      <c r="G7210">
        <f>VALUE(SUBSTITUTE(Hafas[[#This Row],[Längengrad Bahnhof]],".",","))</f>
        <v>9.4223160000000004</v>
      </c>
    </row>
    <row r="7211" spans="1:7">
      <c r="A7211" s="4" t="s">
        <v>23701</v>
      </c>
      <c r="B7211">
        <v>8006421</v>
      </c>
      <c r="D7211" s="4" t="s">
        <v>23702</v>
      </c>
      <c r="E7211" s="4" t="s">
        <v>23703</v>
      </c>
      <c r="F7211">
        <f>VALUE(SUBSTITUTE(Hafas[[#This Row],[Breitengrad Bahnhof]],".",","))</f>
        <v>49.291353000000001</v>
      </c>
      <c r="G7211">
        <f>VALUE(SUBSTITUTE(Hafas[[#This Row],[Längengrad Bahnhof]],".",","))</f>
        <v>8.6641460000000006</v>
      </c>
    </row>
    <row r="7212" spans="1:7">
      <c r="A7212" s="4" t="s">
        <v>23704</v>
      </c>
      <c r="B7212">
        <v>8006423</v>
      </c>
      <c r="D7212" s="4" t="s">
        <v>23705</v>
      </c>
      <c r="E7212" s="4" t="s">
        <v>23706</v>
      </c>
      <c r="F7212">
        <f>VALUE(SUBSTITUTE(Hafas[[#This Row],[Breitengrad Bahnhof]],".",","))</f>
        <v>48.105998999999997</v>
      </c>
      <c r="G7212">
        <f>VALUE(SUBSTITUTE(Hafas[[#This Row],[Längengrad Bahnhof]],".",","))</f>
        <v>12.564311999999999</v>
      </c>
    </row>
    <row r="7213" spans="1:7">
      <c r="A7213" s="4" t="s">
        <v>23707</v>
      </c>
      <c r="B7213">
        <v>8006426</v>
      </c>
      <c r="D7213" s="4" t="s">
        <v>23708</v>
      </c>
      <c r="E7213" s="4" t="s">
        <v>23709</v>
      </c>
      <c r="F7213">
        <f>VALUE(SUBSTITUTE(Hafas[[#This Row],[Breitengrad Bahnhof]],".",","))</f>
        <v>50.016956</v>
      </c>
      <c r="G7213">
        <f>VALUE(SUBSTITUTE(Hafas[[#This Row],[Längengrad Bahnhof]],".",","))</f>
        <v>9.4409849999999995</v>
      </c>
    </row>
    <row r="7214" spans="1:7">
      <c r="A7214" s="4" t="s">
        <v>23710</v>
      </c>
      <c r="B7214">
        <v>8070620</v>
      </c>
      <c r="D7214" s="4" t="s">
        <v>23711</v>
      </c>
      <c r="E7214" s="4" t="s">
        <v>23712</v>
      </c>
      <c r="F7214">
        <f>VALUE(SUBSTITUTE(Hafas[[#This Row],[Breitengrad Bahnhof]],".",","))</f>
        <v>49.025162000000002</v>
      </c>
      <c r="G7214">
        <f>VALUE(SUBSTITUTE(Hafas[[#This Row],[Längengrad Bahnhof]],".",","))</f>
        <v>10.397122</v>
      </c>
    </row>
    <row r="7215" spans="1:7">
      <c r="A7215" s="4" t="s">
        <v>23713</v>
      </c>
      <c r="B7215">
        <v>8006430</v>
      </c>
      <c r="D7215" s="4" t="s">
        <v>23714</v>
      </c>
      <c r="E7215" s="4" t="s">
        <v>23715</v>
      </c>
      <c r="F7215">
        <f>VALUE(SUBSTITUTE(Hafas[[#This Row],[Breitengrad Bahnhof]],".",","))</f>
        <v>47.679448000000001</v>
      </c>
      <c r="G7215">
        <f>VALUE(SUBSTITUTE(Hafas[[#This Row],[Längengrad Bahnhof]],".",","))</f>
        <v>8.4638600000000004</v>
      </c>
    </row>
    <row r="7216" spans="1:7">
      <c r="A7216" s="4" t="s">
        <v>343</v>
      </c>
      <c r="B7216">
        <v>8081540</v>
      </c>
      <c r="D7216" s="4" t="s">
        <v>23716</v>
      </c>
      <c r="E7216" s="4" t="s">
        <v>23717</v>
      </c>
      <c r="F7216">
        <f>VALUE(SUBSTITUTE(Hafas[[#This Row],[Breitengrad Bahnhof]],".",","))</f>
        <v>52.319935000000001</v>
      </c>
      <c r="G7216">
        <f>VALUE(SUBSTITUTE(Hafas[[#This Row],[Längengrad Bahnhof]],".",","))</f>
        <v>13.633779000000001</v>
      </c>
    </row>
    <row r="7217" spans="1:7">
      <c r="A7217" s="4" t="s">
        <v>23718</v>
      </c>
      <c r="B7217">
        <v>8006432</v>
      </c>
      <c r="D7217" s="4" t="s">
        <v>23719</v>
      </c>
      <c r="E7217" s="4" t="s">
        <v>23720</v>
      </c>
      <c r="F7217">
        <f>VALUE(SUBSTITUTE(Hafas[[#This Row],[Breitengrad Bahnhof]],".",","))</f>
        <v>48.625279999999997</v>
      </c>
      <c r="G7217">
        <f>VALUE(SUBSTITUTE(Hafas[[#This Row],[Längengrad Bahnhof]],".",","))</f>
        <v>8.7429469999999991</v>
      </c>
    </row>
    <row r="7218" spans="1:7">
      <c r="A7218" s="4" t="s">
        <v>23721</v>
      </c>
      <c r="B7218">
        <v>8001106</v>
      </c>
      <c r="D7218" s="4" t="s">
        <v>23722</v>
      </c>
      <c r="E7218" s="4" t="s">
        <v>23723</v>
      </c>
      <c r="F7218">
        <f>VALUE(SUBSTITUTE(Hafas[[#This Row],[Breitengrad Bahnhof]],".",","))</f>
        <v>50.945697000000003</v>
      </c>
      <c r="G7218">
        <f>VALUE(SUBSTITUTE(Hafas[[#This Row],[Längengrad Bahnhof]],".",","))</f>
        <v>9.9930020000000006</v>
      </c>
    </row>
    <row r="7219" spans="1:7">
      <c r="A7219" s="4" t="s">
        <v>23724</v>
      </c>
      <c r="B7219">
        <v>8002903</v>
      </c>
      <c r="D7219" s="4" t="s">
        <v>23725</v>
      </c>
      <c r="E7219" s="4" t="s">
        <v>23726</v>
      </c>
      <c r="F7219">
        <f>VALUE(SUBSTITUTE(Hafas[[#This Row],[Breitengrad Bahnhof]],".",","))</f>
        <v>50.935431999999999</v>
      </c>
      <c r="G7219">
        <f>VALUE(SUBSTITUTE(Hafas[[#This Row],[Längengrad Bahnhof]],".",","))</f>
        <v>9.9442409999999999</v>
      </c>
    </row>
    <row r="7220" spans="1:7">
      <c r="A7220" s="4" t="s">
        <v>23727</v>
      </c>
      <c r="B7220">
        <v>8004589</v>
      </c>
      <c r="D7220" s="4" t="s">
        <v>23728</v>
      </c>
      <c r="E7220" s="4" t="s">
        <v>23729</v>
      </c>
      <c r="F7220">
        <f>VALUE(SUBSTITUTE(Hafas[[#This Row],[Breitengrad Bahnhof]],".",","))</f>
        <v>50.950619000000003</v>
      </c>
      <c r="G7220">
        <f>VALUE(SUBSTITUTE(Hafas[[#This Row],[Längengrad Bahnhof]],".",","))</f>
        <v>10.026229000000001</v>
      </c>
    </row>
    <row r="7221" spans="1:7">
      <c r="A7221" s="4" t="s">
        <v>23730</v>
      </c>
      <c r="B7221">
        <v>8006436</v>
      </c>
      <c r="D7221" s="4" t="s">
        <v>23731</v>
      </c>
      <c r="E7221" s="4" t="s">
        <v>23732</v>
      </c>
      <c r="F7221">
        <f>VALUE(SUBSTITUTE(Hafas[[#This Row],[Breitengrad Bahnhof]],".",","))</f>
        <v>52.897820000000003</v>
      </c>
      <c r="G7221">
        <f>VALUE(SUBSTITUTE(Hafas[[#This Row],[Längengrad Bahnhof]],".",","))</f>
        <v>8.4314219999999995</v>
      </c>
    </row>
    <row r="7222" spans="1:7">
      <c r="A7222" s="4" t="s">
        <v>23733</v>
      </c>
      <c r="B7222">
        <v>8006440</v>
      </c>
      <c r="D7222" s="4" t="s">
        <v>23734</v>
      </c>
      <c r="E7222" s="4" t="s">
        <v>23735</v>
      </c>
      <c r="F7222">
        <f>VALUE(SUBSTITUTE(Hafas[[#This Row],[Breitengrad Bahnhof]],".",","))</f>
        <v>48.953862000000001</v>
      </c>
      <c r="G7222">
        <f>VALUE(SUBSTITUTE(Hafas[[#This Row],[Längengrad Bahnhof]],".",","))</f>
        <v>8.5724149999999995</v>
      </c>
    </row>
    <row r="7223" spans="1:7">
      <c r="A7223" s="4" t="s">
        <v>23736</v>
      </c>
      <c r="B7223">
        <v>8006441</v>
      </c>
      <c r="D7223" s="4" t="s">
        <v>23737</v>
      </c>
      <c r="E7223" s="4" t="s">
        <v>23738</v>
      </c>
      <c r="F7223">
        <f>VALUE(SUBSTITUTE(Hafas[[#This Row],[Breitengrad Bahnhof]],".",","))</f>
        <v>49.209434000000002</v>
      </c>
      <c r="G7223">
        <f>VALUE(SUBSTITUTE(Hafas[[#This Row],[Längengrad Bahnhof]],".",","))</f>
        <v>7.8838229999999996</v>
      </c>
    </row>
    <row r="7224" spans="1:7">
      <c r="A7224" s="4" t="s">
        <v>23739</v>
      </c>
      <c r="B7224">
        <v>8007854</v>
      </c>
      <c r="D7224" s="4" t="s">
        <v>23740</v>
      </c>
      <c r="E7224" s="4" t="s">
        <v>23741</v>
      </c>
      <c r="F7224">
        <f>VALUE(SUBSTITUTE(Hafas[[#This Row],[Breitengrad Bahnhof]],".",","))</f>
        <v>50.350146000000002</v>
      </c>
      <c r="G7224">
        <f>VALUE(SUBSTITUTE(Hafas[[#This Row],[Längengrad Bahnhof]],".",","))</f>
        <v>8.4808090000000007</v>
      </c>
    </row>
    <row r="7225" spans="1:7">
      <c r="A7225" s="4" t="s">
        <v>551</v>
      </c>
      <c r="B7225">
        <v>8006445</v>
      </c>
      <c r="D7225" s="4" t="s">
        <v>23742</v>
      </c>
      <c r="E7225" s="4" t="s">
        <v>23743</v>
      </c>
      <c r="F7225">
        <f>VALUE(SUBSTITUTE(Hafas[[#This Row],[Breitengrad Bahnhof]],".",","))</f>
        <v>53.518794999999997</v>
      </c>
      <c r="G7225">
        <f>VALUE(SUBSTITUTE(Hafas[[#This Row],[Längengrad Bahnhof]],".",","))</f>
        <v>8.1149009999999997</v>
      </c>
    </row>
    <row r="7226" spans="1:7">
      <c r="A7226" s="4" t="s">
        <v>23744</v>
      </c>
      <c r="B7226">
        <v>8010378</v>
      </c>
      <c r="D7226" s="4" t="s">
        <v>23745</v>
      </c>
      <c r="E7226" s="4" t="s">
        <v>23746</v>
      </c>
      <c r="F7226">
        <f>VALUE(SUBSTITUTE(Hafas[[#This Row],[Breitengrad Bahnhof]],".",","))</f>
        <v>52.331485999999998</v>
      </c>
      <c r="G7226">
        <f>VALUE(SUBSTITUTE(Hafas[[#This Row],[Längengrad Bahnhof]],".",","))</f>
        <v>13.067447</v>
      </c>
    </row>
    <row r="7227" spans="1:7">
      <c r="A7227" s="4" t="s">
        <v>23747</v>
      </c>
      <c r="B7227">
        <v>8071304</v>
      </c>
      <c r="D7227" s="4" t="s">
        <v>23748</v>
      </c>
      <c r="E7227" s="4" t="s">
        <v>23749</v>
      </c>
      <c r="F7227">
        <f>VALUE(SUBSTITUTE(Hafas[[#This Row],[Breitengrad Bahnhof]],".",","))</f>
        <v>52.329580999999997</v>
      </c>
      <c r="G7227">
        <f>VALUE(SUBSTITUTE(Hafas[[#This Row],[Längengrad Bahnhof]],".",","))</f>
        <v>13.056638</v>
      </c>
    </row>
    <row r="7228" spans="1:7">
      <c r="A7228" s="4" t="s">
        <v>23750</v>
      </c>
      <c r="B7228">
        <v>8006446</v>
      </c>
      <c r="D7228" s="4" t="s">
        <v>23751</v>
      </c>
      <c r="E7228" s="4" t="s">
        <v>23752</v>
      </c>
      <c r="F7228">
        <f>VALUE(SUBSTITUTE(Hafas[[#This Row],[Breitengrad Bahnhof]],".",","))</f>
        <v>50.868381999999997</v>
      </c>
      <c r="G7228">
        <f>VALUE(SUBSTITUTE(Hafas[[#This Row],[Längengrad Bahnhof]],".",","))</f>
        <v>8.5507460000000002</v>
      </c>
    </row>
    <row r="7229" spans="1:7">
      <c r="A7229" s="4" t="s">
        <v>23753</v>
      </c>
      <c r="B7229">
        <v>8006448</v>
      </c>
      <c r="D7229" s="4" t="s">
        <v>23754</v>
      </c>
      <c r="E7229" s="4" t="s">
        <v>23755</v>
      </c>
      <c r="F7229">
        <f>VALUE(SUBSTITUTE(Hafas[[#This Row],[Breitengrad Bahnhof]],".",","))</f>
        <v>49.483398000000001</v>
      </c>
      <c r="G7229">
        <f>VALUE(SUBSTITUTE(Hafas[[#This Row],[Längengrad Bahnhof]],".",","))</f>
        <v>10.725242</v>
      </c>
    </row>
    <row r="7230" spans="1:7">
      <c r="A7230" s="4" t="s">
        <v>23756</v>
      </c>
      <c r="B7230">
        <v>8007856</v>
      </c>
      <c r="D7230" s="4" t="s">
        <v>23757</v>
      </c>
      <c r="E7230" s="4" t="s">
        <v>23758</v>
      </c>
      <c r="F7230">
        <f>VALUE(SUBSTITUTE(Hafas[[#This Row],[Breitengrad Bahnhof]],".",","))</f>
        <v>49.479990000000001</v>
      </c>
      <c r="G7230">
        <f>VALUE(SUBSTITUTE(Hafas[[#This Row],[Längengrad Bahnhof]],".",","))</f>
        <v>10.716547</v>
      </c>
    </row>
    <row r="7231" spans="1:7">
      <c r="A7231" s="4" t="s">
        <v>23759</v>
      </c>
      <c r="B7231">
        <v>8013312</v>
      </c>
      <c r="D7231" s="4" t="s">
        <v>23760</v>
      </c>
      <c r="E7231" s="4" t="s">
        <v>23761</v>
      </c>
      <c r="F7231">
        <f>VALUE(SUBSTITUTE(Hafas[[#This Row],[Breitengrad Bahnhof]],".",","))</f>
        <v>50.724724000000002</v>
      </c>
      <c r="G7231">
        <f>VALUE(SUBSTITUTE(Hafas[[#This Row],[Längengrad Bahnhof]],".",","))</f>
        <v>13.056578999999999</v>
      </c>
    </row>
    <row r="7232" spans="1:7">
      <c r="A7232" s="4" t="s">
        <v>23762</v>
      </c>
      <c r="B7232">
        <v>8010379</v>
      </c>
      <c r="D7232" s="4" t="s">
        <v>23763</v>
      </c>
      <c r="E7232" s="4" t="s">
        <v>23764</v>
      </c>
      <c r="F7232">
        <f>VALUE(SUBSTITUTE(Hafas[[#This Row],[Breitengrad Bahnhof]],".",","))</f>
        <v>50.675412000000001</v>
      </c>
      <c r="G7232">
        <f>VALUE(SUBSTITUTE(Hafas[[#This Row],[Längengrad Bahnhof]],".",","))</f>
        <v>12.513578000000001</v>
      </c>
    </row>
    <row r="7233" spans="1:7">
      <c r="A7233" s="4" t="s">
        <v>23765</v>
      </c>
      <c r="B7233">
        <v>8006449</v>
      </c>
      <c r="D7233" s="4" t="s">
        <v>23766</v>
      </c>
      <c r="E7233" s="4" t="s">
        <v>23767</v>
      </c>
      <c r="F7233">
        <f>VALUE(SUBSTITUTE(Hafas[[#This Row],[Breitengrad Bahnhof]],".",","))</f>
        <v>51.621757000000002</v>
      </c>
      <c r="G7233">
        <f>VALUE(SUBSTITUTE(Hafas[[#This Row],[Längengrad Bahnhof]],".",","))</f>
        <v>9.0116519999999998</v>
      </c>
    </row>
    <row r="7234" spans="1:7">
      <c r="A7234" s="4" t="s">
        <v>490</v>
      </c>
      <c r="B7234">
        <v>8006453</v>
      </c>
      <c r="D7234" s="4" t="s">
        <v>23768</v>
      </c>
      <c r="E7234" s="4" t="s">
        <v>23769</v>
      </c>
      <c r="F7234">
        <f>VALUE(SUBSTITUTE(Hafas[[#This Row],[Breitengrad Bahnhof]],".",","))</f>
        <v>51.293342000000003</v>
      </c>
      <c r="G7234">
        <f>VALUE(SUBSTITUTE(Hafas[[#This Row],[Längengrad Bahnhof]],".",","))</f>
        <v>8.6036350000000006</v>
      </c>
    </row>
    <row r="7235" spans="1:7">
      <c r="A7235" s="4" t="s">
        <v>23770</v>
      </c>
      <c r="B7235">
        <v>8005762</v>
      </c>
      <c r="D7235" s="4" t="s">
        <v>23771</v>
      </c>
      <c r="E7235" s="4" t="s">
        <v>23772</v>
      </c>
      <c r="F7235">
        <f>VALUE(SUBSTITUTE(Hafas[[#This Row],[Breitengrad Bahnhof]],".",","))</f>
        <v>51.282471000000001</v>
      </c>
      <c r="G7235">
        <f>VALUE(SUBSTITUTE(Hafas[[#This Row],[Längengrad Bahnhof]],".",","))</f>
        <v>8.6293959999999998</v>
      </c>
    </row>
    <row r="7236" spans="1:7">
      <c r="A7236" s="4" t="s">
        <v>23773</v>
      </c>
      <c r="B7236">
        <v>8006454</v>
      </c>
      <c r="D7236" s="4" t="s">
        <v>23774</v>
      </c>
      <c r="E7236" s="4" t="s">
        <v>23775</v>
      </c>
      <c r="F7236">
        <f>VALUE(SUBSTITUTE(Hafas[[#This Row],[Breitengrad Bahnhof]],".",","))</f>
        <v>50.539329000000002</v>
      </c>
      <c r="G7236">
        <f>VALUE(SUBSTITUTE(Hafas[[#This Row],[Längengrad Bahnhof]],".",","))</f>
        <v>7.9857579999999997</v>
      </c>
    </row>
    <row r="7237" spans="1:7">
      <c r="A7237" s="4" t="s">
        <v>23776</v>
      </c>
      <c r="B7237">
        <v>8071530</v>
      </c>
      <c r="D7237" s="4" t="s">
        <v>23777</v>
      </c>
      <c r="E7237" s="4" t="s">
        <v>23778</v>
      </c>
      <c r="F7237">
        <f>VALUE(SUBSTITUTE(Hafas[[#This Row],[Breitengrad Bahnhof]],".",","))</f>
        <v>50.540067000000001</v>
      </c>
      <c r="G7237">
        <f>VALUE(SUBSTITUTE(Hafas[[#This Row],[Längengrad Bahnhof]],".",","))</f>
        <v>7.9795369999999997</v>
      </c>
    </row>
    <row r="7238" spans="1:7">
      <c r="A7238" s="4" t="s">
        <v>23779</v>
      </c>
      <c r="B7238">
        <v>8006455</v>
      </c>
      <c r="D7238" s="4" t="s">
        <v>23780</v>
      </c>
      <c r="E7238" s="4" t="s">
        <v>23781</v>
      </c>
      <c r="F7238">
        <f>VALUE(SUBSTITUTE(Hafas[[#This Row],[Breitengrad Bahnhof]],".",","))</f>
        <v>49.246572999999998</v>
      </c>
      <c r="G7238">
        <f>VALUE(SUBSTITUTE(Hafas[[#This Row],[Längengrad Bahnhof]],".",","))</f>
        <v>12.670073</v>
      </c>
    </row>
    <row r="7239" spans="1:7">
      <c r="A7239" s="4" t="s">
        <v>23782</v>
      </c>
      <c r="B7239">
        <v>8006456</v>
      </c>
      <c r="D7239" s="4" t="s">
        <v>23783</v>
      </c>
      <c r="E7239" s="4" t="s">
        <v>23784</v>
      </c>
      <c r="F7239">
        <f>VALUE(SUBSTITUTE(Hafas[[#This Row],[Breitengrad Bahnhof]],".",","))</f>
        <v>49.142422000000003</v>
      </c>
      <c r="G7239">
        <f>VALUE(SUBSTITUTE(Hafas[[#This Row],[Längengrad Bahnhof]],".",","))</f>
        <v>9.3588679999999993</v>
      </c>
    </row>
    <row r="7240" spans="1:7">
      <c r="A7240" s="4" t="s">
        <v>23785</v>
      </c>
      <c r="B7240">
        <v>8013313</v>
      </c>
      <c r="D7240" s="4" t="s">
        <v>23786</v>
      </c>
      <c r="E7240" s="4" t="s">
        <v>23787</v>
      </c>
      <c r="F7240">
        <f>VALUE(SUBSTITUTE(Hafas[[#This Row],[Breitengrad Bahnhof]],".",","))</f>
        <v>53.111628000000003</v>
      </c>
      <c r="G7240">
        <f>VALUE(SUBSTITUTE(Hafas[[#This Row],[Längengrad Bahnhof]],".",","))</f>
        <v>13.892457</v>
      </c>
    </row>
    <row r="7241" spans="1:7">
      <c r="A7241" s="4" t="s">
        <v>23788</v>
      </c>
      <c r="B7241">
        <v>8005205</v>
      </c>
      <c r="D7241" s="4" t="s">
        <v>23789</v>
      </c>
      <c r="E7241" s="4" t="s">
        <v>23790</v>
      </c>
      <c r="F7241">
        <f>VALUE(SUBSTITUTE(Hafas[[#This Row],[Breitengrad Bahnhof]],".",","))</f>
        <v>50.839125000000003</v>
      </c>
      <c r="G7241">
        <f>VALUE(SUBSTITUTE(Hafas[[#This Row],[Längengrad Bahnhof]],".",","))</f>
        <v>8.1440830000000002</v>
      </c>
    </row>
    <row r="7242" spans="1:7">
      <c r="A7242" s="4" t="s">
        <v>23791</v>
      </c>
      <c r="B7242">
        <v>8006459</v>
      </c>
      <c r="D7242" s="4" t="s">
        <v>23792</v>
      </c>
      <c r="E7242" s="4" t="s">
        <v>23793</v>
      </c>
      <c r="F7242">
        <f>VALUE(SUBSTITUTE(Hafas[[#This Row],[Breitengrad Bahnhof]],".",","))</f>
        <v>50.531295</v>
      </c>
      <c r="G7242">
        <f>VALUE(SUBSTITUTE(Hafas[[#This Row],[Längengrad Bahnhof]],".",","))</f>
        <v>8.0325349999999993</v>
      </c>
    </row>
    <row r="7243" spans="1:7">
      <c r="A7243" s="4" t="s">
        <v>23794</v>
      </c>
      <c r="B7243">
        <v>8006460</v>
      </c>
      <c r="D7243" s="4" t="s">
        <v>23795</v>
      </c>
      <c r="E7243" s="4" t="s">
        <v>23796</v>
      </c>
      <c r="F7243">
        <f>VALUE(SUBSTITUTE(Hafas[[#This Row],[Breitengrad Bahnhof]],".",","))</f>
        <v>53.926228000000002</v>
      </c>
      <c r="G7243">
        <f>VALUE(SUBSTITUTE(Hafas[[#This Row],[Längengrad Bahnhof]],".",","))</f>
        <v>9.3834560000000007</v>
      </c>
    </row>
    <row r="7244" spans="1:7">
      <c r="A7244" s="4" t="s">
        <v>23797</v>
      </c>
      <c r="B7244">
        <v>8010380</v>
      </c>
      <c r="D7244" s="4" t="s">
        <v>23798</v>
      </c>
      <c r="E7244" s="4" t="s">
        <v>23799</v>
      </c>
      <c r="F7244">
        <f>VALUE(SUBSTITUTE(Hafas[[#This Row],[Breitengrad Bahnhof]],".",","))</f>
        <v>51.09328</v>
      </c>
      <c r="G7244">
        <f>VALUE(SUBSTITUTE(Hafas[[#This Row],[Längengrad Bahnhof]],".",","))</f>
        <v>14.391501999999999</v>
      </c>
    </row>
    <row r="7245" spans="1:7">
      <c r="A7245" s="4" t="s">
        <v>23800</v>
      </c>
      <c r="B7245">
        <v>8070796</v>
      </c>
      <c r="D7245" s="4" t="s">
        <v>23801</v>
      </c>
      <c r="E7245" s="4" t="s">
        <v>23802</v>
      </c>
      <c r="F7245">
        <f>VALUE(SUBSTITUTE(Hafas[[#This Row],[Breitengrad Bahnhof]],".",","))</f>
        <v>51.10022</v>
      </c>
      <c r="G7245">
        <f>VALUE(SUBSTITUTE(Hafas[[#This Row],[Längengrad Bahnhof]],".",","))</f>
        <v>14.396889</v>
      </c>
    </row>
    <row r="7246" spans="1:7">
      <c r="A7246" s="4" t="s">
        <v>23803</v>
      </c>
      <c r="B7246">
        <v>8071909</v>
      </c>
      <c r="D7246" s="4" t="s">
        <v>23804</v>
      </c>
      <c r="E7246" s="4" t="s">
        <v>23805</v>
      </c>
      <c r="F7246">
        <f>VALUE(SUBSTITUTE(Hafas[[#This Row],[Breitengrad Bahnhof]],".",","))</f>
        <v>51.098664999999997</v>
      </c>
      <c r="G7246">
        <f>VALUE(SUBSTITUTE(Hafas[[#This Row],[Längengrad Bahnhof]],".",","))</f>
        <v>14.402265</v>
      </c>
    </row>
    <row r="7247" spans="1:7">
      <c r="A7247" s="4" t="s">
        <v>23806</v>
      </c>
      <c r="B7247">
        <v>8006461</v>
      </c>
      <c r="D7247" s="4" t="s">
        <v>23807</v>
      </c>
      <c r="E7247" s="4" t="s">
        <v>23808</v>
      </c>
      <c r="F7247">
        <f>VALUE(SUBSTITUTE(Hafas[[#This Row],[Breitengrad Bahnhof]],".",","))</f>
        <v>49.662641000000001</v>
      </c>
      <c r="G7247">
        <f>VALUE(SUBSTITUTE(Hafas[[#This Row],[Längengrad Bahnhof]],".",","))</f>
        <v>6.5904619999999996</v>
      </c>
    </row>
    <row r="7248" spans="1:7">
      <c r="A7248" s="4" t="s">
        <v>23809</v>
      </c>
      <c r="B7248">
        <v>8006463</v>
      </c>
      <c r="D7248" s="4" t="s">
        <v>23810</v>
      </c>
      <c r="E7248" s="4" t="s">
        <v>23811</v>
      </c>
      <c r="F7248">
        <f>VALUE(SUBSTITUTE(Hafas[[#This Row],[Breitengrad Bahnhof]],".",","))</f>
        <v>49.608742999999997</v>
      </c>
      <c r="G7248">
        <f>VALUE(SUBSTITUTE(Hafas[[#This Row],[Längengrad Bahnhof]],".",","))</f>
        <v>6.4068420000000001</v>
      </c>
    </row>
    <row r="7249" spans="1:7">
      <c r="A7249" s="4" t="s">
        <v>23812</v>
      </c>
      <c r="B7249">
        <v>8006468</v>
      </c>
      <c r="D7249" s="4" t="s">
        <v>23813</v>
      </c>
      <c r="E7249" s="4" t="s">
        <v>23814</v>
      </c>
      <c r="F7249">
        <f>VALUE(SUBSTITUTE(Hafas[[#This Row],[Breitengrad Bahnhof]],".",","))</f>
        <v>49.095452000000002</v>
      </c>
      <c r="G7249">
        <f>VALUE(SUBSTITUTE(Hafas[[#This Row],[Längengrad Bahnhof]],".",","))</f>
        <v>8.1224790000000002</v>
      </c>
    </row>
    <row r="7250" spans="1:7">
      <c r="A7250" s="4" t="s">
        <v>23815</v>
      </c>
      <c r="B7250">
        <v>8006472</v>
      </c>
      <c r="D7250" s="4" t="s">
        <v>23816</v>
      </c>
      <c r="E7250" s="4" t="s">
        <v>23817</v>
      </c>
      <c r="F7250">
        <f>VALUE(SUBSTITUTE(Hafas[[#This Row],[Breitengrad Bahnhof]],".",","))</f>
        <v>49.794747000000001</v>
      </c>
      <c r="G7250">
        <f>VALUE(SUBSTITUTE(Hafas[[#This Row],[Längengrad Bahnhof]],".",","))</f>
        <v>12.16517</v>
      </c>
    </row>
    <row r="7251" spans="1:7">
      <c r="A7251" s="4" t="s">
        <v>23818</v>
      </c>
      <c r="B7251">
        <v>8006473</v>
      </c>
      <c r="D7251" s="4" t="s">
        <v>23819</v>
      </c>
      <c r="E7251" s="4" t="s">
        <v>23820</v>
      </c>
      <c r="F7251">
        <f>VALUE(SUBSTITUTE(Hafas[[#This Row],[Breitengrad Bahnhof]],".",","))</f>
        <v>49.249693999999998</v>
      </c>
      <c r="G7251">
        <f>VALUE(SUBSTITUTE(Hafas[[#This Row],[Längengrad Bahnhof]],".",","))</f>
        <v>10.825716</v>
      </c>
    </row>
    <row r="7252" spans="1:7">
      <c r="A7252" s="4" t="s">
        <v>23821</v>
      </c>
      <c r="B7252">
        <v>8013315</v>
      </c>
      <c r="D7252" s="4" t="s">
        <v>23822</v>
      </c>
      <c r="E7252" s="4" t="s">
        <v>23823</v>
      </c>
      <c r="F7252">
        <f>VALUE(SUBSTITUTE(Hafas[[#This Row],[Breitengrad Bahnhof]],".",","))</f>
        <v>51.389707000000001</v>
      </c>
      <c r="G7252">
        <f>VALUE(SUBSTITUTE(Hafas[[#This Row],[Längengrad Bahnhof]],".",","))</f>
        <v>10.240508999999999</v>
      </c>
    </row>
    <row r="7253" spans="1:7">
      <c r="A7253" s="4" t="s">
        <v>23824</v>
      </c>
      <c r="B7253">
        <v>8006475</v>
      </c>
      <c r="D7253" s="4" t="s">
        <v>23825</v>
      </c>
      <c r="E7253" s="4" t="s">
        <v>23826</v>
      </c>
      <c r="F7253">
        <f>VALUE(SUBSTITUTE(Hafas[[#This Row],[Breitengrad Bahnhof]],".",","))</f>
        <v>53.745047</v>
      </c>
      <c r="G7253">
        <f>VALUE(SUBSTITUTE(Hafas[[#This Row],[Längengrad Bahnhof]],".",","))</f>
        <v>9.0981579999999997</v>
      </c>
    </row>
    <row r="7254" spans="1:7">
      <c r="A7254" s="4" t="s">
        <v>23827</v>
      </c>
      <c r="B7254">
        <v>8006476</v>
      </c>
      <c r="D7254" s="4" t="s">
        <v>23828</v>
      </c>
      <c r="E7254" s="4" t="s">
        <v>23829</v>
      </c>
      <c r="F7254">
        <f>VALUE(SUBSTITUTE(Hafas[[#This Row],[Breitengrad Bahnhof]],".",","))</f>
        <v>49.392946000000002</v>
      </c>
      <c r="G7254">
        <f>VALUE(SUBSTITUTE(Hafas[[#This Row],[Längengrad Bahnhof]],".",","))</f>
        <v>11.301035000000001</v>
      </c>
    </row>
    <row r="7255" spans="1:7">
      <c r="A7255" s="4" t="s">
        <v>23830</v>
      </c>
      <c r="B7255">
        <v>8006479</v>
      </c>
      <c r="D7255" s="4" t="s">
        <v>23831</v>
      </c>
      <c r="E7255" s="4" t="s">
        <v>23832</v>
      </c>
      <c r="F7255">
        <f>VALUE(SUBSTITUTE(Hafas[[#This Row],[Breitengrad Bahnhof]],".",","))</f>
        <v>48.879582999999997</v>
      </c>
      <c r="G7255">
        <f>VALUE(SUBSTITUTE(Hafas[[#This Row],[Längengrad Bahnhof]],".",","))</f>
        <v>9.3922899999999991</v>
      </c>
    </row>
    <row r="7256" spans="1:7">
      <c r="A7256" s="4" t="s">
        <v>23833</v>
      </c>
      <c r="B7256">
        <v>8006481</v>
      </c>
      <c r="D7256" s="4" t="s">
        <v>23834</v>
      </c>
      <c r="E7256" s="4" t="s">
        <v>23835</v>
      </c>
      <c r="F7256">
        <f>VALUE(SUBSTITUTE(Hafas[[#This Row],[Breitengrad Bahnhof]],".",","))</f>
        <v>50.315427</v>
      </c>
      <c r="G7256">
        <f>VALUE(SUBSTITUTE(Hafas[[#This Row],[Längengrad Bahnhof]],".",","))</f>
        <v>7.5231849999999998</v>
      </c>
    </row>
    <row r="7257" spans="1:7">
      <c r="A7257" s="4" t="s">
        <v>23836</v>
      </c>
      <c r="B7257">
        <v>8006482</v>
      </c>
      <c r="D7257" s="4" t="s">
        <v>23837</v>
      </c>
      <c r="E7257" s="4" t="s">
        <v>23838</v>
      </c>
      <c r="F7257">
        <f>VALUE(SUBSTITUTE(Hafas[[#This Row],[Breitengrad Bahnhof]],".",","))</f>
        <v>52.323324999999997</v>
      </c>
      <c r="G7257">
        <f>VALUE(SUBSTITUTE(Hafas[[#This Row],[Längengrad Bahnhof]],".",","))</f>
        <v>9.4363050000000008</v>
      </c>
    </row>
    <row r="7258" spans="1:7">
      <c r="A7258" s="4" t="s">
        <v>23839</v>
      </c>
      <c r="B7258">
        <v>8006483</v>
      </c>
      <c r="D7258" s="4" t="s">
        <v>23840</v>
      </c>
      <c r="E7258" s="4" t="s">
        <v>23841</v>
      </c>
      <c r="F7258">
        <f>VALUE(SUBSTITUTE(Hafas[[#This Row],[Breitengrad Bahnhof]],".",","))</f>
        <v>49.570548000000002</v>
      </c>
      <c r="G7258">
        <f>VALUE(SUBSTITUTE(Hafas[[#This Row],[Längengrad Bahnhof]],".",","))</f>
        <v>7.8559549999999998</v>
      </c>
    </row>
    <row r="7259" spans="1:7">
      <c r="A7259" s="4" t="s">
        <v>23842</v>
      </c>
      <c r="B7259">
        <v>8006484</v>
      </c>
      <c r="D7259" s="4" t="s">
        <v>23843</v>
      </c>
      <c r="E7259" s="4" t="s">
        <v>23844</v>
      </c>
      <c r="F7259">
        <f>VALUE(SUBSTITUTE(Hafas[[#This Row],[Breitengrad Bahnhof]],".",","))</f>
        <v>53.353839000000001</v>
      </c>
      <c r="G7259">
        <f>VALUE(SUBSTITUTE(Hafas[[#This Row],[Längengrad Bahnhof]],".",","))</f>
        <v>10.207691000000001</v>
      </c>
    </row>
    <row r="7260" spans="1:7">
      <c r="A7260" s="4" t="s">
        <v>23845</v>
      </c>
      <c r="B7260">
        <v>8006485</v>
      </c>
      <c r="D7260" s="4" t="s">
        <v>23846</v>
      </c>
      <c r="E7260" s="4" t="s">
        <v>23847</v>
      </c>
      <c r="F7260">
        <f>VALUE(SUBSTITUTE(Hafas[[#This Row],[Breitengrad Bahnhof]],".",","))</f>
        <v>48.798431999999998</v>
      </c>
      <c r="G7260">
        <f>VALUE(SUBSTITUTE(Hafas[[#This Row],[Längengrad Bahnhof]],".",","))</f>
        <v>9.4809940000000008</v>
      </c>
    </row>
    <row r="7261" spans="1:7">
      <c r="A7261" s="4" t="s">
        <v>496</v>
      </c>
      <c r="B7261">
        <v>8006486</v>
      </c>
      <c r="D7261" s="4" t="s">
        <v>23848</v>
      </c>
      <c r="E7261" s="4" t="s">
        <v>23849</v>
      </c>
      <c r="F7261">
        <f>VALUE(SUBSTITUTE(Hafas[[#This Row],[Breitengrad Bahnhof]],".",","))</f>
        <v>51.198585000000001</v>
      </c>
      <c r="G7261">
        <f>VALUE(SUBSTITUTE(Hafas[[#This Row],[Längengrad Bahnhof]],".",","))</f>
        <v>8.5324080000000002</v>
      </c>
    </row>
    <row r="7262" spans="1:7">
      <c r="A7262" s="4" t="s">
        <v>23850</v>
      </c>
      <c r="B7262">
        <v>8006488</v>
      </c>
      <c r="D7262" s="4" t="s">
        <v>23851</v>
      </c>
      <c r="E7262" s="4" t="s">
        <v>23852</v>
      </c>
      <c r="F7262">
        <f>VALUE(SUBSTITUTE(Hafas[[#This Row],[Breitengrad Bahnhof]],".",","))</f>
        <v>49.708374999999997</v>
      </c>
      <c r="G7262">
        <f>VALUE(SUBSTITUTE(Hafas[[#This Row],[Längengrad Bahnhof]],".",","))</f>
        <v>10.011882</v>
      </c>
    </row>
    <row r="7263" spans="1:7">
      <c r="A7263" s="4" t="s">
        <v>23853</v>
      </c>
      <c r="B7263">
        <v>8071200</v>
      </c>
      <c r="D7263" s="4" t="s">
        <v>23854</v>
      </c>
      <c r="E7263" s="4" t="s">
        <v>23855</v>
      </c>
      <c r="F7263">
        <f>VALUE(SUBSTITUTE(Hafas[[#This Row],[Breitengrad Bahnhof]],".",","))</f>
        <v>49.706988000000003</v>
      </c>
      <c r="G7263">
        <f>VALUE(SUBSTITUTE(Hafas[[#This Row],[Längengrad Bahnhof]],".",","))</f>
        <v>10.013109</v>
      </c>
    </row>
    <row r="7264" spans="1:7">
      <c r="A7264" s="4" t="s">
        <v>23856</v>
      </c>
      <c r="B7264">
        <v>8006489</v>
      </c>
      <c r="D7264" s="4" t="s">
        <v>23857</v>
      </c>
      <c r="E7264" s="4" t="s">
        <v>23858</v>
      </c>
      <c r="F7264">
        <f>VALUE(SUBSTITUTE(Hafas[[#This Row],[Breitengrad Bahnhof]],".",","))</f>
        <v>53.186138</v>
      </c>
      <c r="G7264">
        <f>VALUE(SUBSTITUTE(Hafas[[#This Row],[Längengrad Bahnhof]],".",","))</f>
        <v>9.8285359999999997</v>
      </c>
    </row>
    <row r="7265" spans="1:7">
      <c r="A7265" s="4" t="s">
        <v>23859</v>
      </c>
      <c r="B7265">
        <v>8013318</v>
      </c>
      <c r="D7265" s="4" t="s">
        <v>23860</v>
      </c>
      <c r="E7265" s="4" t="s">
        <v>23861</v>
      </c>
      <c r="F7265">
        <f>VALUE(SUBSTITUTE(Hafas[[#This Row],[Breitengrad Bahnhof]],".",","))</f>
        <v>51.452958000000002</v>
      </c>
      <c r="G7265">
        <f>VALUE(SUBSTITUTE(Hafas[[#This Row],[Längengrad Bahnhof]],".",","))</f>
        <v>10.661064</v>
      </c>
    </row>
    <row r="7266" spans="1:7">
      <c r="A7266" s="4" t="s">
        <v>23862</v>
      </c>
      <c r="B7266">
        <v>8013319</v>
      </c>
      <c r="D7266" s="4" t="s">
        <v>23863</v>
      </c>
      <c r="E7266" s="4" t="s">
        <v>23864</v>
      </c>
      <c r="F7266">
        <f>VALUE(SUBSTITUTE(Hafas[[#This Row],[Breitengrad Bahnhof]],".",","))</f>
        <v>51.576616000000001</v>
      </c>
      <c r="G7266">
        <f>VALUE(SUBSTITUTE(Hafas[[#This Row],[Längengrad Bahnhof]],".",","))</f>
        <v>11.281596</v>
      </c>
    </row>
    <row r="7267" spans="1:7">
      <c r="A7267" s="4" t="s">
        <v>23865</v>
      </c>
      <c r="B7267">
        <v>8006498</v>
      </c>
      <c r="D7267" s="4" t="s">
        <v>23866</v>
      </c>
      <c r="E7267" s="4" t="s">
        <v>23867</v>
      </c>
      <c r="F7267">
        <f>VALUE(SUBSTITUTE(Hafas[[#This Row],[Breitengrad Bahnhof]],".",","))</f>
        <v>50.468395999999998</v>
      </c>
      <c r="G7267">
        <f>VALUE(SUBSTITUTE(Hafas[[#This Row],[Längengrad Bahnhof]],".",","))</f>
        <v>7.7852100000000002</v>
      </c>
    </row>
    <row r="7268" spans="1:7">
      <c r="A7268" s="4" t="s">
        <v>23868</v>
      </c>
      <c r="B7268">
        <v>8074344</v>
      </c>
      <c r="D7268" s="4" t="s">
        <v>23869</v>
      </c>
      <c r="E7268" s="4" t="s">
        <v>23870</v>
      </c>
      <c r="F7268">
        <f>VALUE(SUBSTITUTE(Hafas[[#This Row],[Breitengrad Bahnhof]],".",","))</f>
        <v>50.468789999999998</v>
      </c>
      <c r="G7268">
        <f>VALUE(SUBSTITUTE(Hafas[[#This Row],[Längengrad Bahnhof]],".",","))</f>
        <v>7.7883519999999997</v>
      </c>
    </row>
    <row r="7269" spans="1:7">
      <c r="A7269" s="4" t="s">
        <v>23871</v>
      </c>
      <c r="B7269">
        <v>8006499</v>
      </c>
      <c r="D7269" s="4" t="s">
        <v>23872</v>
      </c>
      <c r="E7269" s="4" t="s">
        <v>23873</v>
      </c>
      <c r="F7269">
        <f>VALUE(SUBSTITUTE(Hafas[[#This Row],[Breitengrad Bahnhof]],".",","))</f>
        <v>50.226027999999999</v>
      </c>
      <c r="G7269">
        <f>VALUE(SUBSTITUTE(Hafas[[#This Row],[Längengrad Bahnhof]],".",","))</f>
        <v>9.2565390000000001</v>
      </c>
    </row>
    <row r="7270" spans="1:7">
      <c r="A7270" s="4" t="s">
        <v>268</v>
      </c>
      <c r="B7270">
        <v>8010381</v>
      </c>
      <c r="D7270" s="4" t="s">
        <v>23874</v>
      </c>
      <c r="E7270" s="4" t="s">
        <v>23875</v>
      </c>
      <c r="F7270">
        <f>VALUE(SUBSTITUTE(Hafas[[#This Row],[Breitengrad Bahnhof]],".",","))</f>
        <v>53.896836999999998</v>
      </c>
      <c r="G7270">
        <f>VALUE(SUBSTITUTE(Hafas[[#This Row],[Längengrad Bahnhof]],".",","))</f>
        <v>11.469433</v>
      </c>
    </row>
    <row r="7271" spans="1:7">
      <c r="A7271" s="4" t="s">
        <v>23876</v>
      </c>
      <c r="B7271">
        <v>8079322</v>
      </c>
      <c r="D7271" s="4" t="s">
        <v>2585</v>
      </c>
      <c r="E7271" s="4" t="s">
        <v>2585</v>
      </c>
      <c r="F7271">
        <f>VALUE(SUBSTITUTE(Hafas[[#This Row],[Breitengrad Bahnhof]],".",","))</f>
        <v>999999</v>
      </c>
      <c r="G7271">
        <f>VALUE(SUBSTITUTE(Hafas[[#This Row],[Längengrad Bahnhof]],".",","))</f>
        <v>999999</v>
      </c>
    </row>
    <row r="7272" spans="1:7">
      <c r="A7272" s="4" t="s">
        <v>23877</v>
      </c>
      <c r="B7272">
        <v>8006501</v>
      </c>
      <c r="D7272" s="4" t="s">
        <v>23878</v>
      </c>
      <c r="E7272" s="4" t="s">
        <v>23879</v>
      </c>
      <c r="F7272">
        <f>VALUE(SUBSTITUTE(Hafas[[#This Row],[Breitengrad Bahnhof]],".",","))</f>
        <v>50.782871</v>
      </c>
      <c r="G7272">
        <f>VALUE(SUBSTITUTE(Hafas[[#This Row],[Längengrad Bahnhof]],".",","))</f>
        <v>7.739814</v>
      </c>
    </row>
    <row r="7273" spans="1:7">
      <c r="A7273" s="4" t="s">
        <v>23880</v>
      </c>
      <c r="B7273">
        <v>8006503</v>
      </c>
      <c r="D7273" s="4" t="s">
        <v>23881</v>
      </c>
      <c r="E7273" s="4" t="s">
        <v>23882</v>
      </c>
      <c r="F7273">
        <f>VALUE(SUBSTITUTE(Hafas[[#This Row],[Breitengrad Bahnhof]],".",","))</f>
        <v>52.258211000000003</v>
      </c>
      <c r="G7273">
        <f>VALUE(SUBSTITUTE(Hafas[[#This Row],[Längengrad Bahnhof]],".",","))</f>
        <v>8.2050470000000004</v>
      </c>
    </row>
    <row r="7274" spans="1:7">
      <c r="A7274" s="4" t="s">
        <v>23883</v>
      </c>
      <c r="B7274">
        <v>8006505</v>
      </c>
      <c r="D7274" s="4" t="s">
        <v>23884</v>
      </c>
      <c r="E7274" s="4" t="s">
        <v>23885</v>
      </c>
      <c r="F7274">
        <f>VALUE(SUBSTITUTE(Hafas[[#This Row],[Breitengrad Bahnhof]],".",","))</f>
        <v>51.420172999999998</v>
      </c>
      <c r="G7274">
        <f>VALUE(SUBSTITUTE(Hafas[[#This Row],[Längengrad Bahnhof]],".",","))</f>
        <v>7.4459099999999996</v>
      </c>
    </row>
    <row r="7275" spans="1:7">
      <c r="A7275" s="4" t="s">
        <v>23886</v>
      </c>
      <c r="B7275">
        <v>8007761</v>
      </c>
      <c r="D7275" s="4" t="s">
        <v>23887</v>
      </c>
      <c r="E7275" s="4" t="s">
        <v>23888</v>
      </c>
      <c r="F7275">
        <f>VALUE(SUBSTITUTE(Hafas[[#This Row],[Breitengrad Bahnhof]],".",","))</f>
        <v>54.629157999999997</v>
      </c>
      <c r="G7275">
        <f>VALUE(SUBSTITUTE(Hafas[[#This Row],[Längengrad Bahnhof]],".",","))</f>
        <v>8.3977719999999998</v>
      </c>
    </row>
    <row r="7276" spans="1:7">
      <c r="A7276" s="4" t="s">
        <v>743</v>
      </c>
      <c r="B7276">
        <v>8000251</v>
      </c>
      <c r="D7276" s="4" t="s">
        <v>23889</v>
      </c>
      <c r="E7276" s="4" t="s">
        <v>23890</v>
      </c>
      <c r="F7276">
        <f>VALUE(SUBSTITUTE(Hafas[[#This Row],[Breitengrad Bahnhof]],".",","))</f>
        <v>51.435544</v>
      </c>
      <c r="G7276">
        <f>VALUE(SUBSTITUTE(Hafas[[#This Row],[Längengrad Bahnhof]],".",","))</f>
        <v>7.3294420000000002</v>
      </c>
    </row>
    <row r="7277" spans="1:7">
      <c r="A7277" s="4" t="s">
        <v>23891</v>
      </c>
      <c r="B7277">
        <v>8006510</v>
      </c>
      <c r="D7277" s="4" t="s">
        <v>23892</v>
      </c>
      <c r="E7277" s="4" t="s">
        <v>23893</v>
      </c>
      <c r="F7277">
        <f>VALUE(SUBSTITUTE(Hafas[[#This Row],[Breitengrad Bahnhof]],".",","))</f>
        <v>51.447839999999999</v>
      </c>
      <c r="G7277">
        <f>VALUE(SUBSTITUTE(Hafas[[#This Row],[Längengrad Bahnhof]],".",","))</f>
        <v>7.375337</v>
      </c>
    </row>
    <row r="7278" spans="1:7">
      <c r="A7278" s="4" t="s">
        <v>23894</v>
      </c>
      <c r="B7278">
        <v>8071503</v>
      </c>
      <c r="D7278" s="4" t="s">
        <v>23895</v>
      </c>
      <c r="E7278" s="4" t="s">
        <v>23896</v>
      </c>
      <c r="F7278">
        <f>VALUE(SUBSTITUTE(Hafas[[#This Row],[Breitengrad Bahnhof]],".",","))</f>
        <v>54.133747</v>
      </c>
      <c r="G7278">
        <f>VALUE(SUBSTITUTE(Hafas[[#This Row],[Längengrad Bahnhof]],".",","))</f>
        <v>11.789453999999999</v>
      </c>
    </row>
    <row r="7279" spans="1:7">
      <c r="A7279" s="4" t="s">
        <v>23897</v>
      </c>
      <c r="B7279">
        <v>8071520</v>
      </c>
      <c r="D7279" s="4" t="s">
        <v>23898</v>
      </c>
      <c r="E7279" s="4" t="s">
        <v>23899</v>
      </c>
      <c r="F7279">
        <f>VALUE(SUBSTITUTE(Hafas[[#This Row],[Breitengrad Bahnhof]],".",","))</f>
        <v>54.126779999999997</v>
      </c>
      <c r="G7279">
        <f>VALUE(SUBSTITUTE(Hafas[[#This Row],[Längengrad Bahnhof]],".",","))</f>
        <v>11.800366</v>
      </c>
    </row>
    <row r="7280" spans="1:7">
      <c r="A7280" s="4" t="s">
        <v>622</v>
      </c>
      <c r="B7280">
        <v>8010382</v>
      </c>
      <c r="D7280" s="4" t="s">
        <v>624</v>
      </c>
      <c r="E7280" s="4" t="s">
        <v>625</v>
      </c>
      <c r="F7280">
        <f>VALUE(SUBSTITUTE(Hafas[[#This Row],[Breitengrad Bahnhof]],".",","))</f>
        <v>53.003115000000001</v>
      </c>
      <c r="G7280">
        <f>VALUE(SUBSTITUTE(Hafas[[#This Row],[Längengrad Bahnhof]],".",","))</f>
        <v>11.762871000000001</v>
      </c>
    </row>
    <row r="7281" spans="1:7">
      <c r="A7281" s="4" t="s">
        <v>23900</v>
      </c>
      <c r="B7281">
        <v>8070576</v>
      </c>
      <c r="D7281" s="4" t="s">
        <v>23901</v>
      </c>
      <c r="E7281" s="4" t="s">
        <v>23902</v>
      </c>
      <c r="F7281">
        <f>VALUE(SUBSTITUTE(Hafas[[#This Row],[Breitengrad Bahnhof]],".",","))</f>
        <v>51.424613000000001</v>
      </c>
      <c r="G7281">
        <f>VALUE(SUBSTITUTE(Hafas[[#This Row],[Längengrad Bahnhof]],".",","))</f>
        <v>7.3401529999999999</v>
      </c>
    </row>
    <row r="7282" spans="1:7">
      <c r="A7282" s="4" t="s">
        <v>23903</v>
      </c>
      <c r="B7282">
        <v>8013322</v>
      </c>
      <c r="D7282" s="4" t="s">
        <v>23904</v>
      </c>
      <c r="E7282" s="4" t="s">
        <v>23905</v>
      </c>
      <c r="F7282">
        <f>VALUE(SUBSTITUTE(Hafas[[#This Row],[Breitengrad Bahnhof]],".",","))</f>
        <v>54.184004000000002</v>
      </c>
      <c r="G7282">
        <f>VALUE(SUBSTITUTE(Hafas[[#This Row],[Längengrad Bahnhof]],".",","))</f>
        <v>13.056050000000001</v>
      </c>
    </row>
    <row r="7283" spans="1:7">
      <c r="A7283" s="4" t="s">
        <v>23906</v>
      </c>
      <c r="B7283">
        <v>8013324</v>
      </c>
      <c r="D7283" s="4" t="s">
        <v>23907</v>
      </c>
      <c r="E7283" s="4" t="s">
        <v>23908</v>
      </c>
      <c r="F7283">
        <f>VALUE(SUBSTITUTE(Hafas[[#This Row],[Breitengrad Bahnhof]],".",","))</f>
        <v>50.874386000000001</v>
      </c>
      <c r="G7283">
        <f>VALUE(SUBSTITUTE(Hafas[[#This Row],[Längengrad Bahnhof]],".",","))</f>
        <v>12.869759</v>
      </c>
    </row>
    <row r="7284" spans="1:7">
      <c r="A7284" s="4" t="s">
        <v>23909</v>
      </c>
      <c r="B7284">
        <v>8010383</v>
      </c>
      <c r="D7284" s="4" t="s">
        <v>23910</v>
      </c>
      <c r="E7284" s="4" t="s">
        <v>23911</v>
      </c>
      <c r="F7284">
        <f>VALUE(SUBSTITUTE(Hafas[[#This Row],[Breitengrad Bahnhof]],".",","))</f>
        <v>50.882770999999998</v>
      </c>
      <c r="G7284">
        <f>VALUE(SUBSTITUTE(Hafas[[#This Row],[Längengrad Bahnhof]],".",","))</f>
        <v>12.841365</v>
      </c>
    </row>
    <row r="7285" spans="1:7">
      <c r="A7285" s="4" t="s">
        <v>23912</v>
      </c>
      <c r="B7285">
        <v>8006517</v>
      </c>
      <c r="D7285" s="4" t="s">
        <v>23913</v>
      </c>
      <c r="E7285" s="4" t="s">
        <v>23914</v>
      </c>
      <c r="F7285">
        <f>VALUE(SUBSTITUTE(Hafas[[#This Row],[Breitengrad Bahnhof]],".",","))</f>
        <v>49.618406</v>
      </c>
      <c r="G7285">
        <f>VALUE(SUBSTITUTE(Hafas[[#This Row],[Längengrad Bahnhof]],".",","))</f>
        <v>9.8462429999999994</v>
      </c>
    </row>
    <row r="7286" spans="1:7">
      <c r="A7286" s="4" t="s">
        <v>23915</v>
      </c>
      <c r="B7286">
        <v>8000344</v>
      </c>
      <c r="D7286" s="4" t="s">
        <v>23916</v>
      </c>
      <c r="E7286" s="4" t="s">
        <v>23917</v>
      </c>
      <c r="F7286">
        <f>VALUE(SUBSTITUTE(Hafas[[#This Row],[Breitengrad Bahnhof]],".",","))</f>
        <v>52.727291000000001</v>
      </c>
      <c r="G7286">
        <f>VALUE(SUBSTITUTE(Hafas[[#This Row],[Längengrad Bahnhof]],".",","))</f>
        <v>10.723174</v>
      </c>
    </row>
    <row r="7287" spans="1:7">
      <c r="A7287" s="4" t="s">
        <v>23918</v>
      </c>
      <c r="B7287">
        <v>8000379</v>
      </c>
      <c r="D7287" s="4" t="s">
        <v>23919</v>
      </c>
      <c r="E7287" s="4" t="s">
        <v>23920</v>
      </c>
      <c r="F7287">
        <f>VALUE(SUBSTITUTE(Hafas[[#This Row],[Breitengrad Bahnhof]],".",","))</f>
        <v>49.973120999999999</v>
      </c>
      <c r="G7287">
        <f>VALUE(SUBSTITUTE(Hafas[[#This Row],[Längengrad Bahnhof]],".",","))</f>
        <v>6.9435570000000002</v>
      </c>
    </row>
    <row r="7288" spans="1:7">
      <c r="A7288" s="4" t="s">
        <v>23921</v>
      </c>
      <c r="B7288">
        <v>8070578</v>
      </c>
      <c r="D7288" s="4" t="s">
        <v>23922</v>
      </c>
      <c r="E7288" s="4" t="s">
        <v>23923</v>
      </c>
      <c r="F7288">
        <f>VALUE(SUBSTITUTE(Hafas[[#This Row],[Breitengrad Bahnhof]],".",","))</f>
        <v>47.656630999999997</v>
      </c>
      <c r="G7288">
        <f>VALUE(SUBSTITUTE(Hafas[[#This Row],[Längengrad Bahnhof]],".",","))</f>
        <v>7.6469760000000004</v>
      </c>
    </row>
    <row r="7289" spans="1:7">
      <c r="A7289" s="4" t="s">
        <v>23924</v>
      </c>
      <c r="B7289">
        <v>8070582</v>
      </c>
      <c r="D7289" s="4" t="s">
        <v>23925</v>
      </c>
      <c r="E7289" s="4" t="s">
        <v>23926</v>
      </c>
      <c r="F7289">
        <f>VALUE(SUBSTITUTE(Hafas[[#This Row],[Breitengrad Bahnhof]],".",","))</f>
        <v>47.657001000000001</v>
      </c>
      <c r="G7289">
        <f>VALUE(SUBSTITUTE(Hafas[[#This Row],[Längengrad Bahnhof]],".",","))</f>
        <v>7.6486020000000003</v>
      </c>
    </row>
    <row r="7290" spans="1:7">
      <c r="A7290" s="4" t="s">
        <v>23927</v>
      </c>
      <c r="B7290">
        <v>8006520</v>
      </c>
      <c r="D7290" s="4" t="s">
        <v>23928</v>
      </c>
      <c r="E7290" s="4" t="s">
        <v>23929</v>
      </c>
      <c r="F7290">
        <f>VALUE(SUBSTITUTE(Hafas[[#This Row],[Breitengrad Bahnhof]],".",","))</f>
        <v>53.579867999999998</v>
      </c>
      <c r="G7290">
        <f>VALUE(SUBSTITUTE(Hafas[[#This Row],[Längengrad Bahnhof]],".",","))</f>
        <v>7.7888260000000002</v>
      </c>
    </row>
    <row r="7291" spans="1:7">
      <c r="A7291" s="4" t="s">
        <v>23930</v>
      </c>
      <c r="B7291">
        <v>8010384</v>
      </c>
      <c r="D7291" s="4" t="s">
        <v>23931</v>
      </c>
      <c r="E7291" s="4" t="s">
        <v>23932</v>
      </c>
      <c r="F7291">
        <f>VALUE(SUBSTITUTE(Hafas[[#This Row],[Breitengrad Bahnhof]],".",","))</f>
        <v>53.160620999999999</v>
      </c>
      <c r="G7291">
        <f>VALUE(SUBSTITUTE(Hafas[[#This Row],[Längengrad Bahnhof]],".",","))</f>
        <v>12.478911</v>
      </c>
    </row>
    <row r="7292" spans="1:7">
      <c r="A7292" s="4" t="s">
        <v>23933</v>
      </c>
      <c r="B7292">
        <v>8006524</v>
      </c>
      <c r="D7292" s="4" t="s">
        <v>23934</v>
      </c>
      <c r="E7292" s="4" t="s">
        <v>23935</v>
      </c>
      <c r="F7292">
        <f>VALUE(SUBSTITUTE(Hafas[[#This Row],[Breitengrad Bahnhof]],".",","))</f>
        <v>51.351556000000002</v>
      </c>
      <c r="G7292">
        <f>VALUE(SUBSTITUTE(Hafas[[#This Row],[Längengrad Bahnhof]],".",","))</f>
        <v>9.8630790000000008</v>
      </c>
    </row>
    <row r="7293" spans="1:7">
      <c r="A7293" s="4" t="s">
        <v>23936</v>
      </c>
      <c r="B7293">
        <v>8071124</v>
      </c>
      <c r="D7293" s="4" t="s">
        <v>2585</v>
      </c>
      <c r="E7293" s="4" t="s">
        <v>2585</v>
      </c>
      <c r="F7293">
        <f>VALUE(SUBSTITUTE(Hafas[[#This Row],[Breitengrad Bahnhof]],".",","))</f>
        <v>999999</v>
      </c>
      <c r="G7293">
        <f>VALUE(SUBSTITUTE(Hafas[[#This Row],[Längengrad Bahnhof]],".",","))</f>
        <v>999999</v>
      </c>
    </row>
    <row r="7294" spans="1:7">
      <c r="A7294" s="4" t="s">
        <v>23937</v>
      </c>
      <c r="B7294">
        <v>8006493</v>
      </c>
      <c r="D7294" s="4" t="s">
        <v>23938</v>
      </c>
      <c r="E7294" s="4" t="s">
        <v>23939</v>
      </c>
      <c r="F7294">
        <f>VALUE(SUBSTITUTE(Hafas[[#This Row],[Breitengrad Bahnhof]],".",","))</f>
        <v>48.317442999999997</v>
      </c>
      <c r="G7294">
        <f>VALUE(SUBSTITUTE(Hafas[[#This Row],[Längengrad Bahnhof]],".",","))</f>
        <v>10.097804</v>
      </c>
    </row>
    <row r="7295" spans="1:7">
      <c r="A7295" s="4" t="s">
        <v>23940</v>
      </c>
      <c r="B7295">
        <v>8013328</v>
      </c>
      <c r="D7295" s="4" t="s">
        <v>23941</v>
      </c>
      <c r="E7295" s="4" t="s">
        <v>23942</v>
      </c>
      <c r="F7295">
        <f>VALUE(SUBSTITUTE(Hafas[[#This Row],[Breitengrad Bahnhof]],".",","))</f>
        <v>50.775236</v>
      </c>
      <c r="G7295">
        <f>VALUE(SUBSTITUTE(Hafas[[#This Row],[Längengrad Bahnhof]],".",","))</f>
        <v>13.088523</v>
      </c>
    </row>
    <row r="7296" spans="1:7">
      <c r="A7296" s="4" t="s">
        <v>439</v>
      </c>
      <c r="B7296">
        <v>8006527</v>
      </c>
      <c r="D7296" s="4" t="s">
        <v>23943</v>
      </c>
      <c r="E7296" s="4" t="s">
        <v>23944</v>
      </c>
      <c r="F7296">
        <f>VALUE(SUBSTITUTE(Hafas[[#This Row],[Breitengrad Bahnhof]],".",","))</f>
        <v>54.386096999999999</v>
      </c>
      <c r="G7296">
        <f>VALUE(SUBSTITUTE(Hafas[[#This Row],[Längengrad Bahnhof]],".",","))</f>
        <v>8.9985579999999992</v>
      </c>
    </row>
    <row r="7297" spans="1:7">
      <c r="A7297" s="4" t="s">
        <v>23945</v>
      </c>
      <c r="B7297">
        <v>8013333</v>
      </c>
      <c r="D7297" s="4" t="s">
        <v>23946</v>
      </c>
      <c r="E7297" s="4" t="s">
        <v>23947</v>
      </c>
      <c r="F7297">
        <f>VALUE(SUBSTITUTE(Hafas[[#This Row],[Breitengrad Bahnhof]],".",","))</f>
        <v>51.555968</v>
      </c>
      <c r="G7297">
        <f>VALUE(SUBSTITUTE(Hafas[[#This Row],[Längengrad Bahnhof]],".",","))</f>
        <v>10.721394999999999</v>
      </c>
    </row>
    <row r="7298" spans="1:7">
      <c r="A7298" s="4" t="s">
        <v>23948</v>
      </c>
      <c r="B7298">
        <v>8006541</v>
      </c>
      <c r="D7298" s="4" t="s">
        <v>23949</v>
      </c>
      <c r="E7298" s="4" t="s">
        <v>23950</v>
      </c>
      <c r="F7298">
        <f>VALUE(SUBSTITUTE(Hafas[[#This Row],[Breitengrad Bahnhof]],".",","))</f>
        <v>53.520589000000001</v>
      </c>
      <c r="G7298">
        <f>VALUE(SUBSTITUTE(Hafas[[#This Row],[Längengrad Bahnhof]],".",","))</f>
        <v>10.278184</v>
      </c>
    </row>
    <row r="7299" spans="1:7">
      <c r="A7299" s="4" t="s">
        <v>23951</v>
      </c>
      <c r="B7299">
        <v>8006544</v>
      </c>
      <c r="D7299" s="4" t="s">
        <v>23952</v>
      </c>
      <c r="E7299" s="4" t="s">
        <v>23953</v>
      </c>
      <c r="F7299">
        <f>VALUE(SUBSTITUTE(Hafas[[#This Row],[Breitengrad Bahnhof]],".",","))</f>
        <v>48.294728999999997</v>
      </c>
      <c r="G7299">
        <f>VALUE(SUBSTITUTE(Hafas[[#This Row],[Längengrad Bahnhof]],".",","))</f>
        <v>8.2218180000000007</v>
      </c>
    </row>
    <row r="7300" spans="1:7">
      <c r="A7300" s="4" t="s">
        <v>23954</v>
      </c>
      <c r="B7300">
        <v>8006545</v>
      </c>
      <c r="D7300" s="4" t="s">
        <v>23955</v>
      </c>
      <c r="E7300" s="4" t="s">
        <v>23956</v>
      </c>
      <c r="F7300">
        <f>VALUE(SUBSTITUTE(Hafas[[#This Row],[Breitengrad Bahnhof]],".",","))</f>
        <v>47.824263999999999</v>
      </c>
      <c r="G7300">
        <f>VALUE(SUBSTITUTE(Hafas[[#This Row],[Längengrad Bahnhof]],".",","))</f>
        <v>9.8086649999999995</v>
      </c>
    </row>
    <row r="7301" spans="1:7">
      <c r="A7301" s="4" t="s">
        <v>23957</v>
      </c>
      <c r="B7301">
        <v>8013335</v>
      </c>
      <c r="D7301" s="4" t="s">
        <v>23958</v>
      </c>
      <c r="E7301" s="4" t="s">
        <v>23959</v>
      </c>
      <c r="F7301">
        <f>VALUE(SUBSTITUTE(Hafas[[#This Row],[Breitengrad Bahnhof]],".",","))</f>
        <v>51.661158999999998</v>
      </c>
      <c r="G7301">
        <f>VALUE(SUBSTITUTE(Hafas[[#This Row],[Längengrad Bahnhof]],".",","))</f>
        <v>12.279563</v>
      </c>
    </row>
    <row r="7302" spans="1:7">
      <c r="A7302" s="4" t="s">
        <v>23960</v>
      </c>
      <c r="B7302">
        <v>8000255</v>
      </c>
      <c r="D7302" s="4" t="s">
        <v>23961</v>
      </c>
      <c r="E7302" s="4" t="s">
        <v>23962</v>
      </c>
      <c r="F7302">
        <f>VALUE(SUBSTITUTE(Hafas[[#This Row],[Breitengrad Bahnhof]],".",","))</f>
        <v>52.159126000000001</v>
      </c>
      <c r="G7302">
        <f>VALUE(SUBSTITUTE(Hafas[[#This Row],[Längengrad Bahnhof]],".",","))</f>
        <v>10.532306</v>
      </c>
    </row>
    <row r="7303" spans="1:7">
      <c r="A7303" s="4" t="s">
        <v>23963</v>
      </c>
      <c r="B7303">
        <v>8013336</v>
      </c>
      <c r="D7303" s="4" t="s">
        <v>23964</v>
      </c>
      <c r="E7303" s="4" t="s">
        <v>23965</v>
      </c>
      <c r="F7303">
        <f>VALUE(SUBSTITUTE(Hafas[[#This Row],[Breitengrad Bahnhof]],".",","))</f>
        <v>51.512244000000003</v>
      </c>
      <c r="G7303">
        <f>VALUE(SUBSTITUTE(Hafas[[#This Row],[Längengrad Bahnhof]],".",","))</f>
        <v>11.508751999999999</v>
      </c>
    </row>
    <row r="7304" spans="1:7">
      <c r="A7304" s="4" t="s">
        <v>23966</v>
      </c>
      <c r="B7304">
        <v>8013329</v>
      </c>
      <c r="D7304" s="4" t="s">
        <v>23967</v>
      </c>
      <c r="E7304" s="4" t="s">
        <v>23968</v>
      </c>
      <c r="F7304">
        <f>VALUE(SUBSTITUTE(Hafas[[#This Row],[Breitengrad Bahnhof]],".",","))</f>
        <v>50.491506999999999</v>
      </c>
      <c r="G7304">
        <f>VALUE(SUBSTITUTE(Hafas[[#This Row],[Längengrad Bahnhof]],".",","))</f>
        <v>10.436588</v>
      </c>
    </row>
    <row r="7305" spans="1:7">
      <c r="A7305" s="4" t="s">
        <v>23969</v>
      </c>
      <c r="B7305">
        <v>8006529</v>
      </c>
      <c r="D7305" s="4" t="s">
        <v>23970</v>
      </c>
      <c r="E7305" s="4" t="s">
        <v>23971</v>
      </c>
      <c r="F7305">
        <f>VALUE(SUBSTITUTE(Hafas[[#This Row],[Breitengrad Bahnhof]],".",","))</f>
        <v>50.397334999999998</v>
      </c>
      <c r="G7305">
        <f>VALUE(SUBSTITUTE(Hafas[[#This Row],[Längengrad Bahnhof]],".",","))</f>
        <v>8.8162199999999995</v>
      </c>
    </row>
    <row r="7306" spans="1:7">
      <c r="A7306" s="4" t="s">
        <v>23972</v>
      </c>
      <c r="B7306">
        <v>8006548</v>
      </c>
      <c r="D7306" s="4" t="s">
        <v>23973</v>
      </c>
      <c r="E7306" s="4" t="s">
        <v>23974</v>
      </c>
      <c r="F7306">
        <f>VALUE(SUBSTITUTE(Hafas[[#This Row],[Breitengrad Bahnhof]],".",","))</f>
        <v>50.123463999999998</v>
      </c>
      <c r="G7306">
        <f>VALUE(SUBSTITUTE(Hafas[[#This Row],[Längengrad Bahnhof]],".",","))</f>
        <v>8.9581009999999992</v>
      </c>
    </row>
    <row r="7307" spans="1:7">
      <c r="A7307" s="4" t="s">
        <v>1084</v>
      </c>
      <c r="B7307">
        <v>8006549</v>
      </c>
      <c r="D7307" s="4" t="s">
        <v>23975</v>
      </c>
      <c r="E7307" s="4" t="s">
        <v>23976</v>
      </c>
      <c r="F7307">
        <f>VALUE(SUBSTITUTE(Hafas[[#This Row],[Breitengrad Bahnhof]],".",","))</f>
        <v>51.331471000000001</v>
      </c>
      <c r="G7307">
        <f>VALUE(SUBSTITUTE(Hafas[[#This Row],[Längengrad Bahnhof]],".",","))</f>
        <v>9.1789430000000003</v>
      </c>
    </row>
    <row r="7308" spans="1:7">
      <c r="A7308" s="4" t="s">
        <v>23977</v>
      </c>
      <c r="B7308">
        <v>8006550</v>
      </c>
      <c r="D7308" s="4" t="s">
        <v>23978</v>
      </c>
      <c r="E7308" s="4" t="s">
        <v>23979</v>
      </c>
      <c r="F7308">
        <f>VALUE(SUBSTITUTE(Hafas[[#This Row],[Breitengrad Bahnhof]],".",","))</f>
        <v>47.914423999999997</v>
      </c>
      <c r="G7308">
        <f>VALUE(SUBSTITUTE(Hafas[[#This Row],[Längengrad Bahnhof]],".",","))</f>
        <v>11.427201</v>
      </c>
    </row>
    <row r="7309" spans="1:7">
      <c r="A7309" s="4" t="s">
        <v>1080</v>
      </c>
      <c r="B7309">
        <v>8006552</v>
      </c>
      <c r="D7309" s="4" t="s">
        <v>23980</v>
      </c>
      <c r="E7309" s="4" t="s">
        <v>23981</v>
      </c>
      <c r="F7309">
        <f>VALUE(SUBSTITUTE(Hafas[[#This Row],[Breitengrad Bahnhof]],".",","))</f>
        <v>52.429498000000002</v>
      </c>
      <c r="G7309">
        <f>VALUE(SUBSTITUTE(Hafas[[#This Row],[Längengrad Bahnhof]],".",","))</f>
        <v>10.787784</v>
      </c>
    </row>
    <row r="7310" spans="1:7">
      <c r="A7310" s="4" t="s">
        <v>23982</v>
      </c>
      <c r="B7310">
        <v>8013334</v>
      </c>
      <c r="D7310" s="4" t="s">
        <v>23983</v>
      </c>
      <c r="E7310" s="4" t="s">
        <v>23984</v>
      </c>
      <c r="F7310">
        <f>VALUE(SUBSTITUTE(Hafas[[#This Row],[Breitengrad Bahnhof]],".",","))</f>
        <v>50.816580000000002</v>
      </c>
      <c r="G7310">
        <f>VALUE(SUBSTITUTE(Hafas[[#This Row],[Längengrad Bahnhof]],".",","))</f>
        <v>12.073456999999999</v>
      </c>
    </row>
    <row r="7311" spans="1:7">
      <c r="A7311" s="4" t="s">
        <v>23985</v>
      </c>
      <c r="B7311">
        <v>8006554</v>
      </c>
      <c r="D7311" s="4" t="s">
        <v>23986</v>
      </c>
      <c r="E7311" s="4" t="s">
        <v>23987</v>
      </c>
      <c r="F7311">
        <f>VALUE(SUBSTITUTE(Hafas[[#This Row],[Breitengrad Bahnhof]],".",","))</f>
        <v>50.094507999999998</v>
      </c>
      <c r="G7311">
        <f>VALUE(SUBSTITUTE(Hafas[[#This Row],[Längengrad Bahnhof]],".",","))</f>
        <v>9.7348929999999996</v>
      </c>
    </row>
    <row r="7312" spans="1:7">
      <c r="A7312" s="4" t="s">
        <v>23988</v>
      </c>
      <c r="B7312">
        <v>8006555</v>
      </c>
      <c r="D7312" s="4" t="s">
        <v>23989</v>
      </c>
      <c r="E7312" s="4" t="s">
        <v>23990</v>
      </c>
      <c r="F7312">
        <f>VALUE(SUBSTITUTE(Hafas[[#This Row],[Breitengrad Bahnhof]],".",","))</f>
        <v>49.58428</v>
      </c>
      <c r="G7312">
        <f>VALUE(SUBSTITUTE(Hafas[[#This Row],[Längengrad Bahnhof]],".",","))</f>
        <v>7.6102869999999996</v>
      </c>
    </row>
    <row r="7313" spans="1:7">
      <c r="A7313" s="4" t="s">
        <v>23991</v>
      </c>
      <c r="B7313">
        <v>8013339</v>
      </c>
      <c r="D7313" s="4" t="s">
        <v>23992</v>
      </c>
      <c r="E7313" s="4" t="s">
        <v>23993</v>
      </c>
      <c r="F7313">
        <f>VALUE(SUBSTITUTE(Hafas[[#This Row],[Breitengrad Bahnhof]],".",","))</f>
        <v>54.043948999999998</v>
      </c>
      <c r="G7313">
        <f>VALUE(SUBSTITUTE(Hafas[[#This Row],[Längengrad Bahnhof]],".",","))</f>
        <v>13.769087000000001</v>
      </c>
    </row>
    <row r="7314" spans="1:7">
      <c r="A7314" s="4" t="s">
        <v>23994</v>
      </c>
      <c r="B7314">
        <v>8013340</v>
      </c>
      <c r="D7314" s="4" t="s">
        <v>23995</v>
      </c>
      <c r="E7314" s="4" t="s">
        <v>23996</v>
      </c>
      <c r="F7314">
        <f>VALUE(SUBSTITUTE(Hafas[[#This Row],[Breitengrad Bahnhof]],".",","))</f>
        <v>54.051845</v>
      </c>
      <c r="G7314">
        <f>VALUE(SUBSTITUTE(Hafas[[#This Row],[Längengrad Bahnhof]],".",","))</f>
        <v>13.779963</v>
      </c>
    </row>
    <row r="7315" spans="1:7">
      <c r="A7315" s="4" t="s">
        <v>23997</v>
      </c>
      <c r="B7315">
        <v>8013341</v>
      </c>
      <c r="D7315" s="4" t="s">
        <v>23998</v>
      </c>
      <c r="E7315" s="4" t="s">
        <v>23999</v>
      </c>
      <c r="F7315">
        <f>VALUE(SUBSTITUTE(Hafas[[#This Row],[Breitengrad Bahnhof]],".",","))</f>
        <v>54.056376</v>
      </c>
      <c r="G7315">
        <f>VALUE(SUBSTITUTE(Hafas[[#This Row],[Längengrad Bahnhof]],".",","))</f>
        <v>13.790623999999999</v>
      </c>
    </row>
    <row r="7316" spans="1:7">
      <c r="A7316" s="4" t="s">
        <v>24000</v>
      </c>
      <c r="B7316">
        <v>8013343</v>
      </c>
      <c r="D7316" s="4" t="s">
        <v>24001</v>
      </c>
      <c r="E7316" s="4" t="s">
        <v>24002</v>
      </c>
      <c r="F7316">
        <f>VALUE(SUBSTITUTE(Hafas[[#This Row],[Breitengrad Bahnhof]],".",","))</f>
        <v>50.652743000000001</v>
      </c>
      <c r="G7316">
        <f>VALUE(SUBSTITUTE(Hafas[[#This Row],[Längengrad Bahnhof]],".",","))</f>
        <v>13.064965000000001</v>
      </c>
    </row>
    <row r="7317" spans="1:7">
      <c r="A7317" s="4" t="s">
        <v>24003</v>
      </c>
      <c r="B7317">
        <v>8010385</v>
      </c>
      <c r="D7317" s="4" t="s">
        <v>24004</v>
      </c>
      <c r="E7317" s="4" t="s">
        <v>24005</v>
      </c>
      <c r="F7317">
        <f>VALUE(SUBSTITUTE(Hafas[[#This Row],[Breitengrad Bahnhof]],".",","))</f>
        <v>51.440021000000002</v>
      </c>
      <c r="G7317">
        <f>VALUE(SUBSTITUTE(Hafas[[#This Row],[Längengrad Bahnhof]],".",","))</f>
        <v>10.745663</v>
      </c>
    </row>
    <row r="7318" spans="1:7">
      <c r="A7318" s="4" t="s">
        <v>24006</v>
      </c>
      <c r="B7318">
        <v>8070581</v>
      </c>
      <c r="D7318" s="4" t="s">
        <v>24007</v>
      </c>
      <c r="E7318" s="4" t="s">
        <v>24008</v>
      </c>
      <c r="F7318">
        <f>VALUE(SUBSTITUTE(Hafas[[#This Row],[Breitengrad Bahnhof]],".",","))</f>
        <v>47.668174</v>
      </c>
      <c r="G7318">
        <f>VALUE(SUBSTITUTE(Hafas[[#This Row],[Längengrad Bahnhof]],".",","))</f>
        <v>7.6491369999999996</v>
      </c>
    </row>
    <row r="7319" spans="1:7">
      <c r="A7319" s="4" t="s">
        <v>24009</v>
      </c>
      <c r="B7319">
        <v>8070579</v>
      </c>
      <c r="D7319" s="4" t="s">
        <v>24010</v>
      </c>
      <c r="E7319" s="4" t="s">
        <v>24011</v>
      </c>
      <c r="F7319">
        <f>VALUE(SUBSTITUTE(Hafas[[#This Row],[Breitengrad Bahnhof]],".",","))</f>
        <v>47.668210999999999</v>
      </c>
      <c r="G7319">
        <f>VALUE(SUBSTITUTE(Hafas[[#This Row],[Längengrad Bahnhof]],".",","))</f>
        <v>7.6486320000000001</v>
      </c>
    </row>
    <row r="7320" spans="1:7">
      <c r="A7320" s="4" t="s">
        <v>24012</v>
      </c>
      <c r="B7320">
        <v>8013344</v>
      </c>
      <c r="D7320" s="4" t="s">
        <v>24013</v>
      </c>
      <c r="E7320" s="4" t="s">
        <v>24014</v>
      </c>
      <c r="F7320">
        <f>VALUE(SUBSTITUTE(Hafas[[#This Row],[Breitengrad Bahnhof]],".",","))</f>
        <v>52.250903000000001</v>
      </c>
      <c r="G7320">
        <f>VALUE(SUBSTITUTE(Hafas[[#This Row],[Längengrad Bahnhof]],".",","))</f>
        <v>11.635942999999999</v>
      </c>
    </row>
    <row r="7321" spans="1:7">
      <c r="A7321" s="4" t="s">
        <v>24015</v>
      </c>
      <c r="B7321">
        <v>8006559</v>
      </c>
      <c r="D7321" s="4" t="s">
        <v>24016</v>
      </c>
      <c r="E7321" s="4" t="s">
        <v>24017</v>
      </c>
      <c r="F7321">
        <f>VALUE(SUBSTITUTE(Hafas[[#This Row],[Breitengrad Bahnhof]],".",","))</f>
        <v>53.026941999999998</v>
      </c>
      <c r="G7321">
        <f>VALUE(SUBSTITUTE(Hafas[[#This Row],[Längengrad Bahnhof]],".",","))</f>
        <v>9.8452730000000006</v>
      </c>
    </row>
    <row r="7322" spans="1:7">
      <c r="A7322" s="4" t="s">
        <v>24018</v>
      </c>
      <c r="B7322">
        <v>8079779</v>
      </c>
      <c r="D7322" s="4" t="s">
        <v>24019</v>
      </c>
      <c r="E7322" s="4" t="s">
        <v>24020</v>
      </c>
      <c r="F7322">
        <f>VALUE(SUBSTITUTE(Hafas[[#This Row],[Breitengrad Bahnhof]],".",","))</f>
        <v>52.114080000000001</v>
      </c>
      <c r="G7322">
        <f>VALUE(SUBSTITUTE(Hafas[[#This Row],[Längengrad Bahnhof]],".",","))</f>
        <v>13.205109</v>
      </c>
    </row>
    <row r="7323" spans="1:7">
      <c r="A7323" s="4" t="s">
        <v>24021</v>
      </c>
      <c r="B7323">
        <v>8013346</v>
      </c>
      <c r="D7323" s="4" t="s">
        <v>24022</v>
      </c>
      <c r="E7323" s="4" t="s">
        <v>24023</v>
      </c>
      <c r="F7323">
        <f>VALUE(SUBSTITUTE(Hafas[[#This Row],[Breitengrad Bahnhof]],".",","))</f>
        <v>52.152945000000003</v>
      </c>
      <c r="G7323">
        <f>VALUE(SUBSTITUTE(Hafas[[#This Row],[Längengrad Bahnhof]],".",","))</f>
        <v>11.775155</v>
      </c>
    </row>
    <row r="7324" spans="1:7">
      <c r="A7324" s="4" t="s">
        <v>24024</v>
      </c>
      <c r="B7324">
        <v>8013345</v>
      </c>
      <c r="D7324" s="4" t="s">
        <v>24025</v>
      </c>
      <c r="E7324" s="4" t="s">
        <v>24026</v>
      </c>
      <c r="F7324">
        <f>VALUE(SUBSTITUTE(Hafas[[#This Row],[Breitengrad Bahnhof]],".",","))</f>
        <v>52.117362</v>
      </c>
      <c r="G7324">
        <f>VALUE(SUBSTITUTE(Hafas[[#This Row],[Längengrad Bahnhof]],".",","))</f>
        <v>13.195281</v>
      </c>
    </row>
    <row r="7325" spans="1:7">
      <c r="A7325" s="4" t="s">
        <v>24027</v>
      </c>
      <c r="B7325">
        <v>8006561</v>
      </c>
      <c r="D7325" s="4" t="s">
        <v>24028</v>
      </c>
      <c r="E7325" s="4" t="s">
        <v>24029</v>
      </c>
      <c r="F7325">
        <f>VALUE(SUBSTITUTE(Hafas[[#This Row],[Breitengrad Bahnhof]],".",","))</f>
        <v>52.200754000000003</v>
      </c>
      <c r="G7325">
        <f>VALUE(SUBSTITUTE(Hafas[[#This Row],[Längengrad Bahnhof]],".",","))</f>
        <v>10.278999000000001</v>
      </c>
    </row>
    <row r="7326" spans="1:7">
      <c r="A7326" s="4" t="s">
        <v>24030</v>
      </c>
      <c r="B7326">
        <v>8013332</v>
      </c>
      <c r="D7326" s="4" t="s">
        <v>24031</v>
      </c>
      <c r="E7326" s="4" t="s">
        <v>24032</v>
      </c>
      <c r="F7326">
        <f>VALUE(SUBSTITUTE(Hafas[[#This Row],[Breitengrad Bahnhof]],".",","))</f>
        <v>51.837865000000001</v>
      </c>
      <c r="G7326">
        <f>VALUE(SUBSTITUTE(Hafas[[#This Row],[Längengrad Bahnhof]],".",","))</f>
        <v>12.421732</v>
      </c>
    </row>
    <row r="7327" spans="1:7">
      <c r="A7327" s="4" t="s">
        <v>24033</v>
      </c>
      <c r="B7327">
        <v>8000257</v>
      </c>
      <c r="D7327" s="4" t="s">
        <v>24034</v>
      </c>
      <c r="E7327" s="4" t="s">
        <v>24035</v>
      </c>
      <c r="F7327">
        <f>VALUE(SUBSTITUTE(Hafas[[#This Row],[Breitengrad Bahnhof]],".",","))</f>
        <v>49.63494</v>
      </c>
      <c r="G7327">
        <f>VALUE(SUBSTITUTE(Hafas[[#This Row],[Längengrad Bahnhof]],".",","))</f>
        <v>8.3564480000000003</v>
      </c>
    </row>
    <row r="7328" spans="1:7">
      <c r="A7328" s="4" t="s">
        <v>24036</v>
      </c>
      <c r="B7328">
        <v>8004788</v>
      </c>
      <c r="D7328" s="4" t="s">
        <v>24037</v>
      </c>
      <c r="E7328" s="4" t="s">
        <v>24038</v>
      </c>
      <c r="F7328">
        <f>VALUE(SUBSTITUTE(Hafas[[#This Row],[Breitengrad Bahnhof]],".",","))</f>
        <v>49.634633999999998</v>
      </c>
      <c r="G7328">
        <f>VALUE(SUBSTITUTE(Hafas[[#This Row],[Längengrad Bahnhof]],".",","))</f>
        <v>8.2796540000000007</v>
      </c>
    </row>
    <row r="7329" spans="1:7">
      <c r="A7329" s="4" t="s">
        <v>24039</v>
      </c>
      <c r="B7329">
        <v>8006533</v>
      </c>
      <c r="D7329" s="4" t="s">
        <v>24040</v>
      </c>
      <c r="E7329" s="4" t="s">
        <v>24041</v>
      </c>
      <c r="F7329">
        <f>VALUE(SUBSTITUTE(Hafas[[#This Row],[Breitengrad Bahnhof]],".",","))</f>
        <v>48.731977000000001</v>
      </c>
      <c r="G7329">
        <f>VALUE(SUBSTITUTE(Hafas[[#This Row],[Längengrad Bahnhof]],".",","))</f>
        <v>10.714478</v>
      </c>
    </row>
    <row r="7330" spans="1:7">
      <c r="A7330" s="4" t="s">
        <v>24042</v>
      </c>
      <c r="B7330">
        <v>8007122</v>
      </c>
      <c r="D7330" s="4" t="s">
        <v>24043</v>
      </c>
      <c r="E7330" s="4" t="s">
        <v>24044</v>
      </c>
      <c r="F7330">
        <f>VALUE(SUBSTITUTE(Hafas[[#This Row],[Breitengrad Bahnhof]],".",","))</f>
        <v>53.226486999999999</v>
      </c>
      <c r="G7330">
        <f>VALUE(SUBSTITUTE(Hafas[[#This Row],[Längengrad Bahnhof]],".",","))</f>
        <v>8.9155099999999994</v>
      </c>
    </row>
    <row r="7331" spans="1:7">
      <c r="A7331" s="4" t="s">
        <v>24045</v>
      </c>
      <c r="B7331">
        <v>8006534</v>
      </c>
      <c r="D7331" s="4" t="s">
        <v>24046</v>
      </c>
      <c r="E7331" s="4" t="s">
        <v>24047</v>
      </c>
      <c r="F7331">
        <f>VALUE(SUBSTITUTE(Hafas[[#This Row],[Breitengrad Bahnhof]],".",","))</f>
        <v>49.846251000000002</v>
      </c>
      <c r="G7331">
        <f>VALUE(SUBSTITUTE(Hafas[[#This Row],[Längengrad Bahnhof]],".",","))</f>
        <v>8.1147120000000008</v>
      </c>
    </row>
    <row r="7332" spans="1:7">
      <c r="A7332" s="4" t="s">
        <v>24048</v>
      </c>
      <c r="B7332">
        <v>8006535</v>
      </c>
      <c r="D7332" s="4" t="s">
        <v>24049</v>
      </c>
      <c r="E7332" s="4" t="s">
        <v>24050</v>
      </c>
      <c r="F7332">
        <f>VALUE(SUBSTITUTE(Hafas[[#This Row],[Breitengrad Bahnhof]],".",","))</f>
        <v>50.244751999999998</v>
      </c>
      <c r="G7332">
        <f>VALUE(SUBSTITUTE(Hafas[[#This Row],[Längengrad Bahnhof]],".",","))</f>
        <v>8.2493230000000004</v>
      </c>
    </row>
    <row r="7333" spans="1:7">
      <c r="A7333" s="4" t="s">
        <v>24051</v>
      </c>
      <c r="B7333">
        <v>8006537</v>
      </c>
      <c r="D7333" s="4" t="s">
        <v>24052</v>
      </c>
      <c r="E7333" s="4" t="s">
        <v>24053</v>
      </c>
      <c r="F7333">
        <f>VALUE(SUBSTITUTE(Hafas[[#This Row],[Breitengrad Bahnhof]],".",","))</f>
        <v>48.624181999999998</v>
      </c>
      <c r="G7333">
        <f>VALUE(SUBSTITUTE(Hafas[[#This Row],[Längengrad Bahnhof]],".",","))</f>
        <v>12.332924999999999</v>
      </c>
    </row>
    <row r="7334" spans="1:7">
      <c r="A7334" s="4" t="s">
        <v>24054</v>
      </c>
      <c r="B7334">
        <v>8006538</v>
      </c>
      <c r="D7334" s="4" t="s">
        <v>24055</v>
      </c>
      <c r="E7334" s="4" t="s">
        <v>24056</v>
      </c>
      <c r="F7334">
        <f>VALUE(SUBSTITUTE(Hafas[[#This Row],[Breitengrad Bahnhof]],".",","))</f>
        <v>49.793464999999998</v>
      </c>
      <c r="G7334">
        <f>VALUE(SUBSTITUTE(Hafas[[#This Row],[Längengrad Bahnhof]],".",","))</f>
        <v>9.1569599999999998</v>
      </c>
    </row>
    <row r="7335" spans="1:7">
      <c r="A7335" s="4" t="s">
        <v>24057</v>
      </c>
      <c r="B7335">
        <v>8000254</v>
      </c>
      <c r="D7335" s="4" t="s">
        <v>24058</v>
      </c>
      <c r="E7335" s="4" t="s">
        <v>24059</v>
      </c>
      <c r="F7335">
        <f>VALUE(SUBSTITUTE(Hafas[[#This Row],[Breitengrad Bahnhof]],".",","))</f>
        <v>49.045678000000002</v>
      </c>
      <c r="G7335">
        <f>VALUE(SUBSTITUTE(Hafas[[#This Row],[Längengrad Bahnhof]],".",","))</f>
        <v>8.2731460000000006</v>
      </c>
    </row>
    <row r="7336" spans="1:7">
      <c r="A7336" s="4" t="s">
        <v>24060</v>
      </c>
      <c r="B7336">
        <v>8079143</v>
      </c>
      <c r="D7336" s="4" t="s">
        <v>24061</v>
      </c>
      <c r="E7336" s="4" t="s">
        <v>24062</v>
      </c>
      <c r="F7336">
        <f>VALUE(SUBSTITUTE(Hafas[[#This Row],[Breitengrad Bahnhof]],".",","))</f>
        <v>49.04862</v>
      </c>
      <c r="G7336">
        <f>VALUE(SUBSTITUTE(Hafas[[#This Row],[Längengrad Bahnhof]],".",","))</f>
        <v>8.2664650000000002</v>
      </c>
    </row>
    <row r="7337" spans="1:7">
      <c r="A7337" s="4" t="s">
        <v>24063</v>
      </c>
      <c r="B7337">
        <v>8079212</v>
      </c>
      <c r="D7337" s="4" t="s">
        <v>24064</v>
      </c>
      <c r="E7337" s="4" t="s">
        <v>24065</v>
      </c>
      <c r="F7337">
        <f>VALUE(SUBSTITUTE(Hafas[[#This Row],[Breitengrad Bahnhof]],".",","))</f>
        <v>49.055995000000003</v>
      </c>
      <c r="G7337">
        <f>VALUE(SUBSTITUTE(Hafas[[#This Row],[Längengrad Bahnhof]],".",","))</f>
        <v>8.2498909999999999</v>
      </c>
    </row>
    <row r="7338" spans="1:7">
      <c r="A7338" s="4" t="s">
        <v>24066</v>
      </c>
      <c r="B7338">
        <v>8079213</v>
      </c>
      <c r="D7338" s="4" t="s">
        <v>24067</v>
      </c>
      <c r="E7338" s="4" t="s">
        <v>24068</v>
      </c>
      <c r="F7338">
        <f>VALUE(SUBSTITUTE(Hafas[[#This Row],[Breitengrad Bahnhof]],".",","))</f>
        <v>49.058565000000002</v>
      </c>
      <c r="G7338">
        <f>VALUE(SUBSTITUTE(Hafas[[#This Row],[Längengrad Bahnhof]],".",","))</f>
        <v>8.2441300000000002</v>
      </c>
    </row>
    <row r="7339" spans="1:7">
      <c r="A7339" s="4" t="s">
        <v>24069</v>
      </c>
      <c r="B7339">
        <v>8079142</v>
      </c>
      <c r="D7339" s="4" t="s">
        <v>24070</v>
      </c>
      <c r="E7339" s="4" t="s">
        <v>24071</v>
      </c>
      <c r="F7339">
        <f>VALUE(SUBSTITUTE(Hafas[[#This Row],[Breitengrad Bahnhof]],".",","))</f>
        <v>49.049779999999998</v>
      </c>
      <c r="G7339">
        <f>VALUE(SUBSTITUTE(Hafas[[#This Row],[Längengrad Bahnhof]],".",","))</f>
        <v>8.2608789999999992</v>
      </c>
    </row>
    <row r="7340" spans="1:7">
      <c r="A7340" s="4" t="s">
        <v>24072</v>
      </c>
      <c r="B7340">
        <v>8079141</v>
      </c>
      <c r="D7340" s="4" t="s">
        <v>24073</v>
      </c>
      <c r="E7340" s="4" t="s">
        <v>24074</v>
      </c>
      <c r="F7340">
        <f>VALUE(SUBSTITUTE(Hafas[[#This Row],[Breitengrad Bahnhof]],".",","))</f>
        <v>49.050843</v>
      </c>
      <c r="G7340">
        <f>VALUE(SUBSTITUTE(Hafas[[#This Row],[Längengrad Bahnhof]],".",","))</f>
        <v>8.2542670000000005</v>
      </c>
    </row>
    <row r="7341" spans="1:7">
      <c r="A7341" s="4" t="s">
        <v>24075</v>
      </c>
      <c r="B7341">
        <v>8006536</v>
      </c>
      <c r="D7341" s="4" t="s">
        <v>24076</v>
      </c>
      <c r="E7341" s="4" t="s">
        <v>24077</v>
      </c>
      <c r="F7341">
        <f>VALUE(SUBSTITUTE(Hafas[[#This Row],[Breitengrad Bahnhof]],".",","))</f>
        <v>49.055109000000002</v>
      </c>
      <c r="G7341">
        <f>VALUE(SUBSTITUTE(Hafas[[#This Row],[Längengrad Bahnhof]],".",","))</f>
        <v>8.2519439999999999</v>
      </c>
    </row>
    <row r="7342" spans="1:7">
      <c r="A7342" s="4" t="s">
        <v>24078</v>
      </c>
      <c r="B7342">
        <v>8079211</v>
      </c>
      <c r="D7342" s="4" t="s">
        <v>24079</v>
      </c>
      <c r="E7342" s="4" t="s">
        <v>24080</v>
      </c>
      <c r="F7342">
        <f>VALUE(SUBSTITUTE(Hafas[[#This Row],[Breitengrad Bahnhof]],".",","))</f>
        <v>49.052422999999997</v>
      </c>
      <c r="G7342">
        <f>VALUE(SUBSTITUTE(Hafas[[#This Row],[Längengrad Bahnhof]],".",","))</f>
        <v>8.2498090000000008</v>
      </c>
    </row>
    <row r="7343" spans="1:7">
      <c r="A7343" s="4" t="s">
        <v>24081</v>
      </c>
      <c r="B7343">
        <v>8006531</v>
      </c>
      <c r="D7343" s="4" t="s">
        <v>24082</v>
      </c>
      <c r="E7343" s="4" t="s">
        <v>24083</v>
      </c>
      <c r="F7343">
        <f>VALUE(SUBSTITUTE(Hafas[[#This Row],[Breitengrad Bahnhof]],".",","))</f>
        <v>49.052975000000004</v>
      </c>
      <c r="G7343">
        <f>VALUE(SUBSTITUTE(Hafas[[#This Row],[Längengrad Bahnhof]],".",","))</f>
        <v>8.2620159999999991</v>
      </c>
    </row>
    <row r="7344" spans="1:7">
      <c r="A7344" s="4" t="s">
        <v>24084</v>
      </c>
      <c r="B7344">
        <v>8006539</v>
      </c>
      <c r="D7344" s="4" t="s">
        <v>24085</v>
      </c>
      <c r="E7344" s="4" t="s">
        <v>24086</v>
      </c>
      <c r="F7344">
        <f>VALUE(SUBSTITUTE(Hafas[[#This Row],[Breitengrad Bahnhof]],".",","))</f>
        <v>49.015507999999997</v>
      </c>
      <c r="G7344">
        <f>VALUE(SUBSTITUTE(Hafas[[#This Row],[Längengrad Bahnhof]],".",","))</f>
        <v>8.6051289999999998</v>
      </c>
    </row>
    <row r="7345" spans="1:7">
      <c r="A7345" s="4" t="s">
        <v>24087</v>
      </c>
      <c r="B7345">
        <v>8070179</v>
      </c>
      <c r="D7345" s="4" t="s">
        <v>24088</v>
      </c>
      <c r="E7345" s="4" t="s">
        <v>24089</v>
      </c>
      <c r="F7345">
        <f>VALUE(SUBSTITUTE(Hafas[[#This Row],[Breitengrad Bahnhof]],".",","))</f>
        <v>49.015785999999999</v>
      </c>
      <c r="G7345">
        <f>VALUE(SUBSTITUTE(Hafas[[#This Row],[Längengrad Bahnhof]],".",","))</f>
        <v>8.6099809999999994</v>
      </c>
    </row>
    <row r="7346" spans="1:7">
      <c r="A7346" s="4" t="s">
        <v>24090</v>
      </c>
      <c r="B7346">
        <v>8006570</v>
      </c>
      <c r="D7346" s="4" t="s">
        <v>24091</v>
      </c>
      <c r="E7346" s="4" t="s">
        <v>24092</v>
      </c>
      <c r="F7346">
        <f>VALUE(SUBSTITUTE(Hafas[[#This Row],[Breitengrad Bahnhof]],".",","))</f>
        <v>53.646987000000003</v>
      </c>
      <c r="G7346">
        <f>VALUE(SUBSTITUTE(Hafas[[#This Row],[Längengrad Bahnhof]],".",","))</f>
        <v>8.5212749999999993</v>
      </c>
    </row>
    <row r="7347" spans="1:7">
      <c r="A7347" s="4" t="s">
        <v>24093</v>
      </c>
      <c r="B7347">
        <v>8006571</v>
      </c>
      <c r="D7347" s="4" t="s">
        <v>24094</v>
      </c>
      <c r="E7347" s="4" t="s">
        <v>24095</v>
      </c>
      <c r="F7347">
        <f>VALUE(SUBSTITUTE(Hafas[[#This Row],[Breitengrad Bahnhof]],".",","))</f>
        <v>51.514712000000003</v>
      </c>
      <c r="G7347">
        <f>VALUE(SUBSTITUTE(Hafas[[#This Row],[Längengrad Bahnhof]],".",","))</f>
        <v>9.0028900000000007</v>
      </c>
    </row>
    <row r="7348" spans="1:7">
      <c r="A7348" s="4" t="s">
        <v>24096</v>
      </c>
      <c r="B7348">
        <v>8010386</v>
      </c>
      <c r="D7348" s="4" t="s">
        <v>24097</v>
      </c>
      <c r="E7348" s="4" t="s">
        <v>24098</v>
      </c>
      <c r="F7348">
        <f>VALUE(SUBSTITUTE(Hafas[[#This Row],[Breitengrad Bahnhof]],".",","))</f>
        <v>52.715432999999997</v>
      </c>
      <c r="G7348">
        <f>VALUE(SUBSTITUTE(Hafas[[#This Row],[Längengrad Bahnhof]],".",","))</f>
        <v>14.140238999999999</v>
      </c>
    </row>
    <row r="7349" spans="1:7">
      <c r="A7349" s="4" t="s">
        <v>24099</v>
      </c>
      <c r="B7349">
        <v>8006572</v>
      </c>
      <c r="D7349" s="4" t="s">
        <v>24100</v>
      </c>
      <c r="E7349" s="4" t="s">
        <v>24101</v>
      </c>
      <c r="F7349">
        <f>VALUE(SUBSTITUTE(Hafas[[#This Row],[Breitengrad Bahnhof]],".",","))</f>
        <v>53.932381999999997</v>
      </c>
      <c r="G7349">
        <f>VALUE(SUBSTITUTE(Hafas[[#This Row],[Längengrad Bahnhof]],".",","))</f>
        <v>9.7481279999999995</v>
      </c>
    </row>
    <row r="7350" spans="1:7">
      <c r="A7350" s="4" t="s">
        <v>24102</v>
      </c>
      <c r="B7350">
        <v>8071263</v>
      </c>
      <c r="D7350" s="4" t="s">
        <v>24103</v>
      </c>
      <c r="E7350" s="4" t="s">
        <v>24104</v>
      </c>
      <c r="F7350">
        <f>VALUE(SUBSTITUTE(Hafas[[#This Row],[Breitengrad Bahnhof]],".",","))</f>
        <v>53.931030999999997</v>
      </c>
      <c r="G7350">
        <f>VALUE(SUBSTITUTE(Hafas[[#This Row],[Längengrad Bahnhof]],".",","))</f>
        <v>9.7465550000000007</v>
      </c>
    </row>
    <row r="7351" spans="1:7">
      <c r="A7351" s="4" t="s">
        <v>24105</v>
      </c>
      <c r="B7351">
        <v>8013357</v>
      </c>
      <c r="D7351" s="4" t="s">
        <v>24106</v>
      </c>
      <c r="E7351" s="4" t="s">
        <v>24107</v>
      </c>
      <c r="F7351">
        <f>VALUE(SUBSTITUTE(Hafas[[#This Row],[Breitengrad Bahnhof]],".",","))</f>
        <v>51.818680999999998</v>
      </c>
      <c r="G7351">
        <f>VALUE(SUBSTITUTE(Hafas[[#This Row],[Längengrad Bahnhof]],".",","))</f>
        <v>11.922141</v>
      </c>
    </row>
    <row r="7352" spans="1:7">
      <c r="A7352" s="4" t="s">
        <v>24108</v>
      </c>
      <c r="B7352">
        <v>8006590</v>
      </c>
      <c r="D7352" s="4" t="s">
        <v>24109</v>
      </c>
      <c r="E7352" s="4" t="s">
        <v>24110</v>
      </c>
      <c r="F7352">
        <f>VALUE(SUBSTITUTE(Hafas[[#This Row],[Breitengrad Bahnhof]],".",","))</f>
        <v>51.719189</v>
      </c>
      <c r="G7352">
        <f>VALUE(SUBSTITUTE(Hafas[[#This Row],[Längengrad Bahnhof]],".",","))</f>
        <v>7.0115780000000001</v>
      </c>
    </row>
    <row r="7353" spans="1:7">
      <c r="A7353" s="4" t="s">
        <v>24111</v>
      </c>
      <c r="B7353">
        <v>8006575</v>
      </c>
      <c r="D7353" s="4" t="s">
        <v>24112</v>
      </c>
      <c r="E7353" s="4" t="s">
        <v>24113</v>
      </c>
      <c r="F7353">
        <f>VALUE(SUBSTITUTE(Hafas[[#This Row],[Breitengrad Bahnhof]],".",","))</f>
        <v>51.267885999999997</v>
      </c>
      <c r="G7353">
        <f>VALUE(SUBSTITUTE(Hafas[[#This Row],[Längengrad Bahnhof]],".",","))</f>
        <v>7.0720229999999997</v>
      </c>
    </row>
    <row r="7354" spans="1:7">
      <c r="A7354" s="4" t="s">
        <v>24114</v>
      </c>
      <c r="B7354">
        <v>8006592</v>
      </c>
      <c r="D7354" s="4" t="s">
        <v>24115</v>
      </c>
      <c r="E7354" s="4" t="s">
        <v>24116</v>
      </c>
      <c r="F7354">
        <f>VALUE(SUBSTITUTE(Hafas[[#This Row],[Breitengrad Bahnhof]],".",","))</f>
        <v>51.659402999999998</v>
      </c>
      <c r="G7354">
        <f>VALUE(SUBSTITUTE(Hafas[[#This Row],[Längengrad Bahnhof]],".",","))</f>
        <v>10.176026</v>
      </c>
    </row>
    <row r="7355" spans="1:7">
      <c r="A7355" s="4" t="s">
        <v>24117</v>
      </c>
      <c r="B7355">
        <v>8013348</v>
      </c>
      <c r="D7355" s="4" t="s">
        <v>24118</v>
      </c>
      <c r="E7355" s="4" t="s">
        <v>24119</v>
      </c>
      <c r="F7355">
        <f>VALUE(SUBSTITUTE(Hafas[[#This Row],[Breitengrad Bahnhof]],".",","))</f>
        <v>51.369020999999996</v>
      </c>
      <c r="G7355">
        <f>VALUE(SUBSTITUTE(Hafas[[#This Row],[Längengrad Bahnhof]],".",","))</f>
        <v>13.389256</v>
      </c>
    </row>
    <row r="7356" spans="1:7">
      <c r="A7356" s="4" t="s">
        <v>24120</v>
      </c>
      <c r="B7356">
        <v>8006595</v>
      </c>
      <c r="D7356" s="4" t="s">
        <v>24121</v>
      </c>
      <c r="E7356" s="4" t="s">
        <v>24122</v>
      </c>
      <c r="F7356">
        <f>VALUE(SUBSTITUTE(Hafas[[#This Row],[Breitengrad Bahnhof]],".",","))</f>
        <v>48.313907</v>
      </c>
      <c r="G7356">
        <f>VALUE(SUBSTITUTE(Hafas[[#This Row],[Längengrad Bahnhof]],".",","))</f>
        <v>10.071035</v>
      </c>
    </row>
    <row r="7357" spans="1:7">
      <c r="A7357" s="4" t="s">
        <v>24123</v>
      </c>
      <c r="B7357">
        <v>8010387</v>
      </c>
      <c r="D7357" s="4" t="s">
        <v>24124</v>
      </c>
      <c r="E7357" s="4" t="s">
        <v>24125</v>
      </c>
      <c r="F7357">
        <f>VALUE(SUBSTITUTE(Hafas[[#This Row],[Breitengrad Bahnhof]],".",","))</f>
        <v>50.797632999999998</v>
      </c>
      <c r="G7357">
        <f>VALUE(SUBSTITUTE(Hafas[[#This Row],[Längengrad Bahnhof]],".",","))</f>
        <v>12.097671999999999</v>
      </c>
    </row>
    <row r="7358" spans="1:7">
      <c r="A7358" s="4" t="s">
        <v>24126</v>
      </c>
      <c r="B7358">
        <v>8013349</v>
      </c>
      <c r="D7358" s="4" t="s">
        <v>24127</v>
      </c>
      <c r="E7358" s="4" t="s">
        <v>24128</v>
      </c>
      <c r="F7358">
        <f>VALUE(SUBSTITUTE(Hafas[[#This Row],[Breitengrad Bahnhof]],".",","))</f>
        <v>50.817438000000003</v>
      </c>
      <c r="G7358">
        <f>VALUE(SUBSTITUTE(Hafas[[#This Row],[Längengrad Bahnhof]],".",","))</f>
        <v>12.077947999999999</v>
      </c>
    </row>
    <row r="7359" spans="1:7">
      <c r="A7359" s="4" t="s">
        <v>24129</v>
      </c>
      <c r="B7359">
        <v>8071826</v>
      </c>
      <c r="D7359" s="4" t="s">
        <v>24130</v>
      </c>
      <c r="E7359" s="4" t="s">
        <v>24131</v>
      </c>
      <c r="F7359">
        <f>VALUE(SUBSTITUTE(Hafas[[#This Row],[Breitengrad Bahnhof]],".",","))</f>
        <v>50.740763000000001</v>
      </c>
      <c r="G7359">
        <f>VALUE(SUBSTITUTE(Hafas[[#This Row],[Längengrad Bahnhof]],".",","))</f>
        <v>13.174623</v>
      </c>
    </row>
    <row r="7360" spans="1:7">
      <c r="A7360" s="4" t="s">
        <v>24132</v>
      </c>
      <c r="B7360">
        <v>8013350</v>
      </c>
      <c r="D7360" s="4" t="s">
        <v>24133</v>
      </c>
      <c r="E7360" s="4" t="s">
        <v>24134</v>
      </c>
      <c r="F7360">
        <f>VALUE(SUBSTITUTE(Hafas[[#This Row],[Breitengrad Bahnhof]],".",","))</f>
        <v>52.165559000000002</v>
      </c>
      <c r="G7360">
        <f>VALUE(SUBSTITUTE(Hafas[[#This Row],[Längengrad Bahnhof]],".",","))</f>
        <v>13.468145</v>
      </c>
    </row>
    <row r="7361" spans="1:7">
      <c r="A7361" s="4" t="s">
        <v>24135</v>
      </c>
      <c r="B7361">
        <v>8000173</v>
      </c>
      <c r="D7361" s="4" t="s">
        <v>24136</v>
      </c>
      <c r="E7361" s="4" t="s">
        <v>24137</v>
      </c>
      <c r="F7361">
        <f>VALUE(SUBSTITUTE(Hafas[[#This Row],[Breitengrad Bahnhof]],".",","))</f>
        <v>50.051113000000001</v>
      </c>
      <c r="G7361">
        <f>VALUE(SUBSTITUTE(Hafas[[#This Row],[Längengrad Bahnhof]],".",","))</f>
        <v>12.033928</v>
      </c>
    </row>
    <row r="7362" spans="1:7">
      <c r="A7362" s="4" t="s">
        <v>24138</v>
      </c>
      <c r="B7362">
        <v>8000268</v>
      </c>
      <c r="D7362" s="4" t="s">
        <v>24139</v>
      </c>
      <c r="E7362" s="4" t="s">
        <v>24140</v>
      </c>
      <c r="F7362">
        <f>VALUE(SUBSTITUTE(Hafas[[#This Row],[Breitengrad Bahnhof]],".",","))</f>
        <v>52.422224999999997</v>
      </c>
      <c r="G7362">
        <f>VALUE(SUBSTITUTE(Hafas[[#This Row],[Längengrad Bahnhof]],".",","))</f>
        <v>9.4509760000000007</v>
      </c>
    </row>
    <row r="7363" spans="1:7">
      <c r="A7363" s="4" t="s">
        <v>1861</v>
      </c>
      <c r="B7363">
        <v>8000266</v>
      </c>
      <c r="D7363" s="4" t="s">
        <v>24141</v>
      </c>
      <c r="E7363" s="4" t="s">
        <v>24142</v>
      </c>
      <c r="F7363">
        <f>VALUE(SUBSTITUTE(Hafas[[#This Row],[Breitengrad Bahnhof]],".",","))</f>
        <v>51.254362999999998</v>
      </c>
      <c r="G7363">
        <f>VALUE(SUBSTITUTE(Hafas[[#This Row],[Längengrad Bahnhof]],".",","))</f>
        <v>7.1495430000000004</v>
      </c>
    </row>
    <row r="7364" spans="1:7">
      <c r="A7364" s="4" t="s">
        <v>24143</v>
      </c>
      <c r="B7364">
        <v>8006596</v>
      </c>
      <c r="D7364" s="4" t="s">
        <v>24144</v>
      </c>
      <c r="E7364" s="4" t="s">
        <v>24145</v>
      </c>
      <c r="F7364">
        <f>VALUE(SUBSTITUTE(Hafas[[#This Row],[Breitengrad Bahnhof]],".",","))</f>
        <v>51.266972000000003</v>
      </c>
      <c r="G7364">
        <f>VALUE(SUBSTITUTE(Hafas[[#This Row],[Längengrad Bahnhof]],".",","))</f>
        <v>7.1951590000000003</v>
      </c>
    </row>
    <row r="7365" spans="1:7">
      <c r="A7365" s="4" t="s">
        <v>24146</v>
      </c>
      <c r="B7365">
        <v>8006601</v>
      </c>
      <c r="D7365" s="4" t="s">
        <v>24147</v>
      </c>
      <c r="E7365" s="4" t="s">
        <v>24148</v>
      </c>
      <c r="F7365">
        <f>VALUE(SUBSTITUTE(Hafas[[#This Row],[Breitengrad Bahnhof]],".",","))</f>
        <v>51.253999999999998</v>
      </c>
      <c r="G7365">
        <f>VALUE(SUBSTITUTE(Hafas[[#This Row],[Längengrad Bahnhof]],".",","))</f>
        <v>7.0554309999999996</v>
      </c>
    </row>
    <row r="7366" spans="1:7">
      <c r="A7366" s="4" t="s">
        <v>24149</v>
      </c>
      <c r="B7366">
        <v>8006607</v>
      </c>
      <c r="D7366" s="4" t="s">
        <v>24150</v>
      </c>
      <c r="E7366" s="4" t="s">
        <v>24151</v>
      </c>
      <c r="F7366">
        <f>VALUE(SUBSTITUTE(Hafas[[#This Row],[Breitengrad Bahnhof]],".",","))</f>
        <v>51.277866000000003</v>
      </c>
      <c r="G7366">
        <f>VALUE(SUBSTITUTE(Hafas[[#This Row],[Längengrad Bahnhof]],".",","))</f>
        <v>7.2422979999999999</v>
      </c>
    </row>
    <row r="7367" spans="1:7">
      <c r="A7367" s="4" t="s">
        <v>24152</v>
      </c>
      <c r="B7367">
        <v>8006719</v>
      </c>
      <c r="D7367" s="4" t="s">
        <v>24153</v>
      </c>
      <c r="E7367" s="4" t="s">
        <v>24154</v>
      </c>
      <c r="F7367">
        <f>VALUE(SUBSTITUTE(Hafas[[#This Row],[Breitengrad Bahnhof]],".",","))</f>
        <v>51.273839000000002</v>
      </c>
      <c r="G7367">
        <f>VALUE(SUBSTITUTE(Hafas[[#This Row],[Längengrad Bahnhof]],".",","))</f>
        <v>7.2214830000000001</v>
      </c>
    </row>
    <row r="7368" spans="1:7">
      <c r="A7368" s="4" t="s">
        <v>24155</v>
      </c>
      <c r="B7368">
        <v>8006616</v>
      </c>
      <c r="D7368" s="4" t="s">
        <v>24156</v>
      </c>
      <c r="E7368" s="4" t="s">
        <v>24157</v>
      </c>
      <c r="F7368">
        <f>VALUE(SUBSTITUTE(Hafas[[#This Row],[Breitengrad Bahnhof]],".",","))</f>
        <v>51.226475999999998</v>
      </c>
      <c r="G7368">
        <f>VALUE(SUBSTITUTE(Hafas[[#This Row],[Längengrad Bahnhof]],".",","))</f>
        <v>7.2156000000000002</v>
      </c>
    </row>
    <row r="7369" spans="1:7">
      <c r="A7369" s="4" t="s">
        <v>24158</v>
      </c>
      <c r="B7369">
        <v>8006618</v>
      </c>
      <c r="D7369" s="4" t="s">
        <v>24159</v>
      </c>
      <c r="E7369" s="4" t="s">
        <v>24160</v>
      </c>
      <c r="F7369">
        <f>VALUE(SUBSTITUTE(Hafas[[#This Row],[Breitengrad Bahnhof]],".",","))</f>
        <v>51.240583999999998</v>
      </c>
      <c r="G7369">
        <f>VALUE(SUBSTITUTE(Hafas[[#This Row],[Längengrad Bahnhof]],".",","))</f>
        <v>7.0965749999999996</v>
      </c>
    </row>
    <row r="7370" spans="1:7">
      <c r="A7370" s="4" t="s">
        <v>24161</v>
      </c>
      <c r="B7370">
        <v>8006619</v>
      </c>
      <c r="D7370" s="4" t="s">
        <v>24162</v>
      </c>
      <c r="E7370" s="4" t="s">
        <v>24163</v>
      </c>
      <c r="F7370">
        <f>VALUE(SUBSTITUTE(Hafas[[#This Row],[Breitengrad Bahnhof]],".",","))</f>
        <v>51.250678999999998</v>
      </c>
      <c r="G7370">
        <f>VALUE(SUBSTITUTE(Hafas[[#This Row],[Längengrad Bahnhof]],".",","))</f>
        <v>7.1406299999999998</v>
      </c>
    </row>
    <row r="7371" spans="1:7">
      <c r="A7371" s="4" t="s">
        <v>24164</v>
      </c>
      <c r="B7371">
        <v>8006620</v>
      </c>
      <c r="D7371" s="4" t="s">
        <v>24165</v>
      </c>
      <c r="E7371" s="4" t="s">
        <v>24166</v>
      </c>
      <c r="F7371">
        <f>VALUE(SUBSTITUTE(Hafas[[#This Row],[Breitengrad Bahnhof]],".",","))</f>
        <v>51.258929000000002</v>
      </c>
      <c r="G7371">
        <f>VALUE(SUBSTITUTE(Hafas[[#This Row],[Längengrad Bahnhof]],".",","))</f>
        <v>7.1712119999999997</v>
      </c>
    </row>
    <row r="7372" spans="1:7">
      <c r="A7372" s="4" t="s">
        <v>24167</v>
      </c>
      <c r="B7372">
        <v>8006718</v>
      </c>
      <c r="D7372" s="4" t="s">
        <v>24168</v>
      </c>
      <c r="E7372" s="4" t="s">
        <v>24169</v>
      </c>
      <c r="F7372">
        <f>VALUE(SUBSTITUTE(Hafas[[#This Row],[Breitengrad Bahnhof]],".",","))</f>
        <v>51.234259000000002</v>
      </c>
      <c r="G7372">
        <f>VALUE(SUBSTITUTE(Hafas[[#This Row],[Längengrad Bahnhof]],".",","))</f>
        <v>7.0715969999999997</v>
      </c>
    </row>
    <row r="7373" spans="1:7">
      <c r="A7373" s="4" t="s">
        <v>2339</v>
      </c>
      <c r="B7373">
        <v>8006623</v>
      </c>
      <c r="D7373" s="4" t="s">
        <v>24170</v>
      </c>
      <c r="E7373" s="4" t="s">
        <v>24171</v>
      </c>
      <c r="F7373">
        <f>VALUE(SUBSTITUTE(Hafas[[#This Row],[Breitengrad Bahnhof]],".",","))</f>
        <v>51.243468999999997</v>
      </c>
      <c r="G7373">
        <f>VALUE(SUBSTITUTE(Hafas[[#This Row],[Längengrad Bahnhof]],".",","))</f>
        <v>7.1070200000000003</v>
      </c>
    </row>
    <row r="7374" spans="1:7">
      <c r="A7374" s="4" t="s">
        <v>24172</v>
      </c>
      <c r="B7374">
        <v>8006577</v>
      </c>
      <c r="D7374" s="4" t="s">
        <v>24173</v>
      </c>
      <c r="E7374" s="4" t="s">
        <v>24174</v>
      </c>
      <c r="F7374">
        <f>VALUE(SUBSTITUTE(Hafas[[#This Row],[Breitengrad Bahnhof]],".",","))</f>
        <v>50.760013000000001</v>
      </c>
      <c r="G7374">
        <f>VALUE(SUBSTITUTE(Hafas[[#This Row],[Längengrad Bahnhof]],".",","))</f>
        <v>8.1417660000000005</v>
      </c>
    </row>
    <row r="7375" spans="1:7">
      <c r="A7375" s="4" t="s">
        <v>24175</v>
      </c>
      <c r="B7375">
        <v>8006578</v>
      </c>
      <c r="D7375" s="4" t="s">
        <v>24176</v>
      </c>
      <c r="E7375" s="4" t="s">
        <v>24177</v>
      </c>
      <c r="F7375">
        <f>VALUE(SUBSTITUTE(Hafas[[#This Row],[Breitengrad Bahnhof]],".",","))</f>
        <v>50.756915999999997</v>
      </c>
      <c r="G7375">
        <f>VALUE(SUBSTITUTE(Hafas[[#This Row],[Längengrad Bahnhof]],".",","))</f>
        <v>8.1268750000000001</v>
      </c>
    </row>
    <row r="7376" spans="1:7">
      <c r="A7376" s="4" t="s">
        <v>24178</v>
      </c>
      <c r="B7376">
        <v>8006624</v>
      </c>
      <c r="D7376" s="4" t="s">
        <v>24179</v>
      </c>
      <c r="E7376" s="4" t="s">
        <v>24180</v>
      </c>
      <c r="F7376">
        <f>VALUE(SUBSTITUTE(Hafas[[#This Row],[Breitengrad Bahnhof]],".",","))</f>
        <v>50.253194000000001</v>
      </c>
      <c r="G7376">
        <f>VALUE(SUBSTITUTE(Hafas[[#This Row],[Längengrad Bahnhof]],".",","))</f>
        <v>11.99001</v>
      </c>
    </row>
    <row r="7377" spans="1:7">
      <c r="A7377" s="4" t="s">
        <v>24181</v>
      </c>
      <c r="B7377">
        <v>8006625</v>
      </c>
      <c r="D7377" s="4" t="s">
        <v>24182</v>
      </c>
      <c r="E7377" s="4" t="s">
        <v>24183</v>
      </c>
      <c r="F7377">
        <f>VALUE(SUBSTITUTE(Hafas[[#This Row],[Breitengrad Bahnhof]],".",","))</f>
        <v>48.001755000000003</v>
      </c>
      <c r="G7377">
        <f>VALUE(SUBSTITUTE(Hafas[[#This Row],[Längengrad Bahnhof]],".",","))</f>
        <v>8.7778419999999997</v>
      </c>
    </row>
    <row r="7378" spans="1:7">
      <c r="A7378" s="4" t="s">
        <v>24184</v>
      </c>
      <c r="B7378">
        <v>8006626</v>
      </c>
      <c r="D7378" s="4" t="s">
        <v>24185</v>
      </c>
      <c r="E7378" s="4" t="s">
        <v>24186</v>
      </c>
      <c r="F7378">
        <f>VALUE(SUBSTITUTE(Hafas[[#This Row],[Breitengrad Bahnhof]],".",","))</f>
        <v>48.008527999999998</v>
      </c>
      <c r="G7378">
        <f>VALUE(SUBSTITUTE(Hafas[[#This Row],[Längengrad Bahnhof]],".",","))</f>
        <v>8.7753870000000003</v>
      </c>
    </row>
    <row r="7379" spans="1:7">
      <c r="A7379" s="4" t="s">
        <v>24187</v>
      </c>
      <c r="B7379">
        <v>8006579</v>
      </c>
      <c r="D7379" s="4" t="s">
        <v>24188</v>
      </c>
      <c r="E7379" s="4" t="s">
        <v>24189</v>
      </c>
      <c r="F7379">
        <f>VALUE(SUBSTITUTE(Hafas[[#This Row],[Breitengrad Bahnhof]],".",","))</f>
        <v>50.823858999999999</v>
      </c>
      <c r="G7379">
        <f>VALUE(SUBSTITUTE(Hafas[[#This Row],[Längengrad Bahnhof]],".",","))</f>
        <v>6.1927000000000003</v>
      </c>
    </row>
    <row r="7380" spans="1:7">
      <c r="A7380" s="4" t="s">
        <v>24190</v>
      </c>
      <c r="B7380">
        <v>8006581</v>
      </c>
      <c r="D7380" s="4" t="s">
        <v>24191</v>
      </c>
      <c r="E7380" s="4" t="s">
        <v>24192</v>
      </c>
      <c r="F7380">
        <f>VALUE(SUBSTITUTE(Hafas[[#This Row],[Breitengrad Bahnhof]],".",","))</f>
        <v>49.244182000000002</v>
      </c>
      <c r="G7380">
        <f>VALUE(SUBSTITUTE(Hafas[[#This Row],[Längengrad Bahnhof]],".",","))</f>
        <v>7.193441</v>
      </c>
    </row>
    <row r="7381" spans="1:7">
      <c r="A7381" s="4" t="s">
        <v>24193</v>
      </c>
      <c r="B7381">
        <v>8013360</v>
      </c>
      <c r="D7381" s="4" t="s">
        <v>24194</v>
      </c>
      <c r="E7381" s="4" t="s">
        <v>24195</v>
      </c>
      <c r="F7381">
        <f>VALUE(SUBSTITUTE(Hafas[[#This Row],[Breitengrad Bahnhof]],".",","))</f>
        <v>50.466172</v>
      </c>
      <c r="G7381">
        <f>VALUE(SUBSTITUTE(Hafas[[#This Row],[Längengrad Bahnhof]],".",","))</f>
        <v>11.543131000000001</v>
      </c>
    </row>
    <row r="7382" spans="1:7">
      <c r="A7382" s="4" t="s">
        <v>24196</v>
      </c>
      <c r="B7382">
        <v>8000260</v>
      </c>
      <c r="D7382" s="4" t="s">
        <v>24197</v>
      </c>
      <c r="E7382" s="4" t="s">
        <v>24198</v>
      </c>
      <c r="F7382">
        <f>VALUE(SUBSTITUTE(Hafas[[#This Row],[Breitengrad Bahnhof]],".",","))</f>
        <v>49.801796000000003</v>
      </c>
      <c r="G7382">
        <f>VALUE(SUBSTITUTE(Hafas[[#This Row],[Längengrad Bahnhof]],".",","))</f>
        <v>9.9357799999999994</v>
      </c>
    </row>
    <row r="7383" spans="1:7">
      <c r="A7383" s="4" t="s">
        <v>24199</v>
      </c>
      <c r="B7383">
        <v>8006582</v>
      </c>
      <c r="D7383" s="4" t="s">
        <v>24200</v>
      </c>
      <c r="E7383" s="4" t="s">
        <v>24201</v>
      </c>
      <c r="F7383">
        <f>VALUE(SUBSTITUTE(Hafas[[#This Row],[Breitengrad Bahnhof]],".",","))</f>
        <v>49.788193</v>
      </c>
      <c r="G7383">
        <f>VALUE(SUBSTITUTE(Hafas[[#This Row],[Längengrad Bahnhof]],".",","))</f>
        <v>9.9435029999999998</v>
      </c>
    </row>
    <row r="7384" spans="1:7">
      <c r="A7384" s="4" t="s">
        <v>24202</v>
      </c>
      <c r="B7384">
        <v>8006580</v>
      </c>
      <c r="D7384" s="4" t="s">
        <v>24203</v>
      </c>
      <c r="E7384" s="4" t="s">
        <v>24204</v>
      </c>
      <c r="F7384">
        <f>VALUE(SUBSTITUTE(Hafas[[#This Row],[Breitengrad Bahnhof]],".",","))</f>
        <v>49.761133000000001</v>
      </c>
      <c r="G7384">
        <f>VALUE(SUBSTITUTE(Hafas[[#This Row],[Längengrad Bahnhof]],".",","))</f>
        <v>9.9532620000000005</v>
      </c>
    </row>
    <row r="7385" spans="1:7">
      <c r="A7385" s="4" t="s">
        <v>24205</v>
      </c>
      <c r="B7385">
        <v>8006586</v>
      </c>
      <c r="D7385" s="4" t="s">
        <v>24206</v>
      </c>
      <c r="E7385" s="4" t="s">
        <v>24207</v>
      </c>
      <c r="F7385">
        <f>VALUE(SUBSTITUTE(Hafas[[#This Row],[Breitengrad Bahnhof]],".",","))</f>
        <v>49.804938</v>
      </c>
      <c r="G7385">
        <f>VALUE(SUBSTITUTE(Hafas[[#This Row],[Längengrad Bahnhof]],".",","))</f>
        <v>9.8845930000000006</v>
      </c>
    </row>
    <row r="7386" spans="1:7">
      <c r="A7386" s="4" t="s">
        <v>24208</v>
      </c>
      <c r="B7386">
        <v>8013361</v>
      </c>
      <c r="D7386" s="4" t="s">
        <v>24209</v>
      </c>
      <c r="E7386" s="4" t="s">
        <v>24210</v>
      </c>
      <c r="F7386">
        <f>VALUE(SUBSTITUTE(Hafas[[#This Row],[Breitengrad Bahnhof]],".",","))</f>
        <v>51.364418000000001</v>
      </c>
      <c r="G7386">
        <f>VALUE(SUBSTITUTE(Hafas[[#This Row],[Längengrad Bahnhof]],".",","))</f>
        <v>12.738972</v>
      </c>
    </row>
    <row r="7387" spans="1:7">
      <c r="A7387" s="4" t="s">
        <v>24211</v>
      </c>
      <c r="B7387">
        <v>8010388</v>
      </c>
      <c r="D7387" s="4" t="s">
        <v>24212</v>
      </c>
      <c r="E7387" s="4" t="s">
        <v>24213</v>
      </c>
      <c r="F7387">
        <f>VALUE(SUBSTITUTE(Hafas[[#This Row],[Breitengrad Bahnhof]],".",","))</f>
        <v>50.805483000000002</v>
      </c>
      <c r="G7387">
        <f>VALUE(SUBSTITUTE(Hafas[[#This Row],[Längengrad Bahnhof]],".",","))</f>
        <v>12.756417000000001</v>
      </c>
    </row>
    <row r="7388" spans="1:7">
      <c r="A7388" s="4" t="s">
        <v>24214</v>
      </c>
      <c r="B7388">
        <v>8013352</v>
      </c>
      <c r="D7388" s="4" t="s">
        <v>24215</v>
      </c>
      <c r="E7388" s="4" t="s">
        <v>24216</v>
      </c>
      <c r="F7388">
        <f>VALUE(SUBSTITUTE(Hafas[[#This Row],[Breitengrad Bahnhof]],".",","))</f>
        <v>54.230271999999999</v>
      </c>
      <c r="G7388">
        <f>VALUE(SUBSTITUTE(Hafas[[#This Row],[Längengrad Bahnhof]],".",","))</f>
        <v>13.139609999999999</v>
      </c>
    </row>
    <row r="7389" spans="1:7">
      <c r="A7389" s="4" t="s">
        <v>24217</v>
      </c>
      <c r="B7389">
        <v>8006588</v>
      </c>
      <c r="D7389" s="4" t="s">
        <v>24218</v>
      </c>
      <c r="E7389" s="4" t="s">
        <v>24219</v>
      </c>
      <c r="F7389">
        <f>VALUE(SUBSTITUTE(Hafas[[#This Row],[Breitengrad Bahnhof]],".",","))</f>
        <v>50.218423999999999</v>
      </c>
      <c r="G7389">
        <f>VALUE(SUBSTITUTE(Hafas[[#This Row],[Längengrad Bahnhof]],".",","))</f>
        <v>11.709552</v>
      </c>
    </row>
    <row r="7390" spans="1:7">
      <c r="A7390" s="4" t="s">
        <v>24220</v>
      </c>
      <c r="B7390">
        <v>8013363</v>
      </c>
      <c r="D7390" s="4" t="s">
        <v>24221</v>
      </c>
      <c r="E7390" s="4" t="s">
        <v>24222</v>
      </c>
      <c r="F7390">
        <f>VALUE(SUBSTITUTE(Hafas[[#This Row],[Breitengrad Bahnhof]],".",","))</f>
        <v>52.888351</v>
      </c>
      <c r="G7390">
        <f>VALUE(SUBSTITUTE(Hafas[[#This Row],[Längengrad Bahnhof]],".",","))</f>
        <v>12.456704</v>
      </c>
    </row>
    <row r="7391" spans="1:7">
      <c r="A7391" s="4" t="s">
        <v>24223</v>
      </c>
      <c r="B7391">
        <v>8010389</v>
      </c>
      <c r="D7391" s="4" t="s">
        <v>24224</v>
      </c>
      <c r="E7391" s="4" t="s">
        <v>24225</v>
      </c>
      <c r="F7391">
        <f>VALUE(SUBSTITUTE(Hafas[[#This Row],[Breitengrad Bahnhof]],".",","))</f>
        <v>52.551850999999999</v>
      </c>
      <c r="G7391">
        <f>VALUE(SUBSTITUTE(Hafas[[#This Row],[Längengrad Bahnhof]],".",","))</f>
        <v>12.939728000000001</v>
      </c>
    </row>
    <row r="7392" spans="1:7">
      <c r="A7392" s="4" t="s">
        <v>24226</v>
      </c>
      <c r="B7392">
        <v>8013365</v>
      </c>
      <c r="D7392" s="4" t="s">
        <v>24227</v>
      </c>
      <c r="E7392" s="4" t="s">
        <v>24228</v>
      </c>
      <c r="F7392">
        <f>VALUE(SUBSTITUTE(Hafas[[#This Row],[Breitengrad Bahnhof]],".",","))</f>
        <v>52.385111999999999</v>
      </c>
      <c r="G7392">
        <f>VALUE(SUBSTITUTE(Hafas[[#This Row],[Längengrad Bahnhof]],".",","))</f>
        <v>12.37425</v>
      </c>
    </row>
    <row r="7393" spans="1:7">
      <c r="A7393" s="4" t="s">
        <v>24229</v>
      </c>
      <c r="B7393">
        <v>8006270</v>
      </c>
      <c r="D7393" s="4" t="s">
        <v>24230</v>
      </c>
      <c r="E7393" s="4" t="s">
        <v>24231</v>
      </c>
      <c r="F7393">
        <f>VALUE(SUBSTITUTE(Hafas[[#This Row],[Breitengrad Bahnhof]],".",","))</f>
        <v>53.118122999999997</v>
      </c>
      <c r="G7393">
        <f>VALUE(SUBSTITUTE(Hafas[[#This Row],[Längengrad Bahnhof]],".",","))</f>
        <v>8.3372480000000007</v>
      </c>
    </row>
    <row r="7394" spans="1:7">
      <c r="A7394" s="4" t="s">
        <v>24232</v>
      </c>
      <c r="B7394">
        <v>8012703</v>
      </c>
      <c r="D7394" s="4" t="s">
        <v>24233</v>
      </c>
      <c r="E7394" s="4" t="s">
        <v>24234</v>
      </c>
      <c r="F7394">
        <f>VALUE(SUBSTITUTE(Hafas[[#This Row],[Breitengrad Bahnhof]],".",","))</f>
        <v>52.857264000000001</v>
      </c>
      <c r="G7394">
        <f>VALUE(SUBSTITUTE(Hafas[[#This Row],[Längengrad Bahnhof]],".",","))</f>
        <v>12.897265000000001</v>
      </c>
    </row>
    <row r="7395" spans="1:7">
      <c r="A7395" s="4" t="s">
        <v>24235</v>
      </c>
      <c r="B7395">
        <v>8006627</v>
      </c>
      <c r="D7395" s="4" t="s">
        <v>24236</v>
      </c>
      <c r="E7395" s="4" t="s">
        <v>24237</v>
      </c>
      <c r="F7395">
        <f>VALUE(SUBSTITUTE(Hafas[[#This Row],[Breitengrad Bahnhof]],".",","))</f>
        <v>49.398896999999998</v>
      </c>
      <c r="G7395">
        <f>VALUE(SUBSTITUTE(Hafas[[#This Row],[Längengrad Bahnhof]],".",","))</f>
        <v>7.0348240000000004</v>
      </c>
    </row>
    <row r="7396" spans="1:7">
      <c r="A7396" s="4" t="s">
        <v>24238</v>
      </c>
      <c r="B7396">
        <v>8070580</v>
      </c>
      <c r="D7396" s="4" t="s">
        <v>24239</v>
      </c>
      <c r="E7396" s="4" t="s">
        <v>24240</v>
      </c>
      <c r="F7396">
        <f>VALUE(SUBSTITUTE(Hafas[[#This Row],[Breitengrad Bahnhof]],".",","))</f>
        <v>47.814174000000001</v>
      </c>
      <c r="G7396">
        <f>VALUE(SUBSTITUTE(Hafas[[#This Row],[Längengrad Bahnhof]],".",","))</f>
        <v>8.51694</v>
      </c>
    </row>
    <row r="7397" spans="1:7">
      <c r="A7397" s="4" t="s">
        <v>24241</v>
      </c>
      <c r="B7397">
        <v>8013366</v>
      </c>
      <c r="D7397" s="4" t="s">
        <v>24242</v>
      </c>
      <c r="E7397" s="4" t="s">
        <v>24243</v>
      </c>
      <c r="F7397">
        <f>VALUE(SUBSTITUTE(Hafas[[#This Row],[Breitengrad Bahnhof]],".",","))</f>
        <v>50.957098999999999</v>
      </c>
      <c r="G7397">
        <f>VALUE(SUBSTITUTE(Hafas[[#This Row],[Längengrad Bahnhof]],".",","))</f>
        <v>10.396597999999999</v>
      </c>
    </row>
    <row r="7398" spans="1:7">
      <c r="A7398" s="4" t="s">
        <v>24244</v>
      </c>
      <c r="B7398">
        <v>8013367</v>
      </c>
      <c r="D7398" s="4" t="s">
        <v>24245</v>
      </c>
      <c r="E7398" s="4" t="s">
        <v>24246</v>
      </c>
      <c r="F7398">
        <f>VALUE(SUBSTITUTE(Hafas[[#This Row],[Breitengrad Bahnhof]],".",","))</f>
        <v>53.004316000000003</v>
      </c>
      <c r="G7398">
        <f>VALUE(SUBSTITUTE(Hafas[[#This Row],[Längengrad Bahnhof]],".",","))</f>
        <v>12.352854000000001</v>
      </c>
    </row>
    <row r="7399" spans="1:7">
      <c r="A7399" s="4" t="s">
        <v>24247</v>
      </c>
      <c r="B7399">
        <v>8006628</v>
      </c>
      <c r="D7399" s="4" t="s">
        <v>24248</v>
      </c>
      <c r="E7399" s="4" t="s">
        <v>24249</v>
      </c>
      <c r="F7399">
        <f>VALUE(SUBSTITUTE(Hafas[[#This Row],[Breitengrad Bahnhof]],".",","))</f>
        <v>47.662087999999997</v>
      </c>
      <c r="G7399">
        <f>VALUE(SUBSTITUTE(Hafas[[#This Row],[Längengrad Bahnhof]],".",","))</f>
        <v>8.3636540000000004</v>
      </c>
    </row>
    <row r="7400" spans="1:7">
      <c r="A7400" s="4" t="s">
        <v>24250</v>
      </c>
      <c r="B7400">
        <v>8006629</v>
      </c>
      <c r="D7400" s="4" t="s">
        <v>24251</v>
      </c>
      <c r="E7400" s="4" t="s">
        <v>24252</v>
      </c>
      <c r="F7400">
        <f>VALUE(SUBSTITUTE(Hafas[[#This Row],[Breitengrad Bahnhof]],".",","))</f>
        <v>47.546328000000003</v>
      </c>
      <c r="G7400">
        <f>VALUE(SUBSTITUTE(Hafas[[#This Row],[Längengrad Bahnhof]],".",","))</f>
        <v>7.6909179999999999</v>
      </c>
    </row>
    <row r="7401" spans="1:7">
      <c r="A7401" s="4" t="s">
        <v>24253</v>
      </c>
      <c r="B7401">
        <v>8007760</v>
      </c>
      <c r="D7401" s="4" t="s">
        <v>24254</v>
      </c>
      <c r="E7401" s="4" t="s">
        <v>24255</v>
      </c>
      <c r="F7401">
        <f>VALUE(SUBSTITUTE(Hafas[[#This Row],[Breitengrad Bahnhof]],".",","))</f>
        <v>54.692875999999998</v>
      </c>
      <c r="G7401">
        <f>VALUE(SUBSTITUTE(Hafas[[#This Row],[Längengrad Bahnhof]],".",","))</f>
        <v>8.5766039999999997</v>
      </c>
    </row>
    <row r="7402" spans="1:7">
      <c r="A7402" s="4" t="s">
        <v>24256</v>
      </c>
      <c r="B7402">
        <v>8006630</v>
      </c>
      <c r="D7402" s="4" t="s">
        <v>24257</v>
      </c>
      <c r="E7402" s="4" t="s">
        <v>24258</v>
      </c>
      <c r="F7402">
        <f>VALUE(SUBSTITUTE(Hafas[[#This Row],[Breitengrad Bahnhof]],".",","))</f>
        <v>51.659669999999998</v>
      </c>
      <c r="G7402">
        <f>VALUE(SUBSTITUTE(Hafas[[#This Row],[Längengrad Bahnhof]],".",","))</f>
        <v>6.4452870000000004</v>
      </c>
    </row>
    <row r="7403" spans="1:7">
      <c r="A7403" s="4" t="s">
        <v>24259</v>
      </c>
      <c r="B7403">
        <v>8013368</v>
      </c>
      <c r="D7403" s="4" t="s">
        <v>24260</v>
      </c>
      <c r="E7403" s="4" t="s">
        <v>24261</v>
      </c>
      <c r="F7403">
        <f>VALUE(SUBSTITUTE(Hafas[[#This Row],[Breitengrad Bahnhof]],".",","))</f>
        <v>51.348936000000002</v>
      </c>
      <c r="G7403">
        <f>VALUE(SUBSTITUTE(Hafas[[#This Row],[Längengrad Bahnhof]],".",","))</f>
        <v>13.515694</v>
      </c>
    </row>
    <row r="7404" spans="1:7">
      <c r="A7404" s="4" t="s">
        <v>24262</v>
      </c>
      <c r="B7404">
        <v>8071194</v>
      </c>
      <c r="D7404" s="4" t="s">
        <v>24263</v>
      </c>
      <c r="E7404" s="4" t="s">
        <v>24264</v>
      </c>
      <c r="F7404">
        <f>VALUE(SUBSTITUTE(Hafas[[#This Row],[Breitengrad Bahnhof]],".",","))</f>
        <v>51.353912000000001</v>
      </c>
      <c r="G7404">
        <f>VALUE(SUBSTITUTE(Hafas[[#This Row],[Längengrad Bahnhof]],".",","))</f>
        <v>13.501768999999999</v>
      </c>
    </row>
    <row r="7405" spans="1:7">
      <c r="A7405" s="4" t="s">
        <v>24265</v>
      </c>
      <c r="B7405">
        <v>8013370</v>
      </c>
      <c r="D7405" s="4" t="s">
        <v>24266</v>
      </c>
      <c r="E7405" s="4" t="s">
        <v>24267</v>
      </c>
      <c r="F7405">
        <f>VALUE(SUBSTITUTE(Hafas[[#This Row],[Breitengrad Bahnhof]],".",","))</f>
        <v>53.502653000000002</v>
      </c>
      <c r="G7405">
        <f>VALUE(SUBSTITUTE(Hafas[[#This Row],[Längengrad Bahnhof]],".",","))</f>
        <v>11.324498</v>
      </c>
    </row>
    <row r="7406" spans="1:7">
      <c r="A7406" s="4" t="s">
        <v>24268</v>
      </c>
      <c r="B7406">
        <v>8013371</v>
      </c>
      <c r="D7406" s="4" t="s">
        <v>24269</v>
      </c>
      <c r="E7406" s="4" t="s">
        <v>24270</v>
      </c>
      <c r="F7406">
        <f>VALUE(SUBSTITUTE(Hafas[[#This Row],[Breitengrad Bahnhof]],".",","))</f>
        <v>51.919969000000002</v>
      </c>
      <c r="G7406">
        <f>VALUE(SUBSTITUTE(Hafas[[#This Row],[Längengrad Bahnhof]],".",","))</f>
        <v>12.781211000000001</v>
      </c>
    </row>
    <row r="7407" spans="1:7">
      <c r="A7407" s="4" t="s">
        <v>24271</v>
      </c>
      <c r="B7407">
        <v>8006632</v>
      </c>
      <c r="D7407" s="4" t="s">
        <v>24272</v>
      </c>
      <c r="E7407" s="4" t="s">
        <v>24273</v>
      </c>
      <c r="F7407">
        <f>VALUE(SUBSTITUTE(Hafas[[#This Row],[Breitengrad Bahnhof]],".",","))</f>
        <v>49.967374</v>
      </c>
      <c r="G7407">
        <f>VALUE(SUBSTITUTE(Hafas[[#This Row],[Längengrad Bahnhof]],".",","))</f>
        <v>11.766251</v>
      </c>
    </row>
    <row r="7408" spans="1:7">
      <c r="A7408" s="4" t="s">
        <v>24274</v>
      </c>
      <c r="B7408">
        <v>8006633</v>
      </c>
      <c r="D7408" s="4" t="s">
        <v>24275</v>
      </c>
      <c r="E7408" s="4" t="s">
        <v>24276</v>
      </c>
      <c r="F7408">
        <f>VALUE(SUBSTITUTE(Hafas[[#This Row],[Breitengrad Bahnhof]],".",","))</f>
        <v>49.104756999999999</v>
      </c>
      <c r="G7408">
        <f>VALUE(SUBSTITUTE(Hafas[[#This Row],[Längengrad Bahnhof]],".",","))</f>
        <v>8.8166639999999994</v>
      </c>
    </row>
    <row r="7409" spans="1:7">
      <c r="A7409" s="4" t="s">
        <v>24277</v>
      </c>
      <c r="B7409">
        <v>8006634</v>
      </c>
      <c r="D7409" s="4" t="s">
        <v>24278</v>
      </c>
      <c r="E7409" s="4" t="s">
        <v>24279</v>
      </c>
      <c r="F7409">
        <f>VALUE(SUBSTITUTE(Hafas[[#This Row],[Breitengrad Bahnhof]],".",","))</f>
        <v>50.018290999999998</v>
      </c>
      <c r="G7409">
        <f>VALUE(SUBSTITUTE(Hafas[[#This Row],[Längengrad Bahnhof]],".",","))</f>
        <v>10.929894000000001</v>
      </c>
    </row>
    <row r="7410" spans="1:7">
      <c r="A7410" s="4" t="s">
        <v>24280</v>
      </c>
      <c r="B7410">
        <v>8071031</v>
      </c>
      <c r="D7410" s="4" t="s">
        <v>24281</v>
      </c>
      <c r="E7410" s="4" t="s">
        <v>24282</v>
      </c>
      <c r="F7410">
        <f>VALUE(SUBSTITUTE(Hafas[[#This Row],[Breitengrad Bahnhof]],".",","))</f>
        <v>50.018087000000001</v>
      </c>
      <c r="G7410">
        <f>VALUE(SUBSTITUTE(Hafas[[#This Row],[Längengrad Bahnhof]],".",","))</f>
        <v>10.931324999999999</v>
      </c>
    </row>
    <row r="7411" spans="1:7">
      <c r="A7411" s="4" t="s">
        <v>24283</v>
      </c>
      <c r="B7411">
        <v>8013373</v>
      </c>
      <c r="D7411" s="4" t="s">
        <v>24284</v>
      </c>
      <c r="E7411" s="4" t="s">
        <v>24285</v>
      </c>
      <c r="F7411">
        <f>VALUE(SUBSTITUTE(Hafas[[#This Row],[Breitengrad Bahnhof]],".",","))</f>
        <v>54.240746999999999</v>
      </c>
      <c r="G7411">
        <f>VALUE(SUBSTITUTE(Hafas[[#This Row],[Längengrad Bahnhof]],".",","))</f>
        <v>13.080030000000001</v>
      </c>
    </row>
    <row r="7412" spans="1:7">
      <c r="A7412" s="4" t="s">
        <v>24286</v>
      </c>
      <c r="B7412">
        <v>8079780</v>
      </c>
      <c r="D7412" s="4" t="s">
        <v>24287</v>
      </c>
      <c r="E7412" s="4" t="s">
        <v>24288</v>
      </c>
      <c r="F7412">
        <f>VALUE(SUBSTITUTE(Hafas[[#This Row],[Breitengrad Bahnhof]],".",","))</f>
        <v>54.239989000000001</v>
      </c>
      <c r="G7412">
        <f>VALUE(SUBSTITUTE(Hafas[[#This Row],[Längengrad Bahnhof]],".",","))</f>
        <v>13.081526</v>
      </c>
    </row>
    <row r="7413" spans="1:7">
      <c r="A7413" s="4" t="s">
        <v>24289</v>
      </c>
      <c r="B7413">
        <v>8013376</v>
      </c>
      <c r="D7413" s="4" t="s">
        <v>24290</v>
      </c>
      <c r="E7413" s="4" t="s">
        <v>24291</v>
      </c>
      <c r="F7413">
        <f>VALUE(SUBSTITUTE(Hafas[[#This Row],[Breitengrad Bahnhof]],".",","))</f>
        <v>52.264862999999998</v>
      </c>
      <c r="G7413">
        <f>VALUE(SUBSTITUTE(Hafas[[#This Row],[Längengrad Bahnhof]],".",","))</f>
        <v>13.635142999999999</v>
      </c>
    </row>
    <row r="7414" spans="1:7">
      <c r="A7414" s="4" t="s">
        <v>24292</v>
      </c>
      <c r="B7414">
        <v>8013377</v>
      </c>
      <c r="D7414" s="4" t="s">
        <v>24293</v>
      </c>
      <c r="E7414" s="4" t="s">
        <v>24294</v>
      </c>
      <c r="F7414">
        <f>VALUE(SUBSTITUTE(Hafas[[#This Row],[Breitengrad Bahnhof]],".",","))</f>
        <v>52.979387000000003</v>
      </c>
      <c r="G7414">
        <f>VALUE(SUBSTITUTE(Hafas[[#This Row],[Längengrad Bahnhof]],".",","))</f>
        <v>13.317482</v>
      </c>
    </row>
    <row r="7415" spans="1:7">
      <c r="A7415" s="4" t="s">
        <v>24295</v>
      </c>
      <c r="B7415">
        <v>8013378</v>
      </c>
      <c r="D7415" s="4" t="s">
        <v>24296</v>
      </c>
      <c r="E7415" s="4" t="s">
        <v>24297</v>
      </c>
      <c r="F7415">
        <f>VALUE(SUBSTITUTE(Hafas[[#This Row],[Breitengrad Bahnhof]],".",","))</f>
        <v>53.005699999999997</v>
      </c>
      <c r="G7415">
        <f>VALUE(SUBSTITUTE(Hafas[[#This Row],[Längengrad Bahnhof]],".",","))</f>
        <v>13.345779</v>
      </c>
    </row>
    <row r="7416" spans="1:7">
      <c r="A7416" s="4" t="s">
        <v>24298</v>
      </c>
      <c r="B7416">
        <v>8006635</v>
      </c>
      <c r="D7416" s="4" t="s">
        <v>24299</v>
      </c>
      <c r="E7416" s="4" t="s">
        <v>24300</v>
      </c>
      <c r="F7416">
        <f>VALUE(SUBSTITUTE(Hafas[[#This Row],[Breitengrad Bahnhof]],".",","))</f>
        <v>50.005141999999999</v>
      </c>
      <c r="G7416">
        <f>VALUE(SUBSTITUTE(Hafas[[#This Row],[Längengrad Bahnhof]],".",","))</f>
        <v>10.598519</v>
      </c>
    </row>
    <row r="7417" spans="1:7">
      <c r="A7417" s="4" t="s">
        <v>24301</v>
      </c>
      <c r="B7417">
        <v>8013381</v>
      </c>
      <c r="D7417" s="4" t="s">
        <v>24302</v>
      </c>
      <c r="E7417" s="4" t="s">
        <v>24303</v>
      </c>
      <c r="F7417">
        <f>VALUE(SUBSTITUTE(Hafas[[#This Row],[Breitengrad Bahnhof]],".",","))</f>
        <v>51.330205999999997</v>
      </c>
      <c r="G7417">
        <f>VALUE(SUBSTITUTE(Hafas[[#This Row],[Längengrad Bahnhof]],".",","))</f>
        <v>13.344552</v>
      </c>
    </row>
    <row r="7418" spans="1:7">
      <c r="A7418" s="4" t="s">
        <v>24304</v>
      </c>
      <c r="B7418">
        <v>8010390</v>
      </c>
      <c r="D7418" s="4" t="s">
        <v>24305</v>
      </c>
      <c r="E7418" s="4" t="s">
        <v>24306</v>
      </c>
      <c r="F7418">
        <f>VALUE(SUBSTITUTE(Hafas[[#This Row],[Breitengrad Bahnhof]],".",","))</f>
        <v>51.056452</v>
      </c>
      <c r="G7418">
        <f>VALUE(SUBSTITUTE(Hafas[[#This Row],[Längengrad Bahnhof]],".",","))</f>
        <v>12.131487999999999</v>
      </c>
    </row>
    <row r="7419" spans="1:7">
      <c r="A7419" s="4" t="s">
        <v>24307</v>
      </c>
      <c r="B7419">
        <v>8007101</v>
      </c>
      <c r="D7419" s="4" t="s">
        <v>24308</v>
      </c>
      <c r="E7419" s="4" t="s">
        <v>24309</v>
      </c>
      <c r="F7419">
        <f>VALUE(SUBSTITUTE(Hafas[[#This Row],[Breitengrad Bahnhof]],".",","))</f>
        <v>48.345100000000002</v>
      </c>
      <c r="G7419">
        <f>VALUE(SUBSTITUTE(Hafas[[#This Row],[Längengrad Bahnhof]],".",","))</f>
        <v>8.0647059999999993</v>
      </c>
    </row>
    <row r="7420" spans="1:7">
      <c r="A7420" s="4" t="s">
        <v>24310</v>
      </c>
      <c r="B7420">
        <v>8006641</v>
      </c>
      <c r="D7420" s="4" t="s">
        <v>24311</v>
      </c>
      <c r="E7420" s="4" t="s">
        <v>24312</v>
      </c>
      <c r="F7420">
        <f>VALUE(SUBSTITUTE(Hafas[[#This Row],[Breitengrad Bahnhof]],".",","))</f>
        <v>47.705626000000002</v>
      </c>
      <c r="G7420">
        <f>VALUE(SUBSTITUTE(Hafas[[#This Row],[Längengrad Bahnhof]],".",","))</f>
        <v>7.8491489999999997</v>
      </c>
    </row>
    <row r="7421" spans="1:7">
      <c r="A7421" s="4" t="s">
        <v>24313</v>
      </c>
      <c r="B7421">
        <v>8010391</v>
      </c>
      <c r="D7421" s="4" t="s">
        <v>24314</v>
      </c>
      <c r="E7421" s="4" t="s">
        <v>24315</v>
      </c>
      <c r="F7421">
        <f>VALUE(SUBSTITUTE(Hafas[[#This Row],[Breitengrad Bahnhof]],".",","))</f>
        <v>50.646720999999999</v>
      </c>
      <c r="G7421">
        <f>VALUE(SUBSTITUTE(Hafas[[#This Row],[Längengrad Bahnhof]],".",","))</f>
        <v>10.674124000000001</v>
      </c>
    </row>
    <row r="7422" spans="1:7">
      <c r="A7422" s="4" t="s">
        <v>24316</v>
      </c>
      <c r="B7422">
        <v>8013383</v>
      </c>
      <c r="D7422" s="4" t="s">
        <v>24317</v>
      </c>
      <c r="E7422" s="4" t="s">
        <v>24318</v>
      </c>
      <c r="F7422">
        <f>VALUE(SUBSTITUTE(Hafas[[#This Row],[Breitengrad Bahnhof]],".",","))</f>
        <v>50.658552</v>
      </c>
      <c r="G7422">
        <f>VALUE(SUBSTITUTE(Hafas[[#This Row],[Längengrad Bahnhof]],".",","))</f>
        <v>10.649535</v>
      </c>
    </row>
    <row r="7423" spans="1:7">
      <c r="A7423" s="4" t="s">
        <v>24319</v>
      </c>
      <c r="B7423">
        <v>8013384</v>
      </c>
      <c r="D7423" s="4" t="s">
        <v>24320</v>
      </c>
      <c r="E7423" s="4" t="s">
        <v>24321</v>
      </c>
      <c r="F7423">
        <f>VALUE(SUBSTITUTE(Hafas[[#This Row],[Breitengrad Bahnhof]],".",","))</f>
        <v>51.894309999999997</v>
      </c>
      <c r="G7423">
        <f>VALUE(SUBSTITUTE(Hafas[[#This Row],[Längengrad Bahnhof]],".",","))</f>
        <v>13.066853</v>
      </c>
    </row>
    <row r="7424" spans="1:7">
      <c r="A7424" s="4" t="s">
        <v>24322</v>
      </c>
      <c r="B7424">
        <v>8007338</v>
      </c>
      <c r="D7424" s="4" t="s">
        <v>24323</v>
      </c>
      <c r="E7424" s="4" t="s">
        <v>24324</v>
      </c>
      <c r="F7424">
        <f>VALUE(SUBSTITUTE(Hafas[[#This Row],[Breitengrad Bahnhof]],".",","))</f>
        <v>49.174934</v>
      </c>
      <c r="G7424">
        <f>VALUE(SUBSTITUTE(Hafas[[#This Row],[Längengrad Bahnhof]],".",","))</f>
        <v>12.865143</v>
      </c>
    </row>
    <row r="7425" spans="1:7">
      <c r="A7425" s="4" t="s">
        <v>24325</v>
      </c>
      <c r="B7425">
        <v>8006644</v>
      </c>
      <c r="D7425" s="4" t="s">
        <v>24326</v>
      </c>
      <c r="E7425" s="4" t="s">
        <v>24327</v>
      </c>
      <c r="F7425">
        <f>VALUE(SUBSTITUTE(Hafas[[#This Row],[Breitengrad Bahnhof]],".",","))</f>
        <v>50.727164000000002</v>
      </c>
      <c r="G7425">
        <f>VALUE(SUBSTITUTE(Hafas[[#This Row],[Längengrad Bahnhof]],".",","))</f>
        <v>9.1997970000000002</v>
      </c>
    </row>
    <row r="7426" spans="1:7">
      <c r="A7426" s="4" t="s">
        <v>24328</v>
      </c>
      <c r="B7426">
        <v>8013385</v>
      </c>
      <c r="D7426" s="4" t="s">
        <v>24329</v>
      </c>
      <c r="E7426" s="4" t="s">
        <v>24330</v>
      </c>
      <c r="F7426">
        <f>VALUE(SUBSTITUTE(Hafas[[#This Row],[Breitengrad Bahnhof]],".",","))</f>
        <v>54.065980000000003</v>
      </c>
      <c r="G7426">
        <f>VALUE(SUBSTITUTE(Hafas[[#This Row],[Längengrad Bahnhof]],".",","))</f>
        <v>13.959447000000001</v>
      </c>
    </row>
    <row r="7427" spans="1:7">
      <c r="A7427" s="4" t="s">
        <v>24331</v>
      </c>
      <c r="B7427">
        <v>8089496</v>
      </c>
      <c r="D7427" s="4" t="s">
        <v>24332</v>
      </c>
      <c r="E7427" s="4" t="s">
        <v>24333</v>
      </c>
      <c r="F7427">
        <f>VALUE(SUBSTITUTE(Hafas[[#This Row],[Breitengrad Bahnhof]],".",","))</f>
        <v>54.066293999999999</v>
      </c>
      <c r="G7427">
        <f>VALUE(SUBSTITUTE(Hafas[[#This Row],[Längengrad Bahnhof]],".",","))</f>
        <v>13.959008000000001</v>
      </c>
    </row>
    <row r="7428" spans="1:7">
      <c r="A7428" s="4" t="s">
        <v>24334</v>
      </c>
      <c r="B7428">
        <v>8006647</v>
      </c>
      <c r="D7428" s="4" t="s">
        <v>24335</v>
      </c>
      <c r="E7428" s="4" t="s">
        <v>24336</v>
      </c>
      <c r="F7428">
        <f>VALUE(SUBSTITUTE(Hafas[[#This Row],[Breitengrad Bahnhof]],".",","))</f>
        <v>51.112130999999998</v>
      </c>
      <c r="G7428">
        <f>VALUE(SUBSTITUTE(Hafas[[#This Row],[Längengrad Bahnhof]],".",","))</f>
        <v>9.3172779999999999</v>
      </c>
    </row>
    <row r="7429" spans="1:7">
      <c r="A7429" s="4" t="s">
        <v>24337</v>
      </c>
      <c r="B7429">
        <v>8081560</v>
      </c>
      <c r="D7429" s="4" t="s">
        <v>24338</v>
      </c>
      <c r="E7429" s="4" t="s">
        <v>24339</v>
      </c>
      <c r="F7429">
        <f>VALUE(SUBSTITUTE(Hafas[[#This Row],[Breitengrad Bahnhof]],".",","))</f>
        <v>52.659449000000002</v>
      </c>
      <c r="G7429">
        <f>VALUE(SUBSTITUTE(Hafas[[#This Row],[Längengrad Bahnhof]],".",","))</f>
        <v>13.533642</v>
      </c>
    </row>
    <row r="7430" spans="1:7">
      <c r="A7430" s="4" t="s">
        <v>24340</v>
      </c>
      <c r="B7430">
        <v>8006648</v>
      </c>
      <c r="D7430" s="4" t="s">
        <v>24341</v>
      </c>
      <c r="E7430" s="4" t="s">
        <v>24342</v>
      </c>
      <c r="F7430">
        <f>VALUE(SUBSTITUTE(Hafas[[#This Row],[Breitengrad Bahnhof]],".",","))</f>
        <v>50.036515999999999</v>
      </c>
      <c r="G7430">
        <f>VALUE(SUBSTITUTE(Hafas[[#This Row],[Längengrad Bahnhof]],".",","))</f>
        <v>8.6051529999999996</v>
      </c>
    </row>
    <row r="7431" spans="1:7">
      <c r="A7431" s="4" t="s">
        <v>24343</v>
      </c>
      <c r="B7431">
        <v>8013389</v>
      </c>
      <c r="D7431" s="4" t="s">
        <v>24344</v>
      </c>
      <c r="E7431" s="4" t="s">
        <v>24345</v>
      </c>
      <c r="F7431">
        <f>VALUE(SUBSTITUTE(Hafas[[#This Row],[Breitengrad Bahnhof]],".",","))</f>
        <v>51.953820999999998</v>
      </c>
      <c r="G7431">
        <f>VALUE(SUBSTITUTE(Hafas[[#This Row],[Längengrad Bahnhof]],".",","))</f>
        <v>12.088931000000001</v>
      </c>
    </row>
    <row r="7432" spans="1:7">
      <c r="A7432" s="4" t="s">
        <v>24346</v>
      </c>
      <c r="B7432">
        <v>8007824</v>
      </c>
      <c r="D7432" s="4" t="s">
        <v>24347</v>
      </c>
      <c r="E7432" s="4" t="s">
        <v>24348</v>
      </c>
      <c r="F7432">
        <f>VALUE(SUBSTITUTE(Hafas[[#This Row],[Breitengrad Bahnhof]],".",","))</f>
        <v>50.692439</v>
      </c>
      <c r="G7432">
        <f>VALUE(SUBSTITUTE(Hafas[[#This Row],[Längengrad Bahnhof]],".",","))</f>
        <v>6.453932</v>
      </c>
    </row>
    <row r="7433" spans="1:7">
      <c r="A7433" s="4" t="s">
        <v>24349</v>
      </c>
      <c r="B7433">
        <v>8013392</v>
      </c>
      <c r="D7433" s="4" t="s">
        <v>24350</v>
      </c>
      <c r="E7433" s="4" t="s">
        <v>24351</v>
      </c>
      <c r="F7433">
        <f>VALUE(SUBSTITUTE(Hafas[[#This Row],[Breitengrad Bahnhof]],".",","))</f>
        <v>52.299404000000003</v>
      </c>
      <c r="G7433">
        <f>VALUE(SUBSTITUTE(Hafas[[#This Row],[Längengrad Bahnhof]],".",","))</f>
        <v>13.693338000000001</v>
      </c>
    </row>
    <row r="7434" spans="1:7">
      <c r="A7434" s="4" t="s">
        <v>24352</v>
      </c>
      <c r="B7434">
        <v>8013393</v>
      </c>
      <c r="D7434" s="4" t="s">
        <v>24353</v>
      </c>
      <c r="E7434" s="4" t="s">
        <v>24354</v>
      </c>
      <c r="F7434">
        <f>VALUE(SUBSTITUTE(Hafas[[#This Row],[Breitengrad Bahnhof]],".",","))</f>
        <v>53.499389999999998</v>
      </c>
      <c r="G7434">
        <f>VALUE(SUBSTITUTE(Hafas[[#This Row],[Längengrad Bahnhof]],".",","))</f>
        <v>14.097894999999999</v>
      </c>
    </row>
    <row r="7435" spans="1:7">
      <c r="A7435" s="4" t="s">
        <v>24355</v>
      </c>
      <c r="B7435">
        <v>8013396</v>
      </c>
      <c r="D7435" s="4" t="s">
        <v>24356</v>
      </c>
      <c r="E7435" s="4" t="s">
        <v>24357</v>
      </c>
      <c r="F7435">
        <f>VALUE(SUBSTITUTE(Hafas[[#This Row],[Breitengrad Bahnhof]],".",","))</f>
        <v>50.659376000000002</v>
      </c>
      <c r="G7435">
        <f>VALUE(SUBSTITUTE(Hafas[[#This Row],[Längengrad Bahnhof]],".",","))</f>
        <v>12.011350999999999</v>
      </c>
    </row>
    <row r="7436" spans="1:7">
      <c r="A7436" s="4" t="s">
        <v>24358</v>
      </c>
      <c r="B7436">
        <v>8007135</v>
      </c>
      <c r="D7436" s="4" t="s">
        <v>24359</v>
      </c>
      <c r="E7436" s="4" t="s">
        <v>24360</v>
      </c>
      <c r="F7436">
        <f>VALUE(SUBSTITUTE(Hafas[[#This Row],[Breitengrad Bahnhof]],".",","))</f>
        <v>49.178251000000003</v>
      </c>
      <c r="G7436">
        <f>VALUE(SUBSTITUTE(Hafas[[#This Row],[Längengrad Bahnhof]],".",","))</f>
        <v>8.6775210000000005</v>
      </c>
    </row>
    <row r="7437" spans="1:7">
      <c r="A7437" s="4" t="s">
        <v>24361</v>
      </c>
      <c r="B7437">
        <v>8007136</v>
      </c>
      <c r="D7437" s="4" t="s">
        <v>24362</v>
      </c>
      <c r="E7437" s="4" t="s">
        <v>24363</v>
      </c>
      <c r="F7437">
        <f>VALUE(SUBSTITUTE(Hafas[[#This Row],[Breitengrad Bahnhof]],".",","))</f>
        <v>49.179087000000003</v>
      </c>
      <c r="G7437">
        <f>VALUE(SUBSTITUTE(Hafas[[#This Row],[Längengrad Bahnhof]],".",","))</f>
        <v>8.7033629999999995</v>
      </c>
    </row>
    <row r="7438" spans="1:7">
      <c r="A7438" s="4" t="s">
        <v>24364</v>
      </c>
      <c r="B7438">
        <v>8079617</v>
      </c>
      <c r="D7438" s="4" t="s">
        <v>24365</v>
      </c>
      <c r="E7438" s="4" t="s">
        <v>24366</v>
      </c>
      <c r="F7438">
        <f>VALUE(SUBSTITUTE(Hafas[[#This Row],[Breitengrad Bahnhof]],".",","))</f>
        <v>49.177988999999997</v>
      </c>
      <c r="G7438">
        <f>VALUE(SUBSTITUTE(Hafas[[#This Row],[Längengrad Bahnhof]],".",","))</f>
        <v>8.6706500000000002</v>
      </c>
    </row>
    <row r="7439" spans="1:7">
      <c r="A7439" s="4" t="s">
        <v>24367</v>
      </c>
      <c r="B7439">
        <v>8081580</v>
      </c>
      <c r="D7439" s="4" t="s">
        <v>24368</v>
      </c>
      <c r="E7439" s="4" t="s">
        <v>24369</v>
      </c>
      <c r="F7439">
        <f>VALUE(SUBSTITUTE(Hafas[[#This Row],[Breitengrad Bahnhof]],".",","))</f>
        <v>52.348936000000002</v>
      </c>
      <c r="G7439">
        <f>VALUE(SUBSTITUTE(Hafas[[#This Row],[Längengrad Bahnhof]],".",","))</f>
        <v>13.627173000000001</v>
      </c>
    </row>
    <row r="7440" spans="1:7">
      <c r="A7440" s="4" t="s">
        <v>24370</v>
      </c>
      <c r="B7440">
        <v>8013398</v>
      </c>
      <c r="D7440" s="4" t="s">
        <v>24371</v>
      </c>
      <c r="E7440" s="4" t="s">
        <v>24372</v>
      </c>
      <c r="F7440">
        <f>VALUE(SUBSTITUTE(Hafas[[#This Row],[Breitengrad Bahnhof]],".",","))</f>
        <v>50.754927000000002</v>
      </c>
      <c r="G7440">
        <f>VALUE(SUBSTITUTE(Hafas[[#This Row],[Längengrad Bahnhof]],".",","))</f>
        <v>11.508262999999999</v>
      </c>
    </row>
    <row r="7441" spans="1:7">
      <c r="A7441" s="4" t="s">
        <v>24373</v>
      </c>
      <c r="B7441">
        <v>8006653</v>
      </c>
      <c r="D7441" s="4" t="s">
        <v>24374</v>
      </c>
      <c r="E7441" s="4" t="s">
        <v>24375</v>
      </c>
      <c r="F7441">
        <f>VALUE(SUBSTITUTE(Hafas[[#This Row],[Breitengrad Bahnhof]],".",","))</f>
        <v>53.283650000000002</v>
      </c>
      <c r="G7441">
        <f>VALUE(SUBSTITUTE(Hafas[[#This Row],[Längengrad Bahnhof]],".",","))</f>
        <v>9.2787299999999995</v>
      </c>
    </row>
    <row r="7442" spans="1:7">
      <c r="A7442" s="4" t="s">
        <v>24376</v>
      </c>
      <c r="B7442">
        <v>8013402</v>
      </c>
      <c r="D7442" s="4" t="s">
        <v>24377</v>
      </c>
      <c r="E7442" s="4" t="s">
        <v>24378</v>
      </c>
      <c r="F7442">
        <f>VALUE(SUBSTITUTE(Hafas[[#This Row],[Breitengrad Bahnhof]],".",","))</f>
        <v>52.296292999999999</v>
      </c>
      <c r="G7442">
        <f>VALUE(SUBSTITUTE(Hafas[[#This Row],[Längengrad Bahnhof]],".",","))</f>
        <v>11.680213999999999</v>
      </c>
    </row>
    <row r="7443" spans="1:7">
      <c r="A7443" s="4" t="s">
        <v>24379</v>
      </c>
      <c r="B7443">
        <v>8073410</v>
      </c>
      <c r="D7443" s="4" t="s">
        <v>24380</v>
      </c>
      <c r="E7443" s="4" t="s">
        <v>24381</v>
      </c>
      <c r="F7443">
        <f>VALUE(SUBSTITUTE(Hafas[[#This Row],[Breitengrad Bahnhof]],".",","))</f>
        <v>52.288285000000002</v>
      </c>
      <c r="G7443">
        <f>VALUE(SUBSTITUTE(Hafas[[#This Row],[Längengrad Bahnhof]],".",","))</f>
        <v>11.676309</v>
      </c>
    </row>
    <row r="7444" spans="1:7">
      <c r="A7444" s="4" t="s">
        <v>24382</v>
      </c>
      <c r="B7444">
        <v>8071330</v>
      </c>
      <c r="D7444" s="4" t="s">
        <v>24383</v>
      </c>
      <c r="E7444" s="4" t="s">
        <v>24384</v>
      </c>
      <c r="F7444">
        <f>VALUE(SUBSTITUTE(Hafas[[#This Row],[Breitengrad Bahnhof]],".",","))</f>
        <v>52.288013999999997</v>
      </c>
      <c r="G7444">
        <f>VALUE(SUBSTITUTE(Hafas[[#This Row],[Längengrad Bahnhof]],".",","))</f>
        <v>11.674103000000001</v>
      </c>
    </row>
    <row r="7445" spans="1:7">
      <c r="A7445" s="4" t="s">
        <v>24385</v>
      </c>
      <c r="B7445">
        <v>8006658</v>
      </c>
      <c r="D7445" s="4" t="s">
        <v>24386</v>
      </c>
      <c r="E7445" s="4" t="s">
        <v>24387</v>
      </c>
      <c r="F7445">
        <f>VALUE(SUBSTITUTE(Hafas[[#This Row],[Breitengrad Bahnhof]],".",","))</f>
        <v>51.365116999999998</v>
      </c>
      <c r="G7445">
        <f>VALUE(SUBSTITUTE(Hafas[[#This Row],[Längengrad Bahnhof]],".",","))</f>
        <v>9.3048129999999993</v>
      </c>
    </row>
    <row r="7446" spans="1:7">
      <c r="A7446" s="4" t="s">
        <v>24388</v>
      </c>
      <c r="B7446">
        <v>8006654</v>
      </c>
      <c r="D7446" s="4" t="s">
        <v>24389</v>
      </c>
      <c r="E7446" s="4" t="s">
        <v>24390</v>
      </c>
      <c r="F7446">
        <f>VALUE(SUBSTITUTE(Hafas[[#This Row],[Breitengrad Bahnhof]],".",","))</f>
        <v>51.367668000000002</v>
      </c>
      <c r="G7446">
        <f>VALUE(SUBSTITUTE(Hafas[[#This Row],[Längengrad Bahnhof]],".",","))</f>
        <v>9.2914829999999995</v>
      </c>
    </row>
    <row r="7447" spans="1:7">
      <c r="A7447" s="4" t="s">
        <v>24391</v>
      </c>
      <c r="B7447">
        <v>8013404</v>
      </c>
      <c r="D7447" s="4" t="s">
        <v>24392</v>
      </c>
      <c r="E7447" s="4" t="s">
        <v>24393</v>
      </c>
      <c r="F7447">
        <f>VALUE(SUBSTITUTE(Hafas[[#This Row],[Breitengrad Bahnhof]],".",","))</f>
        <v>52.263100000000001</v>
      </c>
      <c r="G7447">
        <f>VALUE(SUBSTITUTE(Hafas[[#This Row],[Längengrad Bahnhof]],".",","))</f>
        <v>12.295845999999999</v>
      </c>
    </row>
    <row r="7448" spans="1:7">
      <c r="A7448" s="4" t="s">
        <v>24394</v>
      </c>
      <c r="B7448">
        <v>8006659</v>
      </c>
      <c r="D7448" s="4" t="s">
        <v>24395</v>
      </c>
      <c r="E7448" s="4" t="s">
        <v>24396</v>
      </c>
      <c r="F7448">
        <f>VALUE(SUBSTITUTE(Hafas[[#This Row],[Breitengrad Bahnhof]],".",","))</f>
        <v>50.949275999999998</v>
      </c>
      <c r="G7448">
        <f>VALUE(SUBSTITUTE(Hafas[[#This Row],[Längengrad Bahnhof]],".",","))</f>
        <v>6.6257400000000004</v>
      </c>
    </row>
    <row r="7449" spans="1:7">
      <c r="A7449" s="4" t="s">
        <v>24397</v>
      </c>
      <c r="B7449">
        <v>8006660</v>
      </c>
      <c r="D7449" s="4" t="s">
        <v>24398</v>
      </c>
      <c r="E7449" s="4" t="s">
        <v>24399</v>
      </c>
      <c r="F7449">
        <f>VALUE(SUBSTITUTE(Hafas[[#This Row],[Breitengrad Bahnhof]],".",","))</f>
        <v>49.345477000000002</v>
      </c>
      <c r="G7449">
        <f>VALUE(SUBSTITUTE(Hafas[[#This Row],[Längengrad Bahnhof]],".",","))</f>
        <v>12.67324</v>
      </c>
    </row>
    <row r="7450" spans="1:7">
      <c r="A7450" s="4" t="s">
        <v>24400</v>
      </c>
      <c r="B7450">
        <v>8013406</v>
      </c>
      <c r="D7450" s="4" t="s">
        <v>24401</v>
      </c>
      <c r="E7450" s="4" t="s">
        <v>24402</v>
      </c>
      <c r="F7450">
        <f>VALUE(SUBSTITUTE(Hafas[[#This Row],[Breitengrad Bahnhof]],".",","))</f>
        <v>52.199513000000003</v>
      </c>
      <c r="G7450">
        <f>VALUE(SUBSTITUTE(Hafas[[#This Row],[Längengrad Bahnhof]],".",","))</f>
        <v>14.616334999999999</v>
      </c>
    </row>
    <row r="7451" spans="1:7">
      <c r="A7451" s="4" t="s">
        <v>24403</v>
      </c>
      <c r="B7451">
        <v>8079781</v>
      </c>
      <c r="D7451" s="4" t="s">
        <v>24404</v>
      </c>
      <c r="E7451" s="4" t="s">
        <v>24405</v>
      </c>
      <c r="F7451">
        <f>VALUE(SUBSTITUTE(Hafas[[#This Row],[Breitengrad Bahnhof]],".",","))</f>
        <v>52.206375999999999</v>
      </c>
      <c r="G7451">
        <f>VALUE(SUBSTITUTE(Hafas[[#This Row],[Längengrad Bahnhof]],".",","))</f>
        <v>14.623994</v>
      </c>
    </row>
    <row r="7452" spans="1:7">
      <c r="A7452" s="4" t="s">
        <v>24406</v>
      </c>
      <c r="B7452">
        <v>8006661</v>
      </c>
      <c r="D7452" s="4" t="s">
        <v>24407</v>
      </c>
      <c r="E7452" s="4" t="s">
        <v>24408</v>
      </c>
      <c r="F7452">
        <f>VALUE(SUBSTITUTE(Hafas[[#This Row],[Breitengrad Bahnhof]],".",","))</f>
        <v>49.430410999999999</v>
      </c>
      <c r="G7452">
        <f>VALUE(SUBSTITUTE(Hafas[[#This Row],[Längengrad Bahnhof]],".",","))</f>
        <v>9.3719750000000008</v>
      </c>
    </row>
    <row r="7453" spans="1:7">
      <c r="A7453" s="4" t="s">
        <v>24409</v>
      </c>
      <c r="B7453">
        <v>8006662</v>
      </c>
      <c r="D7453" s="4" t="s">
        <v>24410</v>
      </c>
      <c r="E7453" s="4" t="s">
        <v>24411</v>
      </c>
      <c r="F7453">
        <f>VALUE(SUBSTITUTE(Hafas[[#This Row],[Breitengrad Bahnhof]],".",","))</f>
        <v>49.595354999999998</v>
      </c>
      <c r="G7453">
        <f>VALUE(SUBSTITUTE(Hafas[[#This Row],[Längengrad Bahnhof]],".",","))</f>
        <v>9.7905099999999994</v>
      </c>
    </row>
    <row r="7454" spans="1:7">
      <c r="A7454" s="4" t="s">
        <v>24412</v>
      </c>
      <c r="B7454">
        <v>8006663</v>
      </c>
      <c r="D7454" s="4" t="s">
        <v>24413</v>
      </c>
      <c r="E7454" s="4" t="s">
        <v>24414</v>
      </c>
      <c r="F7454">
        <f>VALUE(SUBSTITUTE(Hafas[[#This Row],[Breitengrad Bahnhof]],".",","))</f>
        <v>51.008144000000001</v>
      </c>
      <c r="G7454">
        <f>VALUE(SUBSTITUTE(Hafas[[#This Row],[Längengrad Bahnhof]],".",","))</f>
        <v>9.2251949999999994</v>
      </c>
    </row>
    <row r="7455" spans="1:7">
      <c r="A7455" s="4" t="s">
        <v>24415</v>
      </c>
      <c r="B7455">
        <v>8010392</v>
      </c>
      <c r="D7455" s="4" t="s">
        <v>24416</v>
      </c>
      <c r="E7455" s="4" t="s">
        <v>24417</v>
      </c>
      <c r="F7455">
        <f>VALUE(SUBSTITUTE(Hafas[[#This Row],[Breitengrad Bahnhof]],".",","))</f>
        <v>54.075564</v>
      </c>
      <c r="G7455">
        <f>VALUE(SUBSTITUTE(Hafas[[#This Row],[Längengrad Bahnhof]],".",","))</f>
        <v>13.903359</v>
      </c>
    </row>
    <row r="7456" spans="1:7">
      <c r="A7456" s="4" t="s">
        <v>24418</v>
      </c>
      <c r="B7456">
        <v>8070299</v>
      </c>
      <c r="D7456" s="4" t="s">
        <v>24419</v>
      </c>
      <c r="E7456" s="4" t="s">
        <v>24420</v>
      </c>
      <c r="F7456">
        <f>VALUE(SUBSTITUTE(Hafas[[#This Row],[Breitengrad Bahnhof]],".",","))</f>
        <v>50.736317999999997</v>
      </c>
      <c r="G7456">
        <f>VALUE(SUBSTITUTE(Hafas[[#This Row],[Längengrad Bahnhof]],".",","))</f>
        <v>13.761846</v>
      </c>
    </row>
    <row r="7457" spans="1:7">
      <c r="A7457" s="4" t="s">
        <v>24421</v>
      </c>
      <c r="B7457">
        <v>8006664</v>
      </c>
      <c r="D7457" s="4" t="s">
        <v>24422</v>
      </c>
      <c r="E7457" s="4" t="s">
        <v>24423</v>
      </c>
      <c r="F7457">
        <f>VALUE(SUBSTITUTE(Hafas[[#This Row],[Breitengrad Bahnhof]],".",","))</f>
        <v>49.443891000000001</v>
      </c>
      <c r="G7457">
        <f>VALUE(SUBSTITUTE(Hafas[[#This Row],[Längengrad Bahnhof]],".",","))</f>
        <v>10.958468</v>
      </c>
    </row>
    <row r="7458" spans="1:7">
      <c r="A7458" s="4" t="s">
        <v>24424</v>
      </c>
      <c r="B7458">
        <v>8006666</v>
      </c>
      <c r="D7458" s="4" t="s">
        <v>24425</v>
      </c>
      <c r="E7458" s="4" t="s">
        <v>24426</v>
      </c>
      <c r="F7458">
        <f>VALUE(SUBSTITUTE(Hafas[[#This Row],[Breitengrad Bahnhof]],".",","))</f>
        <v>49.450029000000001</v>
      </c>
      <c r="G7458">
        <f>VALUE(SUBSTITUTE(Hafas[[#This Row],[Längengrad Bahnhof]],".",","))</f>
        <v>10.945302999999999</v>
      </c>
    </row>
    <row r="7459" spans="1:7">
      <c r="A7459" s="4" t="s">
        <v>24427</v>
      </c>
      <c r="B7459">
        <v>8013409</v>
      </c>
      <c r="D7459" s="4" t="s">
        <v>24428</v>
      </c>
      <c r="E7459" s="4" t="s">
        <v>24429</v>
      </c>
      <c r="F7459">
        <f>VALUE(SUBSTITUTE(Hafas[[#This Row],[Breitengrad Bahnhof]],".",","))</f>
        <v>53.281036</v>
      </c>
      <c r="G7459">
        <f>VALUE(SUBSTITUTE(Hafas[[#This Row],[Längengrad Bahnhof]],".",","))</f>
        <v>12.88692</v>
      </c>
    </row>
    <row r="7460" spans="1:7">
      <c r="A7460" s="4" t="s">
        <v>24430</v>
      </c>
      <c r="B7460">
        <v>8010393</v>
      </c>
      <c r="D7460" s="4" t="s">
        <v>24431</v>
      </c>
      <c r="E7460" s="4" t="s">
        <v>24432</v>
      </c>
      <c r="F7460">
        <f>VALUE(SUBSTITUTE(Hafas[[#This Row],[Breitengrad Bahnhof]],".",","))</f>
        <v>50.904460999999998</v>
      </c>
      <c r="G7460">
        <f>VALUE(SUBSTITUTE(Hafas[[#This Row],[Längengrad Bahnhof]],".",","))</f>
        <v>14.805774</v>
      </c>
    </row>
    <row r="7461" spans="1:7">
      <c r="A7461" s="4" t="s">
        <v>24433</v>
      </c>
      <c r="B7461">
        <v>8013410</v>
      </c>
      <c r="D7461" s="4" t="s">
        <v>24434</v>
      </c>
      <c r="E7461" s="4" t="s">
        <v>24435</v>
      </c>
      <c r="F7461">
        <f>VALUE(SUBSTITUTE(Hafas[[#This Row],[Breitengrad Bahnhof]],".",","))</f>
        <v>50.898671</v>
      </c>
      <c r="G7461">
        <f>VALUE(SUBSTITUTE(Hafas[[#This Row],[Längengrad Bahnhof]],".",","))</f>
        <v>14.816981999999999</v>
      </c>
    </row>
    <row r="7462" spans="1:7">
      <c r="A7462" s="4" t="s">
        <v>24436</v>
      </c>
      <c r="B7462">
        <v>8013411</v>
      </c>
      <c r="D7462" s="4" t="s">
        <v>24437</v>
      </c>
      <c r="E7462" s="4" t="s">
        <v>24438</v>
      </c>
      <c r="F7462">
        <f>VALUE(SUBSTITUTE(Hafas[[#This Row],[Breitengrad Bahnhof]],".",","))</f>
        <v>50.890237999999997</v>
      </c>
      <c r="G7462">
        <f>VALUE(SUBSTITUTE(Hafas[[#This Row],[Längengrad Bahnhof]],".",","))</f>
        <v>14.814749000000001</v>
      </c>
    </row>
    <row r="7463" spans="1:7">
      <c r="A7463" s="4" t="s">
        <v>24439</v>
      </c>
      <c r="B7463">
        <v>8013412</v>
      </c>
      <c r="D7463" s="4" t="s">
        <v>24440</v>
      </c>
      <c r="E7463" s="4" t="s">
        <v>24441</v>
      </c>
      <c r="F7463">
        <f>VALUE(SUBSTITUTE(Hafas[[#This Row],[Breitengrad Bahnhof]],".",","))</f>
        <v>50.890363999999998</v>
      </c>
      <c r="G7463">
        <f>VALUE(SUBSTITUTE(Hafas[[#This Row],[Längengrad Bahnhof]],".",","))</f>
        <v>14.791869999999999</v>
      </c>
    </row>
    <row r="7464" spans="1:7">
      <c r="A7464" s="4" t="s">
        <v>24442</v>
      </c>
      <c r="B7464">
        <v>8089129</v>
      </c>
      <c r="D7464" s="4" t="s">
        <v>2585</v>
      </c>
      <c r="E7464" s="4" t="s">
        <v>2585</v>
      </c>
      <c r="F7464">
        <f>VALUE(SUBSTITUTE(Hafas[[#This Row],[Breitengrad Bahnhof]],".",","))</f>
        <v>999999</v>
      </c>
      <c r="G7464">
        <f>VALUE(SUBSTITUTE(Hafas[[#This Row],[Längengrad Bahnhof]],".",","))</f>
        <v>999999</v>
      </c>
    </row>
    <row r="7465" spans="1:7">
      <c r="A7465" s="4" t="s">
        <v>24443</v>
      </c>
      <c r="B7465">
        <v>8013414</v>
      </c>
      <c r="D7465" s="4" t="s">
        <v>24444</v>
      </c>
      <c r="E7465" s="4" t="s">
        <v>24445</v>
      </c>
      <c r="F7465">
        <f>VALUE(SUBSTITUTE(Hafas[[#This Row],[Breitengrad Bahnhof]],".",","))</f>
        <v>51.50461</v>
      </c>
      <c r="G7465">
        <f>VALUE(SUBSTITUTE(Hafas[[#This Row],[Längengrad Bahnhof]],".",","))</f>
        <v>12.033458</v>
      </c>
    </row>
    <row r="7466" spans="1:7">
      <c r="A7466" s="4" t="s">
        <v>24446</v>
      </c>
      <c r="B7466">
        <v>8013413</v>
      </c>
      <c r="D7466" s="4" t="s">
        <v>24447</v>
      </c>
      <c r="E7466" s="4" t="s">
        <v>24448</v>
      </c>
      <c r="F7466">
        <f>VALUE(SUBSTITUTE(Hafas[[#This Row],[Breitengrad Bahnhof]],".",","))</f>
        <v>51.123578000000002</v>
      </c>
      <c r="G7466">
        <f>VALUE(SUBSTITUTE(Hafas[[#This Row],[Längengrad Bahnhof]],".",","))</f>
        <v>14.750741</v>
      </c>
    </row>
    <row r="7467" spans="1:7">
      <c r="A7467" s="4" t="s">
        <v>24449</v>
      </c>
      <c r="B7467">
        <v>8006667</v>
      </c>
      <c r="D7467" s="4" t="s">
        <v>24450</v>
      </c>
      <c r="E7467" s="4" t="s">
        <v>24451</v>
      </c>
      <c r="F7467">
        <f>VALUE(SUBSTITUTE(Hafas[[#This Row],[Breitengrad Bahnhof]],".",","))</f>
        <v>48.040888000000002</v>
      </c>
      <c r="G7467">
        <f>VALUE(SUBSTITUTE(Hafas[[#This Row],[Längengrad Bahnhof]],".",","))</f>
        <v>8.5059970000000007</v>
      </c>
    </row>
    <row r="7468" spans="1:7">
      <c r="A7468" s="4" t="s">
        <v>24452</v>
      </c>
      <c r="B7468">
        <v>8006670</v>
      </c>
      <c r="D7468" s="4" t="s">
        <v>24453</v>
      </c>
      <c r="E7468" s="4" t="s">
        <v>24454</v>
      </c>
      <c r="F7468">
        <f>VALUE(SUBSTITUTE(Hafas[[#This Row],[Breitengrad Bahnhof]],".",","))</f>
        <v>47.665824999999998</v>
      </c>
      <c r="G7468">
        <f>VALUE(SUBSTITUTE(Hafas[[#This Row],[Längengrad Bahnhof]],".",","))</f>
        <v>10.418037999999999</v>
      </c>
    </row>
    <row r="7469" spans="1:7">
      <c r="A7469" s="4" t="s">
        <v>24455</v>
      </c>
      <c r="B7469">
        <v>8013422</v>
      </c>
      <c r="D7469" s="4" t="s">
        <v>24456</v>
      </c>
      <c r="E7469" s="4" t="s">
        <v>24457</v>
      </c>
      <c r="F7469">
        <f>VALUE(SUBSTITUTE(Hafas[[#This Row],[Breitengrad Bahnhof]],".",","))</f>
        <v>50.528294000000002</v>
      </c>
      <c r="G7469">
        <f>VALUE(SUBSTITUTE(Hafas[[#This Row],[Längengrad Bahnhof]],".",","))</f>
        <v>11.351789999999999</v>
      </c>
    </row>
    <row r="7470" spans="1:7">
      <c r="A7470" s="4" t="s">
        <v>24458</v>
      </c>
      <c r="B7470">
        <v>8006671</v>
      </c>
      <c r="D7470" s="4" t="s">
        <v>24459</v>
      </c>
      <c r="E7470" s="4" t="s">
        <v>24460</v>
      </c>
      <c r="F7470">
        <f>VALUE(SUBSTITUTE(Hafas[[#This Row],[Breitengrad Bahnhof]],".",","))</f>
        <v>48.089601000000002</v>
      </c>
      <c r="G7470">
        <f>VALUE(SUBSTITUTE(Hafas[[#This Row],[Längengrad Bahnhof]],".",","))</f>
        <v>11.832456000000001</v>
      </c>
    </row>
    <row r="7471" spans="1:7">
      <c r="A7471" s="4" t="s">
        <v>24461</v>
      </c>
      <c r="B7471">
        <v>8013418</v>
      </c>
      <c r="D7471" s="4" t="s">
        <v>24462</v>
      </c>
      <c r="E7471" s="4" t="s">
        <v>24463</v>
      </c>
      <c r="F7471">
        <f>VALUE(SUBSTITUTE(Hafas[[#This Row],[Breitengrad Bahnhof]],".",","))</f>
        <v>51.882935000000003</v>
      </c>
      <c r="G7471">
        <f>VALUE(SUBSTITUTE(Hafas[[#This Row],[Längengrad Bahnhof]],".",","))</f>
        <v>12.731558</v>
      </c>
    </row>
    <row r="7472" spans="1:7">
      <c r="A7472" s="4" t="s">
        <v>24464</v>
      </c>
      <c r="B7472">
        <v>8071193</v>
      </c>
      <c r="D7472" s="4" t="s">
        <v>24465</v>
      </c>
      <c r="E7472" s="4" t="s">
        <v>24466</v>
      </c>
      <c r="F7472">
        <f>VALUE(SUBSTITUTE(Hafas[[#This Row],[Breitengrad Bahnhof]],".",","))</f>
        <v>51.883338999999999</v>
      </c>
      <c r="G7472">
        <f>VALUE(SUBSTITUTE(Hafas[[#This Row],[Längengrad Bahnhof]],".",","))</f>
        <v>12.730487999999999</v>
      </c>
    </row>
    <row r="7473" spans="1:7">
      <c r="A7473" s="4" t="s">
        <v>24467</v>
      </c>
      <c r="B7473">
        <v>8010395</v>
      </c>
      <c r="D7473" s="4" t="s">
        <v>24468</v>
      </c>
      <c r="E7473" s="4" t="s">
        <v>24469</v>
      </c>
      <c r="F7473">
        <f>VALUE(SUBSTITUTE(Hafas[[#This Row],[Breitengrad Bahnhof]],".",","))</f>
        <v>52.218922999999997</v>
      </c>
      <c r="G7473">
        <f>VALUE(SUBSTITUTE(Hafas[[#This Row],[Längengrad Bahnhof]],".",","))</f>
        <v>13.438571</v>
      </c>
    </row>
    <row r="7474" spans="1:7">
      <c r="A7474" s="4" t="s">
        <v>24470</v>
      </c>
      <c r="B7474">
        <v>8006672</v>
      </c>
      <c r="D7474" s="4" t="s">
        <v>24471</v>
      </c>
      <c r="E7474" s="4" t="s">
        <v>24472</v>
      </c>
      <c r="F7474">
        <f>VALUE(SUBSTITUTE(Hafas[[#This Row],[Breitengrad Bahnhof]],".",","))</f>
        <v>49.609366999999999</v>
      </c>
      <c r="G7474">
        <f>VALUE(SUBSTITUTE(Hafas[[#This Row],[Längengrad Bahnhof]],".",","))</f>
        <v>8.7532200000000007</v>
      </c>
    </row>
    <row r="7475" spans="1:7">
      <c r="A7475" s="4" t="s">
        <v>24473</v>
      </c>
      <c r="B7475">
        <v>8013424</v>
      </c>
      <c r="D7475" s="4" t="s">
        <v>24474</v>
      </c>
      <c r="E7475" s="4" t="s">
        <v>24475</v>
      </c>
      <c r="F7475">
        <f>VALUE(SUBSTITUTE(Hafas[[#This Row],[Breitengrad Bahnhof]],".",","))</f>
        <v>51.168745000000001</v>
      </c>
      <c r="G7475">
        <f>VALUE(SUBSTITUTE(Hafas[[#This Row],[Längengrad Bahnhof]],".",","))</f>
        <v>13.156681000000001</v>
      </c>
    </row>
    <row r="7476" spans="1:7">
      <c r="A7476" s="4" t="s">
        <v>24476</v>
      </c>
      <c r="B7476">
        <v>8013425</v>
      </c>
      <c r="D7476" s="4" t="s">
        <v>24477</v>
      </c>
      <c r="E7476" s="4" t="s">
        <v>24478</v>
      </c>
      <c r="F7476">
        <f>VALUE(SUBSTITUTE(Hafas[[#This Row],[Breitengrad Bahnhof]],".",","))</f>
        <v>51.467694999999999</v>
      </c>
      <c r="G7476">
        <f>VALUE(SUBSTITUTE(Hafas[[#This Row],[Längengrad Bahnhof]],".",","))</f>
        <v>11.865125000000001</v>
      </c>
    </row>
    <row r="7477" spans="1:7">
      <c r="A7477" s="4" t="s">
        <v>24479</v>
      </c>
      <c r="B7477">
        <v>8013427</v>
      </c>
      <c r="D7477" s="4" t="s">
        <v>24480</v>
      </c>
      <c r="E7477" s="4" t="s">
        <v>24481</v>
      </c>
      <c r="F7477">
        <f>VALUE(SUBSTITUTE(Hafas[[#This Row],[Breitengrad Bahnhof]],".",","))</f>
        <v>50.743242000000002</v>
      </c>
      <c r="G7477">
        <f>VALUE(SUBSTITUTE(Hafas[[#This Row],[Längengrad Bahnhof]],".",","))</f>
        <v>13.065988000000001</v>
      </c>
    </row>
    <row r="7478" spans="1:7">
      <c r="A7478" s="4" t="s">
        <v>24482</v>
      </c>
      <c r="B7478">
        <v>8071817</v>
      </c>
      <c r="D7478" s="4" t="s">
        <v>24483</v>
      </c>
      <c r="E7478" s="4" t="s">
        <v>24484</v>
      </c>
      <c r="F7478">
        <f>VALUE(SUBSTITUTE(Hafas[[#This Row],[Breitengrad Bahnhof]],".",","))</f>
        <v>50.740358999999998</v>
      </c>
      <c r="G7478">
        <f>VALUE(SUBSTITUTE(Hafas[[#This Row],[Längengrad Bahnhof]],".",","))</f>
        <v>13.062643</v>
      </c>
    </row>
    <row r="7479" spans="1:7">
      <c r="A7479" s="4" t="s">
        <v>24485</v>
      </c>
      <c r="B7479">
        <v>8013311</v>
      </c>
      <c r="D7479" s="4" t="s">
        <v>24486</v>
      </c>
      <c r="E7479" s="4" t="s">
        <v>24487</v>
      </c>
      <c r="F7479">
        <f>VALUE(SUBSTITUTE(Hafas[[#This Row],[Breitengrad Bahnhof]],".",","))</f>
        <v>50.744587000000003</v>
      </c>
      <c r="G7479">
        <f>VALUE(SUBSTITUTE(Hafas[[#This Row],[Längengrad Bahnhof]],".",","))</f>
        <v>13.081878</v>
      </c>
    </row>
    <row r="7480" spans="1:7">
      <c r="A7480" s="4" t="s">
        <v>24488</v>
      </c>
      <c r="B7480">
        <v>8013428</v>
      </c>
      <c r="D7480" s="4" t="s">
        <v>24489</v>
      </c>
      <c r="E7480" s="4" t="s">
        <v>24490</v>
      </c>
      <c r="F7480">
        <f>VALUE(SUBSTITUTE(Hafas[[#This Row],[Breitengrad Bahnhof]],".",","))</f>
        <v>51.483688000000001</v>
      </c>
      <c r="G7480">
        <f>VALUE(SUBSTITUTE(Hafas[[#This Row],[Längengrad Bahnhof]],".",","))</f>
        <v>12.361336</v>
      </c>
    </row>
    <row r="7481" spans="1:7">
      <c r="A7481" s="4" t="s">
        <v>24491</v>
      </c>
      <c r="B7481">
        <v>8013429</v>
      </c>
      <c r="D7481" s="4" t="s">
        <v>24492</v>
      </c>
      <c r="E7481" s="4" t="s">
        <v>24493</v>
      </c>
      <c r="F7481">
        <f>VALUE(SUBSTITUTE(Hafas[[#This Row],[Breitengrad Bahnhof]],".",","))</f>
        <v>52.732697999999999</v>
      </c>
      <c r="G7481">
        <f>VALUE(SUBSTITUTE(Hafas[[#This Row],[Längengrad Bahnhof]],".",","))</f>
        <v>13.403535</v>
      </c>
    </row>
    <row r="7482" spans="1:7">
      <c r="A7482" s="4" t="s">
        <v>24494</v>
      </c>
      <c r="B7482">
        <v>8006674</v>
      </c>
      <c r="D7482" s="4" t="s">
        <v>24495</v>
      </c>
      <c r="E7482" s="4" t="s">
        <v>24496</v>
      </c>
      <c r="F7482">
        <f>VALUE(SUBSTITUTE(Hafas[[#This Row],[Breitengrad Bahnhof]],".",","))</f>
        <v>50.698174000000002</v>
      </c>
      <c r="G7482">
        <f>VALUE(SUBSTITUTE(Hafas[[#This Row],[Längengrad Bahnhof]],".",","))</f>
        <v>6.6624759999999998</v>
      </c>
    </row>
    <row r="7483" spans="1:7">
      <c r="A7483" s="4" t="s">
        <v>24497</v>
      </c>
      <c r="B7483">
        <v>8006678</v>
      </c>
      <c r="D7483" s="4" t="s">
        <v>24498</v>
      </c>
      <c r="E7483" s="4" t="s">
        <v>24499</v>
      </c>
      <c r="F7483">
        <f>VALUE(SUBSTITUTE(Hafas[[#This Row],[Breitengrad Bahnhof]],".",","))</f>
        <v>48.544727999999999</v>
      </c>
      <c r="G7483">
        <f>VALUE(SUBSTITUTE(Hafas[[#This Row],[Längengrad Bahnhof]],".",","))</f>
        <v>8.0184660000000001</v>
      </c>
    </row>
    <row r="7484" spans="1:7">
      <c r="A7484" s="4" t="s">
        <v>24500</v>
      </c>
      <c r="B7484">
        <v>8010396</v>
      </c>
      <c r="D7484" s="4" t="s">
        <v>24501</v>
      </c>
      <c r="E7484" s="4" t="s">
        <v>24502</v>
      </c>
      <c r="F7484">
        <f>VALUE(SUBSTITUTE(Hafas[[#This Row],[Breitengrad Bahnhof]],".",","))</f>
        <v>53.973878999999997</v>
      </c>
      <c r="G7484">
        <f>VALUE(SUBSTITUTE(Hafas[[#This Row],[Längengrad Bahnhof]],".",","))</f>
        <v>13.548190999999999</v>
      </c>
    </row>
    <row r="7485" spans="1:7">
      <c r="A7485" s="4" t="s">
        <v>24503</v>
      </c>
      <c r="B7485">
        <v>8006676</v>
      </c>
      <c r="D7485" s="4" t="s">
        <v>24504</v>
      </c>
      <c r="E7485" s="4" t="s">
        <v>24505</v>
      </c>
      <c r="F7485">
        <f>VALUE(SUBSTITUTE(Hafas[[#This Row],[Breitengrad Bahnhof]],".",","))</f>
        <v>49.291657000000001</v>
      </c>
      <c r="G7485">
        <f>VALUE(SUBSTITUTE(Hafas[[#This Row],[Längengrad Bahnhof]],".",","))</f>
        <v>9.3291170000000001</v>
      </c>
    </row>
    <row r="7486" spans="1:7">
      <c r="A7486" s="4" t="s">
        <v>24506</v>
      </c>
      <c r="B7486">
        <v>8006679</v>
      </c>
      <c r="D7486" s="4" t="s">
        <v>24507</v>
      </c>
      <c r="E7486" s="4" t="s">
        <v>24508</v>
      </c>
      <c r="F7486">
        <f>VALUE(SUBSTITUTE(Hafas[[#This Row],[Breitengrad Bahnhof]],".",","))</f>
        <v>49.297393999999997</v>
      </c>
      <c r="G7486">
        <f>VALUE(SUBSTITUTE(Hafas[[#This Row],[Längengrad Bahnhof]],".",","))</f>
        <v>8.8214389999999998</v>
      </c>
    </row>
    <row r="7487" spans="1:7">
      <c r="A7487" s="4" t="s">
        <v>951</v>
      </c>
      <c r="B7487">
        <v>8006680</v>
      </c>
      <c r="D7487" s="4" t="s">
        <v>24509</v>
      </c>
      <c r="E7487" s="4" t="s">
        <v>24510</v>
      </c>
      <c r="F7487">
        <f>VALUE(SUBSTITUTE(Hafas[[#This Row],[Breitengrad Bahnhof]],".",","))</f>
        <v>49.246805000000002</v>
      </c>
      <c r="G7487">
        <f>VALUE(SUBSTITUTE(Hafas[[#This Row],[Längengrad Bahnhof]],".",","))</f>
        <v>7.356643</v>
      </c>
    </row>
    <row r="7488" spans="1:7">
      <c r="A7488" s="4" t="s">
        <v>24511</v>
      </c>
      <c r="B7488">
        <v>8006682</v>
      </c>
      <c r="D7488" s="4" t="s">
        <v>24512</v>
      </c>
      <c r="E7488" s="4" t="s">
        <v>24513</v>
      </c>
      <c r="F7488">
        <f>VALUE(SUBSTITUTE(Hafas[[#This Row],[Breitengrad Bahnhof]],".",","))</f>
        <v>49.252040000000001</v>
      </c>
      <c r="G7488">
        <f>VALUE(SUBSTITUTE(Hafas[[#This Row],[Längengrad Bahnhof]],".",","))</f>
        <v>7.3784409999999996</v>
      </c>
    </row>
    <row r="7489" spans="1:7">
      <c r="A7489" s="4" t="s">
        <v>24514</v>
      </c>
      <c r="B7489">
        <v>8013447</v>
      </c>
      <c r="D7489" s="4" t="s">
        <v>24515</v>
      </c>
      <c r="E7489" s="4" t="s">
        <v>24516</v>
      </c>
      <c r="F7489">
        <f>VALUE(SUBSTITUTE(Hafas[[#This Row],[Breitengrad Bahnhof]],".",","))</f>
        <v>51.208264</v>
      </c>
      <c r="G7489">
        <f>VALUE(SUBSTITUTE(Hafas[[#This Row],[Längengrad Bahnhof]],".",","))</f>
        <v>12.271153999999999</v>
      </c>
    </row>
    <row r="7490" spans="1:7">
      <c r="A7490" s="4" t="s">
        <v>24517</v>
      </c>
      <c r="B7490">
        <v>8071410</v>
      </c>
      <c r="D7490" s="4" t="s">
        <v>24518</v>
      </c>
      <c r="E7490" s="4" t="s">
        <v>24519</v>
      </c>
      <c r="F7490">
        <f>VALUE(SUBSTITUTE(Hafas[[#This Row],[Breitengrad Bahnhof]],".",","))</f>
        <v>50.722361999999997</v>
      </c>
      <c r="G7490">
        <f>VALUE(SUBSTITUTE(Hafas[[#This Row],[Längengrad Bahnhof]],".",","))</f>
        <v>12.494173</v>
      </c>
    </row>
    <row r="7491" spans="1:7">
      <c r="A7491" s="4" t="s">
        <v>24520</v>
      </c>
      <c r="B7491">
        <v>8000292</v>
      </c>
      <c r="D7491" s="4" t="s">
        <v>24521</v>
      </c>
      <c r="E7491" s="4" t="s">
        <v>24522</v>
      </c>
      <c r="F7491">
        <f>VALUE(SUBSTITUTE(Hafas[[#This Row],[Breitengrad Bahnhof]],".",","))</f>
        <v>50.703919999999997</v>
      </c>
      <c r="G7491">
        <f>VALUE(SUBSTITUTE(Hafas[[#This Row],[Längengrad Bahnhof]],".",","))</f>
        <v>12.498056</v>
      </c>
    </row>
    <row r="7492" spans="1:7">
      <c r="A7492" s="4" t="s">
        <v>24523</v>
      </c>
      <c r="B7492">
        <v>8000289</v>
      </c>
      <c r="D7492" s="4" t="s">
        <v>24524</v>
      </c>
      <c r="E7492" s="4" t="s">
        <v>24525</v>
      </c>
      <c r="F7492">
        <f>VALUE(SUBSTITUTE(Hafas[[#This Row],[Breitengrad Bahnhof]],".",","))</f>
        <v>50.715544000000001</v>
      </c>
      <c r="G7492">
        <f>VALUE(SUBSTITUTE(Hafas[[#This Row],[Längengrad Bahnhof]],".",","))</f>
        <v>12.496893</v>
      </c>
    </row>
    <row r="7493" spans="1:7">
      <c r="A7493" s="4" t="s">
        <v>24526</v>
      </c>
      <c r="B7493">
        <v>8010397</v>
      </c>
      <c r="D7493" s="4" t="s">
        <v>24527</v>
      </c>
      <c r="E7493" s="4" t="s">
        <v>24528</v>
      </c>
      <c r="F7493">
        <f>VALUE(SUBSTITUTE(Hafas[[#This Row],[Breitengrad Bahnhof]],".",","))</f>
        <v>50.714668000000003</v>
      </c>
      <c r="G7493">
        <f>VALUE(SUBSTITUTE(Hafas[[#This Row],[Längengrad Bahnhof]],".",","))</f>
        <v>12.474716000000001</v>
      </c>
    </row>
    <row r="7494" spans="1:7">
      <c r="A7494" s="4" t="s">
        <v>24529</v>
      </c>
      <c r="B7494">
        <v>8013433</v>
      </c>
      <c r="D7494" s="4" t="s">
        <v>24530</v>
      </c>
      <c r="E7494" s="4" t="s">
        <v>24531</v>
      </c>
      <c r="F7494">
        <f>VALUE(SUBSTITUTE(Hafas[[#This Row],[Breitengrad Bahnhof]],".",","))</f>
        <v>50.737212</v>
      </c>
      <c r="G7494">
        <f>VALUE(SUBSTITUTE(Hafas[[#This Row],[Längengrad Bahnhof]],".",","))</f>
        <v>12.479661999999999</v>
      </c>
    </row>
    <row r="7495" spans="1:7">
      <c r="A7495" s="4" t="s">
        <v>24532</v>
      </c>
      <c r="B7495">
        <v>8013434</v>
      </c>
      <c r="D7495" s="4" t="s">
        <v>24533</v>
      </c>
      <c r="E7495" s="4" t="s">
        <v>24534</v>
      </c>
      <c r="F7495">
        <f>VALUE(SUBSTITUTE(Hafas[[#This Row],[Breitengrad Bahnhof]],".",","))</f>
        <v>50.701850999999998</v>
      </c>
      <c r="G7495">
        <f>VALUE(SUBSTITUTE(Hafas[[#This Row],[Längengrad Bahnhof]],".",","))</f>
        <v>12.495009</v>
      </c>
    </row>
    <row r="7496" spans="1:7">
      <c r="A7496" s="4" t="s">
        <v>24535</v>
      </c>
      <c r="B7496">
        <v>8006684</v>
      </c>
      <c r="D7496" s="4" t="s">
        <v>24536</v>
      </c>
      <c r="E7496" s="4" t="s">
        <v>24537</v>
      </c>
      <c r="F7496">
        <f>VALUE(SUBSTITUTE(Hafas[[#This Row],[Breitengrad Bahnhof]],".",","))</f>
        <v>49.020941000000001</v>
      </c>
      <c r="G7496">
        <f>VALUE(SUBSTITUTE(Hafas[[#This Row],[Längengrad Bahnhof]],".",","))</f>
        <v>13.226380000000001</v>
      </c>
    </row>
    <row r="7497" spans="1:7">
      <c r="A7497" s="4" t="s">
        <v>24538</v>
      </c>
      <c r="B7497">
        <v>8006685</v>
      </c>
      <c r="D7497" s="4" t="s">
        <v>24539</v>
      </c>
      <c r="E7497" s="4" t="s">
        <v>24540</v>
      </c>
      <c r="F7497">
        <f>VALUE(SUBSTITUTE(Hafas[[#This Row],[Breitengrad Bahnhof]],".",","))</f>
        <v>49.00676</v>
      </c>
      <c r="G7497">
        <f>VALUE(SUBSTITUTE(Hafas[[#This Row],[Längengrad Bahnhof]],".",","))</f>
        <v>13.276937</v>
      </c>
    </row>
    <row r="7498" spans="1:7">
      <c r="A7498" s="4" t="s">
        <v>24541</v>
      </c>
      <c r="B7498">
        <v>8006686</v>
      </c>
      <c r="D7498" s="4" t="s">
        <v>24542</v>
      </c>
      <c r="E7498" s="4" t="s">
        <v>24543</v>
      </c>
      <c r="F7498">
        <f>VALUE(SUBSTITUTE(Hafas[[#This Row],[Breitengrad Bahnhof]],".",","))</f>
        <v>49.416029000000002</v>
      </c>
      <c r="G7498">
        <f>VALUE(SUBSTITUTE(Hafas[[#This Row],[Längengrad Bahnhof]],".",","))</f>
        <v>9.0428300000000004</v>
      </c>
    </row>
    <row r="7499" spans="1:7">
      <c r="A7499" s="4" t="s">
        <v>24544</v>
      </c>
      <c r="B7499">
        <v>8006687</v>
      </c>
      <c r="D7499" s="4" t="s">
        <v>24545</v>
      </c>
      <c r="E7499" s="4" t="s">
        <v>24546</v>
      </c>
      <c r="F7499">
        <f>VALUE(SUBSTITUTE(Hafas[[#This Row],[Breitengrad Bahnhof]],".",","))</f>
        <v>49.725901999999998</v>
      </c>
      <c r="G7499">
        <f>VALUE(SUBSTITUTE(Hafas[[#This Row],[Längengrad Bahnhof]],".",","))</f>
        <v>8.6091189999999997</v>
      </c>
    </row>
    <row r="7500" spans="1:7">
      <c r="A7500" s="4" t="s">
        <v>24547</v>
      </c>
      <c r="B7500">
        <v>8013435</v>
      </c>
      <c r="D7500" s="4" t="s">
        <v>24548</v>
      </c>
      <c r="E7500" s="4" t="s">
        <v>24549</v>
      </c>
      <c r="F7500">
        <f>VALUE(SUBSTITUTE(Hafas[[#This Row],[Breitengrad Bahnhof]],".",","))</f>
        <v>50.632232000000002</v>
      </c>
      <c r="G7500">
        <f>VALUE(SUBSTITUTE(Hafas[[#This Row],[Längengrad Bahnhof]],".",","))</f>
        <v>12.797898999999999</v>
      </c>
    </row>
    <row r="7501" spans="1:7">
      <c r="A7501" s="4" t="s">
        <v>24550</v>
      </c>
      <c r="B7501">
        <v>8071642</v>
      </c>
      <c r="D7501" s="4" t="s">
        <v>24551</v>
      </c>
      <c r="E7501" s="4" t="s">
        <v>24552</v>
      </c>
      <c r="F7501">
        <f>VALUE(SUBSTITUTE(Hafas[[#This Row],[Breitengrad Bahnhof]],".",","))</f>
        <v>50.633882999999997</v>
      </c>
      <c r="G7501">
        <f>VALUE(SUBSTITUTE(Hafas[[#This Row],[Längengrad Bahnhof]],".",","))</f>
        <v>12.808555</v>
      </c>
    </row>
    <row r="7502" spans="1:7">
      <c r="A7502" s="4" t="s">
        <v>24553</v>
      </c>
      <c r="B7502">
        <v>8013437</v>
      </c>
      <c r="D7502" s="4" t="s">
        <v>24554</v>
      </c>
      <c r="E7502" s="4" t="s">
        <v>24555</v>
      </c>
      <c r="F7502">
        <f>VALUE(SUBSTITUTE(Hafas[[#This Row],[Breitengrad Bahnhof]],".",","))</f>
        <v>50.352620999999999</v>
      </c>
      <c r="G7502">
        <f>VALUE(SUBSTITUTE(Hafas[[#This Row],[Längengrad Bahnhof]],".",","))</f>
        <v>12.427735</v>
      </c>
    </row>
    <row r="7503" spans="1:7">
      <c r="A7503" s="4" t="s">
        <v>24556</v>
      </c>
      <c r="B7503">
        <v>8013436</v>
      </c>
      <c r="D7503" s="4" t="s">
        <v>24557</v>
      </c>
      <c r="E7503" s="4" t="s">
        <v>24558</v>
      </c>
      <c r="F7503">
        <f>VALUE(SUBSTITUTE(Hafas[[#This Row],[Breitengrad Bahnhof]],".",","))</f>
        <v>50.351134000000002</v>
      </c>
      <c r="G7503">
        <f>VALUE(SUBSTITUTE(Hafas[[#This Row],[Längengrad Bahnhof]],".",","))</f>
        <v>12.399986999999999</v>
      </c>
    </row>
    <row r="7504" spans="1:7">
      <c r="A7504" s="4" t="s">
        <v>24559</v>
      </c>
      <c r="B7504">
        <v>8010398</v>
      </c>
      <c r="D7504" s="4" t="s">
        <v>24560</v>
      </c>
      <c r="E7504" s="4" t="s">
        <v>24561</v>
      </c>
      <c r="F7504">
        <f>VALUE(SUBSTITUTE(Hafas[[#This Row],[Breitengrad Bahnhof]],".",","))</f>
        <v>50.362070000000003</v>
      </c>
      <c r="G7504">
        <f>VALUE(SUBSTITUTE(Hafas[[#This Row],[Längengrad Bahnhof]],".",","))</f>
        <v>12.363835</v>
      </c>
    </row>
  </sheetData>
  <pageMargins left="0.7" right="0.7" top="0.78740157499999996" bottom="0.78740157499999996" header="0.3" footer="0.3"/>
  <pageSetup paperSize="9" orientation="portrait" r:id="rId1"/>
  <headerFooter>
    <oddHeader>&amp;L&amp;"DB Office"&amp;14&amp;KF01414 DB Intern / DB internal&amp;1#_x000D_</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b9dd11-7844-4ae8-8f74-f5fa59d2f79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BF149C151A60D4CA53ABF94271CEFD2" ma:contentTypeVersion="14" ma:contentTypeDescription="Create a new document." ma:contentTypeScope="" ma:versionID="0e5e03f07b2511c40761369363d89851">
  <xsd:schema xmlns:xsd="http://www.w3.org/2001/XMLSchema" xmlns:xs="http://www.w3.org/2001/XMLSchema" xmlns:p="http://schemas.microsoft.com/office/2006/metadata/properties" xmlns:ns2="10b9dd11-7844-4ae8-8f74-f5fa59d2f793" xmlns:ns3="c238c9ce-f22b-4d38-acc4-be73f88797ad" targetNamespace="http://schemas.microsoft.com/office/2006/metadata/properties" ma:root="true" ma:fieldsID="1b7a1b5844e27b00628382b4b5aab37e" ns2:_="" ns3:_="">
    <xsd:import namespace="10b9dd11-7844-4ae8-8f74-f5fa59d2f793"/>
    <xsd:import namespace="c238c9ce-f22b-4d38-acc4-be73f88797a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9dd11-7844-4ae8-8f74-f5fa59d2f7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80f6d38-43b1-4def-ac06-3ce7426a3aa7"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38c9ce-f22b-4d38-acc4-be73f88797a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92B94CB7-3808-49EE-9299-45251A21F61C}">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8F73EF88-66AE-4781-8B2E-3744B3BDBDC4}">
  <ds:schemaRefs>
    <ds:schemaRef ds:uri="http://schemas.microsoft.com/sharepoint/v3/contenttype/forms"/>
  </ds:schemaRefs>
</ds:datastoreItem>
</file>

<file path=customXml/itemProps3.xml><?xml version="1.0" encoding="utf-8"?>
<ds:datastoreItem xmlns:ds="http://schemas.openxmlformats.org/officeDocument/2006/customXml" ds:itemID="{38FB2CF5-4ADD-4C35-AEB0-F49F0D6112E7}">
  <ds:schemaRefs>
    <ds:schemaRef ds:uri="http://purl.org/dc/terms/"/>
    <ds:schemaRef ds:uri="http://purl.org/dc/dcmitype/"/>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c238c9ce-f22b-4d38-acc4-be73f88797ad"/>
    <ds:schemaRef ds:uri="10b9dd11-7844-4ae8-8f74-f5fa59d2f793"/>
    <ds:schemaRef ds:uri="http://www.w3.org/XML/1998/namespace"/>
  </ds:schemaRefs>
</ds:datastoreItem>
</file>

<file path=customXml/itemProps4.xml><?xml version="1.0" encoding="utf-8"?>
<ds:datastoreItem xmlns:ds="http://schemas.openxmlformats.org/officeDocument/2006/customXml" ds:itemID="{BA4C6510-2B98-44EF-BBC0-934A4DC732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9dd11-7844-4ae8-8f74-f5fa59d2f793"/>
    <ds:schemaRef ds:uri="c238c9ce-f22b-4d38-acc4-be73f88797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802ED045-46A7-40C4-9099-39AD3AAE2103}">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4</vt:i4>
      </vt:variant>
    </vt:vector>
  </HeadingPairs>
  <TitlesOfParts>
    <vt:vector size="10" baseType="lpstr">
      <vt:lpstr>Logbuch 2026</vt:lpstr>
      <vt:lpstr>Ziehung 2026</vt:lpstr>
      <vt:lpstr>Automat</vt:lpstr>
      <vt:lpstr>Lose</vt:lpstr>
      <vt:lpstr>Parameter</vt:lpstr>
      <vt:lpstr>Hafas</vt:lpstr>
      <vt:lpstr>'Logbuch 2026'!Info</vt:lpstr>
      <vt:lpstr>'Logbuch 2026'!Los</vt:lpstr>
      <vt:lpstr>LosID</vt:lpstr>
      <vt:lpstr>'Logbuch 2026'!Transport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Bastian Waldorf</dc:creator>
  <cp:keywords/>
  <dc:description/>
  <cp:lastModifiedBy>Bastian Waldorf</cp:lastModifiedBy>
  <cp:revision/>
  <dcterms:created xsi:type="dcterms:W3CDTF">2018-12-18T09:20:27Z</dcterms:created>
  <dcterms:modified xsi:type="dcterms:W3CDTF">2026-08-22T06:09:27Z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0x010100FBF149C151A60D4CA53ABF94271CEFD2</vt:lpwstr>
  </property>
  <property fmtid="{D5CDD505-2E9C-101B-9397-08002B2CF9AE}" pid="3" name="MediaServiceImageTags">
    <vt:lpwstr/>
  </property>
  <property fmtid="{D5CDD505-2E9C-101B-9397-08002B2CF9AE}" pid="4" name="MSIP_Label_3dac9f92-1d4e-4aae-b975-a9900684008d_Enabled">
    <vt:lpwstr>true</vt:lpwstr>
  </property>
  <property fmtid="{D5CDD505-2E9C-101B-9397-08002B2CF9AE}" pid="5" name="MSIP_Label_3dac9f92-1d4e-4aae-b975-a9900684008d_SetDate">
    <vt:lpwstr>2024-09-24T17:31:16Z</vt:lpwstr>
  </property>
  <property fmtid="{D5CDD505-2E9C-101B-9397-08002B2CF9AE}" pid="6" name="MSIP_Label_3dac9f92-1d4e-4aae-b975-a9900684008d_Method">
    <vt:lpwstr>Standard</vt:lpwstr>
  </property>
  <property fmtid="{D5CDD505-2E9C-101B-9397-08002B2CF9AE}" pid="7" name="MSIP_Label_3dac9f92-1d4e-4aae-b975-a9900684008d_Name">
    <vt:lpwstr>DB Intern</vt:lpwstr>
  </property>
  <property fmtid="{D5CDD505-2E9C-101B-9397-08002B2CF9AE}" pid="8" name="MSIP_Label_3dac9f92-1d4e-4aae-b975-a9900684008d_SiteId">
    <vt:lpwstr>a1a72d9c-49e6-4f6d-9af6-5aafa1183bfd</vt:lpwstr>
  </property>
  <property fmtid="{D5CDD505-2E9C-101B-9397-08002B2CF9AE}" pid="9" name="MSIP_Label_3dac9f92-1d4e-4aae-b975-a9900684008d_ActionId">
    <vt:lpwstr>3999f280-a7a9-4d52-82c9-5ed86eb7916e</vt:lpwstr>
  </property>
  <property fmtid="{D5CDD505-2E9C-101B-9397-08002B2CF9AE}" pid="10" name="MSIP_Label_3dac9f92-1d4e-4aae-b975-a9900684008d_ContentBits">
    <vt:lpwstr>1</vt:lpwstr>
  </property>
</Properties>
</file>