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Superstore_Excel_Analysis\"/>
    </mc:Choice>
  </mc:AlternateContent>
  <xr:revisionPtr revIDLastSave="0" documentId="13_ncr:1_{64FFB8DE-42CD-4E6D-AE29-D33C04132F6A}" xr6:coauthVersionLast="47" xr6:coauthVersionMax="47" xr10:uidLastSave="{00000000-0000-0000-0000-000000000000}"/>
  <bookViews>
    <workbookView xWindow="-108" yWindow="-108" windowWidth="23256" windowHeight="12456" firstSheet="8" activeTab="8" xr2:uid="{64E24616-D23E-40F4-B36A-D28F1CC77AED}"/>
  </bookViews>
  <sheets>
    <sheet name="Sales" sheetId="2" state="hidden" r:id="rId1"/>
    <sheet name="Sub-Category Profit Drilldown" sheetId="4" state="hidden" r:id="rId2"/>
    <sheet name="Customer_Profitability" sheetId="9" state="hidden" r:id="rId3"/>
    <sheet name="Profit_Margin" sheetId="28" state="hidden" r:id="rId4"/>
    <sheet name="Sales_Category" sheetId="16" state="hidden" r:id="rId5"/>
    <sheet name="Profit_Order" sheetId="29" state="hidden" r:id="rId6"/>
    <sheet name="Average_Order_Value" sheetId="30" state="hidden" r:id="rId7"/>
    <sheet name="Avg_Discount" sheetId="31" state="hidden" r:id="rId8"/>
    <sheet name="Dashboards" sheetId="14" r:id="rId9"/>
    <sheet name="Sales_Profit_SubCat" sheetId="32" state="hidden" r:id="rId10"/>
  </sheets>
  <definedNames>
    <definedName name="Slicer_Ship_Mode">#N/A</definedName>
    <definedName name="Slicer_Sub_Category">#N/A</definedName>
    <definedName name="Slicer_Year1">#N/A</definedName>
    <definedName name="Timeline_Date1">#N/A</definedName>
  </definedNames>
  <calcPr calcId="191029"/>
  <pivotCaches>
    <pivotCache cacheId="741" r:id="rId11"/>
    <pivotCache cacheId="744" r:id="rId12"/>
    <pivotCache cacheId="747" r:id="rId13"/>
    <pivotCache cacheId="750" r:id="rId14"/>
    <pivotCache cacheId="753" r:id="rId15"/>
    <pivotCache cacheId="756" r:id="rId16"/>
    <pivotCache cacheId="759" r:id="rId17"/>
    <pivotCache cacheId="762"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5fb95616-2cf2-454f-a69e-c8ad926d1019" name="Sales" connection="Query - Sales"/>
          <x15:modelTable id="Calendar" name="Calendar" connection="Connection"/>
        </x15:modelTables>
        <x15:modelRelationships>
          <x15:modelRelationship fromTable="Sale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2" l="1"/>
  <c r="E4" i="32"/>
  <c r="E5" i="32"/>
  <c r="E6" i="32"/>
  <c r="E7" i="32"/>
  <c r="E8" i="32"/>
  <c r="E9" i="32"/>
  <c r="E10" i="32"/>
  <c r="E11" i="32"/>
  <c r="E12" i="32"/>
  <c r="E13" i="32"/>
  <c r="E14" i="32"/>
  <c r="E15" i="32"/>
  <c r="E16" i="32"/>
  <c r="E17" i="32"/>
  <c r="E18" i="32"/>
  <c r="E2" i="32"/>
  <c r="F2" i="32"/>
  <c r="F3" i="32"/>
  <c r="G3" i="32"/>
  <c r="F4" i="32"/>
  <c r="G4" i="32"/>
  <c r="F5" i="32"/>
  <c r="G5" i="32"/>
  <c r="F6" i="32"/>
  <c r="G6" i="32"/>
  <c r="F7" i="32"/>
  <c r="G7" i="32"/>
  <c r="F8" i="32"/>
  <c r="G8" i="32"/>
  <c r="F9" i="32"/>
  <c r="G9" i="32"/>
  <c r="F10" i="32"/>
  <c r="G10" i="32"/>
  <c r="F11" i="32"/>
  <c r="G11" i="32"/>
  <c r="F12" i="32"/>
  <c r="G12" i="32"/>
  <c r="F13" i="32"/>
  <c r="G13" i="32"/>
  <c r="F14" i="32"/>
  <c r="G14" i="32"/>
  <c r="F15" i="32"/>
  <c r="G15" i="32"/>
  <c r="F16" i="32"/>
  <c r="G16" i="32"/>
  <c r="F17" i="32"/>
  <c r="G17" i="32"/>
  <c r="F18" i="32"/>
  <c r="G18" i="32"/>
  <c r="G2" i="32"/>
  <c r="B12" i="9"/>
  <c r="D5" i="30"/>
  <c r="D5" i="31"/>
  <c r="D22" i="28"/>
  <c r="F24" i="4"/>
  <c r="D5" i="29"/>
  <c r="C1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9BA7DC-B468-417E-AE95-51478FC79A13}" name="Connection" type="104" refreshedVersion="0" background="1">
    <extLst>
      <ext xmlns:x15="http://schemas.microsoft.com/office/spreadsheetml/2010/11/main" uri="{DE250136-89BD-433C-8126-D09CA5730AF9}">
        <x15:connection id="Calendar"/>
      </ext>
    </extLst>
  </connection>
  <connection id="2" xr16:uid="{BA7792B6-0D9C-45FF-A983-5A50B15A3645}" name="Query - Sales" description="Connection to the 'Sales' query in the workbook." type="100" refreshedVersion="8" minRefreshableVersion="5">
    <extLst>
      <ext xmlns:x15="http://schemas.microsoft.com/office/spreadsheetml/2010/11/main" uri="{DE250136-89BD-433C-8126-D09CA5730AF9}">
        <x15:connection id="88eab043-c006-491d-bb7f-01d42796b59b"/>
      </ext>
    </extLst>
  </connection>
  <connection id="3" xr16:uid="{3C647B5A-D19A-4369-A851-96A6DA236E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<sst xmlns="http://schemas.openxmlformats.org/spreadsheetml/2006/main" count="106" uniqueCount="33">
  <si>
    <t>Row Labels</t>
  </si>
  <si>
    <t>Furniture</t>
  </si>
  <si>
    <t>Office Supplies</t>
  </si>
  <si>
    <t>Technology</t>
  </si>
  <si>
    <t>Total Sales</t>
  </si>
  <si>
    <t>Total Profit</t>
  </si>
  <si>
    <t>Profit Margin</t>
  </si>
  <si>
    <t>Grand Total</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</si>
  <si>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</si>
  <si>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</si>
  <si>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</si>
  <si>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</si>
  <si>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</si>
  <si>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</si>
  <si>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</si>
  <si>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</si>
  <si>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</si>
  <si>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</si>
  <si>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</si>
  <si>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</si>
  <si>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</si>
  <si>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</si>
  <si>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</si>
  <si>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</si>
  <si>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</si>
  <si>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Average Discount</t>
  </si>
  <si>
    <t>Consumer</t>
  </si>
  <si>
    <t>Home Office</t>
  </si>
  <si>
    <t>Corporate</t>
  </si>
  <si>
    <t>Profit/Order</t>
  </si>
  <si>
    <t>Sales Per Order</t>
  </si>
  <si>
    <t>Average Order Value</t>
  </si>
  <si>
    <t>Profit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</si>
</sst>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
    <numFmt numFmtId="165" formatCode="_(&quot;$&quot;* #,##0_);_(&quot;$&quot;* \(#,##0\);_(&quot;$&quot;* &quot;-&quot;??_);_(@_)"/>
    <numFmt numFmtId="166" formatCode="&quot;$&quot;#,##0"/>
    <numFmt numFmtId="167" formatCode="&quot;$&quot;#,##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20"/>
      <color theme="1"/>
      <name val="Aptos Narrow"/>
      <family val="2"/>
      <scheme val="minor"/>
    </font>
  </fonts>
  <fills count="2">
    <fill>
      <patternFill patternType="none"/>
    </fill>
    <fill>
      <patternFill patternType="gray125"/>
    </fill>
  </fills>
  <borders count="3">
    <border>
      <left/>
      <right/>
      <top/>
      <bottom/>
      <diagonal/>
    </border>
    <border>
      <left/>
      <right style="thick">
        <color theme="3" tint="9.9978637043366805E-2"/>
      </right>
      <top/>
      <bottom/>
      <diagonal/>
    </border>
    <border>
      <left style="thick">
        <color theme="3" tint="9.9978637043366805E-2"/>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9" fontId="0" fillId="0" borderId="0" xfId="0" applyNumberFormat="1"/>
    <xf numFmtId="1" fontId="0" fillId="0" borderId="0" xfId="0" applyNumberFormat="1"/>
    <xf numFmtId="9" fontId="2" fillId="0" borderId="0" xfId="2" applyFont="1"/>
    <xf numFmtId="165" fontId="2" fillId="0" borderId="0" xfId="1" applyNumberFormat="1" applyFont="1"/>
    <xf numFmtId="166" fontId="0" fillId="0" borderId="0" xfId="0" applyNumberFormat="1"/>
    <xf numFmtId="165" fontId="0" fillId="0" borderId="0" xfId="1" applyNumberFormat="1" applyFont="1"/>
    <xf numFmtId="0" fontId="0" fillId="0" borderId="0" xfId="1" applyNumberFormat="1" applyFont="1"/>
    <xf numFmtId="167" fontId="0" fillId="0" borderId="0" xfId="0" applyNumberFormat="1"/>
    <xf numFmtId="44" fontId="2" fillId="0" borderId="0" xfId="1" applyFont="1"/>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0" fillId="0" borderId="0" xfId="0" applyNumberFormat="1"/>
  </cellXfs>
  <cellStyles count="3">
    <cellStyle name="Currency" xfId="1" builtinId="4"/>
    <cellStyle name="Normal" xfId="0" builtinId="0"/>
    <cellStyle name="Percent" xfId="2" builtinId="5"/>
  </cellStyles>
  <dxfs count="1">
    <dxf>
      <font>
        <color rgb="FF9C0006"/>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2.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openxmlformats.org/officeDocument/2006/relationships/pivotCacheDefinition" Target="pivotCache/pivotCacheDefinition1.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worksheet" Target="worksheets/sheet8.xml"/><Relationship Id="rId51" Type="http://schemas.openxmlformats.org/officeDocument/2006/relationships/customXml" Target="../customXml/item21.xml"/><Relationship Id="rId72"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0.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71" Type="http://schemas.openxmlformats.org/officeDocument/2006/relationships/customXml" Target="../customXml/item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Dashboard.xlsx]Customer_Profitability!Customer Profitability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Customer_Profitability!$B$3</c:f>
              <c:strCache>
                <c:ptCount val="1"/>
                <c:pt idx="0">
                  <c:v>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Customer_Profitability!$A$4:$A$7</c:f>
              <c:strCache>
                <c:ptCount val="3"/>
                <c:pt idx="0">
                  <c:v>Consumer</c:v>
                </c:pt>
                <c:pt idx="1">
                  <c:v>Corporate</c:v>
                </c:pt>
                <c:pt idx="2">
                  <c:v>Home Office</c:v>
                </c:pt>
              </c:strCache>
            </c:strRef>
          </c:cat>
          <c:val>
            <c:numRef>
              <c:f>Customer_Profitability!$B$4:$B$7</c:f>
              <c:numCache>
                <c:formatCode>\$#,##0;\(\$#,##0\);\$#,##0</c:formatCode>
                <c:ptCount val="3"/>
                <c:pt idx="0">
                  <c:v>1161401.345</c:v>
                </c:pt>
                <c:pt idx="1">
                  <c:v>706146.36679999996</c:v>
                </c:pt>
                <c:pt idx="2">
                  <c:v>429653.14850000001</c:v>
                </c:pt>
              </c:numCache>
            </c:numRef>
          </c:val>
          <c:extLst>
            <c:ext xmlns:c16="http://schemas.microsoft.com/office/drawing/2014/chart" uri="{C3380CC4-5D6E-409C-BE32-E72D297353CC}">
              <c16:uniqueId val="{0000000C-B882-46AE-8E3F-DDF79AFADBB5}"/>
            </c:ext>
          </c:extLst>
        </c:ser>
        <c:ser>
          <c:idx val="1"/>
          <c:order val="1"/>
          <c:tx>
            <c:strRef>
              <c:f>Customer_Profitability!$C$3</c:f>
              <c:strCache>
                <c:ptCount val="1"/>
                <c:pt idx="0">
                  <c:v>Total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Customer_Profitability!$A$4:$A$7</c:f>
              <c:strCache>
                <c:ptCount val="3"/>
                <c:pt idx="0">
                  <c:v>Consumer</c:v>
                </c:pt>
                <c:pt idx="1">
                  <c:v>Corporate</c:v>
                </c:pt>
                <c:pt idx="2">
                  <c:v>Home Office</c:v>
                </c:pt>
              </c:strCache>
            </c:strRef>
          </c:cat>
          <c:val>
            <c:numRef>
              <c:f>Customer_Profitability!$C$4:$C$7</c:f>
              <c:numCache>
                <c:formatCode>\$#,##0;\(\$#,##0\);\$#,##0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D-B882-46AE-8E3F-DDF79AFADB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Dashboard.xlsx]Sales_Category!PivotTable9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Sales_Category!$B$3</c:f>
              <c:strCache>
                <c:ptCount val="1"/>
                <c:pt idx="0">
                  <c:v>Total</c:v>
                </c:pt>
              </c:strCache>
            </c:strRef>
          </c:tx>
          <c:spPr>
            <a:solidFill>
              <a:schemeClr val="accent1"/>
            </a:solidFill>
            <a:ln>
              <a:noFill/>
            </a:ln>
            <a:effectLst/>
          </c:spPr>
          <c:invertIfNegative val="0"/>
          <c:cat>
            <c:strRef>
              <c:f>Sales_Category!$A$4:$A$7</c:f>
              <c:strCache>
                <c:ptCount val="3"/>
                <c:pt idx="0">
                  <c:v>Furniture</c:v>
                </c:pt>
                <c:pt idx="1">
                  <c:v>Office Supplies</c:v>
                </c:pt>
                <c:pt idx="2">
                  <c:v>Technology</c:v>
                </c:pt>
              </c:strCache>
            </c:strRef>
          </c:cat>
          <c:val>
            <c:numRef>
              <c:f>Sales_Category!$B$4:$B$7</c:f>
              <c:numCache>
                <c:formatCode>\$#,##0;\(\$#,##0\);\$#,##0</c:formatCode>
                <c:ptCount val="3"/>
                <c:pt idx="0">
                  <c:v>741999.7953</c:v>
                </c:pt>
                <c:pt idx="1">
                  <c:v>719047.03200000001</c:v>
                </c:pt>
                <c:pt idx="2">
                  <c:v>836154.03300000005</c:v>
                </c:pt>
              </c:numCache>
            </c:numRef>
          </c:val>
          <c:extLst>
            <c:ext xmlns:c16="http://schemas.microsoft.com/office/drawing/2014/chart" uri="{C3380CC4-5D6E-409C-BE32-E72D297353CC}">
              <c16:uniqueId val="{00000000-B6E7-4F8D-BC1A-69F758552212}"/>
            </c:ext>
          </c:extLst>
        </c:ser>
        <c:dLbls>
          <c:showLegendKey val="0"/>
          <c:showVal val="0"/>
          <c:showCatName val="0"/>
          <c:showSerName val="0"/>
          <c:showPercent val="0"/>
          <c:showBubbleSize val="0"/>
        </c:dLbls>
        <c:gapWidth val="219"/>
        <c:overlap val="-27"/>
        <c:axId val="778364015"/>
        <c:axId val="778361135"/>
      </c:barChart>
      <c:catAx>
        <c:axId val="7783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61135"/>
        <c:crosses val="autoZero"/>
        <c:auto val="1"/>
        <c:lblAlgn val="ctr"/>
        <c:lblOffset val="100"/>
        <c:noMultiLvlLbl val="0"/>
      </c:catAx>
      <c:valAx>
        <c:axId val="778361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6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Dashboard.xlsx]Sales_Category!PivotTable9</c:name>
    <c:fmtId val="13"/>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t>Which</a:t>
            </a:r>
            <a:r>
              <a:rPr lang="en-US" sz="1800" b="1" baseline="0"/>
              <a:t> Category has  the Hghest Sales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K"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K"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K"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 \K"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 \K" sourceLinked="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Sales_Category!$B$3</c:f>
              <c:strCache>
                <c:ptCount val="1"/>
                <c:pt idx="0">
                  <c:v>Total</c:v>
                </c:pt>
              </c:strCache>
            </c:strRef>
          </c:tx>
          <c:spPr>
            <a:solidFill>
              <a:schemeClr val="accent1"/>
            </a:solidFill>
            <a:ln>
              <a:noFill/>
            </a:ln>
            <a:effectLst/>
          </c:spPr>
          <c:invertIfNegative val="0"/>
          <c:dLbls>
            <c:numFmt formatCode="&quot;$&quot;0,\ \K" sourceLinked="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Sales_Category!$A$4:$A$7</c:f>
              <c:strCache>
                <c:ptCount val="3"/>
                <c:pt idx="0">
                  <c:v>Furniture</c:v>
                </c:pt>
                <c:pt idx="1">
                  <c:v>Office Supplies</c:v>
                </c:pt>
                <c:pt idx="2">
                  <c:v>Technology</c:v>
                </c:pt>
              </c:strCache>
            </c:strRef>
          </c:cat>
          <c:val>
            <c:numRef>
              <c:f>Sales_Category!$B$4:$B$7</c:f>
              <c:numCache>
                <c:formatCode>\$#,##0;\(\$#,##0\);\$#,##0</c:formatCode>
                <c:ptCount val="3"/>
                <c:pt idx="0">
                  <c:v>741999.7953</c:v>
                </c:pt>
                <c:pt idx="1">
                  <c:v>719047.03200000001</c:v>
                </c:pt>
                <c:pt idx="2">
                  <c:v>836154.03300000005</c:v>
                </c:pt>
              </c:numCache>
            </c:numRef>
          </c:val>
          <c:extLst>
            <c:ext xmlns:c16="http://schemas.microsoft.com/office/drawing/2014/chart" uri="{C3380CC4-5D6E-409C-BE32-E72D297353CC}">
              <c16:uniqueId val="{00000000-7C98-453E-8B49-6479E0A02A49}"/>
            </c:ext>
          </c:extLst>
        </c:ser>
        <c:dLbls>
          <c:showLegendKey val="0"/>
          <c:showVal val="0"/>
          <c:showCatName val="0"/>
          <c:showSerName val="0"/>
          <c:showPercent val="0"/>
          <c:showBubbleSize val="0"/>
        </c:dLbls>
        <c:gapWidth val="219"/>
        <c:overlap val="-27"/>
        <c:axId val="1404903472"/>
        <c:axId val="1404907792"/>
      </c:barChart>
      <c:catAx>
        <c:axId val="14049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04907792"/>
        <c:crosses val="autoZero"/>
        <c:auto val="1"/>
        <c:lblAlgn val="ctr"/>
        <c:lblOffset val="100"/>
        <c:noMultiLvlLbl val="0"/>
      </c:catAx>
      <c:valAx>
        <c:axId val="1404907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K"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049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Dashboard.xlsx]Customer_Profitability!Customer Profitability</c:name>
    <c:fmtId val="20"/>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t>Total Sales by Segment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tint val="65000"/>
            </a:schemeClr>
          </a:solidFill>
          <a:ln w="19050">
            <a:solidFill>
              <a:schemeClr val="lt1"/>
            </a:solidFill>
          </a:ln>
          <a:effectLst/>
        </c:spPr>
        <c:dLbl>
          <c:idx val="0"/>
          <c:layout>
            <c:manualLayout>
              <c:x val="-8.9416440431888504E-3"/>
              <c:y val="0.1463311829992294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dLbl>
          <c:idx val="0"/>
          <c:layout>
            <c:manualLayout>
              <c:x val="-5.986555255273085E-3"/>
              <c:y val="-9.535882495994307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hade val="65000"/>
            </a:schemeClr>
          </a:solidFill>
          <a:ln w="19050">
            <a:solidFill>
              <a:schemeClr val="lt1"/>
            </a:solidFill>
          </a:ln>
          <a:effectLst/>
        </c:spPr>
        <c:dLbl>
          <c:idx val="0"/>
          <c:layout>
            <c:manualLayout>
              <c:x val="-9.0415913200723608E-3"/>
              <c:y val="4.604051565377530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4">
              <a:tint val="65000"/>
            </a:schemeClr>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hade val="65000"/>
            </a:schemeClr>
          </a:solidFill>
          <a:ln w="19050">
            <a:solidFill>
              <a:schemeClr val="lt1"/>
            </a:solidFill>
          </a:ln>
          <a:effectLst/>
        </c:spPr>
      </c:pivotFmt>
      <c:pivotFmt>
        <c:idx val="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4">
              <a:tint val="65000"/>
            </a:schemeClr>
          </a:solidFill>
          <a:ln w="19050">
            <a:solidFill>
              <a:schemeClr val="lt1"/>
            </a:solidFill>
          </a:ln>
          <a:effectLst/>
        </c:spPr>
        <c:dLbl>
          <c:idx val="0"/>
          <c:layout>
            <c:manualLayout>
              <c:x val="-8.9416440431888504E-3"/>
              <c:y val="0.1463311829992294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dLbl>
          <c:idx val="0"/>
          <c:layout>
            <c:manualLayout>
              <c:x val="-5.986555255273085E-3"/>
              <c:y val="-9.535882495994307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4">
              <a:shade val="65000"/>
            </a:schemeClr>
          </a:solidFill>
          <a:ln w="19050">
            <a:solidFill>
              <a:schemeClr val="lt1"/>
            </a:solidFill>
          </a:ln>
          <a:effectLst/>
        </c:spPr>
        <c:dLbl>
          <c:idx val="0"/>
          <c:layout>
            <c:manualLayout>
              <c:x val="-9.0415913200723608E-3"/>
              <c:y val="4.604051565377530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4">
              <a:tint val="65000"/>
            </a:schemeClr>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4">
              <a:shade val="65000"/>
            </a:schemeClr>
          </a:solidFill>
          <a:ln w="19050">
            <a:solidFill>
              <a:schemeClr val="lt1"/>
            </a:solidFill>
          </a:ln>
          <a:effectLst/>
        </c:spPr>
      </c:pivotFmt>
      <c:pivotFmt>
        <c:idx val="2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4">
              <a:tint val="65000"/>
            </a:schemeClr>
          </a:solidFill>
          <a:ln w="19050">
            <a:solidFill>
              <a:schemeClr val="lt1"/>
            </a:solidFill>
          </a:ln>
          <a:effectLst/>
        </c:spPr>
        <c:dLbl>
          <c:idx val="0"/>
          <c:layout>
            <c:manualLayout>
              <c:x val="-8.9416440431888504E-3"/>
              <c:y val="0.1463311829992294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4"/>
          </a:solidFill>
          <a:ln w="19050">
            <a:solidFill>
              <a:schemeClr val="lt1"/>
            </a:solidFill>
          </a:ln>
          <a:effectLst/>
        </c:spPr>
        <c:dLbl>
          <c:idx val="0"/>
          <c:layout>
            <c:manualLayout>
              <c:x val="-5.986555255273085E-3"/>
              <c:y val="-9.535882495994307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4">
              <a:shade val="65000"/>
            </a:schemeClr>
          </a:solidFill>
          <a:ln w="19050">
            <a:solidFill>
              <a:schemeClr val="lt1"/>
            </a:solidFill>
          </a:ln>
          <a:effectLst/>
        </c:spPr>
        <c:dLbl>
          <c:idx val="0"/>
          <c:layout>
            <c:manualLayout>
              <c:x val="-9.0415913200723608E-3"/>
              <c:y val="4.604051565377530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4">
              <a:tint val="65000"/>
            </a:schemeClr>
          </a:solidFill>
          <a:ln w="19050">
            <a:solidFill>
              <a:schemeClr val="lt1"/>
            </a:solidFill>
          </a:ln>
          <a:effectLst/>
        </c:spPr>
      </c:pivotFmt>
      <c:pivotFmt>
        <c:idx val="32"/>
        <c:spPr>
          <a:solidFill>
            <a:schemeClr val="accent4"/>
          </a:solidFill>
          <a:ln w="19050">
            <a:solidFill>
              <a:schemeClr val="lt1"/>
            </a:solidFill>
          </a:ln>
          <a:effectLst/>
        </c:spPr>
      </c:pivotFmt>
      <c:pivotFmt>
        <c:idx val="33"/>
        <c:spPr>
          <a:solidFill>
            <a:schemeClr val="accent4">
              <a:shade val="65000"/>
            </a:schemeClr>
          </a:solidFill>
          <a:ln w="19050">
            <a:solidFill>
              <a:schemeClr val="lt1"/>
            </a:solidFill>
          </a:ln>
          <a:effectLst/>
        </c:spPr>
      </c:pivotFmt>
      <c:pivotFmt>
        <c:idx val="3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4">
              <a:tint val="65000"/>
            </a:schemeClr>
          </a:solidFill>
          <a:ln w="19050">
            <a:solidFill>
              <a:schemeClr val="lt1"/>
            </a:solidFill>
          </a:ln>
          <a:effectLst/>
        </c:spPr>
        <c:dLbl>
          <c:idx val="0"/>
          <c:layout>
            <c:manualLayout>
              <c:x val="-8.9416440431888504E-3"/>
              <c:y val="0.1463311829992294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4"/>
          </a:solidFill>
          <a:ln w="19050">
            <a:solidFill>
              <a:schemeClr val="lt1"/>
            </a:solidFill>
          </a:ln>
          <a:effectLst/>
        </c:spPr>
        <c:dLbl>
          <c:idx val="0"/>
          <c:layout>
            <c:manualLayout>
              <c:x val="-5.986555255273085E-3"/>
              <c:y val="-9.5358824959943071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4">
              <a:shade val="65000"/>
            </a:schemeClr>
          </a:solidFill>
          <a:ln w="19050">
            <a:solidFill>
              <a:schemeClr val="lt1"/>
            </a:solidFill>
          </a:ln>
          <a:effectLst/>
        </c:spPr>
        <c:dLbl>
          <c:idx val="0"/>
          <c:layout>
            <c:manualLayout>
              <c:x val="-9.0415913200723608E-3"/>
              <c:y val="4.604051565377530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4">
              <a:tint val="65000"/>
            </a:schemeClr>
          </a:solidFill>
          <a:ln w="19050">
            <a:solidFill>
              <a:schemeClr val="lt1"/>
            </a:solidFill>
          </a:ln>
          <a:effectLst/>
        </c:spPr>
      </c:pivotFmt>
      <c:pivotFmt>
        <c:idx val="40"/>
        <c:spPr>
          <a:solidFill>
            <a:schemeClr val="accent4"/>
          </a:solidFill>
          <a:ln w="19050">
            <a:solidFill>
              <a:schemeClr val="lt1"/>
            </a:solidFill>
          </a:ln>
          <a:effectLst/>
        </c:spPr>
      </c:pivotFmt>
      <c:pivotFmt>
        <c:idx val="41"/>
        <c:spPr>
          <a:solidFill>
            <a:schemeClr val="accent4">
              <a:shade val="65000"/>
            </a:schemeClr>
          </a:solidFill>
          <a:ln w="19050">
            <a:solidFill>
              <a:schemeClr val="lt1"/>
            </a:solidFill>
          </a:ln>
          <a:effectLst/>
        </c:spPr>
      </c:pivotFmt>
      <c:pivotFmt>
        <c:idx val="4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4">
              <a:tint val="65000"/>
            </a:schemeClr>
          </a:solidFill>
          <a:ln w="19050">
            <a:solidFill>
              <a:schemeClr val="lt1"/>
            </a:solidFill>
          </a:ln>
          <a:effectLst/>
        </c:spPr>
        <c:dLbl>
          <c:idx val="0"/>
          <c:layout>
            <c:manualLayout>
              <c:x val="-8.9416440431888504E-3"/>
              <c:y val="0.14633118299922945"/>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4"/>
          </a:solidFill>
          <a:ln w="19050">
            <a:solidFill>
              <a:schemeClr val="lt1"/>
            </a:solidFill>
          </a:ln>
          <a:effectLst/>
        </c:spPr>
        <c:dLbl>
          <c:idx val="0"/>
          <c:layout>
            <c:manualLayout>
              <c:x val="-5.986555255273085E-3"/>
              <c:y val="-9.5358824959943071E-3"/>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4">
              <a:shade val="65000"/>
            </a:schemeClr>
          </a:solidFill>
          <a:ln w="19050">
            <a:solidFill>
              <a:schemeClr val="lt1"/>
            </a:solidFill>
          </a:ln>
          <a:effectLst/>
        </c:spPr>
        <c:dLbl>
          <c:idx val="0"/>
          <c:layout>
            <c:manualLayout>
              <c:x val="-9.0415913200723608E-3"/>
              <c:y val="4.6040515653775302E-2"/>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4">
              <a:tint val="65000"/>
            </a:schemeClr>
          </a:solidFill>
          <a:ln w="19050">
            <a:solidFill>
              <a:schemeClr val="lt1"/>
            </a:solidFill>
          </a:ln>
          <a:effectLst/>
        </c:spPr>
      </c:pivotFmt>
      <c:pivotFmt>
        <c:idx val="48"/>
        <c:spPr>
          <a:solidFill>
            <a:schemeClr val="accent4"/>
          </a:solidFill>
          <a:ln w="19050">
            <a:solidFill>
              <a:schemeClr val="lt1"/>
            </a:solidFill>
          </a:ln>
          <a:effectLst/>
        </c:spPr>
      </c:pivotFmt>
      <c:pivotFmt>
        <c:idx val="49"/>
        <c:spPr>
          <a:solidFill>
            <a:schemeClr val="accent4">
              <a:shade val="65000"/>
            </a:schemeClr>
          </a:solidFill>
          <a:ln w="19050">
            <a:solidFill>
              <a:schemeClr val="lt1"/>
            </a:solidFill>
          </a:ln>
          <a:effectLst/>
        </c:spPr>
      </c:pivotFmt>
    </c:pivotFmts>
    <c:plotArea>
      <c:layout/>
      <c:pieChart>
        <c:varyColors val="1"/>
        <c:ser>
          <c:idx val="0"/>
          <c:order val="0"/>
          <c:tx>
            <c:strRef>
              <c:f>Customer_Profitability!$B$3</c:f>
              <c:strCache>
                <c:ptCount val="1"/>
                <c:pt idx="0">
                  <c:v>Total Sales</c:v>
                </c:pt>
              </c:strCache>
            </c:strRef>
          </c:tx>
          <c:dPt>
            <c:idx val="0"/>
            <c:bubble3D val="0"/>
            <c:spPr>
              <a:solidFill>
                <a:schemeClr val="accent4">
                  <a:tint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shade val="65000"/>
                </a:schemeClr>
              </a:solidFill>
              <a:ln w="19050">
                <a:solidFill>
                  <a:schemeClr val="lt1"/>
                </a:solidFill>
              </a:ln>
              <a:effectLst/>
            </c:spPr>
          </c:dPt>
          <c:dLbls>
            <c:dLbl>
              <c:idx val="0"/>
              <c:layout>
                <c:manualLayout>
                  <c:x val="-8.9416440431888504E-3"/>
                  <c:y val="0.14633118299922945"/>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5.986555255273085E-3"/>
                  <c:y val="-9.5358824959943071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9.0415913200723608E-3"/>
                  <c:y val="4.6040515653775302E-2"/>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Customer_Profitability!$A$4:$A$7</c:f>
              <c:strCache>
                <c:ptCount val="3"/>
                <c:pt idx="0">
                  <c:v>Consumer</c:v>
                </c:pt>
                <c:pt idx="1">
                  <c:v>Corporate</c:v>
                </c:pt>
                <c:pt idx="2">
                  <c:v>Home Office</c:v>
                </c:pt>
              </c:strCache>
            </c:strRef>
          </c:cat>
          <c:val>
            <c:numRef>
              <c:f>Customer_Profitability!$B$4:$B$7</c:f>
              <c:numCache>
                <c:formatCode>\$#,##0;\(\$#,##0\);\$#,##0</c:formatCode>
                <c:ptCount val="3"/>
                <c:pt idx="0">
                  <c:v>1161401.345</c:v>
                </c:pt>
                <c:pt idx="1">
                  <c:v>706146.36679999996</c:v>
                </c:pt>
                <c:pt idx="2">
                  <c:v>429653.14850000001</c:v>
                </c:pt>
              </c:numCache>
            </c:numRef>
          </c:val>
          <c:extLst>
            <c:ext xmlns:c16="http://schemas.microsoft.com/office/drawing/2014/chart" uri="{C3380CC4-5D6E-409C-BE32-E72D297353CC}">
              <c16:uniqueId val="{0000000C-B596-46ED-835D-900BDD3FF75F}"/>
            </c:ext>
          </c:extLst>
        </c:ser>
        <c:ser>
          <c:idx val="1"/>
          <c:order val="1"/>
          <c:tx>
            <c:strRef>
              <c:f>Customer_Profitability!$C$3</c:f>
              <c:strCache>
                <c:ptCount val="1"/>
                <c:pt idx="0">
                  <c:v>Total Profit</c:v>
                </c:pt>
              </c:strCache>
            </c:strRef>
          </c:tx>
          <c:dPt>
            <c:idx val="0"/>
            <c:bubble3D val="0"/>
            <c:spPr>
              <a:solidFill>
                <a:schemeClr val="accent4">
                  <a:tint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shade val="6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Customer_Profitability!$A$4:$A$7</c:f>
              <c:strCache>
                <c:ptCount val="3"/>
                <c:pt idx="0">
                  <c:v>Consumer</c:v>
                </c:pt>
                <c:pt idx="1">
                  <c:v>Corporate</c:v>
                </c:pt>
                <c:pt idx="2">
                  <c:v>Home Office</c:v>
                </c:pt>
              </c:strCache>
            </c:strRef>
          </c:cat>
          <c:val>
            <c:numRef>
              <c:f>Customer_Profitability!$C$4:$C$7</c:f>
              <c:numCache>
                <c:formatCode>\$#,##0;\(\$#,##0\);\$#,##0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D-B596-46ED-835D-900BDD3FF75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Sales_Profit_SubCat!$F$2:$F$18</c:f>
              <c:numCache>
                <c:formatCode>_("$"* #,##0_);_("$"* \(#,##0\);_("$"* "-"??_);_(@_)</c:formatCode>
                <c:ptCount val="17"/>
                <c:pt idx="0">
                  <c:v>167380.318</c:v>
                </c:pt>
                <c:pt idx="1">
                  <c:v>107532.16099999999</c:v>
                </c:pt>
                <c:pt idx="2">
                  <c:v>27118.792000000001</c:v>
                </c:pt>
                <c:pt idx="3">
                  <c:v>203412.73300000001</c:v>
                </c:pt>
                <c:pt idx="4">
                  <c:v>114879.9963</c:v>
                </c:pt>
                <c:pt idx="5">
                  <c:v>328449.103</c:v>
                </c:pt>
                <c:pt idx="6">
                  <c:v>149528.03</c:v>
                </c:pt>
                <c:pt idx="7">
                  <c:v>16476.401999999998</c:v>
                </c:pt>
                <c:pt idx="8">
                  <c:v>3024.28</c:v>
                </c:pt>
                <c:pt idx="9">
                  <c:v>91705.164000000004</c:v>
                </c:pt>
                <c:pt idx="10">
                  <c:v>12486.312</c:v>
                </c:pt>
                <c:pt idx="11">
                  <c:v>189238.63099999999</c:v>
                </c:pt>
                <c:pt idx="12">
                  <c:v>78479.206000000006</c:v>
                </c:pt>
                <c:pt idx="13">
                  <c:v>330007.054</c:v>
                </c:pt>
                <c:pt idx="14">
                  <c:v>223843.60800000001</c:v>
                </c:pt>
                <c:pt idx="15">
                  <c:v>46673.538</c:v>
                </c:pt>
                <c:pt idx="16">
                  <c:v>206965.53200000001</c:v>
                </c:pt>
              </c:numCache>
            </c:numRef>
          </c:xVal>
          <c:yVal>
            <c:numRef>
              <c:f>Sales_Profit_SubCat!$G$2:$G$18</c:f>
              <c:numCache>
                <c:formatCode>_("$"* #,##0_);_("$"* \(#,##0\);_("$"* "-"??_);_(@_)</c:formatCode>
                <c:ptCount val="17"/>
                <c:pt idx="0">
                  <c:v>41936.635699999999</c:v>
                </c:pt>
                <c:pt idx="1">
                  <c:v>18138.005399999998</c:v>
                </c:pt>
                <c:pt idx="2">
                  <c:v>6527.7870000000003</c:v>
                </c:pt>
                <c:pt idx="3">
                  <c:v>30221.763299999999</c:v>
                </c:pt>
                <c:pt idx="4">
                  <c:v>-3472.556</c:v>
                </c:pt>
                <c:pt idx="5">
                  <c:v>26590.166300000001</c:v>
                </c:pt>
                <c:pt idx="6">
                  <c:v>55617.8249</c:v>
                </c:pt>
                <c:pt idx="7">
                  <c:v>6964.1767</c:v>
                </c:pt>
                <c:pt idx="8">
                  <c:v>949.51819999999998</c:v>
                </c:pt>
                <c:pt idx="9">
                  <c:v>13059.143599999999</c:v>
                </c:pt>
                <c:pt idx="10">
                  <c:v>5546.2539999999999</c:v>
                </c:pt>
                <c:pt idx="11">
                  <c:v>3384.7568999999999</c:v>
                </c:pt>
                <c:pt idx="12">
                  <c:v>34053.569300000003</c:v>
                </c:pt>
                <c:pt idx="13">
                  <c:v>44515.730600000003</c:v>
                </c:pt>
                <c:pt idx="14">
                  <c:v>21278.826400000002</c:v>
                </c:pt>
                <c:pt idx="15">
                  <c:v>-1189.0995</c:v>
                </c:pt>
                <c:pt idx="16">
                  <c:v>-17725.481100000001</c:v>
                </c:pt>
              </c:numCache>
            </c:numRef>
          </c:yVal>
          <c:smooth val="0"/>
          <c:extLst>
            <c:ext xmlns:c16="http://schemas.microsoft.com/office/drawing/2014/chart" uri="{C3380CC4-5D6E-409C-BE32-E72D297353CC}">
              <c16:uniqueId val="{00000000-0199-4563-B3BF-40719292DC5E}"/>
            </c:ext>
          </c:extLst>
        </c:ser>
        <c:dLbls>
          <c:showLegendKey val="0"/>
          <c:showVal val="0"/>
          <c:showCatName val="0"/>
          <c:showSerName val="0"/>
          <c:showPercent val="0"/>
          <c:showBubbleSize val="0"/>
        </c:dLbls>
        <c:axId val="798834543"/>
        <c:axId val="798834063"/>
      </c:scatterChart>
      <c:valAx>
        <c:axId val="79883454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34063"/>
        <c:crosses val="autoZero"/>
        <c:crossBetween val="midCat"/>
      </c:valAx>
      <c:valAx>
        <c:axId val="7988340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3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160020</xdr:colOff>
      <xdr:row>2</xdr:row>
      <xdr:rowOff>22861</xdr:rowOff>
    </xdr:from>
    <xdr:to>
      <xdr:col>7</xdr:col>
      <xdr:colOff>160020</xdr:colOff>
      <xdr:row>11</xdr:row>
      <xdr:rowOff>152401</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7D3B3445-EE77-206C-E45D-F71538FD76A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649980" y="388621"/>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2</xdr:row>
      <xdr:rowOff>0</xdr:rowOff>
    </xdr:from>
    <xdr:to>
      <xdr:col>10</xdr:col>
      <xdr:colOff>388620</xdr:colOff>
      <xdr:row>17</xdr:row>
      <xdr:rowOff>0</xdr:rowOff>
    </xdr:to>
    <xdr:graphicFrame macro="">
      <xdr:nvGraphicFramePr>
        <xdr:cNvPr id="2" name="Chart 1">
          <a:extLst>
            <a:ext uri="{FF2B5EF4-FFF2-40B4-BE49-F238E27FC236}">
              <a16:creationId xmlns:a16="http://schemas.microsoft.com/office/drawing/2014/main" id="{CEEBFC29-3186-4F0E-8500-ADAEBB2FF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160020</xdr:colOff>
      <xdr:row>7</xdr:row>
      <xdr:rowOff>7620</xdr:rowOff>
    </xdr:from>
    <xdr:to>
      <xdr:col>9</xdr:col>
      <xdr:colOff>160020</xdr:colOff>
      <xdr:row>21</xdr:row>
      <xdr:rowOff>28575</xdr:rowOff>
    </xdr:to>
    <mc:AlternateContent xmlns:mc="http://schemas.openxmlformats.org/markup-compatibility/2006" xmlns:a14="http://schemas.microsoft.com/office/drawing/2010/main">
      <mc:Choice Requires="a14">
        <xdr:graphicFrame macro="">
          <xdr:nvGraphicFramePr>
            <xdr:cNvPr id="2" name="Sub-Category">
              <a:extLst>
                <a:ext uri="{FF2B5EF4-FFF2-40B4-BE49-F238E27FC236}">
                  <a16:creationId xmlns:a16="http://schemas.microsoft.com/office/drawing/2014/main" id="{532086C7-0898-84A8-0E0B-B363A0ECBA2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4442460" y="1287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121920</xdr:colOff>
      <xdr:row>1</xdr:row>
      <xdr:rowOff>114300</xdr:rowOff>
    </xdr:from>
    <xdr:to>
      <xdr:col>9</xdr:col>
      <xdr:colOff>198120</xdr:colOff>
      <xdr:row>16</xdr:row>
      <xdr:rowOff>114300</xdr:rowOff>
    </xdr:to>
    <xdr:graphicFrame macro="">
      <xdr:nvGraphicFramePr>
        <xdr:cNvPr id="2" name="Chart 1">
          <a:extLst>
            <a:ext uri="{FF2B5EF4-FFF2-40B4-BE49-F238E27FC236}">
              <a16:creationId xmlns:a16="http://schemas.microsoft.com/office/drawing/2014/main" id="{569DBAF2-4776-3DCC-8CC7-1D5EDEB90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60960</xdr:colOff>
      <xdr:row>1</xdr:row>
      <xdr:rowOff>137161</xdr:rowOff>
    </xdr:from>
    <xdr:to>
      <xdr:col>13</xdr:col>
      <xdr:colOff>60960</xdr:colOff>
      <xdr:row>10</xdr:row>
      <xdr:rowOff>144781</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3732B3B8-462A-DB10-A1DF-E8F3E0AF560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758940" y="320041"/>
              <a:ext cx="1828800" cy="1653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8</xdr:col>
      <xdr:colOff>615943</xdr:colOff>
      <xdr:row>8</xdr:row>
      <xdr:rowOff>85796</xdr:rowOff>
    </xdr:from>
    <xdr:to>
      <xdr:col>12</xdr:col>
      <xdr:colOff>187</xdr:colOff>
      <xdr:row>16</xdr:row>
      <xdr:rowOff>44449</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7CB913AB-86C4-71A6-9A12-7893647874B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9984061" y="1520149"/>
              <a:ext cx="3679832" cy="13930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0</xdr:col>
      <xdr:colOff>38100</xdr:colOff>
      <xdr:row>4</xdr:row>
      <xdr:rowOff>66675</xdr:rowOff>
    </xdr:from>
    <xdr:to>
      <xdr:col>1</xdr:col>
      <xdr:colOff>1150471</xdr:colOff>
      <xdr:row>8</xdr:row>
      <xdr:rowOff>47625</xdr:rowOff>
    </xdr:to>
    <xdr:sp macro="" textlink="Customer_Profitability!B12">
      <xdr:nvSpPr>
        <xdr:cNvPr id="3" name="TextBox 2">
          <a:extLst>
            <a:ext uri="{FF2B5EF4-FFF2-40B4-BE49-F238E27FC236}">
              <a16:creationId xmlns:a16="http://schemas.microsoft.com/office/drawing/2014/main" id="{655DA611-BFFE-4455-ED5C-D3DB49CCDE8A}"/>
            </a:ext>
          </a:extLst>
        </xdr:cNvPr>
        <xdr:cNvSpPr txBox="1"/>
      </xdr:nvSpPr>
      <xdr:spPr>
        <a:xfrm>
          <a:off x="38100" y="783851"/>
          <a:ext cx="2255371" cy="698127"/>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B91E9F82-FE14-4E82-BA14-4819D7C172F0}" type="TxLink">
            <a:rPr lang="en-US" sz="2800" b="1" i="0" u="none" strike="noStrike" cap="none" spc="0">
              <a:ln>
                <a:noFill/>
              </a:ln>
              <a:solidFill>
                <a:srgbClr val="000000"/>
              </a:solidFill>
              <a:effectLst/>
              <a:latin typeface="Aptos Narrow"/>
            </a:rPr>
            <a:pPr algn="ctr"/>
            <a:t> $2,297,201 </a:t>
          </a:fld>
          <a:endParaRPr lang="en-US" sz="4800" b="1" cap="none" spc="0">
            <a:ln>
              <a:noFill/>
            </a:ln>
            <a:solidFill>
              <a:schemeClr val="tx1"/>
            </a:solidFill>
            <a:effectLst/>
          </a:endParaRPr>
        </a:p>
      </xdr:txBody>
    </xdr:sp>
    <xdr:clientData/>
  </xdr:twoCellAnchor>
  <xdr:twoCellAnchor editAs="absolute">
    <xdr:from>
      <xdr:col>2</xdr:col>
      <xdr:colOff>29882</xdr:colOff>
      <xdr:row>4</xdr:row>
      <xdr:rowOff>66674</xdr:rowOff>
    </xdr:from>
    <xdr:to>
      <xdr:col>3</xdr:col>
      <xdr:colOff>1180353</xdr:colOff>
      <xdr:row>8</xdr:row>
      <xdr:rowOff>50799</xdr:rowOff>
    </xdr:to>
    <xdr:sp macro="" textlink="Customer_Profitability!C12">
      <xdr:nvSpPr>
        <xdr:cNvPr id="6" name="TextBox 5">
          <a:extLst>
            <a:ext uri="{FF2B5EF4-FFF2-40B4-BE49-F238E27FC236}">
              <a16:creationId xmlns:a16="http://schemas.microsoft.com/office/drawing/2014/main" id="{D1EB4E5F-2A86-8F4E-1C3E-F13DA4AB5802}"/>
            </a:ext>
          </a:extLst>
        </xdr:cNvPr>
        <xdr:cNvSpPr txBox="1"/>
      </xdr:nvSpPr>
      <xdr:spPr>
        <a:xfrm>
          <a:off x="2353235" y="783850"/>
          <a:ext cx="2293471" cy="70130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7919077C-968E-41EF-B9F6-DA8C42F26D39}" type="TxLink">
            <a:rPr lang="en-US" sz="2800" b="1" i="0" u="none" strike="noStrike">
              <a:solidFill>
                <a:srgbClr val="000000"/>
              </a:solidFill>
              <a:latin typeface="Aptos Narrow"/>
            </a:rPr>
            <a:pPr algn="ctr"/>
            <a:t> $286,397 </a:t>
          </a:fld>
          <a:endParaRPr lang="en-US" sz="4800"/>
        </a:p>
      </xdr:txBody>
    </xdr:sp>
    <xdr:clientData/>
  </xdr:twoCellAnchor>
  <xdr:twoCellAnchor editAs="absolute">
    <xdr:from>
      <xdr:col>4</xdr:col>
      <xdr:colOff>37354</xdr:colOff>
      <xdr:row>4</xdr:row>
      <xdr:rowOff>66675</xdr:rowOff>
    </xdr:from>
    <xdr:to>
      <xdr:col>5</xdr:col>
      <xdr:colOff>1169120</xdr:colOff>
      <xdr:row>8</xdr:row>
      <xdr:rowOff>51857</xdr:rowOff>
    </xdr:to>
    <xdr:sp macro="" textlink="Profit_Margin!D22">
      <xdr:nvSpPr>
        <xdr:cNvPr id="9" name="TextBox 8">
          <a:extLst>
            <a:ext uri="{FF2B5EF4-FFF2-40B4-BE49-F238E27FC236}">
              <a16:creationId xmlns:a16="http://schemas.microsoft.com/office/drawing/2014/main" id="{2B341782-C473-710F-7786-3EAC027F03AC}"/>
            </a:ext>
          </a:extLst>
        </xdr:cNvPr>
        <xdr:cNvSpPr txBox="1"/>
      </xdr:nvSpPr>
      <xdr:spPr>
        <a:xfrm>
          <a:off x="4713942" y="783851"/>
          <a:ext cx="2274766" cy="70235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C1177F1D-1E6D-453E-AB57-FA66437AEEF8}" type="TxLink">
            <a:rPr lang="en-US" sz="2800" b="1" i="0" u="none" strike="noStrike">
              <a:solidFill>
                <a:srgbClr val="000000"/>
              </a:solidFill>
              <a:latin typeface="Aptos Narrow"/>
            </a:rPr>
            <a:pPr algn="ctr"/>
            <a:t> $0.12 </a:t>
          </a:fld>
          <a:endParaRPr lang="en-US" sz="4800"/>
        </a:p>
      </xdr:txBody>
    </xdr:sp>
    <xdr:clientData/>
  </xdr:twoCellAnchor>
  <xdr:twoCellAnchor editAs="absolute">
    <xdr:from>
      <xdr:col>8</xdr:col>
      <xdr:colOff>22411</xdr:colOff>
      <xdr:row>4</xdr:row>
      <xdr:rowOff>66674</xdr:rowOff>
    </xdr:from>
    <xdr:to>
      <xdr:col>10</xdr:col>
      <xdr:colOff>22411</xdr:colOff>
      <xdr:row>8</xdr:row>
      <xdr:rowOff>33865</xdr:rowOff>
    </xdr:to>
    <xdr:sp macro="" textlink="Profit_Order!D5">
      <xdr:nvSpPr>
        <xdr:cNvPr id="10" name="TextBox 9">
          <a:extLst>
            <a:ext uri="{FF2B5EF4-FFF2-40B4-BE49-F238E27FC236}">
              <a16:creationId xmlns:a16="http://schemas.microsoft.com/office/drawing/2014/main" id="{01F1E317-C1E5-F323-5BEC-B82BDAD44B17}"/>
            </a:ext>
          </a:extLst>
        </xdr:cNvPr>
        <xdr:cNvSpPr txBox="1"/>
      </xdr:nvSpPr>
      <xdr:spPr>
        <a:xfrm>
          <a:off x="9390529" y="783850"/>
          <a:ext cx="2286000" cy="68436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965E4D35-5933-4A14-B02D-18B4E7C12EC1}" type="TxLink">
            <a:rPr lang="en-US" sz="2800" b="1" i="0" u="none" strike="noStrike">
              <a:solidFill>
                <a:srgbClr val="000000"/>
              </a:solidFill>
              <a:latin typeface="Aptos Narrow"/>
            </a:rPr>
            <a:pPr algn="ctr"/>
            <a:t> $57 </a:t>
          </a:fld>
          <a:endParaRPr lang="en-US" sz="4400"/>
        </a:p>
      </xdr:txBody>
    </xdr:sp>
    <xdr:clientData/>
  </xdr:twoCellAnchor>
  <xdr:twoCellAnchor editAs="absolute">
    <xdr:from>
      <xdr:col>6</xdr:col>
      <xdr:colOff>37353</xdr:colOff>
      <xdr:row>4</xdr:row>
      <xdr:rowOff>66674</xdr:rowOff>
    </xdr:from>
    <xdr:to>
      <xdr:col>7</xdr:col>
      <xdr:colOff>1187823</xdr:colOff>
      <xdr:row>8</xdr:row>
      <xdr:rowOff>43391</xdr:rowOff>
    </xdr:to>
    <xdr:sp macro="" textlink="Average_Order_Value!D5">
      <xdr:nvSpPr>
        <xdr:cNvPr id="11" name="TextBox 10">
          <a:extLst>
            <a:ext uri="{FF2B5EF4-FFF2-40B4-BE49-F238E27FC236}">
              <a16:creationId xmlns:a16="http://schemas.microsoft.com/office/drawing/2014/main" id="{49ABE946-923E-9332-DA9B-B0AEDEC39F57}"/>
            </a:ext>
          </a:extLst>
        </xdr:cNvPr>
        <xdr:cNvSpPr txBox="1"/>
      </xdr:nvSpPr>
      <xdr:spPr>
        <a:xfrm>
          <a:off x="7044765" y="783850"/>
          <a:ext cx="2293470" cy="69389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539FD643-C493-45CA-B9FF-A35C33B2C10E}" type="TxLink">
            <a:rPr lang="en-US" sz="2800" b="1" i="0" u="none" strike="noStrike">
              <a:solidFill>
                <a:srgbClr val="000000"/>
              </a:solidFill>
              <a:latin typeface="Aptos Narrow"/>
            </a:rPr>
            <a:pPr algn="ctr"/>
            <a:t> $459 </a:t>
          </a:fld>
          <a:endParaRPr lang="en-US" sz="4400"/>
        </a:p>
      </xdr:txBody>
    </xdr:sp>
    <xdr:clientData/>
  </xdr:twoCellAnchor>
  <xdr:twoCellAnchor editAs="absolute">
    <xdr:from>
      <xdr:col>0</xdr:col>
      <xdr:colOff>46566</xdr:colOff>
      <xdr:row>8</xdr:row>
      <xdr:rowOff>82973</xdr:rowOff>
    </xdr:from>
    <xdr:to>
      <xdr:col>4</xdr:col>
      <xdr:colOff>652300</xdr:colOff>
      <xdr:row>30</xdr:row>
      <xdr:rowOff>73364</xdr:rowOff>
    </xdr:to>
    <xdr:graphicFrame macro="">
      <xdr:nvGraphicFramePr>
        <xdr:cNvPr id="13" name="Chart 12">
          <a:extLst>
            <a:ext uri="{FF2B5EF4-FFF2-40B4-BE49-F238E27FC236}">
              <a16:creationId xmlns:a16="http://schemas.microsoft.com/office/drawing/2014/main" id="{54E2ACF9-801A-4B89-BFDE-AB896F957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713104</xdr:colOff>
      <xdr:row>8</xdr:row>
      <xdr:rowOff>82973</xdr:rowOff>
    </xdr:from>
    <xdr:to>
      <xdr:col>8</xdr:col>
      <xdr:colOff>573681</xdr:colOff>
      <xdr:row>30</xdr:row>
      <xdr:rowOff>73561</xdr:rowOff>
    </xdr:to>
    <xdr:graphicFrame macro="">
      <xdr:nvGraphicFramePr>
        <xdr:cNvPr id="14" name="Pie_Customers">
          <a:extLst>
            <a:ext uri="{FF2B5EF4-FFF2-40B4-BE49-F238E27FC236}">
              <a16:creationId xmlns:a16="http://schemas.microsoft.com/office/drawing/2014/main" id="{CBB8A96D-9E6E-4A26-B618-5F1B5145C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209550</xdr:colOff>
      <xdr:row>16</xdr:row>
      <xdr:rowOff>112059</xdr:rowOff>
    </xdr:from>
    <xdr:to>
      <xdr:col>12</xdr:col>
      <xdr:colOff>28762</xdr:colOff>
      <xdr:row>30</xdr:row>
      <xdr:rowOff>52294</xdr:rowOff>
    </xdr:to>
    <mc:AlternateContent xmlns:mc="http://schemas.openxmlformats.org/markup-compatibility/2006">
      <mc:Choice xmlns:a14="http://schemas.microsoft.com/office/drawing/2010/main" Requires="a14">
        <xdr:graphicFrame macro="">
          <xdr:nvGraphicFramePr>
            <xdr:cNvPr id="4" name="Ship Mode 1">
              <a:extLst>
                <a:ext uri="{FF2B5EF4-FFF2-40B4-BE49-F238E27FC236}">
                  <a16:creationId xmlns:a16="http://schemas.microsoft.com/office/drawing/2014/main" id="{A2B2102B-8BE0-427C-AA52-93F096A3D3C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1863668" y="2980765"/>
              <a:ext cx="1828800" cy="2450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609600</xdr:colOff>
      <xdr:row>16</xdr:row>
      <xdr:rowOff>104589</xdr:rowOff>
    </xdr:from>
    <xdr:to>
      <xdr:col>10</xdr:col>
      <xdr:colOff>152400</xdr:colOff>
      <xdr:row>30</xdr:row>
      <xdr:rowOff>66677</xdr:rowOff>
    </xdr:to>
    <mc:AlternateContent xmlns:mc="http://schemas.openxmlformats.org/markup-compatibility/2006">
      <mc:Choice xmlns:a14="http://schemas.microsoft.com/office/drawing/2010/main" Requires="a14">
        <xdr:graphicFrame macro="">
          <xdr:nvGraphicFramePr>
            <xdr:cNvPr id="2" name="Sub-Category 1">
              <a:extLst>
                <a:ext uri="{FF2B5EF4-FFF2-40B4-BE49-F238E27FC236}">
                  <a16:creationId xmlns:a16="http://schemas.microsoft.com/office/drawing/2014/main" id="{BD6C63B0-98B2-4D27-BF27-8EB54F29B430}"/>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9977718" y="2973295"/>
              <a:ext cx="1828800" cy="2472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10</xdr:col>
      <xdr:colOff>74706</xdr:colOff>
      <xdr:row>4</xdr:row>
      <xdr:rowOff>67236</xdr:rowOff>
    </xdr:from>
    <xdr:to>
      <xdr:col>12</xdr:col>
      <xdr:colOff>0</xdr:colOff>
      <xdr:row>8</xdr:row>
      <xdr:rowOff>34427</xdr:rowOff>
    </xdr:to>
    <xdr:sp macro="" textlink="Avg_Discount!D5">
      <xdr:nvSpPr>
        <xdr:cNvPr id="5" name="TextBox 4">
          <a:extLst>
            <a:ext uri="{FF2B5EF4-FFF2-40B4-BE49-F238E27FC236}">
              <a16:creationId xmlns:a16="http://schemas.microsoft.com/office/drawing/2014/main" id="{BEA2ACC0-F2BE-4184-869A-21CA0609886F}"/>
            </a:ext>
          </a:extLst>
        </xdr:cNvPr>
        <xdr:cNvSpPr txBox="1"/>
      </xdr:nvSpPr>
      <xdr:spPr>
        <a:xfrm>
          <a:off x="11728824" y="784412"/>
          <a:ext cx="1934882" cy="68436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BA53A2B2-45B6-4E90-AA60-71E9FE16B5B0}" type="TxLink">
            <a:rPr lang="en-US" sz="2800" b="1" i="0" u="none" strike="noStrike">
              <a:solidFill>
                <a:srgbClr val="000000"/>
              </a:solidFill>
              <a:latin typeface="Aptos Narrow"/>
            </a:rPr>
            <a:t>16%</a:t>
          </a:fld>
          <a:endParaRPr lang="en-US" sz="88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358140</xdr:colOff>
      <xdr:row>1</xdr:row>
      <xdr:rowOff>64770</xdr:rowOff>
    </xdr:from>
    <xdr:to>
      <xdr:col>15</xdr:col>
      <xdr:colOff>53340</xdr:colOff>
      <xdr:row>16</xdr:row>
      <xdr:rowOff>64770</xdr:rowOff>
    </xdr:to>
    <xdr:graphicFrame macro="">
      <xdr:nvGraphicFramePr>
        <xdr:cNvPr id="2" name="Chart 1">
          <a:extLst>
            <a:ext uri="{FF2B5EF4-FFF2-40B4-BE49-F238E27FC236}">
              <a16:creationId xmlns:a16="http://schemas.microsoft.com/office/drawing/2014/main" id="{8FE5BE57-41D3-563A-3607-FD3D91E22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2638887" backgroundQuery="1" createdVersion="8" refreshedVersion="8" minRefreshableVersion="3" recordCount="0" supportSubquery="1" supportAdvancedDrill="1" xr:uid="{65F9B86D-CD97-423D-8A7B-A9A7F5B12B8E}">
  <cacheSource type="external" connectionId="3"/>
  <cacheFields count="5">
    <cacheField name="[Sales].[Customer Name].[Customer Name]" caption="Customer Name" numFmtId="0" hierarchy="14" level="1">
      <sharedItems count="30">
        <s v="Adrian Barton"/>
        <s v="Becky Martin"/>
        <s v="Christopher Conant"/>
        <s v="Greg Tran"/>
        <s v="Hunter Lopez"/>
        <s v="Ken Lonsdale"/>
        <s v="Raymond Buch"/>
        <s v="Sanjit Chand"/>
        <s v="Sanjit Engle"/>
        <s v="Seth Vernon"/>
        <s v="Bill Shonely"/>
        <s v="Edward Hooks"/>
        <s v="Grant Thornton"/>
        <s v="Harry Marie"/>
        <s v="Helen Wasserman"/>
        <s v="Justin Deggeller"/>
        <s v="Laura Armstrong"/>
        <s v="Nick Crebassa"/>
        <s v="Tamara Chand"/>
        <s v="Todd Sumrall"/>
        <s v="Adam Bellavance"/>
        <s v="Daniel Raglin"/>
        <s v="Dean percer"/>
        <s v="Karen Ferguson"/>
        <s v="Maria Etezadi"/>
        <s v="Paul Prost"/>
        <s v="Penelope Sewall"/>
        <s v="Rick Huthwaite"/>
        <s v="Sean Miller"/>
        <s v="Tom Ashbrook"/>
      </sharedItems>
    </cacheField>
    <cacheField name="[Measures].[Total Profit]" caption="Total Profit" numFmtId="0" hierarchy="34" level="32767"/>
    <cacheField name="[Measures].[Total Sales]" caption="Total Sales" numFmtId="0" hierarchy="40" level="32767"/>
    <cacheField name="[Sales].[Segment].[Segment]" caption="Segment" numFmtId="0" hierarchy="15" level="1">
      <sharedItems count="3">
        <s v="Consumer"/>
        <s v="Corporate"/>
        <s v="Home Office"/>
      </sharedItems>
    </cacheField>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4"/>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0"/>
      </fieldsUsage>
    </cacheHierarchy>
    <cacheHierarchy uniqueName="[Sales].[Segment]" caption="Segment" attribute="1" defaultMemberUniqueName="[Sales].[Segment].[All]" allUniqueName="[Sales].[Segment].[All]" dimensionUniqueName="[Sales]" displayFolder="" count="2" memberValueDatatype="130" unbalanced="0">
      <fieldsUsage count="2">
        <fieldUsage x="-1"/>
        <fieldUsage x="3"/>
      </fieldsUsage>
    </cacheHierarchy>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1"/>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2"/>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3217594" backgroundQuery="1" createdVersion="8" refreshedVersion="8" minRefreshableVersion="3" recordCount="0" supportSubquery="1" supportAdvancedDrill="1" xr:uid="{9001A0B6-F55E-43D9-BB43-F55C66558F9F}">
  <cacheSource type="external" connectionId="3"/>
  <cacheFields count="3">
    <cacheField name="[Sales].[Category].[Category]" caption="Category" numFmtId="0" hierarchy="22" level="1">
      <sharedItems count="3">
        <s v="Furniture"/>
        <s v="Office Supplies"/>
        <s v="Technology"/>
      </sharedItems>
    </cacheField>
    <cacheField name="[Measures].[Total Sales]" caption="Total Sales" numFmtId="0" hierarchy="40" level="32767"/>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cacheHierarchy uniqueName="[Sales].[Postal Code]" caption="Postal Code" attribute="1" defaultMemberUniqueName="[Sales].[Postal Code].[All]" allUniqueName="[Sales].[Postal Code].[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2"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Days To Ship]" caption="Days To Ship" attribute="1" defaultMemberUniqueName="[Sales].[Days To Ship].[All]" allUniqueName="[Sales].[Days To Ship].[All]" dimensionUniqueName="[Sales]" displayFolder="" count="2" memberValueDatatype="20" unbalanced="0"/>
    <cacheHierarchy uniqueName="[Sales].[Quarter]" caption="Quarter" attribute="1" defaultMemberUniqueName="[Sales].[Quarter].[All]" allUniqueName="[Sales].[Quarter].[All]" dimensionUniqueName="[Sales]" displayFolder="" count="2" memberValueDatatype="20" unbalanced="0"/>
    <cacheHierarchy uniqueName="[Sales].[DiscountBin]" caption="DiscountBin" attribute="1" defaultMemberUniqueName="[Sales].[DiscountBin].[All]" allUniqueName="[Sales].[DiscountBin].[All]" dimensionUniqueName="[Sales]" displayFolder="" count="2" memberValueDatatype="130" unbalanced="0"/>
    <cacheHierarchy uniqueName="[Sales].[Profit Per Order]" caption="Profit Per Order" attribute="1" defaultMemberUniqueName="[Sales].[Profit Per Order].[All]" allUniqueName="[Sales].[Profit Per Order].[All]" dimensionUniqueName="[Sales]" displayFolder="" count="2"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1"/>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3680556" backgroundQuery="1" createdVersion="8" refreshedVersion="8" minRefreshableVersion="3" recordCount="0" supportSubquery="1" supportAdvancedDrill="1" xr:uid="{BB27EBDB-B884-4F88-B264-40CD3F4ECD66}">
  <cacheSource type="external" connectionId="3"/>
  <cacheFields count="3">
    <cacheField name="[Sales].[Category].[Category]" caption="Category" numFmtId="0" hierarchy="22" level="1">
      <sharedItems count="3">
        <s v="Furniture"/>
        <s v="Office Supplies"/>
        <s v="Technology"/>
      </sharedItems>
    </cacheField>
    <cacheField name="[Measures].[Sales Per Order]" caption="Sales Per Order" numFmtId="0" hierarchy="39" level="32767"/>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oneField="1">
      <fieldsUsage count="1">
        <fieldUsage x="1"/>
      </fieldsUsage>
    </cacheHierarchy>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4027779" backgroundQuery="1" createdVersion="8" refreshedVersion="8" minRefreshableVersion="3" recordCount="0" supportSubquery="1" supportAdvancedDrill="1" xr:uid="{0C7F1024-3361-4926-B762-38CAF48B9BB3}">
  <cacheSource type="external" connectionId="3"/>
  <cacheFields count="3">
    <cacheField name="[Sales].[Category].[Category]" caption="Category" numFmtId="0" hierarchy="22" level="1">
      <sharedItems count="3">
        <s v="Furniture"/>
        <s v="Office Supplies"/>
        <s v="Technology"/>
      </sharedItems>
    </cacheField>
    <cacheField name="[Measures].[Average Discount]" caption="Average Discount" numFmtId="0" hierarchy="36" level="32767"/>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oneField="1">
      <fieldsUsage count="1">
        <fieldUsage x="1"/>
      </fieldsUsage>
    </cacheHierarchy>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4490741" backgroundQuery="1" createdVersion="8" refreshedVersion="8" minRefreshableVersion="3" recordCount="0" supportSubquery="1" supportAdvancedDrill="1" xr:uid="{F9B9FF54-B79F-44C7-A58F-18396B92052A}">
  <cacheSource type="external" connectionId="3"/>
  <cacheFields count="4">
    <cacheField name="[Sales].[Category].[Category]" caption="Category" numFmtId="0" hierarchy="22" level="1">
      <sharedItems count="3">
        <s v="Furniture"/>
        <s v="Office Supplies"/>
        <s v="Technology"/>
      </sharedItems>
    </cacheField>
    <cacheField name="[Measures].[Profit Margin]" caption="Profit Margin" numFmtId="0" hierarchy="35" level="32767"/>
    <cacheField name="[Sales].[Sub-Category].[Sub-Category]" caption="Sub-Category" numFmtId="0" hierarchy="23" level="1">
      <sharedItems count="17">
        <s v="Bookcases"/>
        <s v="Chairs"/>
        <s v="Furnishings"/>
        <s v="Tables"/>
        <s v="Appliances"/>
        <s v="Art"/>
        <s v="Binders"/>
        <s v="Envelopes"/>
        <s v="Fasteners"/>
        <s v="Labels"/>
        <s v="Paper"/>
        <s v="Storage"/>
        <s v="Supplies"/>
        <s v="Accessories"/>
        <s v="Copiers"/>
        <s v="Machines"/>
        <s v="Phones"/>
      </sharedItems>
    </cacheField>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2" memberValueDatatype="130" unbalanced="0"/>
    <cacheHierarchy uniqueName="[Sales].[Segment]" caption="Segment" attribute="1" defaultMemberUniqueName="[Sales].[Segment].[All]" allUniqueName="[Sales].[Segment].[All]" dimensionUniqueName="[Sales]" displayFolder="" count="2" memberValueDatatype="130" unbalanced="0"/>
    <cacheHierarchy uniqueName="[Sales].[Country]" caption="Country" attribute="1" defaultMemberUniqueName="[Sales].[Country].[All]" allUniqueName="[Sales].[Country].[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cacheHierarchy uniqueName="[Sales].[Postal Code]" caption="Postal Code" attribute="1" defaultMemberUniqueName="[Sales].[Postal Code].[All]" allUniqueName="[Sales].[Postal Code].[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fieldsUsage count="2">
        <fieldUsage x="-1"/>
        <fieldUsage x="2"/>
      </fieldsUsage>
    </cacheHierarchy>
    <cacheHierarchy uniqueName="[Sales].[Product Name]" caption="Product Name" attribute="1" defaultMemberUniqueName="[Sales].[Product Name].[All]" allUniqueName="[Sales].[Product Name].[All]" dimensionUniqueName="[Sales]" displayFolder="" count="2"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Days To Ship]" caption="Days To Ship" attribute="1" defaultMemberUniqueName="[Sales].[Days To Ship].[All]" allUniqueName="[Sales].[Days To Ship].[All]" dimensionUniqueName="[Sales]" displayFolder="" count="2" memberValueDatatype="20" unbalanced="0"/>
    <cacheHierarchy uniqueName="[Sales].[Quarter]" caption="Quarter" attribute="1" defaultMemberUniqueName="[Sales].[Quarter].[All]" allUniqueName="[Sales].[Quarter].[All]" dimensionUniqueName="[Sales]" displayFolder="" count="2" memberValueDatatype="20" unbalanced="0"/>
    <cacheHierarchy uniqueName="[Sales].[DiscountBin]" caption="DiscountBin" attribute="1" defaultMemberUniqueName="[Sales].[DiscountBin].[All]" allUniqueName="[Sales].[DiscountBin].[All]" dimensionUniqueName="[Sales]" displayFolder="" count="2" memberValueDatatype="130" unbalanced="0"/>
    <cacheHierarchy uniqueName="[Sales].[Profit Per Order]" caption="Profit Per Order" attribute="1" defaultMemberUniqueName="[Sales].[Profit Per Order].[All]" allUniqueName="[Sales].[Profit Per Order].[All]" dimensionUniqueName="[Sales]" displayFolder="" count="2"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oneField="1">
      <fieldsUsage count="1">
        <fieldUsage x="1"/>
      </fieldsUsage>
    </cacheHierarchy>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4953703" backgroundQuery="1" createdVersion="8" refreshedVersion="8" minRefreshableVersion="3" recordCount="0" supportSubquery="1" supportAdvancedDrill="1" xr:uid="{BB3EB934-402E-4B4A-A162-C2A812CC2415}">
  <cacheSource type="external" connectionId="3"/>
  <cacheFields count="3">
    <cacheField name="[Sales].[Category].[Category]" caption="Category" numFmtId="0" hierarchy="22" level="1">
      <sharedItems count="3">
        <s v="Furniture"/>
        <s v="Office Supplies"/>
        <s v="Technology"/>
      </sharedItems>
    </cacheField>
    <cacheField name="[Measures].[Profit/Order]" caption="Profit/Order" numFmtId="0" hierarchy="37" level="32767"/>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oneField="1">
      <fieldsUsage count="1">
        <fieldUsage x="1"/>
      </fieldsUsage>
    </cacheHierarchy>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5416665" backgroundQuery="1" createdVersion="8" refreshedVersion="8" minRefreshableVersion="3" recordCount="0" supportSubquery="1" supportAdvancedDrill="1" xr:uid="{E22B41E2-DAB2-4D72-958D-7B3604CA1526}">
  <cacheSource type="external" connectionId="3"/>
  <cacheFields count="4">
    <cacheField name="[Sales].[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Measures].[Total Sales]" caption="Total Sales" numFmtId="0" hierarchy="40" level="32767"/>
    <cacheField name="[Measures].[Total Profit]" caption="Total Profit" numFmtId="0" hierarchy="34" level="32767"/>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2" memberValueDatatype="130" unbalanced="0">
      <fieldsUsage count="2">
        <fieldUsage x="-1"/>
        <fieldUsage x="0"/>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2"/>
      </fieldsUsage>
    </cacheHierarchy>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1"/>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63.595685995373" backgroundQuery="1" createdVersion="8" refreshedVersion="8" minRefreshableVersion="3" recordCount="0" supportSubquery="1" supportAdvancedDrill="1" xr:uid="{3EECD695-F106-4DEA-9373-A2FE00B89C28}">
  <cacheSource type="external" connectionId="3"/>
  <cacheFields count="7">
    <cacheField name="[Sales].[Category].[Category]" caption="Category" numFmtId="0" hierarchy="22" level="1">
      <sharedItems count="3">
        <s v="Furniture"/>
        <s v="Office Supplies"/>
        <s v="Technology"/>
      </sharedItems>
    </cacheField>
    <cacheField name="[Sales].[Sub-Category].[Sub-Category]" caption="Sub-Category" numFmtId="0" hierarchy="23" level="1">
      <sharedItems count="17">
        <s v="Bookcases"/>
        <s v="Chairs"/>
        <s v="Furnishings"/>
        <s v="Tables"/>
        <s v="Appliances"/>
        <s v="Art"/>
        <s v="Binders"/>
        <s v="Envelopes"/>
        <s v="Fasteners"/>
        <s v="Labels"/>
        <s v="Paper"/>
        <s v="Storage"/>
        <s v="Supplies"/>
        <s v="Accessories"/>
        <s v="Copiers"/>
        <s v="Machines"/>
        <s v="Phones"/>
      </sharedItems>
    </cacheField>
    <cacheField name="[Measures].[Total Profit]" caption="Total Profit" numFmtId="0" hierarchy="34" level="32767"/>
    <cacheField name="[Measures].[Total Sales]" caption="Total Sales" numFmtId="0" hierarchy="40" level="32767"/>
    <cacheField name="[Measures].[Average Discount]" caption="Average Discount" numFmtId="0" hierarchy="36" level="32767"/>
    <cacheField name="[Sales].[Order Date].[Order Date]" caption="Order Date" numFmtId="0" hierarchy="10" level="1">
      <sharedItems containsSemiMixedTypes="0" containsNonDate="0" containsString="0"/>
    </cacheField>
    <cacheField name="[Calendar].[Date].[Date]" caption="Date" numFmtId="0" level="1">
      <sharedItems containsSemiMixedTypes="0" containsNonDate="0" containsString="0"/>
    </cacheField>
  </cacheFields>
  <cacheHierarchies count="49">
    <cacheHierarchy uniqueName="[Calendar].[Date]" caption="Date" attribute="1" time="1" keyAttribute="1" defaultMemberUniqueName="[Calendar].[Date].[All]" allUniqueName="[Calendar].[Date].[All]" dimensionUniqueName="[Calendar]" displayFolder="" count="2" memberValueDatatype="7" unbalanced="0">
      <fieldsUsage count="2">
        <fieldUsage x="-1"/>
        <fieldUsage x="6"/>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5"/>
      </fieldsUsage>
    </cacheHierarchy>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ub-Category]" caption="Sub-Category" attribute="1" defaultMemberUniqueName="[Sales].[Sub-Category].[All]" allUniqueName="[Sales].[Sub-Category].[All]" dimensionUniqueName="[Sales]" displayFolder="" count="2" memberValueDatatype="130" unbalanced="0">
      <fieldsUsage count="2">
        <fieldUsage x="-1"/>
        <fieldUsage x="1"/>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oneField="1">
      <fieldsUsage count="1">
        <fieldUsage x="2"/>
      </fieldsUsage>
    </cacheHierarchy>
    <cacheHierarchy uniqueName="[Measures].[Profit Margin]" caption="Profit Margin" measure="1" displayFolder="" measureGroup="Sales" count="0"/>
    <cacheHierarchy uniqueName="[Measures].[Average Discount]" caption="Average Discount" measure="1" displayFolder="" measureGroup="Sales" count="0" oneField="1">
      <fieldsUsage count="1">
        <fieldUsage x="4"/>
      </fieldsUsage>
    </cacheHierarchy>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oneField="1">
      <fieldsUsage count="1">
        <fieldUsage x="3"/>
      </fieldsUsage>
    </cacheHierarchy>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25"/>
        </ext>
      </extLst>
    </cacheHierarchy>
  </cacheHierarchies>
  <kpis count="0"/>
  <dimensions count="3">
    <dimension name="Calendar" uniqueName="[Calendar]" caption="Calendar"/>
    <dimension measure="1" name="Measures" uniqueName="[Measures]" caption="Measures"/>
    <dimension name="Sales" uniqueName="[Sales]" caption="Sales"/>
  </dimensions>
  <measureGroups count="2">
    <measureGroup name="Calendar" caption="Calenda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8.864476273149" backgroundQuery="1" createdVersion="3" refreshedVersion="8" minRefreshableVersion="3" recordCount="0" supportSubquery="1" supportAdvancedDrill="1" xr:uid="{ED18AFB9-47BC-40F0-A33B-A2A776BF01F7}">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2"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6250246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08.864456365744" backgroundQuery="1" createdVersion="3" refreshedVersion="8" minRefreshableVersion="3" recordCount="0" supportSubquery="1" supportAdvancedDrill="1" xr:uid="{23A22D0B-13BB-49D1-B7C3-E2980EADCF68}">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iscountBin]" caption="DiscountBin" attribute="1" defaultMemberUniqueName="[Sales].[DiscountBin].[All]" allUniqueName="[Sales].[DiscountBin].[All]" dimensionUniqueName="[Sales]" displayFolder="" count="0" memberValueDatatype="130" unbalanced="0"/>
    <cacheHierarchy uniqueName="[Sales].[Profit Per Order]" caption="Profit Per Order" attribute="1" defaultMemberUniqueName="[Sales].[Profit Per Order].[All]" allUniqueName="[Sales].[Profit Per Order].[All]" dimensionUniqueName="[Sales]" displayFolder="" count="0" memberValueDatatype="5" unbalanced="0"/>
    <cacheHierarchy uniqueName="[Measures].[Total Quantity]" caption="Total Quantity"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Average Discount]" caption="Average Discount" measure="1" displayFolder="" measureGroup="Sales" count="0"/>
    <cacheHierarchy uniqueName="[Measures].[Profit/Order]" caption="Profit/Order" measure="1" displayFolder="" measureGroup="Sales" count="0"/>
    <cacheHierarchy uniqueName="[Measures].[Order Count]" caption="Order Count" measure="1" displayFolder="" measureGroup="Sales" count="0"/>
    <cacheHierarchy uniqueName="[Measures].[Sales Per Order]" caption="Sales Per Order" measure="1" displayFolder="" measureGroup="Sales" count="0"/>
    <cacheHierarchy uniqueName="[Measures].[Total Sales]" caption="Total Sales" measure="1" displayFolder="" measureGroup="Sales" count="0"/>
    <cacheHierarchy uniqueName="[Measures].[Items Per Order]" caption="Items Per Order" measure="1" displayFolder="" measureGroup="Sales" count="0"/>
    <cacheHierarchy uniqueName="[Measures].[Avg Days To Ship]" caption="Avg Days To Ship" measure="1" displayFolder="" measureGroup="Sal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Discount]" caption="Sum of Discount" measure="1" displayFolder="" measureGroup="Sales" count="0" hidden="1">
      <extLst>
        <ext xmlns:x15="http://schemas.microsoft.com/office/spreadsheetml/2010/11/main" uri="{B97F6D7D-B522-45F9-BDA1-12C45D357490}">
          <x15:cacheHierarchy aggregatedColumn="27"/>
        </ext>
      </extLst>
    </cacheHierarchy>
    <cacheHierarchy uniqueName="[Measures].[StdDev of Discount]" caption="StdDev of Discount" measure="1" displayFolder="" measureGroup="Sale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10502316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F31A0-E251-491C-8965-519ED561F7A3}" name="Sub-Category Profit" cacheId="762" applyNumberFormats="0" applyBorderFormats="0" applyFontFormats="0" applyPatternFormats="0" applyAlignmentFormats="0" applyWidthHeightFormats="1" dataCaption="Values" tag="673deba1-0da1-4e21-891c-136534406d64" updatedVersion="8" minRefreshableVersion="5" subtotalHiddenItems="1" itemPrintTitles="1" createdVersion="8" indent="0" outline="1" outlineData="1" multipleFieldFilters="0">
  <location ref="A3:D24" firstHeaderRow="0" firstDataRow="1" firstDataCol="1"/>
  <pivotFields count="7">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numFmtId="9"/>
  </dataFields>
  <conditionalFormats count="1">
    <conditionalFormat priority="1">
      <pivotAreas count="5">
        <pivotArea type="data" collapsedLevelsAreSubtotals="1" fieldPosition="0">
          <references count="3">
            <reference field="4294967294" count="1" selected="0">
              <x v="0"/>
            </reference>
            <reference field="0" count="1" selected="0">
              <x v="0"/>
            </reference>
            <reference field="1" count="4">
              <x v="0"/>
              <x v="1"/>
              <x v="2"/>
              <x v="3"/>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9">
              <x v="4"/>
              <x v="5"/>
              <x v="6"/>
              <x v="7"/>
              <x v="8"/>
              <x v="9"/>
              <x v="10"/>
              <x v="11"/>
              <x v="12"/>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4">
              <x v="13"/>
              <x v="14"/>
              <x v="15"/>
              <x v="16"/>
            </reference>
          </references>
        </pivotArea>
      </pivotAreas>
    </conditionalFormat>
  </conditionalFormats>
  <pivotHierarchies count="4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6" type="dateBetween" evalOrder="-1" id="22"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5" type="dateBetween" evalOrder="-1" id="11" name="[Sales].[Order Date]">
      <autoFilter ref="A1">
        <filterColumn colId="0">
          <customFilters and="1">
            <customFilter operator="greaterThanOrEqual" val="41275"/>
            <customFilter operator="lessThanOrEqual" val="41364"/>
          </customFilters>
        </filterColumn>
      </autoFilter>
      <extLst>
        <ext xmlns:x15="http://schemas.microsoft.com/office/spreadsheetml/2010/11/main" uri="{0605FD5F-26C8-4aeb-8148-2DB25E43C511}">
          <x15:pivotFilter useWholeDay="1"/>
        </ext>
      </extLst>
    </filter>
  </filters>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154DD7-83A8-40BA-8FD8-9C00AA80E663}" name="Customer Profitability" cacheId="741" applyNumberFormats="0" applyBorderFormats="0" applyFontFormats="0" applyPatternFormats="0" applyAlignmentFormats="0" applyWidthHeightFormats="1" dataCaption="Values" tag="ee04fbbc-f466-42d5-bc32-60ab76983b52" updatedVersion="8" minRefreshableVersion="5" subtotalHiddenItems="1" itemPrintTitles="1" createdVersion="8" indent="0" outline="1" outlineData="1" multipleFieldFilters="0" chartFormat="21">
  <location ref="A3:C7" firstHeaderRow="0" firstDataRow="1" firstDataCol="1"/>
  <pivotFields count="5">
    <pivotField allDrilled="1" subtotalTop="0" showAll="0" measureFilter="1" sortType="a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2"/>
  </colFields>
  <colItems count="2">
    <i>
      <x/>
    </i>
    <i i="1">
      <x v="1"/>
    </i>
  </colItems>
  <dataFields count="2">
    <dataField fld="2" subtotal="count" baseField="0" baseItem="0"/>
    <dataField fld="1"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3" count="1" selected="0">
            <x v="0"/>
          </reference>
        </references>
      </pivotArea>
    </chartFormat>
    <chartFormat chart="2" format="8">
      <pivotArea type="data" outline="0" fieldPosition="0">
        <references count="2">
          <reference field="4294967294" count="1" selected="0">
            <x v="1"/>
          </reference>
          <reference field="3" count="1" selected="0">
            <x v="1"/>
          </reference>
        </references>
      </pivotArea>
    </chartFormat>
    <chartFormat chart="2" format="9">
      <pivotArea type="data" outline="0" fieldPosition="0">
        <references count="2">
          <reference field="4294967294" count="1" selected="0">
            <x v="1"/>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1"/>
          </reference>
          <reference field="3" count="1" selected="0">
            <x v="0"/>
          </reference>
        </references>
      </pivotArea>
    </chartFormat>
    <chartFormat chart="0" format="6">
      <pivotArea type="data" outline="0" fieldPosition="0">
        <references count="2">
          <reference field="4294967294" count="1" selected="0">
            <x v="1"/>
          </reference>
          <reference field="3" count="1" selected="0">
            <x v="1"/>
          </reference>
        </references>
      </pivotArea>
    </chartFormat>
    <chartFormat chart="0" format="7">
      <pivotArea type="data" outline="0" fieldPosition="0">
        <references count="2">
          <reference field="4294967294" count="1" selected="0">
            <x v="1"/>
          </reference>
          <reference field="3" count="1" selected="0">
            <x v="2"/>
          </reference>
        </references>
      </pivotArea>
    </chartFormat>
    <chartFormat chart="18" format="26" series="1">
      <pivotArea type="data" outline="0" fieldPosition="0">
        <references count="1">
          <reference field="4294967294" count="1" selected="0">
            <x v="0"/>
          </reference>
        </references>
      </pivotArea>
    </chartFormat>
    <chartFormat chart="18" format="27">
      <pivotArea type="data" outline="0" fieldPosition="0">
        <references count="2">
          <reference field="4294967294" count="1" selected="0">
            <x v="0"/>
          </reference>
          <reference field="3" count="1" selected="0">
            <x v="0"/>
          </reference>
        </references>
      </pivotArea>
    </chartFormat>
    <chartFormat chart="18" format="28">
      <pivotArea type="data" outline="0" fieldPosition="0">
        <references count="2">
          <reference field="4294967294" count="1" selected="0">
            <x v="0"/>
          </reference>
          <reference field="3" count="1" selected="0">
            <x v="1"/>
          </reference>
        </references>
      </pivotArea>
    </chartFormat>
    <chartFormat chart="18" format="29">
      <pivotArea type="data" outline="0" fieldPosition="0">
        <references count="2">
          <reference field="4294967294" count="1" selected="0">
            <x v="0"/>
          </reference>
          <reference field="3" count="1" selected="0">
            <x v="2"/>
          </reference>
        </references>
      </pivotArea>
    </chartFormat>
    <chartFormat chart="18" format="30" series="1">
      <pivotArea type="data" outline="0" fieldPosition="0">
        <references count="1">
          <reference field="4294967294" count="1" selected="0">
            <x v="1"/>
          </reference>
        </references>
      </pivotArea>
    </chartFormat>
    <chartFormat chart="18" format="31">
      <pivotArea type="data" outline="0" fieldPosition="0">
        <references count="2">
          <reference field="4294967294" count="1" selected="0">
            <x v="1"/>
          </reference>
          <reference field="3" count="1" selected="0">
            <x v="0"/>
          </reference>
        </references>
      </pivotArea>
    </chartFormat>
    <chartFormat chart="18" format="32">
      <pivotArea type="data" outline="0" fieldPosition="0">
        <references count="2">
          <reference field="4294967294" count="1" selected="0">
            <x v="1"/>
          </reference>
          <reference field="3" count="1" selected="0">
            <x v="1"/>
          </reference>
        </references>
      </pivotArea>
    </chartFormat>
    <chartFormat chart="18" format="33">
      <pivotArea type="data" outline="0" fieldPosition="0">
        <references count="2">
          <reference field="4294967294" count="1" selected="0">
            <x v="1"/>
          </reference>
          <reference field="3" count="1" selected="0">
            <x v="2"/>
          </reference>
        </references>
      </pivotArea>
    </chartFormat>
    <chartFormat chart="20" format="42" series="1">
      <pivotArea type="data" outline="0" fieldPosition="0">
        <references count="1">
          <reference field="4294967294" count="1" selected="0">
            <x v="0"/>
          </reference>
        </references>
      </pivotArea>
    </chartFormat>
    <chartFormat chart="20" format="43">
      <pivotArea type="data" outline="0" fieldPosition="0">
        <references count="2">
          <reference field="4294967294" count="1" selected="0">
            <x v="0"/>
          </reference>
          <reference field="3" count="1" selected="0">
            <x v="0"/>
          </reference>
        </references>
      </pivotArea>
    </chartFormat>
    <chartFormat chart="20" format="44">
      <pivotArea type="data" outline="0" fieldPosition="0">
        <references count="2">
          <reference field="4294967294" count="1" selected="0">
            <x v="0"/>
          </reference>
          <reference field="3" count="1" selected="0">
            <x v="1"/>
          </reference>
        </references>
      </pivotArea>
    </chartFormat>
    <chartFormat chart="20" format="45">
      <pivotArea type="data" outline="0" fieldPosition="0">
        <references count="2">
          <reference field="4294967294" count="1" selected="0">
            <x v="0"/>
          </reference>
          <reference field="3" count="1" selected="0">
            <x v="2"/>
          </reference>
        </references>
      </pivotArea>
    </chartFormat>
    <chartFormat chart="20" format="46" series="1">
      <pivotArea type="data" outline="0" fieldPosition="0">
        <references count="1">
          <reference field="4294967294" count="1" selected="0">
            <x v="1"/>
          </reference>
        </references>
      </pivotArea>
    </chartFormat>
    <chartFormat chart="20" format="47">
      <pivotArea type="data" outline="0" fieldPosition="0">
        <references count="2">
          <reference field="4294967294" count="1" selected="0">
            <x v="1"/>
          </reference>
          <reference field="3" count="1" selected="0">
            <x v="0"/>
          </reference>
        </references>
      </pivotArea>
    </chartFormat>
    <chartFormat chart="20" format="48">
      <pivotArea type="data" outline="0" fieldPosition="0">
        <references count="2">
          <reference field="4294967294" count="1" selected="0">
            <x v="1"/>
          </reference>
          <reference field="3" count="1" selected="0">
            <x v="1"/>
          </reference>
        </references>
      </pivotArea>
    </chartFormat>
    <chartFormat chart="20" format="49">
      <pivotArea type="data" outline="0" fieldPosition="0">
        <references count="2">
          <reference field="4294967294" count="1" selected="0">
            <x v="1"/>
          </reference>
          <reference field="3" count="1" selected="0">
            <x v="2"/>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0" showColStripes="0" showLastColumn="1"/>
  <filters count="2">
    <filter fld="4" type="dateBetween" evalOrder="-1" id="33"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 fld="0" type="count" id="2" iMeasureHier="40">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B3C3A1-A6D1-4013-A4D2-D5E46067AE4E}" name="PivotTable1" cacheId="75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1:B22"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2">
    <field x="0"/>
    <field x="2"/>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fld="1" subtotal="count" baseField="0" baseItem="0" numFmtId="167"/>
  </dataField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2">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8056A-49CE-4FD7-ABE9-25347E762550}" name="PivotTable9" cacheId="744" applyNumberFormats="0" applyBorderFormats="0" applyFontFormats="0" applyPatternFormats="0" applyAlignmentFormats="0" applyWidthHeightFormats="1" dataCaption="Values" tag="3494b86a-3d12-4922-98b8-99d347b912d7" updatedVersion="8" minRefreshableVersion="5" subtotalHiddenItems="1" itemPrintTitles="1" createdVersion="8" indent="0" outline="1" outlineData="1" multipleFieldFilters="0" chartFormat="14">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11"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BC5D0-BDC7-437C-B958-404E6BA72D31}" name="PivotTable2" cacheId="75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
  </dataField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25A967-C83A-4D67-BF7C-E747DC05ED74}" name="PivotTable3" cacheId="74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6"/>
  </dataField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F81A10-FB7B-4CA4-815C-300D6392293D}" name="PivotTable4" cacheId="750"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9"/>
  </dataField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08DCEB-6B14-47F8-AB5F-231379253AD4}" name="Sales_Profit_Subcat" cacheId="75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C19"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1" subtotal="count" baseField="0" baseItem="0"/>
    <dataField fld="2" subtotal="count" baseField="0" baseItem="0"/>
  </dataFields>
  <pivotHierarchies count="4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Calendar].[Date]">
      <autoFilter ref="A1">
        <filterColumn colId="0">
          <customFilters and="1">
            <customFilter operator="greaterThanOrEqual" val="40544"/>
            <customFilter operator="lessThanOrEqual" val="42004"/>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4FBA443-6878-46E7-AFC9-F600DC36688E}" sourceName="[Calendar].[Year]">
  <pivotTables>
    <pivotTable tabId="4" name="Sub-Category Profit"/>
  </pivotTables>
  <data>
    <olap pivotCacheId="162502462">
      <levels count="2">
        <level uniqueName="[Calendar].[Year].[(All)]" sourceCaption="(All)" count="0"/>
        <level uniqueName="[Calendar].[Year].[Year]" sourceCaption="Year" count="5">
          <ranges>
            <range startItem="0">
              <i n="[Calendar].[Year].&amp;[2011]" c="2011"/>
              <i n="[Calendar].[Year].&amp;[2012]" c="2012"/>
              <i n="[Calendar].[Year].&amp;[2013]" c="2013"/>
              <i n="[Calendar].[Year].&amp;[2014]" c="2014"/>
              <i n="[Calendar].[Year].&amp;[2015]" c="2015" nd="1"/>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8978440-BC33-41C2-B8CB-6E7C3E57B2A7}" sourceName="[Sales].[Ship Mode]">
  <pivotTables>
    <pivotTable tabId="16" name="PivotTable9"/>
    <pivotTable tabId="30" name="PivotTable3"/>
    <pivotTable tabId="31" name="PivotTable4"/>
    <pivotTable tabId="9" name="Customer Profitability"/>
    <pivotTable tabId="28" name="PivotTable1"/>
    <pivotTable tabId="29" name="PivotTable2"/>
    <pivotTable tabId="32" name="Sales_Profit_Subcat"/>
    <pivotTable tabId="4" name="Sub-Category Profit"/>
  </pivotTables>
  <data>
    <olap pivotCacheId="162502462">
      <levels count="2">
        <level uniqueName="[Sales].[Ship Mode].[(All)]" sourceCaption="(All)" count="0"/>
        <level uniqueName="[Sales].[Ship Mode].[Ship Mode]" sourceCaption="Ship Mode" count="4">
          <ranges>
            <range startItem="0">
              <i n="[Sales].[Ship Mode].&amp;[First Class]" c="First Class"/>
              <i n="[Sales].[Ship Mode].&amp;[Same Day]" c="Same Day"/>
              <i n="[Sales].[Ship Mode].&amp;[Second Class]" c="Second Class"/>
              <i n="[Sales].[Ship Mode].&amp;[Standard Class]" c="Standard Class"/>
            </range>
          </ranges>
        </level>
      </levels>
      <selections count="1">
        <selection n="[Sale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B2655CE-FDFD-44DB-B3F6-BAB861AD8CE8}" sourceName="[Sales].[Sub-Category]">
  <pivotTables>
    <pivotTable tabId="28" name="PivotTable1"/>
    <pivotTable tabId="30" name="PivotTable3"/>
    <pivotTable tabId="31" name="PivotTable4"/>
    <pivotTable tabId="9" name="Customer Profitability"/>
    <pivotTable tabId="29" name="PivotTable2"/>
    <pivotTable tabId="16" name="PivotTable9"/>
    <pivotTable tabId="32" name="Sales_Profit_Subcat"/>
    <pivotTable tabId="4" name="Sub-Category Profit"/>
  </pivotTables>
  <data>
    <olap pivotCacheId="162502462">
      <levels count="2">
        <level uniqueName="[Sales].[Sub-Category].[(All)]" sourceCaption="(All)" count="0"/>
        <level uniqueName="[Sales].[Sub-Category].[Sub-Category]" sourceCaption="Sub-Category" count="17">
          <ranges>
            <range startItem="0">
              <i n="[Sales].[Sub-Category].&amp;[Accessories]" c="Accessories"/>
              <i n="[Sales].[Sub-Category].&amp;[Appliances]" c="Appliances"/>
              <i n="[Sales].[Sub-Category].&amp;[Art]" c="Art"/>
              <i n="[Sales].[Sub-Category].&amp;[Binders]" c="Binders"/>
              <i n="[Sales].[Sub-Category].&amp;[Bookcases]" c="Bookcases"/>
              <i n="[Sales].[Sub-Category].&amp;[Chairs]" c="Chairs"/>
              <i n="[Sales].[Sub-Category].&amp;[Copiers]" c="Copiers"/>
              <i n="[Sales].[Sub-Category].&amp;[Envelopes]" c="Envelopes"/>
              <i n="[Sales].[Sub-Category].&amp;[Fasteners]" c="Fasteners"/>
              <i n="[Sales].[Sub-Category].&amp;[Furnishings]" c="Furnishings"/>
              <i n="[Sales].[Sub-Category].&amp;[Labels]" c="Labels"/>
              <i n="[Sales].[Sub-Category].&amp;[Machines]" c="Machines"/>
              <i n="[Sales].[Sub-Category].&amp;[Paper]" c="Paper"/>
              <i n="[Sales].[Sub-Category].&amp;[Phones]" c="Phones"/>
              <i n="[Sales].[Sub-Category].&amp;[Storage]" c="Storage"/>
              <i n="[Sales].[Sub-Category].&amp;[Supplies]" c="Supplies"/>
              <i n="[Sales].[Sub-Category].&amp;[Tables]" c="Tables"/>
            </range>
          </ranges>
        </level>
      </levels>
      <selections count="1">
        <selection n="[Sale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06385A9-F196-4F0B-8680-CF0B351615FF}" cache="Slicer_Year1" caption="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F6825494-5167-463B-88E6-1C5D672A97E1}" cache="Slicer_Sub_Category" caption="Sub-Catego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7922CB3-05EE-4ACF-82D3-2BD1559988F9}" cache="Slicer_Ship_Mode" caption="Ship Mod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7CBAEFA2-F8C6-47AD-BC3E-49F38AB87F78}" cache="Slicer_Ship_Mode" caption="Ship Mode" level="1" rowHeight="247650"/>
  <slicer name="Sub-Category 1" xr10:uid="{EEC22B50-2A08-4EB9-8488-416431AE0FF0}" cache="Slicer_Sub_Category" caption="Sub-Catego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0F669722-CAEC-4266-9CA0-66D1CBBA1633}" sourceName="[Calendar].[Date]">
  <pivotTables>
    <pivotTable tabId="9" name="Customer Profitability"/>
    <pivotTable tabId="16" name="PivotTable9"/>
    <pivotTable tabId="30" name="PivotTable3"/>
    <pivotTable tabId="31" name="PivotTable4"/>
    <pivotTable tabId="28" name="PivotTable1"/>
    <pivotTable tabId="29" name="PivotTable2"/>
    <pivotTable tabId="32" name="Sales_Profit_Subcat"/>
    <pivotTable tabId="4" name="Sub-Category Profit"/>
  </pivotTables>
  <state minimalRefreshVersion="6" lastRefreshVersion="6" pivotCacheId="1050231619" filterType="dateBetween">
    <selection startDate="2011-01-01T00:00:00" endDate="2014-12-31T00:00:00"/>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94A00C3-F4B9-424B-92DB-14D5981EB5AA}" cache="Timeline_Date1" caption="Quarters" level="0" selectionLevel="0" scrollPosition="2011-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7C9D-C640-4098-8806-55A655BC9459}">
  <dimension ref="A1"/>
  <sheetViews>
    <sheetView workbookViewId="0"/>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13.5546875" bestFit="1" customWidth="1"/>
    <col min="23" max="23" width="9.5546875" bestFit="1" customWidth="1"/>
    <col min="24" max="24" width="13.21875" bestFit="1" customWidth="1"/>
    <col min="25" max="25" width="16.109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3563-0797-472C-9188-528F67127E7E}">
  <dimension ref="A3:F24"/>
  <sheetViews>
    <sheetView workbookViewId="0">
      <selection activeCell="A3" sqref="A3"/>
    </sheetView>
  </sheetViews>
  <sheetFormatPr defaultRowHeight="14.4" x14ac:dyDescent="0.3"/>
  <cols>
    <col min="1" max="1" width="12.44140625" bestFit="1" customWidth="1"/>
    <col min="2" max="3" width="10" bestFit="1" customWidth="1"/>
    <col min="4" max="4" width="15.33203125" bestFit="1" customWidth="1"/>
  </cols>
  <sheetData>
    <row r="3" spans="1:4" x14ac:dyDescent="0.3">
      <c r="A3" s="1" t="s">
        <v>0</v>
      </c>
      <c r="B3" t="s">
        <v>5</v>
      </c>
      <c r="C3" t="s">
        <v>4</v>
      </c>
      <c r="D3" t="s">
        <v>25</v>
      </c>
    </row>
    <row r="4" spans="1:4" x14ac:dyDescent="0.3">
      <c r="A4" s="2" t="s">
        <v>1</v>
      </c>
      <c r="B4" s="17"/>
      <c r="C4" s="17"/>
      <c r="D4" s="5"/>
    </row>
    <row r="5" spans="1:4" x14ac:dyDescent="0.3">
      <c r="A5" s="4" t="s">
        <v>8</v>
      </c>
      <c r="B5" s="3">
        <v>-3472.556</v>
      </c>
      <c r="C5" s="3">
        <v>114879.9963</v>
      </c>
      <c r="D5" s="5">
        <v>0.21114035087719285</v>
      </c>
    </row>
    <row r="6" spans="1:4" x14ac:dyDescent="0.3">
      <c r="A6" s="4" t="s">
        <v>9</v>
      </c>
      <c r="B6" s="3">
        <v>26590.166300000001</v>
      </c>
      <c r="C6" s="3">
        <v>328449.103</v>
      </c>
      <c r="D6" s="5">
        <v>0.17017828200972357</v>
      </c>
    </row>
    <row r="7" spans="1:4" x14ac:dyDescent="0.3">
      <c r="A7" s="4" t="s">
        <v>10</v>
      </c>
      <c r="B7" s="3">
        <v>13059.143599999999</v>
      </c>
      <c r="C7" s="3">
        <v>91705.164000000004</v>
      </c>
      <c r="D7" s="5">
        <v>0.1383490073145239</v>
      </c>
    </row>
    <row r="8" spans="1:4" x14ac:dyDescent="0.3">
      <c r="A8" s="4" t="s">
        <v>11</v>
      </c>
      <c r="B8" s="3">
        <v>-17725.481100000001</v>
      </c>
      <c r="C8" s="3">
        <v>206965.53200000001</v>
      </c>
      <c r="D8" s="5">
        <v>0.26128526645767997</v>
      </c>
    </row>
    <row r="9" spans="1:4" x14ac:dyDescent="0.3">
      <c r="A9" s="2" t="s">
        <v>2</v>
      </c>
      <c r="B9" s="17"/>
      <c r="C9" s="17"/>
      <c r="D9" s="5"/>
    </row>
    <row r="10" spans="1:4" x14ac:dyDescent="0.3">
      <c r="A10" s="4" t="s">
        <v>12</v>
      </c>
      <c r="B10" s="3">
        <v>18138.005399999998</v>
      </c>
      <c r="C10" s="3">
        <v>107532.16099999999</v>
      </c>
      <c r="D10" s="5">
        <v>0.1665236051502143</v>
      </c>
    </row>
    <row r="11" spans="1:4" x14ac:dyDescent="0.3">
      <c r="A11" s="4" t="s">
        <v>13</v>
      </c>
      <c r="B11" s="3">
        <v>6527.7870000000003</v>
      </c>
      <c r="C11" s="3">
        <v>27118.792000000001</v>
      </c>
      <c r="D11" s="5">
        <v>7.487437185929649E-2</v>
      </c>
    </row>
    <row r="12" spans="1:4" x14ac:dyDescent="0.3">
      <c r="A12" s="4" t="s">
        <v>14</v>
      </c>
      <c r="B12" s="3">
        <v>30221.763299999999</v>
      </c>
      <c r="C12" s="3">
        <v>203412.73300000001</v>
      </c>
      <c r="D12" s="5">
        <v>0.37229152987524622</v>
      </c>
    </row>
    <row r="13" spans="1:4" x14ac:dyDescent="0.3">
      <c r="A13" s="4" t="s">
        <v>15</v>
      </c>
      <c r="B13" s="3">
        <v>6964.1767</v>
      </c>
      <c r="C13" s="3">
        <v>16476.401999999998</v>
      </c>
      <c r="D13" s="5">
        <v>8.0314960629921259E-2</v>
      </c>
    </row>
    <row r="14" spans="1:4" x14ac:dyDescent="0.3">
      <c r="A14" s="4" t="s">
        <v>16</v>
      </c>
      <c r="B14" s="3">
        <v>949.51819999999998</v>
      </c>
      <c r="C14" s="3">
        <v>3024.28</v>
      </c>
      <c r="D14" s="5">
        <v>8.2027649769585251E-2</v>
      </c>
    </row>
    <row r="15" spans="1:4" x14ac:dyDescent="0.3">
      <c r="A15" s="4" t="s">
        <v>17</v>
      </c>
      <c r="B15" s="3">
        <v>5546.2539999999999</v>
      </c>
      <c r="C15" s="3">
        <v>12486.312</v>
      </c>
      <c r="D15" s="5">
        <v>6.8681318681318687E-2</v>
      </c>
    </row>
    <row r="16" spans="1:4" x14ac:dyDescent="0.3">
      <c r="A16" s="4" t="s">
        <v>18</v>
      </c>
      <c r="B16" s="3">
        <v>34053.569300000003</v>
      </c>
      <c r="C16" s="3">
        <v>78479.206000000006</v>
      </c>
      <c r="D16" s="5">
        <v>7.4890510948905115E-2</v>
      </c>
    </row>
    <row r="17" spans="1:6" x14ac:dyDescent="0.3">
      <c r="A17" s="4" t="s">
        <v>19</v>
      </c>
      <c r="B17" s="3">
        <v>21278.826400000002</v>
      </c>
      <c r="C17" s="3">
        <v>223843.60800000001</v>
      </c>
      <c r="D17" s="5">
        <v>7.4704491725768318E-2</v>
      </c>
    </row>
    <row r="18" spans="1:6" x14ac:dyDescent="0.3">
      <c r="A18" s="4" t="s">
        <v>20</v>
      </c>
      <c r="B18" s="3">
        <v>-1189.0995</v>
      </c>
      <c r="C18" s="3">
        <v>46673.538</v>
      </c>
      <c r="D18" s="5">
        <v>7.6842105263157906E-2</v>
      </c>
    </row>
    <row r="19" spans="1:6" x14ac:dyDescent="0.3">
      <c r="A19" s="2" t="s">
        <v>3</v>
      </c>
      <c r="B19" s="17"/>
      <c r="C19" s="17"/>
      <c r="D19" s="5"/>
    </row>
    <row r="20" spans="1:6" x14ac:dyDescent="0.3">
      <c r="A20" s="4" t="s">
        <v>21</v>
      </c>
      <c r="B20" s="3">
        <v>41936.635699999999</v>
      </c>
      <c r="C20" s="3">
        <v>167380.318</v>
      </c>
      <c r="D20" s="5">
        <v>7.8451612903225817E-2</v>
      </c>
    </row>
    <row r="21" spans="1:6" x14ac:dyDescent="0.3">
      <c r="A21" s="4" t="s">
        <v>22</v>
      </c>
      <c r="B21" s="3">
        <v>55617.8249</v>
      </c>
      <c r="C21" s="3">
        <v>149528.03</v>
      </c>
      <c r="D21" s="5">
        <v>0.16176470588235303</v>
      </c>
    </row>
    <row r="22" spans="1:6" x14ac:dyDescent="0.3">
      <c r="A22" s="4" t="s">
        <v>23</v>
      </c>
      <c r="B22" s="3">
        <v>3384.7568999999999</v>
      </c>
      <c r="C22" s="3">
        <v>189238.63099999999</v>
      </c>
      <c r="D22" s="5">
        <v>0.3060869565217389</v>
      </c>
    </row>
    <row r="23" spans="1:6" x14ac:dyDescent="0.3">
      <c r="A23" s="4" t="s">
        <v>24</v>
      </c>
      <c r="B23" s="3">
        <v>44515.730600000003</v>
      </c>
      <c r="C23" s="3">
        <v>330007.054</v>
      </c>
      <c r="D23" s="5">
        <v>0.15455568053993352</v>
      </c>
    </row>
    <row r="24" spans="1:6" x14ac:dyDescent="0.3">
      <c r="A24" s="2" t="s">
        <v>7</v>
      </c>
      <c r="B24" s="3">
        <v>286397.02169999998</v>
      </c>
      <c r="C24" s="3">
        <v>2297200.8602999998</v>
      </c>
      <c r="D24" s="5">
        <v>0.15620272163297977</v>
      </c>
      <c r="F24" s="7">
        <f>GETPIVOTDATA("[Measures].[Average Discount]",$A$3)</f>
        <v>0.15620272163297977</v>
      </c>
    </row>
  </sheetData>
  <conditionalFormatting pivot="1" sqref="B5:B8 B10:B18 B20:B23">
    <cfRule type="cellIs" dxfId="0"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AFA50-E6DB-47ED-9D72-B7A5B2E5E771}">
  <dimension ref="A3:C12"/>
  <sheetViews>
    <sheetView workbookViewId="0">
      <selection activeCell="A3" sqref="A3"/>
    </sheetView>
  </sheetViews>
  <sheetFormatPr defaultRowHeight="14.4" x14ac:dyDescent="0.3"/>
  <cols>
    <col min="1" max="1" width="12.44140625" bestFit="1" customWidth="1"/>
    <col min="2" max="3" width="10" bestFit="1" customWidth="1"/>
  </cols>
  <sheetData>
    <row r="3" spans="1:3" x14ac:dyDescent="0.3">
      <c r="A3" s="1" t="s">
        <v>0</v>
      </c>
      <c r="B3" t="s">
        <v>4</v>
      </c>
      <c r="C3" t="s">
        <v>5</v>
      </c>
    </row>
    <row r="4" spans="1:3" x14ac:dyDescent="0.3">
      <c r="A4" s="2" t="s">
        <v>26</v>
      </c>
      <c r="B4" s="3">
        <v>1161401.345</v>
      </c>
      <c r="C4" s="3">
        <v>134119.20920000001</v>
      </c>
    </row>
    <row r="5" spans="1:3" x14ac:dyDescent="0.3">
      <c r="A5" s="2" t="s">
        <v>28</v>
      </c>
      <c r="B5" s="3">
        <v>706146.36679999996</v>
      </c>
      <c r="C5" s="3">
        <v>91979.134000000005</v>
      </c>
    </row>
    <row r="6" spans="1:3" x14ac:dyDescent="0.3">
      <c r="A6" s="2" t="s">
        <v>27</v>
      </c>
      <c r="B6" s="3">
        <v>429653.14850000001</v>
      </c>
      <c r="C6" s="3">
        <v>60298.678500000002</v>
      </c>
    </row>
    <row r="7" spans="1:3" x14ac:dyDescent="0.3">
      <c r="A7" s="2" t="s">
        <v>7</v>
      </c>
      <c r="B7" s="3">
        <v>2297200.8602999998</v>
      </c>
      <c r="C7" s="3">
        <v>286397.02169999998</v>
      </c>
    </row>
    <row r="12" spans="1:3" x14ac:dyDescent="0.3">
      <c r="B12" s="8">
        <f>GETPIVOTDATA("[Measures].[Total Sales]",$A$3)</f>
        <v>2297200.8602999998</v>
      </c>
      <c r="C12" s="8">
        <f>GETPIVOTDATA("[Measures].[Total Profit]",$A$3)</f>
        <v>286397.02169999998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22752-87D2-46B5-A03C-C35F6A10571D}">
  <dimension ref="A1:D22"/>
  <sheetViews>
    <sheetView workbookViewId="0"/>
  </sheetViews>
  <sheetFormatPr defaultRowHeight="14.4" x14ac:dyDescent="0.3"/>
  <cols>
    <col min="1" max="1" width="12.44140625" bestFit="1" customWidth="1"/>
    <col min="2" max="2" width="11.44140625" bestFit="1" customWidth="1"/>
  </cols>
  <sheetData>
    <row r="1" spans="1:2" x14ac:dyDescent="0.3">
      <c r="A1" s="1" t="s">
        <v>0</v>
      </c>
      <c r="B1" t="s">
        <v>6</v>
      </c>
    </row>
    <row r="2" spans="1:2" x14ac:dyDescent="0.3">
      <c r="A2" s="2" t="s">
        <v>1</v>
      </c>
      <c r="B2" s="12"/>
    </row>
    <row r="3" spans="1:2" x14ac:dyDescent="0.3">
      <c r="A3" s="4" t="s">
        <v>8</v>
      </c>
      <c r="B3" s="12">
        <v>-3.0227682032054524E-2</v>
      </c>
    </row>
    <row r="4" spans="1:2" x14ac:dyDescent="0.3">
      <c r="A4" s="4" t="s">
        <v>9</v>
      </c>
      <c r="B4" s="12">
        <v>8.095673289142763E-2</v>
      </c>
    </row>
    <row r="5" spans="1:2" x14ac:dyDescent="0.3">
      <c r="A5" s="4" t="s">
        <v>10</v>
      </c>
      <c r="B5" s="12">
        <v>0.14240357936658832</v>
      </c>
    </row>
    <row r="6" spans="1:2" x14ac:dyDescent="0.3">
      <c r="A6" s="4" t="s">
        <v>11</v>
      </c>
      <c r="B6" s="12">
        <v>-8.5644604339238484E-2</v>
      </c>
    </row>
    <row r="7" spans="1:2" x14ac:dyDescent="0.3">
      <c r="A7" s="2" t="s">
        <v>2</v>
      </c>
      <c r="B7" s="12"/>
    </row>
    <row r="8" spans="1:2" x14ac:dyDescent="0.3">
      <c r="A8" s="4" t="s">
        <v>12</v>
      </c>
      <c r="B8" s="12">
        <v>0.16867516872463856</v>
      </c>
    </row>
    <row r="9" spans="1:2" x14ac:dyDescent="0.3">
      <c r="A9" s="4" t="s">
        <v>13</v>
      </c>
      <c r="B9" s="12">
        <v>0.24071083254740847</v>
      </c>
    </row>
    <row r="10" spans="1:2" x14ac:dyDescent="0.3">
      <c r="A10" s="4" t="s">
        <v>14</v>
      </c>
      <c r="B10" s="12">
        <v>0.14857360625502239</v>
      </c>
    </row>
    <row r="11" spans="1:2" x14ac:dyDescent="0.3">
      <c r="A11" s="4" t="s">
        <v>15</v>
      </c>
      <c r="B11" s="12">
        <v>0.42267581842200747</v>
      </c>
    </row>
    <row r="12" spans="1:2" x14ac:dyDescent="0.3">
      <c r="A12" s="4" t="s">
        <v>16</v>
      </c>
      <c r="B12" s="12">
        <v>0.31396504291930638</v>
      </c>
    </row>
    <row r="13" spans="1:2" x14ac:dyDescent="0.3">
      <c r="A13" s="4" t="s">
        <v>17</v>
      </c>
      <c r="B13" s="12">
        <v>0.44418672222830891</v>
      </c>
    </row>
    <row r="14" spans="1:2" x14ac:dyDescent="0.3">
      <c r="A14" s="4" t="s">
        <v>18</v>
      </c>
      <c r="B14" s="12">
        <v>0.43391837195702515</v>
      </c>
    </row>
    <row r="15" spans="1:2" x14ac:dyDescent="0.3">
      <c r="A15" s="4" t="s">
        <v>19</v>
      </c>
      <c r="B15" s="12">
        <v>9.5061130358477783E-2</v>
      </c>
    </row>
    <row r="16" spans="1:2" x14ac:dyDescent="0.3">
      <c r="A16" s="4" t="s">
        <v>20</v>
      </c>
      <c r="B16" s="12">
        <v>-2.5476952272184723E-2</v>
      </c>
    </row>
    <row r="17" spans="1:4" x14ac:dyDescent="0.3">
      <c r="A17" s="2" t="s">
        <v>3</v>
      </c>
      <c r="B17" s="12"/>
    </row>
    <row r="18" spans="1:4" x14ac:dyDescent="0.3">
      <c r="A18" s="4" t="s">
        <v>21</v>
      </c>
      <c r="B18" s="12">
        <v>0.25054699501765793</v>
      </c>
    </row>
    <row r="19" spans="1:4" x14ac:dyDescent="0.3">
      <c r="A19" s="4" t="s">
        <v>22</v>
      </c>
      <c r="B19" s="12">
        <v>0.37195584600425752</v>
      </c>
    </row>
    <row r="20" spans="1:4" x14ac:dyDescent="0.3">
      <c r="A20" s="4" t="s">
        <v>23</v>
      </c>
      <c r="B20" s="12">
        <v>1.788618360909618E-2</v>
      </c>
    </row>
    <row r="21" spans="1:4" x14ac:dyDescent="0.3">
      <c r="A21" s="4" t="s">
        <v>24</v>
      </c>
      <c r="B21" s="12">
        <v>0.13489326988749761</v>
      </c>
    </row>
    <row r="22" spans="1:4" x14ac:dyDescent="0.3">
      <c r="A22" s="2" t="s">
        <v>7</v>
      </c>
      <c r="B22" s="12">
        <v>0.12467217240315605</v>
      </c>
      <c r="D22" s="13">
        <f>GETPIVOTDATA("[Measures].[Profit Margin]",$A$1)</f>
        <v>0.12467217240315605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9C4E0-B8EC-4E60-A4A3-156D9E1F2CE7}">
  <dimension ref="A3:D7"/>
  <sheetViews>
    <sheetView workbookViewId="0">
      <selection activeCell="A3" sqref="A3"/>
    </sheetView>
  </sheetViews>
  <sheetFormatPr defaultRowHeight="14.4" x14ac:dyDescent="0.3"/>
  <cols>
    <col min="1" max="1" width="12.44140625" bestFit="1" customWidth="1"/>
    <col min="2" max="2" width="10" bestFit="1" customWidth="1"/>
    <col min="4" max="4" width="12.21875" bestFit="1" customWidth="1"/>
  </cols>
  <sheetData>
    <row r="3" spans="1:4" x14ac:dyDescent="0.3">
      <c r="A3" s="1" t="s">
        <v>0</v>
      </c>
      <c r="B3" t="s">
        <v>4</v>
      </c>
    </row>
    <row r="4" spans="1:4" x14ac:dyDescent="0.3">
      <c r="A4" s="2" t="s">
        <v>1</v>
      </c>
      <c r="B4" s="3">
        <v>741999.7953</v>
      </c>
    </row>
    <row r="5" spans="1:4" x14ac:dyDescent="0.3">
      <c r="A5" s="2" t="s">
        <v>2</v>
      </c>
      <c r="B5" s="3">
        <v>719047.03200000001</v>
      </c>
    </row>
    <row r="6" spans="1:4" x14ac:dyDescent="0.3">
      <c r="A6" s="2" t="s">
        <v>3</v>
      </c>
      <c r="B6" s="3">
        <v>836154.03300000005</v>
      </c>
    </row>
    <row r="7" spans="1:4" x14ac:dyDescent="0.3">
      <c r="A7" s="2" t="s">
        <v>7</v>
      </c>
      <c r="B7" s="3">
        <v>2297200.8602999998</v>
      </c>
      <c r="D7"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33E4-5FEB-4D92-8DA7-6E5EF3E9DAAB}">
  <dimension ref="A1:D5"/>
  <sheetViews>
    <sheetView workbookViewId="0"/>
  </sheetViews>
  <sheetFormatPr defaultRowHeight="14.4" x14ac:dyDescent="0.3"/>
  <cols>
    <col min="1" max="1" width="12.44140625" bestFit="1" customWidth="1"/>
    <col min="2" max="2" width="11" bestFit="1" customWidth="1"/>
  </cols>
  <sheetData>
    <row r="1" spans="1:4" x14ac:dyDescent="0.3">
      <c r="A1" s="1" t="s">
        <v>0</v>
      </c>
      <c r="B1" t="s">
        <v>29</v>
      </c>
    </row>
    <row r="2" spans="1:4" x14ac:dyDescent="0.3">
      <c r="A2" s="2" t="s">
        <v>1</v>
      </c>
      <c r="B2" s="6">
        <v>10.4599052154195</v>
      </c>
    </row>
    <row r="3" spans="1:4" x14ac:dyDescent="0.3">
      <c r="A3" s="2" t="s">
        <v>2</v>
      </c>
      <c r="B3" s="6">
        <v>32.734046178514163</v>
      </c>
    </row>
    <row r="4" spans="1:4" x14ac:dyDescent="0.3">
      <c r="A4" s="2" t="s">
        <v>3</v>
      </c>
      <c r="B4" s="6">
        <v>94.206572603626952</v>
      </c>
    </row>
    <row r="5" spans="1:4" x14ac:dyDescent="0.3">
      <c r="A5" s="2" t="s">
        <v>7</v>
      </c>
      <c r="B5" s="6">
        <v>57.176486664004791</v>
      </c>
      <c r="D5" s="8">
        <f>GETPIVOTDATA("[Measures].[Profit/Order]",$A$1)</f>
        <v>57.176486664004791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72909-29F4-446F-8735-D9F583A842EA}">
  <dimension ref="A1:D5"/>
  <sheetViews>
    <sheetView workbookViewId="0"/>
  </sheetViews>
  <sheetFormatPr defaultRowHeight="14.4" x14ac:dyDescent="0.3"/>
  <cols>
    <col min="1" max="1" width="12.44140625" bestFit="1" customWidth="1"/>
    <col min="2" max="2" width="13.88671875" bestFit="1" customWidth="1"/>
  </cols>
  <sheetData>
    <row r="1" spans="1:4" x14ac:dyDescent="0.3">
      <c r="A1" s="1" t="s">
        <v>0</v>
      </c>
      <c r="B1" t="s">
        <v>30</v>
      </c>
    </row>
    <row r="2" spans="1:4" x14ac:dyDescent="0.3">
      <c r="A2" s="2" t="s">
        <v>1</v>
      </c>
      <c r="B2" s="9">
        <v>420.63480459183671</v>
      </c>
    </row>
    <row r="3" spans="1:4" x14ac:dyDescent="0.3">
      <c r="A3" s="2" t="s">
        <v>2</v>
      </c>
      <c r="B3" s="9">
        <v>192.15580758952433</v>
      </c>
    </row>
    <row r="4" spans="1:4" x14ac:dyDescent="0.3">
      <c r="A4" s="2" t="s">
        <v>3</v>
      </c>
      <c r="B4" s="9">
        <v>541.5505395077721</v>
      </c>
    </row>
    <row r="5" spans="1:4" x14ac:dyDescent="0.3">
      <c r="A5" s="2" t="s">
        <v>7</v>
      </c>
      <c r="B5" s="9">
        <v>458.61466566180871</v>
      </c>
      <c r="D5" s="8">
        <f>GETPIVOTDATA("[Measures].[Sales Per Order]",$A$1)</f>
        <v>458.61466566180871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F993C-0B80-425D-A7B3-757E2289E2B2}">
  <dimension ref="A1:D5"/>
  <sheetViews>
    <sheetView workbookViewId="0"/>
  </sheetViews>
  <sheetFormatPr defaultRowHeight="14.4" x14ac:dyDescent="0.3"/>
  <cols>
    <col min="1" max="1" width="13.109375" bestFit="1" customWidth="1"/>
    <col min="2" max="2" width="15.33203125" bestFit="1" customWidth="1"/>
  </cols>
  <sheetData>
    <row r="1" spans="1:4" x14ac:dyDescent="0.3">
      <c r="A1" s="1" t="s">
        <v>0</v>
      </c>
      <c r="B1" t="s">
        <v>25</v>
      </c>
    </row>
    <row r="2" spans="1:4" x14ac:dyDescent="0.3">
      <c r="A2" s="2" t="s">
        <v>1</v>
      </c>
      <c r="B2" s="5">
        <v>0.17392267798208516</v>
      </c>
    </row>
    <row r="3" spans="1:4" x14ac:dyDescent="0.3">
      <c r="A3" s="2" t="s">
        <v>2</v>
      </c>
      <c r="B3" s="5">
        <v>0.15728509790906028</v>
      </c>
    </row>
    <row r="4" spans="1:4" x14ac:dyDescent="0.3">
      <c r="A4" s="2" t="s">
        <v>3</v>
      </c>
      <c r="B4" s="5">
        <v>0.13232268543584186</v>
      </c>
    </row>
    <row r="5" spans="1:4" x14ac:dyDescent="0.3">
      <c r="A5" s="2" t="s">
        <v>7</v>
      </c>
      <c r="B5" s="5">
        <v>0.15620272163297977</v>
      </c>
      <c r="D5" s="7">
        <f>GETPIVOTDATA("[Measures].[Average Discount]",$A$1)</f>
        <v>0.15620272163297977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72EC-9047-4F00-80BC-79787ECD768B}">
  <dimension ref="A1:L4"/>
  <sheetViews>
    <sheetView showGridLines="0" tabSelected="1" zoomScale="102" zoomScaleNormal="107" workbookViewId="0">
      <selection activeCell="G1" sqref="G1:H4"/>
    </sheetView>
  </sheetViews>
  <sheetFormatPr defaultColWidth="16.6640625" defaultRowHeight="14.4" x14ac:dyDescent="0.3"/>
  <cols>
    <col min="2" max="2" width="17.21875" customWidth="1"/>
    <col min="4" max="4" width="17.6640625" customWidth="1"/>
    <col min="6" max="6" width="17.33203125" customWidth="1"/>
    <col min="8" max="8" width="17.77734375" customWidth="1"/>
    <col min="12" max="12" width="12.6640625" customWidth="1"/>
  </cols>
  <sheetData>
    <row r="1" spans="1:12" x14ac:dyDescent="0.3">
      <c r="A1" s="16" t="s">
        <v>4</v>
      </c>
      <c r="B1" s="15"/>
      <c r="C1" s="14" t="s">
        <v>5</v>
      </c>
      <c r="D1" s="15"/>
      <c r="E1" s="14" t="s">
        <v>6</v>
      </c>
      <c r="F1" s="15"/>
      <c r="G1" s="14" t="s">
        <v>31</v>
      </c>
      <c r="H1" s="15"/>
      <c r="I1" s="14" t="s">
        <v>32</v>
      </c>
      <c r="J1" s="15"/>
      <c r="K1" s="14" t="s">
        <v>25</v>
      </c>
      <c r="L1" s="16"/>
    </row>
    <row r="2" spans="1:12" x14ac:dyDescent="0.3">
      <c r="A2" s="16"/>
      <c r="B2" s="15"/>
      <c r="C2" s="14"/>
      <c r="D2" s="15"/>
      <c r="E2" s="14"/>
      <c r="F2" s="15"/>
      <c r="G2" s="14"/>
      <c r="H2" s="15"/>
      <c r="I2" s="14"/>
      <c r="J2" s="15"/>
      <c r="K2" s="14"/>
      <c r="L2" s="16"/>
    </row>
    <row r="3" spans="1:12" x14ac:dyDescent="0.3">
      <c r="A3" s="16"/>
      <c r="B3" s="15"/>
      <c r="C3" s="14"/>
      <c r="D3" s="15"/>
      <c r="E3" s="14"/>
      <c r="F3" s="15"/>
      <c r="G3" s="14"/>
      <c r="H3" s="15"/>
      <c r="I3" s="14"/>
      <c r="J3" s="15"/>
      <c r="K3" s="14"/>
      <c r="L3" s="16"/>
    </row>
    <row r="4" spans="1:12" x14ac:dyDescent="0.3">
      <c r="A4" s="16"/>
      <c r="B4" s="15"/>
      <c r="C4" s="14"/>
      <c r="D4" s="15"/>
      <c r="E4" s="14"/>
      <c r="F4" s="15"/>
      <c r="G4" s="14"/>
      <c r="H4" s="15"/>
      <c r="I4" s="14"/>
      <c r="J4" s="15"/>
      <c r="K4" s="14"/>
      <c r="L4" s="16"/>
    </row>
  </sheetData>
  <sheetProtection sheet="1" objects="1" scenarios="1" selectLockedCells="1"/>
  <mergeCells count="6">
    <mergeCell ref="K1:L4"/>
    <mergeCell ref="I1:J4"/>
    <mergeCell ref="G1:H4"/>
    <mergeCell ref="A1:B4"/>
    <mergeCell ref="C1:D4"/>
    <mergeCell ref="E1:F4"/>
  </mergeCells>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C01C-9CD7-43CC-97E9-06E89954971D}">
  <dimension ref="A1:G19"/>
  <sheetViews>
    <sheetView workbookViewId="0"/>
  </sheetViews>
  <sheetFormatPr defaultRowHeight="14.4" x14ac:dyDescent="0.3"/>
  <cols>
    <col min="1" max="1" width="12.44140625" bestFit="1" customWidth="1"/>
    <col min="2" max="2" width="10.109375" bestFit="1" customWidth="1"/>
    <col min="3" max="3" width="10" bestFit="1" customWidth="1"/>
    <col min="5" max="5" width="10.88671875" bestFit="1" customWidth="1"/>
    <col min="6" max="6" width="12.21875" bestFit="1" customWidth="1"/>
    <col min="7" max="7" width="11.77734375" bestFit="1" customWidth="1"/>
  </cols>
  <sheetData>
    <row r="1" spans="1:7" x14ac:dyDescent="0.3">
      <c r="A1" s="1" t="s">
        <v>0</v>
      </c>
      <c r="B1" t="s">
        <v>4</v>
      </c>
      <c r="C1" t="s">
        <v>5</v>
      </c>
    </row>
    <row r="2" spans="1:7" x14ac:dyDescent="0.3">
      <c r="A2" s="2" t="s">
        <v>21</v>
      </c>
      <c r="B2" s="3">
        <v>167380.318</v>
      </c>
      <c r="C2" s="3">
        <v>41936.635699999999</v>
      </c>
      <c r="E2" s="11" t="str">
        <f>A2</f>
        <v>Accessories</v>
      </c>
      <c r="F2" s="10">
        <f>B2</f>
        <v>167380.318</v>
      </c>
      <c r="G2" s="10">
        <f t="shared" ref="G2" si="0">C2</f>
        <v>41936.635699999999</v>
      </c>
    </row>
    <row r="3" spans="1:7" x14ac:dyDescent="0.3">
      <c r="A3" s="2" t="s">
        <v>12</v>
      </c>
      <c r="B3" s="3">
        <v>107532.16099999999</v>
      </c>
      <c r="C3" s="3">
        <v>18138.005399999998</v>
      </c>
      <c r="E3" s="11" t="str">
        <f t="shared" ref="E3:E18" si="1">A3</f>
        <v>Appliances</v>
      </c>
      <c r="F3" s="10">
        <f t="shared" ref="F3:F18" si="2">B3</f>
        <v>107532.16099999999</v>
      </c>
      <c r="G3" s="10">
        <f t="shared" ref="G3:G18" si="3">C3</f>
        <v>18138.005399999998</v>
      </c>
    </row>
    <row r="4" spans="1:7" x14ac:dyDescent="0.3">
      <c r="A4" s="2" t="s">
        <v>13</v>
      </c>
      <c r="B4" s="3">
        <v>27118.792000000001</v>
      </c>
      <c r="C4" s="3">
        <v>6527.7870000000003</v>
      </c>
      <c r="E4" s="11" t="str">
        <f t="shared" si="1"/>
        <v>Art</v>
      </c>
      <c r="F4" s="10">
        <f t="shared" si="2"/>
        <v>27118.792000000001</v>
      </c>
      <c r="G4" s="10">
        <f t="shared" si="3"/>
        <v>6527.7870000000003</v>
      </c>
    </row>
    <row r="5" spans="1:7" x14ac:dyDescent="0.3">
      <c r="A5" s="2" t="s">
        <v>14</v>
      </c>
      <c r="B5" s="3">
        <v>203412.73300000001</v>
      </c>
      <c r="C5" s="3">
        <v>30221.763299999999</v>
      </c>
      <c r="E5" s="11" t="str">
        <f t="shared" si="1"/>
        <v>Binders</v>
      </c>
      <c r="F5" s="10">
        <f t="shared" si="2"/>
        <v>203412.73300000001</v>
      </c>
      <c r="G5" s="10">
        <f t="shared" si="3"/>
        <v>30221.763299999999</v>
      </c>
    </row>
    <row r="6" spans="1:7" x14ac:dyDescent="0.3">
      <c r="A6" s="2" t="s">
        <v>8</v>
      </c>
      <c r="B6" s="3">
        <v>114879.9963</v>
      </c>
      <c r="C6" s="3">
        <v>-3472.556</v>
      </c>
      <c r="E6" s="11" t="str">
        <f t="shared" si="1"/>
        <v>Bookcases</v>
      </c>
      <c r="F6" s="10">
        <f t="shared" si="2"/>
        <v>114879.9963</v>
      </c>
      <c r="G6" s="10">
        <f t="shared" si="3"/>
        <v>-3472.556</v>
      </c>
    </row>
    <row r="7" spans="1:7" x14ac:dyDescent="0.3">
      <c r="A7" s="2" t="s">
        <v>9</v>
      </c>
      <c r="B7" s="3">
        <v>328449.103</v>
      </c>
      <c r="C7" s="3">
        <v>26590.166300000001</v>
      </c>
      <c r="E7" s="11" t="str">
        <f t="shared" si="1"/>
        <v>Chairs</v>
      </c>
      <c r="F7" s="10">
        <f t="shared" si="2"/>
        <v>328449.103</v>
      </c>
      <c r="G7" s="10">
        <f t="shared" si="3"/>
        <v>26590.166300000001</v>
      </c>
    </row>
    <row r="8" spans="1:7" x14ac:dyDescent="0.3">
      <c r="A8" s="2" t="s">
        <v>22</v>
      </c>
      <c r="B8" s="3">
        <v>149528.03</v>
      </c>
      <c r="C8" s="3">
        <v>55617.8249</v>
      </c>
      <c r="E8" s="11" t="str">
        <f t="shared" si="1"/>
        <v>Copiers</v>
      </c>
      <c r="F8" s="10">
        <f t="shared" si="2"/>
        <v>149528.03</v>
      </c>
      <c r="G8" s="10">
        <f t="shared" si="3"/>
        <v>55617.8249</v>
      </c>
    </row>
    <row r="9" spans="1:7" x14ac:dyDescent="0.3">
      <c r="A9" s="2" t="s">
        <v>15</v>
      </c>
      <c r="B9" s="3">
        <v>16476.401999999998</v>
      </c>
      <c r="C9" s="3">
        <v>6964.1767</v>
      </c>
      <c r="E9" s="11" t="str">
        <f t="shared" si="1"/>
        <v>Envelopes</v>
      </c>
      <c r="F9" s="10">
        <f t="shared" si="2"/>
        <v>16476.401999999998</v>
      </c>
      <c r="G9" s="10">
        <f t="shared" si="3"/>
        <v>6964.1767</v>
      </c>
    </row>
    <row r="10" spans="1:7" x14ac:dyDescent="0.3">
      <c r="A10" s="2" t="s">
        <v>16</v>
      </c>
      <c r="B10" s="3">
        <v>3024.28</v>
      </c>
      <c r="C10" s="3">
        <v>949.51819999999998</v>
      </c>
      <c r="E10" s="11" t="str">
        <f t="shared" si="1"/>
        <v>Fasteners</v>
      </c>
      <c r="F10" s="10">
        <f t="shared" si="2"/>
        <v>3024.28</v>
      </c>
      <c r="G10" s="10">
        <f t="shared" si="3"/>
        <v>949.51819999999998</v>
      </c>
    </row>
    <row r="11" spans="1:7" x14ac:dyDescent="0.3">
      <c r="A11" s="2" t="s">
        <v>10</v>
      </c>
      <c r="B11" s="3">
        <v>91705.164000000004</v>
      </c>
      <c r="C11" s="3">
        <v>13059.143599999999</v>
      </c>
      <c r="E11" s="11" t="str">
        <f t="shared" si="1"/>
        <v>Furnishings</v>
      </c>
      <c r="F11" s="10">
        <f t="shared" si="2"/>
        <v>91705.164000000004</v>
      </c>
      <c r="G11" s="10">
        <f t="shared" si="3"/>
        <v>13059.143599999999</v>
      </c>
    </row>
    <row r="12" spans="1:7" x14ac:dyDescent="0.3">
      <c r="A12" s="2" t="s">
        <v>17</v>
      </c>
      <c r="B12" s="3">
        <v>12486.312</v>
      </c>
      <c r="C12" s="3">
        <v>5546.2539999999999</v>
      </c>
      <c r="E12" s="11" t="str">
        <f t="shared" si="1"/>
        <v>Labels</v>
      </c>
      <c r="F12" s="10">
        <f t="shared" si="2"/>
        <v>12486.312</v>
      </c>
      <c r="G12" s="10">
        <f t="shared" si="3"/>
        <v>5546.2539999999999</v>
      </c>
    </row>
    <row r="13" spans="1:7" x14ac:dyDescent="0.3">
      <c r="A13" s="2" t="s">
        <v>23</v>
      </c>
      <c r="B13" s="3">
        <v>189238.63099999999</v>
      </c>
      <c r="C13" s="3">
        <v>3384.7568999999999</v>
      </c>
      <c r="E13" s="11" t="str">
        <f t="shared" si="1"/>
        <v>Machines</v>
      </c>
      <c r="F13" s="10">
        <f t="shared" si="2"/>
        <v>189238.63099999999</v>
      </c>
      <c r="G13" s="10">
        <f t="shared" si="3"/>
        <v>3384.7568999999999</v>
      </c>
    </row>
    <row r="14" spans="1:7" x14ac:dyDescent="0.3">
      <c r="A14" s="2" t="s">
        <v>18</v>
      </c>
      <c r="B14" s="3">
        <v>78479.206000000006</v>
      </c>
      <c r="C14" s="3">
        <v>34053.569300000003</v>
      </c>
      <c r="E14" s="11" t="str">
        <f t="shared" si="1"/>
        <v>Paper</v>
      </c>
      <c r="F14" s="10">
        <f t="shared" si="2"/>
        <v>78479.206000000006</v>
      </c>
      <c r="G14" s="10">
        <f t="shared" si="3"/>
        <v>34053.569300000003</v>
      </c>
    </row>
    <row r="15" spans="1:7" x14ac:dyDescent="0.3">
      <c r="A15" s="2" t="s">
        <v>24</v>
      </c>
      <c r="B15" s="3">
        <v>330007.054</v>
      </c>
      <c r="C15" s="3">
        <v>44515.730600000003</v>
      </c>
      <c r="E15" s="11" t="str">
        <f t="shared" si="1"/>
        <v>Phones</v>
      </c>
      <c r="F15" s="10">
        <f t="shared" si="2"/>
        <v>330007.054</v>
      </c>
      <c r="G15" s="10">
        <f t="shared" si="3"/>
        <v>44515.730600000003</v>
      </c>
    </row>
    <row r="16" spans="1:7" x14ac:dyDescent="0.3">
      <c r="A16" s="2" t="s">
        <v>19</v>
      </c>
      <c r="B16" s="3">
        <v>223843.60800000001</v>
      </c>
      <c r="C16" s="3">
        <v>21278.826400000002</v>
      </c>
      <c r="E16" s="11" t="str">
        <f t="shared" si="1"/>
        <v>Storage</v>
      </c>
      <c r="F16" s="10">
        <f t="shared" si="2"/>
        <v>223843.60800000001</v>
      </c>
      <c r="G16" s="10">
        <f t="shared" si="3"/>
        <v>21278.826400000002</v>
      </c>
    </row>
    <row r="17" spans="1:7" x14ac:dyDescent="0.3">
      <c r="A17" s="2" t="s">
        <v>20</v>
      </c>
      <c r="B17" s="3">
        <v>46673.538</v>
      </c>
      <c r="C17" s="3">
        <v>-1189.0995</v>
      </c>
      <c r="E17" s="11" t="str">
        <f t="shared" si="1"/>
        <v>Supplies</v>
      </c>
      <c r="F17" s="10">
        <f t="shared" si="2"/>
        <v>46673.538</v>
      </c>
      <c r="G17" s="10">
        <f t="shared" si="3"/>
        <v>-1189.0995</v>
      </c>
    </row>
    <row r="18" spans="1:7" x14ac:dyDescent="0.3">
      <c r="A18" s="2" t="s">
        <v>11</v>
      </c>
      <c r="B18" s="3">
        <v>206965.53200000001</v>
      </c>
      <c r="C18" s="3">
        <v>-17725.481100000001</v>
      </c>
      <c r="E18" s="11" t="str">
        <f t="shared" si="1"/>
        <v>Tables</v>
      </c>
      <c r="F18" s="10">
        <f t="shared" si="2"/>
        <v>206965.53200000001</v>
      </c>
      <c r="G18" s="10">
        <f t="shared" si="3"/>
        <v>-17725.481100000001</v>
      </c>
    </row>
    <row r="19" spans="1:7" x14ac:dyDescent="0.3">
      <c r="A19" s="2" t="s">
        <v>7</v>
      </c>
      <c r="B19" s="3">
        <v>2297200.8602999998</v>
      </c>
      <c r="C19" s="3">
        <v>286397.02169999998</v>
      </c>
    </row>
  </sheetData>
  <phoneticPr fontId="3" type="noConversion"/>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95561092-1961-4B56-9269-21290BE91BDF}">
  <ds:schemaRefs/>
</ds:datastoreItem>
</file>

<file path=customXml/itemProps2.xml><?xml version="1.0" encoding="utf-8"?>
<ds:datastoreItem xmlns:ds="http://schemas.openxmlformats.org/officeDocument/2006/customXml" ds:itemID="{FDAB3453-4269-48E0-B2C1-B434A2B6CD3A}">
  <ds:schemaRefs/>
</ds:datastoreItem>
</file>

<file path=customXml/itemProps3.xml><?xml version="1.0" encoding="utf-8"?>
<ds:datastoreItem xmlns:ds="http://schemas.openxmlformats.org/officeDocument/2006/customXml" ds:itemID="{7CF40742-D89A-417C-8A77-6A6CE3A16649}">
  <ds:schemaRefs/>
</ds:datastoreItem>
</file>

<file path=customXml/itemProps4.xml><?xml version="1.0" encoding="utf-8"?>
<ds:datastoreItem xmlns:ds="http://schemas.openxmlformats.org/officeDocument/2006/customXml" ds:itemID="{6BE51D27-AD5F-4536-9FE9-AB1007D1294E}">
  <ds:schemaRefs/>
</ds:datastoreItem>
</file>

<file path=customXml/itemProps5.xml><?xml version="1.0" encoding="utf-8"?>
<ds:datastoreItem xmlns:ds="http://schemas.openxmlformats.org/officeDocument/2006/customXml" ds:itemID="{869595A1-FB78-43C5-9014-84A22EF4DE95}">
  <ds:schemaRefs/>
</ds:datastoreItem>
</file>

<file path=customXml/itemProps6.xml><?xml version="1.0" encoding="utf-8"?>
<ds:datastoreItem xmlns:ds="http://schemas.openxmlformats.org/officeDocument/2006/customXml" ds:itemID="{71BEBD4A-3ACB-4B5A-8DD1-EB67C0565CD7}">
  <ds:schemaRefs/>
</ds:datastoreItem>
</file>

<file path=customXml/itemProps7.xml><?xml version="1.0" encoding="utf-8"?>
<ds:datastoreItem xmlns:ds="http://schemas.openxmlformats.org/officeDocument/2006/customXml" ds:itemID="{DD6856CE-0150-42E9-A434-D8D175E3E923}">
  <ds:schemaRefs/>
</ds:datastoreItem>
</file>

<file path=customXml/itemProps8.xml><?xml version="1.0" encoding="utf-8"?>
<ds:datastoreItem xmlns:ds="http://schemas.openxmlformats.org/officeDocument/2006/customXml" ds:itemID="{E66FF4CC-62BF-45FF-A30C-94914A926930}">
  <ds:schemaRefs/>
</ds:datastoreItem>
</file>

<file path=customXml/itemProps9.xml><?xml version="1.0" encoding="utf-8"?>
<ds:datastoreItem xmlns:ds="http://schemas.openxmlformats.org/officeDocument/2006/customXml" ds:itemID="{27D49AB4-57E9-443E-B0A3-CB5F2B29A1B5}">
  <ds:schemaRefs/>
</ds:datastoreItem>
</file>

<file path=customXml/itemProps10.xml><?xml version="1.0" encoding="utf-8"?>
<ds:datastoreItem xmlns:ds="http://schemas.openxmlformats.org/officeDocument/2006/customXml" ds:itemID="{80C89BAA-5572-48AA-AE03-63039A8CA70F}">
  <ds:schemaRefs/>
</ds:datastoreItem>
</file>

<file path=customXml/itemProps11.xml><?xml version="1.0" encoding="utf-8"?>
<ds:datastoreItem xmlns:ds="http://schemas.openxmlformats.org/officeDocument/2006/customXml" ds:itemID="{880D96A9-FCED-41FF-A0A6-CCB225C81293}">
  <ds:schemaRefs/>
</ds:datastoreItem>
</file>

<file path=customXml/itemProps12.xml><?xml version="1.0" encoding="utf-8"?>
<ds:datastoreItem xmlns:ds="http://schemas.openxmlformats.org/officeDocument/2006/customXml" ds:itemID="{C1F13301-B220-4AF9-A2E5-25AB0217520B}">
  <ds:schemaRefs/>
</ds:datastoreItem>
</file>

<file path=customXml/itemProps13.xml><?xml version="1.0" encoding="utf-8"?>
<ds:datastoreItem xmlns:ds="http://schemas.openxmlformats.org/officeDocument/2006/customXml" ds:itemID="{AF3C375D-AD2A-43A9-9422-E2FDF74ADAAD}">
  <ds:schemaRefs/>
</ds:datastoreItem>
</file>

<file path=customXml/itemProps14.xml><?xml version="1.0" encoding="utf-8"?>
<ds:datastoreItem xmlns:ds="http://schemas.openxmlformats.org/officeDocument/2006/customXml" ds:itemID="{96C60FD5-155A-4DAC-9B22-74A0DE27F58C}">
  <ds:schemaRefs/>
</ds:datastoreItem>
</file>

<file path=customXml/itemProps15.xml><?xml version="1.0" encoding="utf-8"?>
<ds:datastoreItem xmlns:ds="http://schemas.openxmlformats.org/officeDocument/2006/customXml" ds:itemID="{92F27DA4-5DA5-4BB9-BB37-DA1562B92745}">
  <ds:schemaRefs/>
</ds:datastoreItem>
</file>

<file path=customXml/itemProps16.xml><?xml version="1.0" encoding="utf-8"?>
<ds:datastoreItem xmlns:ds="http://schemas.openxmlformats.org/officeDocument/2006/customXml" ds:itemID="{FDDAF8A8-F340-40FD-BF52-29CD3B2E7FE6}">
  <ds:schemaRefs/>
</ds:datastoreItem>
</file>

<file path=customXml/itemProps17.xml><?xml version="1.0" encoding="utf-8"?>
<ds:datastoreItem xmlns:ds="http://schemas.openxmlformats.org/officeDocument/2006/customXml" ds:itemID="{67E0CA23-9FC1-4505-96BF-E08F20D6BF03}">
  <ds:schemaRefs/>
</ds:datastoreItem>
</file>

<file path=customXml/itemProps18.xml><?xml version="1.0" encoding="utf-8"?>
<ds:datastoreItem xmlns:ds="http://schemas.openxmlformats.org/officeDocument/2006/customXml" ds:itemID="{9A5EF5A6-7C69-47F2-957F-5200184E1C22}">
  <ds:schemaRefs/>
</ds:datastoreItem>
</file>

<file path=customXml/itemProps19.xml><?xml version="1.0" encoding="utf-8"?>
<ds:datastoreItem xmlns:ds="http://schemas.openxmlformats.org/officeDocument/2006/customXml" ds:itemID="{4B95DD85-E2FE-4D10-85B4-2572DA9108A4}">
  <ds:schemaRefs/>
</ds:datastoreItem>
</file>

<file path=customXml/itemProps20.xml><?xml version="1.0" encoding="utf-8"?>
<ds:datastoreItem xmlns:ds="http://schemas.openxmlformats.org/officeDocument/2006/customXml" ds:itemID="{6255B0F2-4141-4A3E-91EB-2A41FE1113F7}">
  <ds:schemaRefs/>
</ds:datastoreItem>
</file>

<file path=customXml/itemProps21.xml><?xml version="1.0" encoding="utf-8"?>
<ds:datastoreItem xmlns:ds="http://schemas.openxmlformats.org/officeDocument/2006/customXml" ds:itemID="{CC3449A4-1F07-4361-9275-9ED2DEADB47B}">
  <ds:schemaRefs/>
</ds:datastoreItem>
</file>

<file path=customXml/itemProps22.xml><?xml version="1.0" encoding="utf-8"?>
<ds:datastoreItem xmlns:ds="http://schemas.openxmlformats.org/officeDocument/2006/customXml" ds:itemID="{9B003CBF-6C3E-42AC-8F81-22E7DCA5A30D}">
  <ds:schemaRefs/>
</ds:datastoreItem>
</file>

<file path=customXml/itemProps23.xml><?xml version="1.0" encoding="utf-8"?>
<ds:datastoreItem xmlns:ds="http://schemas.openxmlformats.org/officeDocument/2006/customXml" ds:itemID="{11B8C319-1E19-4727-9AF6-FF6392406A47}">
  <ds:schemaRefs/>
</ds:datastoreItem>
</file>

<file path=customXml/itemProps24.xml><?xml version="1.0" encoding="utf-8"?>
<ds:datastoreItem xmlns:ds="http://schemas.openxmlformats.org/officeDocument/2006/customXml" ds:itemID="{C8E10279-553A-4FED-BFE8-BBB8DAAA304C}">
  <ds:schemaRefs/>
</ds:datastoreItem>
</file>

<file path=customXml/itemProps25.xml><?xml version="1.0" encoding="utf-8"?>
<ds:datastoreItem xmlns:ds="http://schemas.openxmlformats.org/officeDocument/2006/customXml" ds:itemID="{79A9E2AE-91D0-489B-A299-31C09EB70579}">
  <ds:schemaRefs/>
</ds:datastoreItem>
</file>

<file path=customXml/itemProps26.xml><?xml version="1.0" encoding="utf-8"?>
<ds:datastoreItem xmlns:ds="http://schemas.openxmlformats.org/officeDocument/2006/customXml" ds:itemID="{736DA778-D6AE-4088-9B80-DE61125B7251}">
  <ds:schemaRefs/>
</ds:datastoreItem>
</file>

<file path=customXml/itemProps27.xml><?xml version="1.0" encoding="utf-8"?>
<ds:datastoreItem xmlns:ds="http://schemas.openxmlformats.org/officeDocument/2006/customXml" ds:itemID="{B7377223-3103-49CF-8FA2-4443134B3E7C}">
  <ds:schemaRefs/>
</ds:datastoreItem>
</file>

<file path=customXml/itemProps28.xml><?xml version="1.0" encoding="utf-8"?>
<ds:datastoreItem xmlns:ds="http://schemas.openxmlformats.org/officeDocument/2006/customXml" ds:itemID="{CB7C20AD-B624-4A26-97EE-EF1FB4539AED}">
  <ds:schemaRefs/>
</ds:datastoreItem>
</file>

<file path=customXml/itemProps29.xml><?xml version="1.0" encoding="utf-8"?>
<ds:datastoreItem xmlns:ds="http://schemas.openxmlformats.org/officeDocument/2006/customXml" ds:itemID="{613C0770-7119-4536-8AEA-820FF755804C}">
  <ds:schemaRefs/>
</ds:datastoreItem>
</file>

<file path=customXml/itemProps30.xml><?xml version="1.0" encoding="utf-8"?>
<ds:datastoreItem xmlns:ds="http://schemas.openxmlformats.org/officeDocument/2006/customXml" ds:itemID="{50E9C0AE-60A6-4708-9003-F85C3897E474}">
  <ds:schemaRefs/>
</ds:datastoreItem>
</file>

<file path=customXml/itemProps31.xml><?xml version="1.0" encoding="utf-8"?>
<ds:datastoreItem xmlns:ds="http://schemas.openxmlformats.org/officeDocument/2006/customXml" ds:itemID="{CDA94600-DA0D-4F38-A816-AB27CC4C60EF}">
  <ds:schemaRefs/>
</ds:datastoreItem>
</file>

<file path=customXml/itemProps32.xml><?xml version="1.0" encoding="utf-8"?>
<ds:datastoreItem xmlns:ds="http://schemas.openxmlformats.org/officeDocument/2006/customXml" ds:itemID="{C794BB4E-D6AB-4679-955C-9FFAE772DB41}">
  <ds:schemaRefs/>
</ds:datastoreItem>
</file>

<file path=customXml/itemProps33.xml><?xml version="1.0" encoding="utf-8"?>
<ds:datastoreItem xmlns:ds="http://schemas.openxmlformats.org/officeDocument/2006/customXml" ds:itemID="{EA623818-24A0-4AD9-BEDA-EA5487E9F80C}">
  <ds:schemaRefs/>
</ds:datastoreItem>
</file>

<file path=customXml/itemProps34.xml><?xml version="1.0" encoding="utf-8"?>
<ds:datastoreItem xmlns:ds="http://schemas.openxmlformats.org/officeDocument/2006/customXml" ds:itemID="{54AFAFDA-E52C-4893-A38F-D83BF266A220}">
  <ds:schemaRefs/>
</ds:datastoreItem>
</file>

<file path=customXml/itemProps35.xml><?xml version="1.0" encoding="utf-8"?>
<ds:datastoreItem xmlns:ds="http://schemas.openxmlformats.org/officeDocument/2006/customXml" ds:itemID="{A05FF585-63EC-4A83-97B8-1878512D90A7}">
  <ds:schemaRefs/>
</ds:datastoreItem>
</file>

<file path=customXml/itemProps36.xml><?xml version="1.0" encoding="utf-8"?>
<ds:datastoreItem xmlns:ds="http://schemas.openxmlformats.org/officeDocument/2006/customXml" ds:itemID="{11BD03D8-D84C-4C1C-863F-DC3C2DE2AD42}">
  <ds:schemaRefs/>
</ds:datastoreItem>
</file>

<file path=customXml/itemProps37.xml><?xml version="1.0" encoding="utf-8"?>
<ds:datastoreItem xmlns:ds="http://schemas.openxmlformats.org/officeDocument/2006/customXml" ds:itemID="{7E44C055-8B95-429F-9026-7F617931BDCA}">
  <ds:schemaRefs/>
</ds:datastoreItem>
</file>

<file path=customXml/itemProps38.xml><?xml version="1.0" encoding="utf-8"?>
<ds:datastoreItem xmlns:ds="http://schemas.openxmlformats.org/officeDocument/2006/customXml" ds:itemID="{E32B1318-E610-4002-9BA3-9DF923BC1CBB}">
  <ds:schemaRefs/>
</ds:datastoreItem>
</file>

<file path=customXml/itemProps39.xml><?xml version="1.0" encoding="utf-8"?>
<ds:datastoreItem xmlns:ds="http://schemas.openxmlformats.org/officeDocument/2006/customXml" ds:itemID="{4C50541C-E063-4E47-88DE-B42C74989665}">
  <ds:schemaRefs/>
</ds:datastoreItem>
</file>

<file path=customXml/itemProps40.xml><?xml version="1.0" encoding="utf-8"?>
<ds:datastoreItem xmlns:ds="http://schemas.openxmlformats.org/officeDocument/2006/customXml" ds:itemID="{61D429D2-6297-4BE9-8097-264EF5829B20}">
  <ds:schemaRefs/>
</ds:datastoreItem>
</file>

<file path=customXml/itemProps41.xml><?xml version="1.0" encoding="utf-8"?>
<ds:datastoreItem xmlns:ds="http://schemas.openxmlformats.org/officeDocument/2006/customXml" ds:itemID="{C877EA13-94D1-4238-BBD7-27A325247741}">
  <ds:schemaRefs/>
</ds:datastoreItem>
</file>

<file path=customXml/itemProps42.xml><?xml version="1.0" encoding="utf-8"?>
<ds:datastoreItem xmlns:ds="http://schemas.openxmlformats.org/officeDocument/2006/customXml" ds:itemID="{A8572689-C23A-478F-ACA4-1DD23AA466FD}">
  <ds:schemaRefs/>
</ds:datastoreItem>
</file>

<file path=customXml/itemProps43.xml><?xml version="1.0" encoding="utf-8"?>
<ds:datastoreItem xmlns:ds="http://schemas.openxmlformats.org/officeDocument/2006/customXml" ds:itemID="{707CAED2-2485-4251-9E9D-FE0BCE804D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vt:lpstr>
      <vt:lpstr>Sub-Category Profit Drilldown</vt:lpstr>
      <vt:lpstr>Customer_Profitability</vt:lpstr>
      <vt:lpstr>Profit_Margin</vt:lpstr>
      <vt:lpstr>Sales_Category</vt:lpstr>
      <vt:lpstr>Profit_Order</vt:lpstr>
      <vt:lpstr>Average_Order_Value</vt:lpstr>
      <vt:lpstr>Avg_Discount</vt:lpstr>
      <vt:lpstr>Dashboards</vt:lpstr>
      <vt:lpstr>Sales_Profit_SubCat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Begad Ehab</dc:creator>
  <cp:lastModifiedBy>Begad Ehab</cp:lastModifiedBy>
  <cp:lastPrinted>2025-12-13T09:16:10Z</cp:lastPrinted>
  <dcterms:created xsi:type="dcterms:W3CDTF">2025-12-03T19:33:46Z</dcterms:created>
  <dcterms:modified xsi:type="dcterms:W3CDTF">2026-02-10T12:20:03Z</dcterms:modified>
</cp:coreProperties>
</file>