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Han\學習\金融策略\Invest\Data\ana\anaKplot\TAIEX\202508\"/>
    </mc:Choice>
  </mc:AlternateContent>
  <xr:revisionPtr revIDLastSave="0" documentId="13_ncr:9_{305F7D47-6D7F-4DE8-A97D-315D00A4BF3C}" xr6:coauthVersionLast="47" xr6:coauthVersionMax="47" xr10:uidLastSave="{00000000-0000-0000-0000-000000000000}"/>
  <bookViews>
    <workbookView xWindow="15890" yWindow="-110" windowWidth="19420" windowHeight="10300" xr2:uid="{83F67796-42B1-4A79-BEE9-C122C086351D}"/>
  </bookViews>
  <sheets>
    <sheet name="對照" sheetId="3" r:id="rId1"/>
    <sheet name="memo" sheetId="2" r:id="rId2"/>
  </sheets>
  <calcPr calcId="0"/>
</workbook>
</file>

<file path=xl/calcChain.xml><?xml version="1.0" encoding="utf-8"?>
<calcChain xmlns="http://schemas.openxmlformats.org/spreadsheetml/2006/main">
  <c r="G3" i="3" l="1"/>
  <c r="G4" i="3"/>
  <c r="G5" i="3"/>
  <c r="G6" i="3"/>
  <c r="G7" i="3"/>
  <c r="G8" i="3"/>
  <c r="G9" i="3"/>
  <c r="G10" i="3"/>
  <c r="G11" i="3"/>
  <c r="G12" i="3"/>
  <c r="G13" i="3"/>
  <c r="G14" i="3"/>
  <c r="G2" i="3"/>
  <c r="L33" i="3"/>
  <c r="L34" i="3"/>
  <c r="L35" i="3"/>
  <c r="L36" i="3"/>
  <c r="L37" i="3"/>
  <c r="L38" i="3"/>
  <c r="L39" i="3"/>
  <c r="L40" i="3"/>
  <c r="L23" i="3"/>
  <c r="L24" i="3"/>
  <c r="L25" i="3"/>
  <c r="L26" i="3"/>
  <c r="L27" i="3"/>
  <c r="L28" i="3"/>
  <c r="L29" i="3"/>
  <c r="L30" i="3"/>
  <c r="L31" i="3"/>
  <c r="L32" i="3"/>
  <c r="L14" i="3"/>
  <c r="L15" i="3"/>
  <c r="L16" i="3"/>
  <c r="L17" i="3"/>
  <c r="L18" i="3"/>
  <c r="L19" i="3"/>
  <c r="L20" i="3"/>
  <c r="L21" i="3"/>
  <c r="L22" i="3"/>
  <c r="L3" i="3"/>
  <c r="L4" i="3"/>
  <c r="L5" i="3"/>
  <c r="L6" i="3"/>
  <c r="L7" i="3"/>
  <c r="L8" i="3"/>
  <c r="L9" i="3"/>
  <c r="L10" i="3"/>
  <c r="L11" i="3"/>
  <c r="L12" i="3"/>
  <c r="L13" i="3"/>
  <c r="L2" i="3"/>
  <c r="D21" i="3"/>
  <c r="D32" i="3"/>
  <c r="D20" i="3"/>
  <c r="C29" i="3"/>
  <c r="D29" i="3" s="1"/>
  <c r="C30" i="3"/>
  <c r="D30" i="3" s="1"/>
  <c r="C31" i="3"/>
  <c r="D31" i="3" s="1"/>
  <c r="C32" i="3"/>
  <c r="C20" i="3"/>
  <c r="C21" i="3"/>
  <c r="C22" i="3"/>
  <c r="D22" i="3" s="1"/>
  <c r="C23" i="3"/>
  <c r="D23" i="3" s="1"/>
  <c r="C24" i="3"/>
  <c r="D24" i="3" s="1"/>
  <c r="C25" i="3"/>
  <c r="D25" i="3" s="1"/>
  <c r="C26" i="3"/>
  <c r="D26" i="3" s="1"/>
  <c r="C27" i="3"/>
  <c r="D27" i="3" s="1"/>
  <c r="C28" i="3"/>
  <c r="D28" i="3" s="1"/>
  <c r="C13" i="3"/>
  <c r="D13" i="3" s="1"/>
  <c r="C14" i="3"/>
  <c r="D14" i="3" s="1"/>
  <c r="C15" i="3"/>
  <c r="D15" i="3" s="1"/>
  <c r="C16" i="3"/>
  <c r="D16" i="3" s="1"/>
  <c r="C17" i="3"/>
  <c r="D17" i="3" s="1"/>
  <c r="C18" i="3"/>
  <c r="D18" i="3" s="1"/>
  <c r="C19" i="3"/>
  <c r="D19" i="3" s="1"/>
  <c r="C3" i="3"/>
  <c r="D3" i="3" s="1"/>
  <c r="C4" i="3"/>
  <c r="D4" i="3" s="1"/>
  <c r="C5" i="3"/>
  <c r="D5" i="3" s="1"/>
  <c r="C6" i="3"/>
  <c r="D6" i="3" s="1"/>
  <c r="C7" i="3"/>
  <c r="D7" i="3" s="1"/>
  <c r="C8" i="3"/>
  <c r="D8" i="3" s="1"/>
  <c r="C9" i="3"/>
  <c r="D9" i="3" s="1"/>
  <c r="C10" i="3"/>
  <c r="D10" i="3" s="1"/>
  <c r="C11" i="3"/>
  <c r="D11" i="3" s="1"/>
  <c r="C12" i="3"/>
  <c r="D12" i="3" s="1"/>
  <c r="C2" i="3"/>
  <c r="D2" i="3" s="1"/>
</calcChain>
</file>

<file path=xl/sharedStrings.xml><?xml version="1.0" encoding="utf-8"?>
<sst xmlns="http://schemas.openxmlformats.org/spreadsheetml/2006/main" count="293" uniqueCount="107">
  <si>
    <t>date</t>
  </si>
  <si>
    <t>stock_id</t>
  </si>
  <si>
    <t>Trading_Volume</t>
  </si>
  <si>
    <t>Volume_Change</t>
  </si>
  <si>
    <t>Trading_money</t>
  </si>
  <si>
    <t>open</t>
  </si>
  <si>
    <t>max</t>
  </si>
  <si>
    <t>min</t>
  </si>
  <si>
    <t>close</t>
  </si>
  <si>
    <t>close-open</t>
  </si>
  <si>
    <t>max-min</t>
  </si>
  <si>
    <t>近5日均量</t>
  </si>
  <si>
    <t>近10日均量</t>
  </si>
  <si>
    <t>近20日均量</t>
  </si>
  <si>
    <t>5MA</t>
  </si>
  <si>
    <t>10MA</t>
  </si>
  <si>
    <t>20MA</t>
  </si>
  <si>
    <t>5_Devi</t>
  </si>
  <si>
    <t>10_Devi</t>
  </si>
  <si>
    <t>20_Devi</t>
  </si>
  <si>
    <t>date2</t>
  </si>
  <si>
    <t>法人總買超</t>
  </si>
  <si>
    <t>買超-外資</t>
  </si>
  <si>
    <t>買超-外資自營商</t>
  </si>
  <si>
    <t>買超-投信</t>
  </si>
  <si>
    <t>買超-自營商(自行買賣)</t>
  </si>
  <si>
    <t>買超-自營商(避險)</t>
  </si>
  <si>
    <t>融資餘額(億)</t>
  </si>
  <si>
    <t>融資增減(億)</t>
  </si>
  <si>
    <t>資金走向</t>
  </si>
  <si>
    <t>資金走向判讀</t>
  </si>
  <si>
    <t>Volume</t>
  </si>
  <si>
    <t>5日量Max_Date</t>
  </si>
  <si>
    <t>5日量Max</t>
  </si>
  <si>
    <t>10日量Max_Date</t>
  </si>
  <si>
    <t>10日量Max</t>
  </si>
  <si>
    <t>20日量Max_Date</t>
  </si>
  <si>
    <t>20日量Max</t>
  </si>
  <si>
    <t>實體(漲跌率)</t>
  </si>
  <si>
    <t>上影(%)</t>
  </si>
  <si>
    <t>上影/實體</t>
  </si>
  <si>
    <t>下影(%)</t>
  </si>
  <si>
    <t>下影/實體</t>
  </si>
  <si>
    <t>跳空率</t>
  </si>
  <si>
    <t>法人總買超(億)</t>
  </si>
  <si>
    <t>買超-外資(億)</t>
  </si>
  <si>
    <t>買超-投信(億)</t>
  </si>
  <si>
    <t>買超-自營商(億)</t>
  </si>
  <si>
    <t>買超-融資(億)</t>
  </si>
  <si>
    <t>舊欄位</t>
    <phoneticPr fontId="18" type="noConversion"/>
  </si>
  <si>
    <t>新欄位-順序</t>
    <phoneticPr fontId="18" type="noConversion"/>
  </si>
  <si>
    <t>X</t>
    <phoneticPr fontId="18" type="noConversion"/>
  </si>
  <si>
    <t>新增欄位</t>
    <phoneticPr fontId="18" type="noConversion"/>
  </si>
  <si>
    <t>沿用欄位</t>
    <phoneticPr fontId="18" type="noConversion"/>
  </si>
  <si>
    <t>新欄位-中文</t>
    <phoneticPr fontId="18" type="noConversion"/>
  </si>
  <si>
    <t>日期</t>
    <phoneticPr fontId="18" type="noConversion"/>
  </si>
  <si>
    <t>股票代號</t>
    <phoneticPr fontId="18" type="noConversion"/>
  </si>
  <si>
    <t>開盤價</t>
    <phoneticPr fontId="18" type="noConversion"/>
  </si>
  <si>
    <t>收盤價</t>
    <phoneticPr fontId="18" type="noConversion"/>
  </si>
  <si>
    <t>收盤-開盤</t>
    <phoneticPr fontId="18" type="noConversion"/>
  </si>
  <si>
    <t>最高價</t>
    <phoneticPr fontId="18" type="noConversion"/>
  </si>
  <si>
    <t>最低價</t>
    <phoneticPr fontId="18" type="noConversion"/>
  </si>
  <si>
    <t>日振幅</t>
    <phoneticPr fontId="18" type="noConversion"/>
  </si>
  <si>
    <t>成交量</t>
    <phoneticPr fontId="18" type="noConversion"/>
  </si>
  <si>
    <t>量增率(%)</t>
    <phoneticPr fontId="18" type="noConversion"/>
  </si>
  <si>
    <t>中文名稱</t>
    <phoneticPr fontId="18" type="noConversion"/>
  </si>
  <si>
    <t>5日均量</t>
    <phoneticPr fontId="18" type="noConversion"/>
  </si>
  <si>
    <t>5日最大量</t>
    <phoneticPr fontId="18" type="noConversion"/>
  </si>
  <si>
    <t>5日最大量_日期</t>
    <phoneticPr fontId="18" type="noConversion"/>
  </si>
  <si>
    <t>10日均量</t>
    <phoneticPr fontId="18" type="noConversion"/>
  </si>
  <si>
    <t>10日最大量_日期</t>
    <phoneticPr fontId="18" type="noConversion"/>
  </si>
  <si>
    <t>10日最大量</t>
    <phoneticPr fontId="18" type="noConversion"/>
  </si>
  <si>
    <t>20日均量</t>
    <phoneticPr fontId="18" type="noConversion"/>
  </si>
  <si>
    <t>20日最大量_日期</t>
    <phoneticPr fontId="18" type="noConversion"/>
  </si>
  <si>
    <t>20日最大量</t>
    <phoneticPr fontId="18" type="noConversion"/>
  </si>
  <si>
    <t>5日平均</t>
    <phoneticPr fontId="18" type="noConversion"/>
  </si>
  <si>
    <t>10日平均</t>
    <phoneticPr fontId="18" type="noConversion"/>
  </si>
  <si>
    <t>20日平均</t>
    <phoneticPr fontId="18" type="noConversion"/>
  </si>
  <si>
    <t>5日乖離</t>
    <phoneticPr fontId="18" type="noConversion"/>
  </si>
  <si>
    <t>10日乖離</t>
    <phoneticPr fontId="18" type="noConversion"/>
  </si>
  <si>
    <t>20日乖離</t>
    <phoneticPr fontId="18" type="noConversion"/>
  </si>
  <si>
    <t>總成交金額(億)</t>
    <phoneticPr fontId="18" type="noConversion"/>
  </si>
  <si>
    <t>rename_dict</t>
    <phoneticPr fontId="18" type="noConversion"/>
  </si>
  <si>
    <t>newcol_list</t>
    <phoneticPr fontId="18" type="noConversion"/>
  </si>
  <si>
    <t>A</t>
    <phoneticPr fontId="18" type="noConversion"/>
  </si>
  <si>
    <t>B</t>
    <phoneticPr fontId="18" type="noConversion"/>
  </si>
  <si>
    <t>C</t>
    <phoneticPr fontId="18" type="noConversion"/>
  </si>
  <si>
    <t>D</t>
    <phoneticPr fontId="18" type="noConversion"/>
  </si>
  <si>
    <t>E</t>
    <phoneticPr fontId="18" type="noConversion"/>
  </si>
  <si>
    <t>F</t>
    <phoneticPr fontId="18" type="noConversion"/>
  </si>
  <si>
    <t>G</t>
    <phoneticPr fontId="18" type="noConversion"/>
  </si>
  <si>
    <t>H</t>
    <phoneticPr fontId="18" type="noConversion"/>
  </si>
  <si>
    <t>I</t>
    <phoneticPr fontId="18" type="noConversion"/>
  </si>
  <si>
    <t>J</t>
    <phoneticPr fontId="18" type="noConversion"/>
  </si>
  <si>
    <t>K</t>
    <phoneticPr fontId="18" type="noConversion"/>
  </si>
  <si>
    <t>L</t>
    <phoneticPr fontId="18" type="noConversion"/>
  </si>
  <si>
    <t>M</t>
    <phoneticPr fontId="18" type="noConversion"/>
  </si>
  <si>
    <t>新編號</t>
    <phoneticPr fontId="18" type="noConversion"/>
  </si>
  <si>
    <t>v</t>
    <phoneticPr fontId="18" type="noConversion"/>
  </si>
  <si>
    <t>法人總買超(億)</t>
    <phoneticPr fontId="18" type="noConversion"/>
  </si>
  <si>
    <t>買超-外資(億)</t>
    <phoneticPr fontId="18" type="noConversion"/>
  </si>
  <si>
    <t>買超-外資自營商</t>
    <phoneticPr fontId="18" type="noConversion"/>
  </si>
  <si>
    <t>買超-投信(億)</t>
    <phoneticPr fontId="18" type="noConversion"/>
  </si>
  <si>
    <t>買超-自營商(自行買賣)</t>
    <phoneticPr fontId="18" type="noConversion"/>
  </si>
  <si>
    <t>買超-自營商(避險)</t>
    <phoneticPr fontId="18" type="noConversion"/>
  </si>
  <si>
    <t>融資餘額(億)</t>
    <phoneticPr fontId="18" type="noConversion"/>
  </si>
  <si>
    <t>買超-自營商(億)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</si>
</sst>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rgb="FFFFFFFF"/>
      <name val="Arial"/>
      <family val="2"/>
    </font>
    <font>
      <b/>
      <sz val="12"/>
      <color theme="1"/>
      <name val="新細明體"/>
      <family val="1"/>
      <charset val="136"/>
      <scheme val="minor"/>
    </font>
    <font>
      <sz val="12"/>
      <color theme="0" tint="-0.14999847407452621"/>
      <name val="新細明體"/>
      <family val="2"/>
      <charset val="136"/>
      <scheme val="minor"/>
    </font>
    <font>
      <sz val="12"/>
      <color theme="0" tint="-0.14999847407452621"/>
      <name val="新細明體"/>
      <family val="1"/>
      <charset val="136"/>
      <scheme val="minor"/>
    </font>
    <font>
      <b/>
      <sz val="12"/>
      <color theme="4"/>
      <name val="新細明體"/>
      <family val="1"/>
      <charset val="136"/>
      <scheme val="minor"/>
    </font>
    <font>
      <sz val="12"/>
      <color theme="4"/>
      <name val="新細明體"/>
      <family val="1"/>
      <charset val="136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34343"/>
        <bgColor indexed="64"/>
      </patternFill>
    </fill>
    <fill>
      <patternFill patternType="solid">
        <fgColor rgb="FFF1C232"/>
        <bgColor indexed="64"/>
      </patternFill>
    </fill>
    <fill>
      <patternFill patternType="solid">
        <fgColor rgb="FFBF9000"/>
        <bgColor indexed="64"/>
      </patternFill>
    </fill>
    <fill>
      <patternFill patternType="solid">
        <fgColor rgb="FF93C47D"/>
        <bgColor indexed="64"/>
      </patternFill>
    </fill>
    <fill>
      <patternFill patternType="solid">
        <fgColor rgb="FF38761D"/>
        <bgColor indexed="64"/>
      </patternFill>
    </fill>
    <fill>
      <patternFill patternType="solid">
        <fgColor rgb="FFE06666"/>
        <bgColor indexed="64"/>
      </patternFill>
    </fill>
    <fill>
      <patternFill patternType="solid">
        <fgColor rgb="FFCC0000"/>
        <bgColor indexed="64"/>
      </patternFill>
    </fill>
    <fill>
      <patternFill patternType="solid">
        <fgColor rgb="FFC0000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284E3F"/>
      </left>
      <right style="medium">
        <color rgb="FF434343"/>
      </right>
      <top style="medium">
        <color rgb="FF284E3F"/>
      </top>
      <bottom style="medium">
        <color rgb="FF284E3F"/>
      </bottom>
      <diagonal/>
    </border>
    <border>
      <left style="medium">
        <color rgb="FFCCCCCC"/>
      </left>
      <right style="medium">
        <color rgb="FF434343"/>
      </right>
      <top style="medium">
        <color rgb="FF284E3F"/>
      </top>
      <bottom style="medium">
        <color rgb="FF284E3F"/>
      </bottom>
      <diagonal/>
    </border>
    <border>
      <left style="medium">
        <color rgb="FFCCCCCC"/>
      </left>
      <right style="medium">
        <color rgb="FFF1C232"/>
      </right>
      <top style="medium">
        <color rgb="FF284E3F"/>
      </top>
      <bottom style="medium">
        <color rgb="FF284E3F"/>
      </bottom>
      <diagonal/>
    </border>
    <border>
      <left style="medium">
        <color rgb="FFCCCCCC"/>
      </left>
      <right style="medium">
        <color rgb="FFBF9000"/>
      </right>
      <top style="medium">
        <color rgb="FF284E3F"/>
      </top>
      <bottom style="medium">
        <color rgb="FF284E3F"/>
      </bottom>
      <diagonal/>
    </border>
    <border>
      <left style="medium">
        <color rgb="FFCCCCCC"/>
      </left>
      <right style="medium">
        <color rgb="FF93C47D"/>
      </right>
      <top style="medium">
        <color rgb="FF284E3F"/>
      </top>
      <bottom style="medium">
        <color rgb="FF284E3F"/>
      </bottom>
      <diagonal/>
    </border>
    <border>
      <left style="medium">
        <color rgb="FFCCCCCC"/>
      </left>
      <right style="medium">
        <color rgb="FF38761D"/>
      </right>
      <top style="medium">
        <color rgb="FF284E3F"/>
      </top>
      <bottom style="medium">
        <color rgb="FF284E3F"/>
      </bottom>
      <diagonal/>
    </border>
    <border>
      <left style="medium">
        <color rgb="FFCCCCCC"/>
      </left>
      <right style="medium">
        <color rgb="FFE06666"/>
      </right>
      <top style="medium">
        <color rgb="FF284E3F"/>
      </top>
      <bottom style="medium">
        <color rgb="FF284E3F"/>
      </bottom>
      <diagonal/>
    </border>
    <border>
      <left style="medium">
        <color rgb="FFCCCCCC"/>
      </left>
      <right style="medium">
        <color rgb="FFCC0000"/>
      </right>
      <top style="medium">
        <color rgb="FF284E3F"/>
      </top>
      <bottom style="medium">
        <color rgb="FF284E3F"/>
      </bottom>
      <diagonal/>
    </border>
    <border>
      <left style="medium">
        <color rgb="FFCCCCCC"/>
      </left>
      <right style="medium">
        <color rgb="FF284E3F"/>
      </right>
      <top style="medium">
        <color rgb="FF284E3F"/>
      </top>
      <bottom style="medium">
        <color rgb="FF284E3F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19" fillId="33" borderId="10" xfId="0" applyFont="1" applyFill="1" applyBorder="1" applyAlignment="1">
      <alignment vertical="center" wrapText="1"/>
    </xf>
    <xf numFmtId="0" fontId="19" fillId="33" borderId="11" xfId="0" applyFont="1" applyFill="1" applyBorder="1" applyAlignment="1">
      <alignment vertical="center" wrapText="1"/>
    </xf>
    <xf numFmtId="0" fontId="19" fillId="34" borderId="12" xfId="0" applyFont="1" applyFill="1" applyBorder="1" applyAlignment="1">
      <alignment vertical="center" wrapText="1"/>
    </xf>
    <xf numFmtId="0" fontId="19" fillId="34" borderId="13" xfId="0" applyFont="1" applyFill="1" applyBorder="1" applyAlignment="1">
      <alignment vertical="center" wrapText="1"/>
    </xf>
    <xf numFmtId="0" fontId="19" fillId="35" borderId="13" xfId="0" applyFont="1" applyFill="1" applyBorder="1" applyAlignment="1">
      <alignment vertical="center" wrapText="1"/>
    </xf>
    <xf numFmtId="0" fontId="19" fillId="36" borderId="14" xfId="0" applyFont="1" applyFill="1" applyBorder="1" applyAlignment="1">
      <alignment vertical="center" wrapText="1"/>
    </xf>
    <xf numFmtId="0" fontId="19" fillId="36" borderId="15" xfId="0" applyFont="1" applyFill="1" applyBorder="1" applyAlignment="1">
      <alignment vertical="center" wrapText="1"/>
    </xf>
    <xf numFmtId="0" fontId="19" fillId="37" borderId="15" xfId="0" applyFont="1" applyFill="1" applyBorder="1" applyAlignment="1">
      <alignment vertical="center" wrapText="1"/>
    </xf>
    <xf numFmtId="0" fontId="19" fillId="38" borderId="16" xfId="0" applyFont="1" applyFill="1" applyBorder="1" applyAlignment="1">
      <alignment vertical="center" wrapText="1"/>
    </xf>
    <xf numFmtId="0" fontId="19" fillId="38" borderId="17" xfId="0" applyFont="1" applyFill="1" applyBorder="1" applyAlignment="1">
      <alignment vertical="center" wrapText="1"/>
    </xf>
    <xf numFmtId="0" fontId="19" fillId="39" borderId="17" xfId="0" applyFont="1" applyFill="1" applyBorder="1" applyAlignment="1">
      <alignment vertical="center" wrapText="1"/>
    </xf>
    <xf numFmtId="0" fontId="19" fillId="38" borderId="18" xfId="0" applyFont="1" applyFill="1" applyBorder="1" applyAlignment="1">
      <alignment vertical="center" wrapText="1"/>
    </xf>
    <xf numFmtId="0" fontId="20" fillId="0" borderId="0" xfId="0" applyFont="1">
      <alignment vertical="center"/>
    </xf>
    <xf numFmtId="0" fontId="21" fillId="0" borderId="0" xfId="0" applyFont="1" applyFill="1">
      <alignment vertical="center"/>
    </xf>
    <xf numFmtId="0" fontId="22" fillId="0" borderId="0" xfId="0" applyFont="1" applyFill="1">
      <alignment vertical="center"/>
    </xf>
    <xf numFmtId="0" fontId="19" fillId="40" borderId="17" xfId="0" applyFont="1" applyFill="1" applyBorder="1" applyAlignment="1">
      <alignment vertical="center" wrapText="1"/>
    </xf>
    <xf numFmtId="0" fontId="19" fillId="40" borderId="18" xfId="0" applyFont="1" applyFill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3" fillId="0" borderId="0" xfId="0" applyFont="1">
      <alignment vertical="center"/>
    </xf>
    <xf numFmtId="0" fontId="24" fillId="0" borderId="0" xfId="0" applyFont="1" applyAlignment="1">
      <alignment horizontal="center" vertical="center"/>
    </xf>
    <xf numFmtId="0" fontId="24" fillId="0" borderId="0" xfId="0" applyFont="1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981BB-11D9-492C-8A62-AC91570B1CE7}">
  <dimension ref="A1:L40"/>
  <sheetViews>
    <sheetView tabSelected="1" workbookViewId="0">
      <pane ySplit="1" topLeftCell="A2" activePane="bottomLeft" state="frozen"/>
      <selection pane="bottomLeft" activeCell="G16" sqref="G16"/>
    </sheetView>
  </sheetViews>
  <sheetFormatPr defaultRowHeight="17" x14ac:dyDescent="0.4"/>
  <cols>
    <col min="1" max="1" width="23.54296875" customWidth="1"/>
    <col min="2" max="2" width="18.1796875" customWidth="1"/>
    <col min="3" max="3" width="19.26953125" customWidth="1"/>
    <col min="4" max="4" width="34.453125" customWidth="1"/>
    <col min="5" max="5" width="9.453125" style="18" customWidth="1"/>
    <col min="6" max="6" width="20.6328125" customWidth="1"/>
    <col min="7" max="7" width="20.81640625" customWidth="1"/>
    <col min="8" max="8" width="20.6328125" customWidth="1"/>
    <col min="9" max="9" width="12.08984375" customWidth="1"/>
    <col min="10" max="10" width="22.453125" customWidth="1"/>
    <col min="11" max="11" width="19.81640625" customWidth="1"/>
    <col min="12" max="12" width="25.1796875" customWidth="1"/>
  </cols>
  <sheetData>
    <row r="1" spans="1:12" s="13" customFormat="1" ht="17.5" thickBot="1" x14ac:dyDescent="0.45">
      <c r="A1" s="13" t="s">
        <v>49</v>
      </c>
      <c r="B1" s="13" t="s">
        <v>53</v>
      </c>
      <c r="C1" s="13" t="s">
        <v>65</v>
      </c>
      <c r="D1" s="13" t="s">
        <v>82</v>
      </c>
      <c r="E1" s="19" t="s">
        <v>97</v>
      </c>
      <c r="F1" s="20" t="s">
        <v>52</v>
      </c>
      <c r="G1" s="20" t="s">
        <v>52</v>
      </c>
      <c r="H1" s="20"/>
      <c r="J1" s="13" t="s">
        <v>50</v>
      </c>
      <c r="K1" s="13" t="s">
        <v>54</v>
      </c>
      <c r="L1" s="13" t="s">
        <v>83</v>
      </c>
    </row>
    <row r="2" spans="1:12" ht="17.5" thickBot="1" x14ac:dyDescent="0.45">
      <c r="A2" t="s">
        <v>0</v>
      </c>
      <c r="B2" t="s">
        <v>0</v>
      </c>
      <c r="C2" t="str">
        <f>VLOOKUP(B2,J:K,2,FALSE)</f>
        <v>日期</v>
      </c>
      <c r="D2" t="str">
        <f t="shared" ref="D2:D32" si="0">_xlfn.IFNA(""""&amp;A2&amp;""" : """&amp;C2&amp;""",","")</f>
        <v>"date" : "日期",</v>
      </c>
      <c r="E2" s="21" t="s">
        <v>84</v>
      </c>
      <c r="F2" s="22" t="s">
        <v>32</v>
      </c>
      <c r="G2" s="22" t="str">
        <f>VLOOKUP(F2,J:K,2,FALSE)</f>
        <v>5日最大量_日期</v>
      </c>
      <c r="H2" s="22" t="s">
        <v>98</v>
      </c>
      <c r="J2" s="1" t="s">
        <v>0</v>
      </c>
      <c r="K2" t="s">
        <v>55</v>
      </c>
      <c r="L2" t="str">
        <f>""""&amp;K2&amp;""","</f>
        <v>"日期",</v>
      </c>
    </row>
    <row r="3" spans="1:12" ht="17.5" thickBot="1" x14ac:dyDescent="0.45">
      <c r="A3" t="s">
        <v>1</v>
      </c>
      <c r="B3" t="s">
        <v>1</v>
      </c>
      <c r="C3" t="str">
        <f>VLOOKUP(B3,J:K,2,FALSE)</f>
        <v>股票代號</v>
      </c>
      <c r="D3" t="str">
        <f t="shared" si="0"/>
        <v>"stock_id" : "股票代號",</v>
      </c>
      <c r="E3" s="21" t="s">
        <v>85</v>
      </c>
      <c r="F3" s="22" t="s">
        <v>33</v>
      </c>
      <c r="G3" s="22" t="str">
        <f t="shared" ref="G3:G14" si="1">VLOOKUP(F3,J:K,2,FALSE)</f>
        <v>5日最大量</v>
      </c>
      <c r="H3" s="22" t="s">
        <v>98</v>
      </c>
      <c r="J3" s="2" t="s">
        <v>1</v>
      </c>
      <c r="K3" t="s">
        <v>56</v>
      </c>
      <c r="L3" t="str">
        <f t="shared" ref="L3:L40" si="2">""""&amp;K3&amp;""","</f>
        <v>"股票代號",</v>
      </c>
    </row>
    <row r="4" spans="1:12" ht="17.5" thickBot="1" x14ac:dyDescent="0.45">
      <c r="A4" t="s">
        <v>2</v>
      </c>
      <c r="B4" t="s">
        <v>31</v>
      </c>
      <c r="C4" t="str">
        <f>VLOOKUP(B4,J:K,2,FALSE)</f>
        <v>成交量</v>
      </c>
      <c r="D4" t="str">
        <f t="shared" si="0"/>
        <v>"Trading_Volume" : "成交量",</v>
      </c>
      <c r="E4" s="21" t="s">
        <v>86</v>
      </c>
      <c r="F4" s="22" t="s">
        <v>34</v>
      </c>
      <c r="G4" s="22" t="str">
        <f t="shared" si="1"/>
        <v>10日最大量_日期</v>
      </c>
      <c r="H4" s="22" t="s">
        <v>98</v>
      </c>
      <c r="J4" s="3" t="s">
        <v>5</v>
      </c>
      <c r="K4" t="s">
        <v>57</v>
      </c>
      <c r="L4" t="str">
        <f t="shared" si="2"/>
        <v>"開盤價",</v>
      </c>
    </row>
    <row r="5" spans="1:12" ht="17.5" thickBot="1" x14ac:dyDescent="0.45">
      <c r="A5" t="s">
        <v>3</v>
      </c>
      <c r="B5" t="s">
        <v>3</v>
      </c>
      <c r="C5" t="str">
        <f>VLOOKUP(B5,J:K,2,FALSE)</f>
        <v>量增率(%)</v>
      </c>
      <c r="D5" t="str">
        <f t="shared" si="0"/>
        <v>"Volume_Change" : "量增率(%)",</v>
      </c>
      <c r="E5" s="21" t="s">
        <v>87</v>
      </c>
      <c r="F5" s="22" t="s">
        <v>35</v>
      </c>
      <c r="G5" s="22" t="str">
        <f t="shared" si="1"/>
        <v>10日最大量</v>
      </c>
      <c r="H5" s="22" t="s">
        <v>98</v>
      </c>
      <c r="J5" s="3" t="s">
        <v>8</v>
      </c>
      <c r="K5" t="s">
        <v>58</v>
      </c>
      <c r="L5" t="str">
        <f t="shared" si="2"/>
        <v>"收盤價",</v>
      </c>
    </row>
    <row r="6" spans="1:12" ht="17.5" thickBot="1" x14ac:dyDescent="0.45">
      <c r="A6" t="s">
        <v>4</v>
      </c>
      <c r="B6" t="s">
        <v>4</v>
      </c>
      <c r="C6" t="str">
        <f>VLOOKUP(B6,J:K,2,FALSE)</f>
        <v>總成交金額(億)</v>
      </c>
      <c r="D6" t="str">
        <f t="shared" si="0"/>
        <v>"Trading_money" : "總成交金額(億)",</v>
      </c>
      <c r="E6" s="21" t="s">
        <v>88</v>
      </c>
      <c r="F6" s="22" t="s">
        <v>36</v>
      </c>
      <c r="G6" s="22" t="str">
        <f t="shared" si="1"/>
        <v>20日最大量_日期</v>
      </c>
      <c r="H6" s="22" t="s">
        <v>98</v>
      </c>
      <c r="J6" s="3" t="s">
        <v>9</v>
      </c>
      <c r="K6" t="s">
        <v>59</v>
      </c>
      <c r="L6" t="str">
        <f t="shared" si="2"/>
        <v>"收盤-開盤",</v>
      </c>
    </row>
    <row r="7" spans="1:12" ht="17.5" thickBot="1" x14ac:dyDescent="0.45">
      <c r="A7" t="s">
        <v>5</v>
      </c>
      <c r="B7" t="s">
        <v>5</v>
      </c>
      <c r="C7" t="str">
        <f>VLOOKUP(B7,J:K,2,FALSE)</f>
        <v>開盤價</v>
      </c>
      <c r="D7" t="str">
        <f t="shared" si="0"/>
        <v>"open" : "開盤價",</v>
      </c>
      <c r="E7" s="21" t="s">
        <v>89</v>
      </c>
      <c r="F7" s="22" t="s">
        <v>37</v>
      </c>
      <c r="G7" s="22" t="str">
        <f t="shared" si="1"/>
        <v>20日最大量</v>
      </c>
      <c r="H7" s="22" t="s">
        <v>98</v>
      </c>
      <c r="J7" s="3" t="s">
        <v>6</v>
      </c>
      <c r="K7" t="s">
        <v>60</v>
      </c>
      <c r="L7" t="str">
        <f t="shared" si="2"/>
        <v>"最高價",</v>
      </c>
    </row>
    <row r="8" spans="1:12" ht="17.5" thickBot="1" x14ac:dyDescent="0.45">
      <c r="A8" t="s">
        <v>6</v>
      </c>
      <c r="B8" t="s">
        <v>6</v>
      </c>
      <c r="C8" t="str">
        <f>VLOOKUP(B8,J:K,2,FALSE)</f>
        <v>最高價</v>
      </c>
      <c r="D8" t="str">
        <f t="shared" si="0"/>
        <v>"max" : "最高價",</v>
      </c>
      <c r="E8" s="21" t="s">
        <v>90</v>
      </c>
      <c r="F8" s="22" t="s">
        <v>38</v>
      </c>
      <c r="G8" s="22" t="str">
        <f t="shared" si="1"/>
        <v>實體(漲跌率)</v>
      </c>
      <c r="H8" s="22" t="s">
        <v>98</v>
      </c>
      <c r="J8" s="3" t="s">
        <v>7</v>
      </c>
      <c r="K8" t="s">
        <v>61</v>
      </c>
      <c r="L8" t="str">
        <f t="shared" si="2"/>
        <v>"最低價",</v>
      </c>
    </row>
    <row r="9" spans="1:12" ht="17.5" thickBot="1" x14ac:dyDescent="0.45">
      <c r="A9" t="s">
        <v>7</v>
      </c>
      <c r="B9" t="s">
        <v>7</v>
      </c>
      <c r="C9" t="str">
        <f>VLOOKUP(B9,J:K,2,FALSE)</f>
        <v>最低價</v>
      </c>
      <c r="D9" t="str">
        <f t="shared" si="0"/>
        <v>"min" : "最低價",</v>
      </c>
      <c r="E9" s="21" t="s">
        <v>91</v>
      </c>
      <c r="F9" s="22" t="s">
        <v>39</v>
      </c>
      <c r="G9" s="22" t="str">
        <f t="shared" si="1"/>
        <v>上影(%)</v>
      </c>
      <c r="H9" s="22"/>
      <c r="J9" s="4" t="s">
        <v>10</v>
      </c>
      <c r="K9" t="s">
        <v>62</v>
      </c>
      <c r="L9" t="str">
        <f t="shared" si="2"/>
        <v>"日振幅",</v>
      </c>
    </row>
    <row r="10" spans="1:12" ht="17.5" thickBot="1" x14ac:dyDescent="0.45">
      <c r="A10" t="s">
        <v>8</v>
      </c>
      <c r="B10" t="s">
        <v>8</v>
      </c>
      <c r="C10" t="str">
        <f>VLOOKUP(B10,J:K,2,FALSE)</f>
        <v>收盤價</v>
      </c>
      <c r="D10" t="str">
        <f t="shared" si="0"/>
        <v>"close" : "收盤價",</v>
      </c>
      <c r="E10" s="21" t="s">
        <v>92</v>
      </c>
      <c r="F10" s="22" t="s">
        <v>40</v>
      </c>
      <c r="G10" s="22" t="str">
        <f t="shared" si="1"/>
        <v>上影/實體</v>
      </c>
      <c r="H10" s="22"/>
      <c r="J10" s="5" t="s">
        <v>31</v>
      </c>
      <c r="K10" t="s">
        <v>63</v>
      </c>
      <c r="L10" t="str">
        <f t="shared" si="2"/>
        <v>"成交量",</v>
      </c>
    </row>
    <row r="11" spans="1:12" ht="17.5" thickBot="1" x14ac:dyDescent="0.45">
      <c r="A11" t="s">
        <v>9</v>
      </c>
      <c r="B11" t="s">
        <v>9</v>
      </c>
      <c r="C11" t="str">
        <f>VLOOKUP(B11,J:K,2,FALSE)</f>
        <v>收盤-開盤</v>
      </c>
      <c r="D11" t="str">
        <f t="shared" si="0"/>
        <v>"close-open" : "收盤-開盤",</v>
      </c>
      <c r="E11" s="21" t="s">
        <v>93</v>
      </c>
      <c r="F11" s="22" t="s">
        <v>41</v>
      </c>
      <c r="G11" s="22" t="str">
        <f t="shared" si="1"/>
        <v>下影(%)</v>
      </c>
      <c r="H11" s="22"/>
      <c r="J11" s="5" t="s">
        <v>3</v>
      </c>
      <c r="K11" t="s">
        <v>64</v>
      </c>
      <c r="L11" t="str">
        <f t="shared" si="2"/>
        <v>"量增率(%)",</v>
      </c>
    </row>
    <row r="12" spans="1:12" ht="17.5" thickBot="1" x14ac:dyDescent="0.45">
      <c r="A12" t="s">
        <v>10</v>
      </c>
      <c r="B12" t="s">
        <v>10</v>
      </c>
      <c r="C12" t="str">
        <f>VLOOKUP(B12,J:K,2,FALSE)</f>
        <v>日振幅</v>
      </c>
      <c r="D12" t="str">
        <f t="shared" si="0"/>
        <v>"max-min" : "日振幅",</v>
      </c>
      <c r="E12" s="21" t="s">
        <v>94</v>
      </c>
      <c r="F12" s="22" t="s">
        <v>42</v>
      </c>
      <c r="G12" s="22" t="str">
        <f t="shared" si="1"/>
        <v>下影/實體</v>
      </c>
      <c r="H12" s="22"/>
      <c r="J12" s="5" t="s">
        <v>11</v>
      </c>
      <c r="K12" t="s">
        <v>66</v>
      </c>
      <c r="L12" t="str">
        <f t="shared" si="2"/>
        <v>"5日均量",</v>
      </c>
    </row>
    <row r="13" spans="1:12" ht="17.5" thickBot="1" x14ac:dyDescent="0.45">
      <c r="A13" t="s">
        <v>11</v>
      </c>
      <c r="B13" t="s">
        <v>11</v>
      </c>
      <c r="C13" t="str">
        <f>VLOOKUP(B13,J:K,2,FALSE)</f>
        <v>5日均量</v>
      </c>
      <c r="D13" t="str">
        <f t="shared" si="0"/>
        <v>"近5日均量" : "5日均量",</v>
      </c>
      <c r="E13" s="21" t="s">
        <v>95</v>
      </c>
      <c r="F13" s="22" t="s">
        <v>43</v>
      </c>
      <c r="G13" s="22" t="str">
        <f t="shared" si="1"/>
        <v>跳空率</v>
      </c>
      <c r="H13" s="22"/>
      <c r="J13" s="5" t="s">
        <v>32</v>
      </c>
      <c r="K13" t="s">
        <v>68</v>
      </c>
      <c r="L13" t="str">
        <f t="shared" si="2"/>
        <v>"5日最大量_日期",</v>
      </c>
    </row>
    <row r="14" spans="1:12" ht="17.5" thickBot="1" x14ac:dyDescent="0.45">
      <c r="A14" t="s">
        <v>12</v>
      </c>
      <c r="B14" t="s">
        <v>12</v>
      </c>
      <c r="C14" t="str">
        <f>VLOOKUP(B14,J:K,2,FALSE)</f>
        <v>10日均量</v>
      </c>
      <c r="D14" t="str">
        <f>_xlfn.IFNA(""""&amp;A14&amp;""" : """&amp;C14&amp;""",","")</f>
        <v>"近10日均量" : "10日均量",</v>
      </c>
      <c r="E14" s="21" t="s">
        <v>96</v>
      </c>
      <c r="F14" s="22" t="s">
        <v>106</v>
      </c>
      <c r="G14" s="22" t="str">
        <f t="shared" si="1"/>
        <v>買超-自營商(億)</v>
      </c>
      <c r="H14" s="22" t="s">
        <v>98</v>
      </c>
      <c r="J14" s="5" t="s">
        <v>33</v>
      </c>
      <c r="K14" t="s">
        <v>67</v>
      </c>
      <c r="L14" t="str">
        <f>""""&amp;K14&amp;""","</f>
        <v>"5日最大量",</v>
      </c>
    </row>
    <row r="15" spans="1:12" ht="17.5" thickBot="1" x14ac:dyDescent="0.45">
      <c r="A15" t="s">
        <v>13</v>
      </c>
      <c r="B15" t="s">
        <v>13</v>
      </c>
      <c r="C15" t="str">
        <f>VLOOKUP(B15,J:K,2,FALSE)</f>
        <v>20日均量</v>
      </c>
      <c r="D15" t="str">
        <f t="shared" si="0"/>
        <v>"近20日均量" : "20日均量",</v>
      </c>
      <c r="J15" s="5" t="s">
        <v>12</v>
      </c>
      <c r="K15" t="s">
        <v>69</v>
      </c>
      <c r="L15" t="str">
        <f t="shared" si="2"/>
        <v>"10日均量",</v>
      </c>
    </row>
    <row r="16" spans="1:12" ht="17.5" thickBot="1" x14ac:dyDescent="0.45">
      <c r="A16" t="s">
        <v>14</v>
      </c>
      <c r="B16" t="s">
        <v>14</v>
      </c>
      <c r="C16" t="str">
        <f>VLOOKUP(B16,J:K,2,FALSE)</f>
        <v>5日平均</v>
      </c>
      <c r="D16" t="str">
        <f t="shared" si="0"/>
        <v>"5MA" : "5日平均",</v>
      </c>
      <c r="J16" s="5" t="s">
        <v>34</v>
      </c>
      <c r="K16" t="s">
        <v>70</v>
      </c>
      <c r="L16" t="str">
        <f t="shared" si="2"/>
        <v>"10日最大量_日期",</v>
      </c>
    </row>
    <row r="17" spans="1:12" ht="17.5" thickBot="1" x14ac:dyDescent="0.45">
      <c r="A17" t="s">
        <v>15</v>
      </c>
      <c r="B17" t="s">
        <v>15</v>
      </c>
      <c r="C17" t="str">
        <f>VLOOKUP(B17,J:K,2,FALSE)</f>
        <v>10日平均</v>
      </c>
      <c r="D17" t="str">
        <f t="shared" si="0"/>
        <v>"10MA" : "10日平均",</v>
      </c>
      <c r="J17" s="5" t="s">
        <v>35</v>
      </c>
      <c r="K17" t="s">
        <v>71</v>
      </c>
      <c r="L17" t="str">
        <f t="shared" si="2"/>
        <v>"10日最大量",</v>
      </c>
    </row>
    <row r="18" spans="1:12" ht="17.5" thickBot="1" x14ac:dyDescent="0.45">
      <c r="A18" t="s">
        <v>16</v>
      </c>
      <c r="B18" t="s">
        <v>16</v>
      </c>
      <c r="C18" t="str">
        <f>VLOOKUP(B18,J:K,2,FALSE)</f>
        <v>20日平均</v>
      </c>
      <c r="D18" t="str">
        <f t="shared" si="0"/>
        <v>"20MA" : "20日平均",</v>
      </c>
      <c r="J18" s="5" t="s">
        <v>13</v>
      </c>
      <c r="K18" t="s">
        <v>72</v>
      </c>
      <c r="L18" t="str">
        <f t="shared" si="2"/>
        <v>"20日均量",</v>
      </c>
    </row>
    <row r="19" spans="1:12" ht="17.5" thickBot="1" x14ac:dyDescent="0.45">
      <c r="A19" t="s">
        <v>17</v>
      </c>
      <c r="B19" t="s">
        <v>17</v>
      </c>
      <c r="C19" t="str">
        <f>VLOOKUP(B19,J:K,2,FALSE)</f>
        <v>5日乖離</v>
      </c>
      <c r="D19" t="str">
        <f t="shared" si="0"/>
        <v>"5_Devi" : "5日乖離",</v>
      </c>
      <c r="J19" s="5" t="s">
        <v>36</v>
      </c>
      <c r="K19" t="s">
        <v>73</v>
      </c>
      <c r="L19" t="str">
        <f t="shared" si="2"/>
        <v>"20日最大量_日期",</v>
      </c>
    </row>
    <row r="20" spans="1:12" ht="17.5" thickBot="1" x14ac:dyDescent="0.45">
      <c r="A20" t="s">
        <v>18</v>
      </c>
      <c r="B20" t="s">
        <v>18</v>
      </c>
      <c r="C20" t="str">
        <f>VLOOKUP(B20,J:K,2,FALSE)</f>
        <v>10日乖離</v>
      </c>
      <c r="D20" t="str">
        <f t="shared" si="0"/>
        <v>"10_Devi" : "10日乖離",</v>
      </c>
      <c r="J20" s="5" t="s">
        <v>37</v>
      </c>
      <c r="K20" t="s">
        <v>74</v>
      </c>
      <c r="L20" t="str">
        <f t="shared" si="2"/>
        <v>"20日最大量",</v>
      </c>
    </row>
    <row r="21" spans="1:12" ht="17.5" thickBot="1" x14ac:dyDescent="0.45">
      <c r="A21" t="s">
        <v>19</v>
      </c>
      <c r="B21" t="s">
        <v>19</v>
      </c>
      <c r="C21" t="str">
        <f>VLOOKUP(B21,J:K,2,FALSE)</f>
        <v>20日乖離</v>
      </c>
      <c r="D21" t="str">
        <f>_xlfn.IFNA(""""&amp;A21&amp;""" : """&amp;C21&amp;""",","")</f>
        <v>"20_Devi" : "20日乖離",</v>
      </c>
      <c r="J21" s="6" t="s">
        <v>38</v>
      </c>
      <c r="K21" t="s">
        <v>38</v>
      </c>
      <c r="L21" t="str">
        <f t="shared" si="2"/>
        <v>"實體(漲跌率)",</v>
      </c>
    </row>
    <row r="22" spans="1:12" ht="17.5" thickBot="1" x14ac:dyDescent="0.45">
      <c r="A22" s="15" t="s">
        <v>20</v>
      </c>
      <c r="B22" s="15" t="s">
        <v>51</v>
      </c>
      <c r="C22" t="e">
        <f>VLOOKUP(B22,J:K,2,FALSE)</f>
        <v>#N/A</v>
      </c>
      <c r="D22" t="str">
        <f t="shared" si="0"/>
        <v/>
      </c>
      <c r="J22" s="6" t="s">
        <v>39</v>
      </c>
      <c r="K22" t="s">
        <v>39</v>
      </c>
      <c r="L22" t="str">
        <f t="shared" si="2"/>
        <v>"上影(%)",</v>
      </c>
    </row>
    <row r="23" spans="1:12" ht="17.5" thickBot="1" x14ac:dyDescent="0.45">
      <c r="A23" t="s">
        <v>21</v>
      </c>
      <c r="B23" t="s">
        <v>99</v>
      </c>
      <c r="C23" t="str">
        <f>VLOOKUP(B23,J:K,2,FALSE)</f>
        <v>法人總買超(億)</v>
      </c>
      <c r="D23" t="str">
        <f t="shared" si="0"/>
        <v>"法人總買超" : "法人總買超(億)",</v>
      </c>
      <c r="J23" s="6" t="s">
        <v>40</v>
      </c>
      <c r="K23" t="s">
        <v>40</v>
      </c>
      <c r="L23" t="str">
        <f>""""&amp;K23&amp;""","</f>
        <v>"上影/實體",</v>
      </c>
    </row>
    <row r="24" spans="1:12" ht="17.5" thickBot="1" x14ac:dyDescent="0.45">
      <c r="A24" t="s">
        <v>22</v>
      </c>
      <c r="B24" t="s">
        <v>100</v>
      </c>
      <c r="C24" t="str">
        <f>VLOOKUP(B24,J:K,2,FALSE)</f>
        <v>買超-外資(億)</v>
      </c>
      <c r="D24" t="str">
        <f t="shared" si="0"/>
        <v>"買超-外資" : "買超-外資(億)",</v>
      </c>
      <c r="J24" s="6" t="s">
        <v>41</v>
      </c>
      <c r="K24" t="s">
        <v>41</v>
      </c>
      <c r="L24" t="str">
        <f t="shared" si="2"/>
        <v>"下影(%)",</v>
      </c>
    </row>
    <row r="25" spans="1:12" ht="17.5" thickBot="1" x14ac:dyDescent="0.45">
      <c r="A25" s="15" t="s">
        <v>101</v>
      </c>
      <c r="B25" s="15" t="s">
        <v>51</v>
      </c>
      <c r="C25" t="e">
        <f>VLOOKUP(B25,J:K,2,FALSE)</f>
        <v>#N/A</v>
      </c>
      <c r="D25" t="str">
        <f t="shared" si="0"/>
        <v/>
      </c>
      <c r="J25" s="6" t="s">
        <v>42</v>
      </c>
      <c r="K25" t="s">
        <v>42</v>
      </c>
      <c r="L25" t="str">
        <f t="shared" si="2"/>
        <v>"下影/實體",</v>
      </c>
    </row>
    <row r="26" spans="1:12" ht="17.5" thickBot="1" x14ac:dyDescent="0.45">
      <c r="A26" t="s">
        <v>24</v>
      </c>
      <c r="B26" t="s">
        <v>102</v>
      </c>
      <c r="C26" t="str">
        <f>VLOOKUP(B26,J:K,2,FALSE)</f>
        <v>買超-投信(億)</v>
      </c>
      <c r="D26" t="str">
        <f t="shared" si="0"/>
        <v>"買超-投信" : "買超-投信(億)",</v>
      </c>
      <c r="J26" s="7" t="s">
        <v>43</v>
      </c>
      <c r="K26" t="s">
        <v>43</v>
      </c>
      <c r="L26" t="str">
        <f t="shared" si="2"/>
        <v>"跳空率",</v>
      </c>
    </row>
    <row r="27" spans="1:12" ht="17.5" thickBot="1" x14ac:dyDescent="0.45">
      <c r="A27" s="14" t="s">
        <v>103</v>
      </c>
      <c r="B27" s="15" t="s">
        <v>51</v>
      </c>
      <c r="C27" t="e">
        <f>VLOOKUP(B27,J:K,2,FALSE)</f>
        <v>#N/A</v>
      </c>
      <c r="D27" t="str">
        <f t="shared" si="0"/>
        <v/>
      </c>
      <c r="J27" s="8" t="s">
        <v>14</v>
      </c>
      <c r="K27" t="s">
        <v>75</v>
      </c>
      <c r="L27" t="str">
        <f t="shared" si="2"/>
        <v>"5日平均",</v>
      </c>
    </row>
    <row r="28" spans="1:12" ht="17.5" thickBot="1" x14ac:dyDescent="0.45">
      <c r="A28" s="15" t="s">
        <v>104</v>
      </c>
      <c r="B28" s="15" t="s">
        <v>51</v>
      </c>
      <c r="C28" t="e">
        <f>VLOOKUP(B28,J:K,2,FALSE)</f>
        <v>#N/A</v>
      </c>
      <c r="D28" t="str">
        <f t="shared" si="0"/>
        <v/>
      </c>
      <c r="J28" s="8" t="s">
        <v>15</v>
      </c>
      <c r="K28" t="s">
        <v>76</v>
      </c>
      <c r="L28" t="str">
        <f t="shared" si="2"/>
        <v>"10日平均",</v>
      </c>
    </row>
    <row r="29" spans="1:12" ht="17.5" thickBot="1" x14ac:dyDescent="0.45">
      <c r="A29" s="15" t="s">
        <v>105</v>
      </c>
      <c r="B29" s="15" t="s">
        <v>51</v>
      </c>
      <c r="C29" t="e">
        <f>VLOOKUP(B29,J:K,2,FALSE)</f>
        <v>#N/A</v>
      </c>
      <c r="D29" t="str">
        <f t="shared" si="0"/>
        <v/>
      </c>
      <c r="J29" s="8" t="s">
        <v>16</v>
      </c>
      <c r="K29" t="s">
        <v>77</v>
      </c>
      <c r="L29" t="str">
        <f t="shared" si="2"/>
        <v>"20日平均",</v>
      </c>
    </row>
    <row r="30" spans="1:12" ht="17.5" thickBot="1" x14ac:dyDescent="0.45">
      <c r="A30" t="s">
        <v>28</v>
      </c>
      <c r="B30" t="s">
        <v>48</v>
      </c>
      <c r="C30" t="str">
        <f>VLOOKUP(B30,J:K,2,FALSE)</f>
        <v>買超-融資(億)</v>
      </c>
      <c r="D30" t="str">
        <f t="shared" si="0"/>
        <v>"融資增減(億)" : "買超-融資(億)",</v>
      </c>
      <c r="J30" s="8" t="s">
        <v>17</v>
      </c>
      <c r="K30" t="s">
        <v>78</v>
      </c>
      <c r="L30" t="str">
        <f t="shared" si="2"/>
        <v>"5日乖離",</v>
      </c>
    </row>
    <row r="31" spans="1:12" ht="17.5" thickBot="1" x14ac:dyDescent="0.45">
      <c r="A31" t="s">
        <v>29</v>
      </c>
      <c r="B31" t="s">
        <v>29</v>
      </c>
      <c r="C31" t="str">
        <f>VLOOKUP(B31,J:K,2,FALSE)</f>
        <v>資金走向</v>
      </c>
      <c r="D31" t="str">
        <f t="shared" si="0"/>
        <v>"資金走向" : "資金走向",</v>
      </c>
      <c r="J31" s="8" t="s">
        <v>18</v>
      </c>
      <c r="K31" t="s">
        <v>79</v>
      </c>
      <c r="L31" t="str">
        <f t="shared" si="2"/>
        <v>"10日乖離",</v>
      </c>
    </row>
    <row r="32" spans="1:12" ht="17.5" thickBot="1" x14ac:dyDescent="0.45">
      <c r="A32" t="s">
        <v>30</v>
      </c>
      <c r="B32" t="s">
        <v>30</v>
      </c>
      <c r="C32" t="str">
        <f>VLOOKUP(B32,J:K,2,FALSE)</f>
        <v>資金走向判讀</v>
      </c>
      <c r="D32" t="str">
        <f t="shared" si="0"/>
        <v>"資金走向判讀" : "資金走向判讀",</v>
      </c>
      <c r="J32" s="8" t="s">
        <v>19</v>
      </c>
      <c r="K32" t="s">
        <v>80</v>
      </c>
      <c r="L32" t="str">
        <f t="shared" si="2"/>
        <v>"20日乖離",</v>
      </c>
    </row>
    <row r="33" spans="10:12" ht="17.5" thickBot="1" x14ac:dyDescent="0.45">
      <c r="J33" s="9" t="s">
        <v>4</v>
      </c>
      <c r="K33" t="s">
        <v>81</v>
      </c>
      <c r="L33" t="str">
        <f>""""&amp;K33&amp;""","</f>
        <v>"總成交金額(億)",</v>
      </c>
    </row>
    <row r="34" spans="10:12" ht="17.5" thickBot="1" x14ac:dyDescent="0.45">
      <c r="J34" s="9" t="s">
        <v>44</v>
      </c>
      <c r="K34" t="s">
        <v>44</v>
      </c>
      <c r="L34" t="str">
        <f t="shared" si="2"/>
        <v>"法人總買超(億)",</v>
      </c>
    </row>
    <row r="35" spans="10:12" ht="17.5" thickBot="1" x14ac:dyDescent="0.45">
      <c r="J35" s="9" t="s">
        <v>45</v>
      </c>
      <c r="K35" t="s">
        <v>45</v>
      </c>
      <c r="L35" t="str">
        <f t="shared" si="2"/>
        <v>"買超-外資(億)",</v>
      </c>
    </row>
    <row r="36" spans="10:12" ht="17.5" thickBot="1" x14ac:dyDescent="0.45">
      <c r="J36" s="9" t="s">
        <v>46</v>
      </c>
      <c r="K36" t="s">
        <v>46</v>
      </c>
      <c r="L36" t="str">
        <f t="shared" si="2"/>
        <v>"買超-投信(億)",</v>
      </c>
    </row>
    <row r="37" spans="10:12" ht="17.5" thickBot="1" x14ac:dyDescent="0.45">
      <c r="J37" s="9" t="s">
        <v>47</v>
      </c>
      <c r="K37" t="s">
        <v>47</v>
      </c>
      <c r="L37" t="str">
        <f t="shared" si="2"/>
        <v>"買超-自營商(億)",</v>
      </c>
    </row>
    <row r="38" spans="10:12" ht="17.5" thickBot="1" x14ac:dyDescent="0.45">
      <c r="J38" s="10" t="s">
        <v>48</v>
      </c>
      <c r="K38" t="s">
        <v>48</v>
      </c>
      <c r="L38" t="str">
        <f t="shared" si="2"/>
        <v>"買超-融資(億)",</v>
      </c>
    </row>
    <row r="39" spans="10:12" ht="17.5" thickBot="1" x14ac:dyDescent="0.45">
      <c r="J39" s="16" t="s">
        <v>29</v>
      </c>
      <c r="K39" t="s">
        <v>29</v>
      </c>
      <c r="L39" t="str">
        <f t="shared" si="2"/>
        <v>"資金走向",</v>
      </c>
    </row>
    <row r="40" spans="10:12" ht="17.5" thickBot="1" x14ac:dyDescent="0.45">
      <c r="J40" s="17" t="s">
        <v>30</v>
      </c>
      <c r="K40" t="s">
        <v>30</v>
      </c>
      <c r="L40" t="str">
        <f t="shared" si="2"/>
        <v>"資金走向判讀",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8154A-00ED-42E8-A184-B3A347AC145C}">
  <dimension ref="A1:AM6"/>
  <sheetViews>
    <sheetView workbookViewId="0">
      <selection activeCell="C15" sqref="C15"/>
    </sheetView>
  </sheetViews>
  <sheetFormatPr defaultRowHeight="17" x14ac:dyDescent="0.4"/>
  <cols>
    <col min="2" max="2" width="12.7265625" customWidth="1"/>
  </cols>
  <sheetData>
    <row r="1" spans="1:39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9" x14ac:dyDescent="0.4">
      <c r="A2" t="s">
        <v>0</v>
      </c>
      <c r="B2" t="s">
        <v>1</v>
      </c>
      <c r="C2" t="s">
        <v>5</v>
      </c>
      <c r="D2" t="s">
        <v>8</v>
      </c>
      <c r="E2" t="s">
        <v>9</v>
      </c>
      <c r="F2" t="s">
        <v>6</v>
      </c>
      <c r="G2" t="s">
        <v>7</v>
      </c>
      <c r="H2" t="s">
        <v>10</v>
      </c>
      <c r="I2" t="s">
        <v>31</v>
      </c>
      <c r="J2" t="s">
        <v>3</v>
      </c>
      <c r="K2" t="s">
        <v>11</v>
      </c>
      <c r="L2" t="s">
        <v>32</v>
      </c>
      <c r="M2" t="s">
        <v>33</v>
      </c>
      <c r="N2" t="s">
        <v>12</v>
      </c>
      <c r="O2" t="s">
        <v>34</v>
      </c>
      <c r="P2" t="s">
        <v>35</v>
      </c>
      <c r="Q2" t="s">
        <v>13</v>
      </c>
      <c r="R2" t="s">
        <v>36</v>
      </c>
      <c r="S2" t="s">
        <v>37</v>
      </c>
      <c r="T2" t="s">
        <v>38</v>
      </c>
      <c r="U2" t="s">
        <v>39</v>
      </c>
      <c r="V2" t="s">
        <v>40</v>
      </c>
      <c r="W2" t="s">
        <v>41</v>
      </c>
      <c r="X2" t="s">
        <v>42</v>
      </c>
      <c r="Y2" t="s">
        <v>43</v>
      </c>
      <c r="Z2" t="s">
        <v>14</v>
      </c>
      <c r="AA2" t="s">
        <v>15</v>
      </c>
      <c r="AB2" t="s">
        <v>16</v>
      </c>
      <c r="AC2" t="s">
        <v>17</v>
      </c>
      <c r="AD2" t="s">
        <v>18</v>
      </c>
      <c r="AE2" t="s">
        <v>19</v>
      </c>
      <c r="AF2" t="s">
        <v>4</v>
      </c>
      <c r="AG2" t="s">
        <v>44</v>
      </c>
      <c r="AH2" t="s">
        <v>45</v>
      </c>
      <c r="AI2" t="s">
        <v>46</v>
      </c>
      <c r="AJ2" t="s">
        <v>47</v>
      </c>
      <c r="AK2" t="s">
        <v>48</v>
      </c>
      <c r="AL2" t="s">
        <v>29</v>
      </c>
      <c r="AM2" t="s">
        <v>30</v>
      </c>
    </row>
    <row r="5" spans="1:39" ht="17.5" thickBot="1" x14ac:dyDescent="0.45"/>
    <row r="6" spans="1:39" ht="47" thickBot="1" x14ac:dyDescent="0.45">
      <c r="A6" s="1" t="s">
        <v>0</v>
      </c>
      <c r="B6" s="2" t="s">
        <v>1</v>
      </c>
      <c r="C6" s="3" t="s">
        <v>5</v>
      </c>
      <c r="D6" s="3" t="s">
        <v>8</v>
      </c>
      <c r="E6" s="3" t="s">
        <v>9</v>
      </c>
      <c r="F6" s="3" t="s">
        <v>6</v>
      </c>
      <c r="G6" s="3" t="s">
        <v>7</v>
      </c>
      <c r="H6" s="4" t="s">
        <v>10</v>
      </c>
      <c r="I6" s="5" t="s">
        <v>31</v>
      </c>
      <c r="J6" s="5" t="s">
        <v>3</v>
      </c>
      <c r="K6" s="5" t="s">
        <v>11</v>
      </c>
      <c r="L6" s="5" t="s">
        <v>32</v>
      </c>
      <c r="M6" s="5" t="s">
        <v>33</v>
      </c>
      <c r="N6" s="5" t="s">
        <v>12</v>
      </c>
      <c r="O6" s="5" t="s">
        <v>34</v>
      </c>
      <c r="P6" s="5" t="s">
        <v>35</v>
      </c>
      <c r="Q6" s="5" t="s">
        <v>13</v>
      </c>
      <c r="R6" s="5" t="s">
        <v>36</v>
      </c>
      <c r="S6" s="5" t="s">
        <v>37</v>
      </c>
      <c r="T6" s="6" t="s">
        <v>38</v>
      </c>
      <c r="U6" s="6" t="s">
        <v>39</v>
      </c>
      <c r="V6" s="6" t="s">
        <v>40</v>
      </c>
      <c r="W6" s="6" t="s">
        <v>41</v>
      </c>
      <c r="X6" s="6" t="s">
        <v>42</v>
      </c>
      <c r="Y6" s="7" t="s">
        <v>43</v>
      </c>
      <c r="Z6" s="8" t="s">
        <v>14</v>
      </c>
      <c r="AA6" s="8" t="s">
        <v>15</v>
      </c>
      <c r="AB6" s="8" t="s">
        <v>16</v>
      </c>
      <c r="AC6" s="8" t="s">
        <v>17</v>
      </c>
      <c r="AD6" s="8" t="s">
        <v>18</v>
      </c>
      <c r="AE6" s="8" t="s">
        <v>19</v>
      </c>
      <c r="AF6" s="9" t="s">
        <v>4</v>
      </c>
      <c r="AG6" s="9" t="s">
        <v>44</v>
      </c>
      <c r="AH6" s="9" t="s">
        <v>45</v>
      </c>
      <c r="AI6" s="9" t="s">
        <v>46</v>
      </c>
      <c r="AJ6" s="9" t="s">
        <v>47</v>
      </c>
      <c r="AK6" s="10" t="s">
        <v>48</v>
      </c>
      <c r="AL6" s="11" t="s">
        <v>29</v>
      </c>
      <c r="AM6" s="12" t="s">
        <v>30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對照</vt:lpstr>
      <vt:lpstr>memo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weihan jan</cp:lastModifiedBy>
  <dcterms:created xsi:type="dcterms:W3CDTF">2025-10-06T05:13:45Z</dcterms:created>
  <dcterms:modified xsi:type="dcterms:W3CDTF">2025-10-06T08:35:30Z</dcterms:modified>
</cp:coreProperties>
</file>