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8ED17605-A6CB-254B-83D0-61451174899E}" xr6:coauthVersionLast="43" xr6:coauthVersionMax="43" xr10:uidLastSave="{00000000-0000-0000-0000-000000000000}"/>
  <bookViews>
    <workbookView xWindow="0" yWindow="460" windowWidth="28800" windowHeight="16340" tabRatio="500" xr2:uid="{00000000-000D-0000-FFFF-FFFF00000000}"/>
  </bookViews>
  <sheets>
    <sheet name="Sheet1" sheetId="1" r:id="rId1"/>
  </sheets>
  <definedNames>
    <definedName name="Kd_DT">Sheet1!$F$22</definedName>
    <definedName name="keDT">Sheet1!$F$20</definedName>
    <definedName name="keTL">Sheet1!$F$28</definedName>
    <definedName name="koff_DT">Sheet1!$F$24</definedName>
    <definedName name="koff_TL">Sheet1!$F$32</definedName>
    <definedName name="kon_DT">Sheet1!$F$25</definedName>
    <definedName name="kon_TL">Sheet1!$F$33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31" i="1"/>
  <c r="I4" i="1"/>
  <c r="I5" i="1"/>
  <c r="I22" i="1"/>
  <c r="I13" i="1"/>
  <c r="I30" i="1"/>
  <c r="I16" i="1"/>
  <c r="I19" i="1"/>
  <c r="I32" i="1"/>
  <c r="I24" i="1"/>
  <c r="I33" i="1"/>
  <c r="I26" i="1"/>
  <c r="I12" i="1"/>
  <c r="I17" i="1"/>
  <c r="I2" i="1"/>
  <c r="I3" i="1"/>
  <c r="I20" i="1"/>
  <c r="I21" i="1"/>
  <c r="I15" i="1"/>
  <c r="I28" i="1"/>
  <c r="I29" i="1"/>
  <c r="I31" i="1"/>
  <c r="I7" i="1"/>
  <c r="I27" i="1"/>
  <c r="I23" i="1"/>
  <c r="I6" i="1"/>
  <c r="I18" i="1"/>
  <c r="I11" i="1"/>
  <c r="I25" i="1"/>
  <c r="I14" i="1"/>
  <c r="F23" i="1" l="1"/>
  <c r="F10" i="1"/>
  <c r="F9" i="1"/>
  <c r="F8" i="1"/>
</calcChain>
</file>

<file path=xl/sharedStrings.xml><?xml version="1.0" encoding="utf-8"?>
<sst xmlns="http://schemas.openxmlformats.org/spreadsheetml/2006/main" count="219" uniqueCount="98">
  <si>
    <t>Order</t>
  </si>
  <si>
    <t>ParamType</t>
  </si>
  <si>
    <t>Molecule</t>
  </si>
  <si>
    <t>Description</t>
  </si>
  <si>
    <t>Parameter</t>
  </si>
  <si>
    <t>Value</t>
  </si>
  <si>
    <t>Units</t>
  </si>
  <si>
    <t>Source</t>
  </si>
  <si>
    <t>Formula</t>
  </si>
  <si>
    <t>Comment or Reference</t>
  </si>
  <si>
    <t>PK</t>
  </si>
  <si>
    <t>Drug</t>
  </si>
  <si>
    <t>Bioavailabiity</t>
  </si>
  <si>
    <t>F</t>
  </si>
  <si>
    <t>-</t>
  </si>
  <si>
    <t>set to 0 not used</t>
  </si>
  <si>
    <t>Subcut. Absorption</t>
  </si>
  <si>
    <t>ka</t>
  </si>
  <si>
    <t>1/d</t>
  </si>
  <si>
    <t>Clearance</t>
  </si>
  <si>
    <t>CL</t>
  </si>
  <si>
    <t>L/d</t>
  </si>
  <si>
    <t>literature</t>
  </si>
  <si>
    <t>https://www.ncbi.nlm.nih.gov/pubmed/28833321</t>
  </si>
  <si>
    <t>converted l/h to l/day for 68 median weight</t>
  </si>
  <si>
    <t>Central Volume</t>
  </si>
  <si>
    <t>V1</t>
  </si>
  <si>
    <t>L</t>
  </si>
  <si>
    <t>Intercomp. CL</t>
  </si>
  <si>
    <t>Q</t>
  </si>
  <si>
    <t>Periph. Volume</t>
  </si>
  <si>
    <t>V2</t>
  </si>
  <si>
    <t>Elimination Rate</t>
  </si>
  <si>
    <t>keD</t>
  </si>
  <si>
    <t>calc</t>
  </si>
  <si>
    <t>k12</t>
  </si>
  <si>
    <t>=Q/V1</t>
  </si>
  <si>
    <t>Periph--&gt;Central Transit</t>
  </si>
  <si>
    <t>k21</t>
  </si>
  <si>
    <t>=Q/V2</t>
  </si>
  <si>
    <t>Binding</t>
  </si>
  <si>
    <t>Molecular Weight</t>
  </si>
  <si>
    <t>MWD</t>
  </si>
  <si>
    <t>kDa</t>
  </si>
  <si>
    <t>Target (VEGFR2)</t>
  </si>
  <si>
    <t>MWT</t>
  </si>
  <si>
    <t>Ligand (VEGF)</t>
  </si>
  <si>
    <t>MWL</t>
  </si>
  <si>
    <t>Turnover</t>
  </si>
  <si>
    <t>Target</t>
  </si>
  <si>
    <t>Synthesis Rate</t>
  </si>
  <si>
    <t>ksynT</t>
  </si>
  <si>
    <t>nM/d</t>
  </si>
  <si>
    <t>from bevaci</t>
  </si>
  <si>
    <t>keT</t>
  </si>
  <si>
    <t>keDT</t>
  </si>
  <si>
    <t>Baseline Levels</t>
  </si>
  <si>
    <t>T0</t>
  </si>
  <si>
    <t>nM</t>
  </si>
  <si>
    <t>Bindinig Affinity</t>
  </si>
  <si>
    <t>Kd_DT</t>
  </si>
  <si>
    <t>https://www.ncbi.nlm.nih.gov/pmc/articles/PMC2834394/pdf/zlj780.pdf</t>
  </si>
  <si>
    <t>Disassociation Rate</t>
  </si>
  <si>
    <t>koff_DT</t>
  </si>
  <si>
    <t>calculated</t>
  </si>
  <si>
    <t>Association Rate</t>
  </si>
  <si>
    <t>kon_DT</t>
  </si>
  <si>
    <t>1/(nM*d)</t>
  </si>
  <si>
    <t>guess</t>
  </si>
  <si>
    <t>Ligand</t>
  </si>
  <si>
    <t>ksynL</t>
  </si>
  <si>
    <t>keL</t>
  </si>
  <si>
    <t>keTL</t>
  </si>
  <si>
    <t>L0</t>
  </si>
  <si>
    <t>spratlin et al</t>
  </si>
  <si>
    <t>Kd_TL</t>
  </si>
  <si>
    <t>Shibuya et al. 2011</t>
  </si>
  <si>
    <t>doi: 10.1007/s10456-011-9249-6</t>
  </si>
  <si>
    <t>koff_TL</t>
  </si>
  <si>
    <t>kon_TL</t>
  </si>
  <si>
    <t>binding parameters were used for VEGFR2 and VEGF</t>
  </si>
  <si>
    <t>Vm_ugml</t>
  </si>
  <si>
    <t>ug/(ml*d)</t>
  </si>
  <si>
    <t>linear PK</t>
  </si>
  <si>
    <t>Nonlinear Elim Km</t>
  </si>
  <si>
    <t>Km_ugml</t>
  </si>
  <si>
    <t>ug/ml</t>
  </si>
  <si>
    <t>Gibiansky12 - Table 1 doi 10.1007/s10928-011-9227-z</t>
  </si>
  <si>
    <t>Vm</t>
  </si>
  <si>
    <t>Km</t>
  </si>
  <si>
    <t>Equilibration Constant</t>
  </si>
  <si>
    <t>Kss_DT</t>
  </si>
  <si>
    <t>Equilibration</t>
  </si>
  <si>
    <t>Kss_TL</t>
  </si>
  <si>
    <t>set to 1 not used</t>
  </si>
  <si>
    <t>=CL/V</t>
  </si>
  <si>
    <t>Central--&gt;Periph Transit</t>
  </si>
  <si>
    <t>Nonlinear Elim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</si>
</sst>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theme="1"/>
      <name val="DengXian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0563C1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0" xfId="0" applyFont="1" applyAlignment="1">
      <alignment wrapText="1"/>
    </xf>
    <xf numFmtId="0" fontId="3" fillId="0" borderId="0" xfId="0" applyFont="1"/>
    <xf numFmtId="0" fontId="0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6" fillId="0" borderId="0" xfId="0" applyFont="1" applyAlignment="1"/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07%2Fs10456-011-9249-6" TargetMode="External"/><Relationship Id="rId2" Type="http://schemas.openxmlformats.org/officeDocument/2006/relationships/hyperlink" Target="https://dx.doi.org/10.1007%2Fs10456-011-9249-6" TargetMode="External"/><Relationship Id="rId1" Type="http://schemas.openxmlformats.org/officeDocument/2006/relationships/hyperlink" Target="https://dx.doi.org/10.1007%2Fs10456-011-9249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tabSelected="1" workbookViewId="0">
      <selection activeCell="D12" sqref="D12"/>
    </sheetView>
  </sheetViews>
  <sheetFormatPr baseColWidth="10" defaultColWidth="14.5" defaultRowHeight="15" customHeight="1" x14ac:dyDescent="0.2"/>
  <cols>
    <col min="1" max="1" width="8.6640625" customWidth="1"/>
    <col min="2" max="2" width="20" customWidth="1"/>
    <col min="3" max="3" width="22.33203125" customWidth="1"/>
    <col min="4" max="4" width="20.83203125" customWidth="1"/>
    <col min="5" max="5" width="16.1640625" customWidth="1"/>
    <col min="6" max="6" width="15.5" customWidth="1"/>
    <col min="7" max="7" width="8.6640625" customWidth="1"/>
    <col min="8" max="8" width="16" customWidth="1"/>
    <col min="9" max="9" width="22.83203125" customWidth="1"/>
    <col min="10" max="10" width="22.1640625" customWidth="1"/>
    <col min="11" max="26" width="8.6640625" customWidth="1"/>
  </cols>
  <sheetData>
    <row r="1" spans="1:13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</row>
    <row r="2" spans="1:13" ht="17" thickBot="1" x14ac:dyDescent="0.25">
      <c r="A2" s="4">
        <v>1</v>
      </c>
      <c r="B2" s="3" t="s">
        <v>10</v>
      </c>
      <c r="C2" s="3" t="s">
        <v>11</v>
      </c>
      <c r="D2" s="3" t="s">
        <v>12</v>
      </c>
      <c r="E2" s="3" t="s">
        <v>13</v>
      </c>
      <c r="F2" s="4">
        <v>0</v>
      </c>
      <c r="G2" s="3" t="s">
        <v>14</v>
      </c>
      <c r="H2" s="15" t="s">
        <v>15</v>
      </c>
      <c r="I2" s="19" t="str">
        <f t="shared" ref="I2:I33" ca="1" si="0">_xlfn.IFNA(_xlfn.FORMULATEXT(F2),"")</f>
        <v/>
      </c>
      <c r="J2" s="3"/>
      <c r="K2" s="3"/>
      <c r="L2" s="3"/>
    </row>
    <row r="3" spans="1:13" ht="17" thickBot="1" x14ac:dyDescent="0.25">
      <c r="A3" s="4">
        <v>2</v>
      </c>
      <c r="B3" s="3" t="s">
        <v>10</v>
      </c>
      <c r="C3" s="3" t="s">
        <v>11</v>
      </c>
      <c r="D3" s="3" t="s">
        <v>16</v>
      </c>
      <c r="E3" s="3" t="s">
        <v>17</v>
      </c>
      <c r="F3" s="4">
        <v>0</v>
      </c>
      <c r="G3" s="3" t="s">
        <v>18</v>
      </c>
      <c r="H3" s="15" t="s">
        <v>15</v>
      </c>
      <c r="I3" s="19" t="str">
        <f t="shared" ca="1" si="0"/>
        <v/>
      </c>
      <c r="J3" s="3"/>
      <c r="K3" s="3"/>
      <c r="L3" s="3"/>
    </row>
    <row r="4" spans="1:13" ht="17" thickBot="1" x14ac:dyDescent="0.25">
      <c r="A4" s="4">
        <v>3</v>
      </c>
      <c r="B4" s="3" t="s">
        <v>10</v>
      </c>
      <c r="C4" s="3" t="s">
        <v>11</v>
      </c>
      <c r="D4" s="3" t="s">
        <v>19</v>
      </c>
      <c r="E4" s="3" t="s">
        <v>20</v>
      </c>
      <c r="F4" s="4">
        <v>0.35499999999999998</v>
      </c>
      <c r="G4" s="3" t="s">
        <v>21</v>
      </c>
      <c r="H4" s="15" t="s">
        <v>22</v>
      </c>
      <c r="I4" s="19" t="str">
        <f t="shared" ca="1" si="0"/>
        <v/>
      </c>
      <c r="J4" s="5" t="s">
        <v>23</v>
      </c>
      <c r="K4" s="3"/>
      <c r="L4" s="3"/>
      <c r="M4" t="s">
        <v>24</v>
      </c>
    </row>
    <row r="5" spans="1:13" ht="17" thickBot="1" x14ac:dyDescent="0.25">
      <c r="A5" s="4">
        <v>4</v>
      </c>
      <c r="B5" s="3" t="s">
        <v>10</v>
      </c>
      <c r="C5" s="3" t="s">
        <v>11</v>
      </c>
      <c r="D5" s="3" t="s">
        <v>25</v>
      </c>
      <c r="E5" s="3" t="s">
        <v>26</v>
      </c>
      <c r="F5" s="4">
        <v>3.26</v>
      </c>
      <c r="G5" s="3" t="s">
        <v>27</v>
      </c>
      <c r="H5" s="15" t="s">
        <v>22</v>
      </c>
      <c r="I5" s="19" t="str">
        <f t="shared" ca="1" si="0"/>
        <v/>
      </c>
      <c r="J5" s="5" t="s">
        <v>23</v>
      </c>
      <c r="K5" s="3"/>
      <c r="L5" s="3"/>
    </row>
    <row r="6" spans="1:13" ht="17" thickBot="1" x14ac:dyDescent="0.25">
      <c r="A6" s="4">
        <v>5</v>
      </c>
      <c r="B6" s="3" t="s">
        <v>10</v>
      </c>
      <c r="C6" s="3" t="s">
        <v>11</v>
      </c>
      <c r="D6" s="3" t="s">
        <v>28</v>
      </c>
      <c r="E6" s="3" t="s">
        <v>29</v>
      </c>
      <c r="F6" s="4">
        <v>0.24399999999999999</v>
      </c>
      <c r="G6" s="3" t="s">
        <v>21</v>
      </c>
      <c r="H6" s="15" t="s">
        <v>22</v>
      </c>
      <c r="I6" s="19" t="str">
        <f t="shared" ca="1" si="0"/>
        <v/>
      </c>
      <c r="J6" s="5" t="s">
        <v>23</v>
      </c>
      <c r="K6" s="3"/>
      <c r="L6" s="3"/>
    </row>
    <row r="7" spans="1:13" ht="17" thickBot="1" x14ac:dyDescent="0.25">
      <c r="A7" s="4">
        <v>6</v>
      </c>
      <c r="B7" s="3" t="s">
        <v>10</v>
      </c>
      <c r="C7" s="3" t="s">
        <v>11</v>
      </c>
      <c r="D7" s="3" t="s">
        <v>30</v>
      </c>
      <c r="E7" s="3" t="s">
        <v>31</v>
      </c>
      <c r="F7" s="4">
        <v>2.04</v>
      </c>
      <c r="G7" s="3" t="s">
        <v>27</v>
      </c>
      <c r="H7" s="15" t="s">
        <v>22</v>
      </c>
      <c r="I7" s="19" t="str">
        <f t="shared" ca="1" si="0"/>
        <v/>
      </c>
      <c r="J7" s="5" t="s">
        <v>23</v>
      </c>
      <c r="K7" s="3"/>
      <c r="L7" s="3"/>
    </row>
    <row r="8" spans="1:13" ht="17" thickBot="1" x14ac:dyDescent="0.25">
      <c r="A8" s="4">
        <v>7</v>
      </c>
      <c r="B8" s="3" t="s">
        <v>10</v>
      </c>
      <c r="C8" s="3" t="s">
        <v>11</v>
      </c>
      <c r="D8" s="3" t="s">
        <v>32</v>
      </c>
      <c r="E8" s="3" t="s">
        <v>33</v>
      </c>
      <c r="F8" s="4">
        <f>F4/F5</f>
        <v>0.10889570552147239</v>
      </c>
      <c r="G8" s="3" t="s">
        <v>18</v>
      </c>
      <c r="H8" s="15" t="s">
        <v>34</v>
      </c>
      <c r="I8" s="20" t="s">
        <v>95</v>
      </c>
      <c r="J8" s="3"/>
      <c r="K8" s="3"/>
      <c r="L8" s="3"/>
    </row>
    <row r="9" spans="1:13" ht="17" thickBot="1" x14ac:dyDescent="0.25">
      <c r="A9" s="6">
        <v>8</v>
      </c>
      <c r="B9" s="3" t="s">
        <v>10</v>
      </c>
      <c r="C9" s="3" t="s">
        <v>11</v>
      </c>
      <c r="D9" s="14" t="s">
        <v>96</v>
      </c>
      <c r="E9" s="3" t="s">
        <v>35</v>
      </c>
      <c r="F9" s="4">
        <f>F6/F5</f>
        <v>7.4846625766871164E-2</v>
      </c>
      <c r="G9" s="3" t="s">
        <v>18</v>
      </c>
      <c r="H9" s="15" t="s">
        <v>34</v>
      </c>
      <c r="I9" s="20" t="s">
        <v>36</v>
      </c>
      <c r="J9" s="3"/>
      <c r="K9" s="3"/>
      <c r="L9" s="3"/>
    </row>
    <row r="10" spans="1:13" ht="17" thickBot="1" x14ac:dyDescent="0.25">
      <c r="A10" s="6">
        <v>9</v>
      </c>
      <c r="B10" s="3" t="s">
        <v>10</v>
      </c>
      <c r="C10" s="3" t="s">
        <v>11</v>
      </c>
      <c r="D10" s="3" t="s">
        <v>37</v>
      </c>
      <c r="E10" s="3" t="s">
        <v>38</v>
      </c>
      <c r="F10" s="4">
        <f>F6/F7</f>
        <v>0.11960784313725489</v>
      </c>
      <c r="G10" s="3" t="s">
        <v>18</v>
      </c>
      <c r="H10" s="15" t="s">
        <v>34</v>
      </c>
      <c r="I10" s="20" t="s">
        <v>39</v>
      </c>
      <c r="J10" s="3"/>
      <c r="K10" s="3"/>
      <c r="L10" s="3"/>
    </row>
    <row r="11" spans="1:13" ht="16" x14ac:dyDescent="0.2">
      <c r="A11">
        <v>10</v>
      </c>
      <c r="B11" t="s">
        <v>10</v>
      </c>
      <c r="C11" t="s">
        <v>11</v>
      </c>
      <c r="D11" s="21" t="s">
        <v>97</v>
      </c>
      <c r="E11" t="s">
        <v>81</v>
      </c>
      <c r="F11" s="12">
        <v>0</v>
      </c>
      <c r="G11" t="s">
        <v>82</v>
      </c>
      <c r="H11" s="18" t="s">
        <v>15</v>
      </c>
      <c r="I11" s="19" t="str">
        <f t="shared" ca="1" si="0"/>
        <v/>
      </c>
      <c r="J11" t="s">
        <v>83</v>
      </c>
    </row>
    <row r="12" spans="1:13" ht="16" x14ac:dyDescent="0.2">
      <c r="A12">
        <v>11</v>
      </c>
      <c r="B12" t="s">
        <v>10</v>
      </c>
      <c r="C12" t="s">
        <v>11</v>
      </c>
      <c r="D12" t="s">
        <v>84</v>
      </c>
      <c r="E12" t="s">
        <v>85</v>
      </c>
      <c r="F12" s="12">
        <v>1</v>
      </c>
      <c r="G12" t="s">
        <v>86</v>
      </c>
      <c r="H12" s="18" t="s">
        <v>94</v>
      </c>
      <c r="I12" s="19" t="str">
        <f t="shared" ca="1" si="0"/>
        <v/>
      </c>
      <c r="J12" t="s">
        <v>87</v>
      </c>
    </row>
    <row r="13" spans="1:13" ht="16" x14ac:dyDescent="0.2">
      <c r="A13">
        <v>12</v>
      </c>
      <c r="B13" t="s">
        <v>10</v>
      </c>
      <c r="C13" t="s">
        <v>11</v>
      </c>
      <c r="D13" s="21" t="s">
        <v>97</v>
      </c>
      <c r="E13" t="s">
        <v>88</v>
      </c>
      <c r="F13" s="12">
        <v>0</v>
      </c>
      <c r="G13" t="s">
        <v>52</v>
      </c>
      <c r="H13" s="18" t="s">
        <v>15</v>
      </c>
      <c r="I13" s="19" t="str">
        <f t="shared" ca="1" si="0"/>
        <v/>
      </c>
    </row>
    <row r="14" spans="1:13" ht="17" thickBot="1" x14ac:dyDescent="0.25">
      <c r="A14">
        <v>13</v>
      </c>
      <c r="B14" t="s">
        <v>10</v>
      </c>
      <c r="C14" t="s">
        <v>11</v>
      </c>
      <c r="D14" t="s">
        <v>84</v>
      </c>
      <c r="E14" t="s">
        <v>89</v>
      </c>
      <c r="F14" s="12">
        <v>1</v>
      </c>
      <c r="G14" t="s">
        <v>58</v>
      </c>
      <c r="H14" s="18" t="s">
        <v>94</v>
      </c>
      <c r="I14" s="19" t="str">
        <f t="shared" ca="1" si="0"/>
        <v/>
      </c>
    </row>
    <row r="15" spans="1:13" ht="17" thickBot="1" x14ac:dyDescent="0.25">
      <c r="A15" s="4">
        <v>14</v>
      </c>
      <c r="B15" s="3" t="s">
        <v>40</v>
      </c>
      <c r="C15" s="3" t="s">
        <v>11</v>
      </c>
      <c r="D15" s="3" t="s">
        <v>41</v>
      </c>
      <c r="E15" s="3" t="s">
        <v>42</v>
      </c>
      <c r="F15" s="4">
        <v>147</v>
      </c>
      <c r="G15" s="3" t="s">
        <v>43</v>
      </c>
      <c r="H15" s="15" t="s">
        <v>22</v>
      </c>
      <c r="I15" s="19" t="str">
        <f t="shared" ca="1" si="0"/>
        <v/>
      </c>
      <c r="J15" s="5"/>
      <c r="K15" s="3"/>
      <c r="L15" s="3"/>
    </row>
    <row r="16" spans="1:13" ht="17" thickBot="1" x14ac:dyDescent="0.25">
      <c r="A16" s="4">
        <v>15</v>
      </c>
      <c r="B16" s="3" t="s">
        <v>40</v>
      </c>
      <c r="C16" s="3" t="s">
        <v>44</v>
      </c>
      <c r="D16" s="3" t="s">
        <v>41</v>
      </c>
      <c r="E16" s="3" t="s">
        <v>45</v>
      </c>
      <c r="F16" s="4">
        <v>152</v>
      </c>
      <c r="G16" s="3" t="s">
        <v>43</v>
      </c>
      <c r="H16" s="15" t="s">
        <v>22</v>
      </c>
      <c r="I16" s="19" t="str">
        <f t="shared" ca="1" si="0"/>
        <v/>
      </c>
      <c r="J16" s="5"/>
      <c r="K16" s="3"/>
      <c r="L16" s="3"/>
    </row>
    <row r="17" spans="1:12" ht="15.75" customHeight="1" thickBot="1" x14ac:dyDescent="0.25">
      <c r="A17" s="4">
        <v>16</v>
      </c>
      <c r="B17" s="3" t="s">
        <v>40</v>
      </c>
      <c r="C17" s="3" t="s">
        <v>46</v>
      </c>
      <c r="D17" s="3" t="s">
        <v>41</v>
      </c>
      <c r="E17" s="3" t="s">
        <v>47</v>
      </c>
      <c r="F17" s="4">
        <v>38</v>
      </c>
      <c r="G17" s="3" t="s">
        <v>43</v>
      </c>
      <c r="H17" s="15" t="s">
        <v>22</v>
      </c>
      <c r="I17" s="19" t="str">
        <f t="shared" ca="1" si="0"/>
        <v/>
      </c>
      <c r="J17" s="5"/>
      <c r="K17" s="3"/>
      <c r="L17" s="3"/>
    </row>
    <row r="18" spans="1:12" ht="15.75" customHeight="1" thickBot="1" x14ac:dyDescent="0.25">
      <c r="A18" s="4">
        <v>18</v>
      </c>
      <c r="B18" s="3" t="s">
        <v>48</v>
      </c>
      <c r="C18" s="3" t="s">
        <v>49</v>
      </c>
      <c r="D18" s="3" t="s">
        <v>50</v>
      </c>
      <c r="E18" s="3" t="s">
        <v>51</v>
      </c>
      <c r="F18" s="6">
        <v>0.03</v>
      </c>
      <c r="G18" s="3" t="s">
        <v>52</v>
      </c>
      <c r="H18" s="15" t="s">
        <v>53</v>
      </c>
      <c r="I18" s="19" t="str">
        <f t="shared" ca="1" si="0"/>
        <v/>
      </c>
      <c r="J18" s="5"/>
      <c r="K18" s="3"/>
      <c r="L18" s="3"/>
    </row>
    <row r="19" spans="1:12" ht="15.75" customHeight="1" thickBot="1" x14ac:dyDescent="0.25">
      <c r="A19" s="4">
        <v>19</v>
      </c>
      <c r="B19" s="3" t="s">
        <v>48</v>
      </c>
      <c r="C19" s="3" t="s">
        <v>49</v>
      </c>
      <c r="D19" s="3" t="s">
        <v>32</v>
      </c>
      <c r="E19" s="3" t="s">
        <v>54</v>
      </c>
      <c r="F19" s="6">
        <v>3</v>
      </c>
      <c r="G19" s="3" t="s">
        <v>18</v>
      </c>
      <c r="H19" s="15" t="s">
        <v>53</v>
      </c>
      <c r="I19" s="19" t="str">
        <f t="shared" ca="1" si="0"/>
        <v/>
      </c>
      <c r="J19" s="5"/>
      <c r="K19" s="3"/>
      <c r="L19" s="3"/>
    </row>
    <row r="20" spans="1:12" ht="15.75" customHeight="1" thickBot="1" x14ac:dyDescent="0.25">
      <c r="A20" s="4">
        <v>21</v>
      </c>
      <c r="B20" s="3" t="s">
        <v>48</v>
      </c>
      <c r="C20" s="3" t="s">
        <v>49</v>
      </c>
      <c r="D20" s="3" t="s">
        <v>32</v>
      </c>
      <c r="E20" s="3" t="s">
        <v>55</v>
      </c>
      <c r="F20" s="8">
        <v>6</v>
      </c>
      <c r="G20" s="3" t="s">
        <v>18</v>
      </c>
      <c r="H20" s="15" t="s">
        <v>68</v>
      </c>
      <c r="I20" s="19" t="str">
        <f t="shared" ca="1" si="0"/>
        <v/>
      </c>
      <c r="J20" s="5"/>
      <c r="K20" s="3"/>
      <c r="L20" s="3"/>
    </row>
    <row r="21" spans="1:12" ht="15.75" customHeight="1" thickBot="1" x14ac:dyDescent="0.25">
      <c r="A21" s="4">
        <v>22</v>
      </c>
      <c r="B21" s="3" t="s">
        <v>48</v>
      </c>
      <c r="C21" s="3" t="s">
        <v>49</v>
      </c>
      <c r="D21" s="3" t="s">
        <v>56</v>
      </c>
      <c r="E21" s="3" t="s">
        <v>57</v>
      </c>
      <c r="F21" s="4">
        <v>5.0000000000000001E-3</v>
      </c>
      <c r="G21" s="3" t="s">
        <v>58</v>
      </c>
      <c r="H21" s="15" t="s">
        <v>22</v>
      </c>
      <c r="I21" s="19" t="str">
        <f t="shared" ca="1" si="0"/>
        <v/>
      </c>
      <c r="J21" s="5"/>
      <c r="K21" s="3"/>
      <c r="L21" s="3"/>
    </row>
    <row r="22" spans="1:12" ht="15.75" customHeight="1" thickBot="1" x14ac:dyDescent="0.25">
      <c r="A22" s="4">
        <v>24</v>
      </c>
      <c r="B22" s="3" t="s">
        <v>40</v>
      </c>
      <c r="C22" s="3" t="s">
        <v>49</v>
      </c>
      <c r="D22" s="3" t="s">
        <v>59</v>
      </c>
      <c r="E22" s="3" t="s">
        <v>60</v>
      </c>
      <c r="F22" s="4">
        <v>0.05</v>
      </c>
      <c r="G22" s="3" t="s">
        <v>58</v>
      </c>
      <c r="H22" s="15" t="s">
        <v>22</v>
      </c>
      <c r="I22" s="19" t="str">
        <f t="shared" ca="1" si="0"/>
        <v/>
      </c>
      <c r="J22" s="5" t="s">
        <v>61</v>
      </c>
      <c r="K22" s="3"/>
      <c r="L22" s="3"/>
    </row>
    <row r="23" spans="1:12" ht="15.75" customHeight="1" thickBot="1" x14ac:dyDescent="0.25">
      <c r="A23" s="6">
        <v>24.5</v>
      </c>
      <c r="B23" s="14" t="s">
        <v>40</v>
      </c>
      <c r="C23" s="14" t="s">
        <v>49</v>
      </c>
      <c r="D23" s="14" t="s">
        <v>92</v>
      </c>
      <c r="E23" s="14" t="s">
        <v>91</v>
      </c>
      <c r="F23" s="6">
        <f>(koff_DT+keDT)/kon_DT</f>
        <v>3.05</v>
      </c>
      <c r="G23" s="14" t="s">
        <v>58</v>
      </c>
      <c r="H23" s="15" t="s">
        <v>64</v>
      </c>
      <c r="I23" s="19" t="str">
        <f t="shared" ca="1" si="0"/>
        <v>=(koff_DT+keDT)/kon_DT</v>
      </c>
      <c r="J23" s="5"/>
      <c r="K23" s="7"/>
      <c r="L23" s="7"/>
    </row>
    <row r="24" spans="1:12" ht="15.75" customHeight="1" thickBot="1" x14ac:dyDescent="0.25">
      <c r="A24" s="4">
        <v>25</v>
      </c>
      <c r="B24" s="3" t="s">
        <v>40</v>
      </c>
      <c r="C24" s="3" t="s">
        <v>49</v>
      </c>
      <c r="D24" s="3" t="s">
        <v>62</v>
      </c>
      <c r="E24" s="3" t="s">
        <v>63</v>
      </c>
      <c r="F24" s="4">
        <f>Kd_DT*kon_DT</f>
        <v>0.1</v>
      </c>
      <c r="G24" s="3" t="s">
        <v>18</v>
      </c>
      <c r="H24" s="15" t="s">
        <v>64</v>
      </c>
      <c r="I24" s="19" t="str">
        <f t="shared" ca="1" si="0"/>
        <v>=Kd_DT*kon_DT</v>
      </c>
      <c r="J24" s="3"/>
      <c r="K24" s="3"/>
      <c r="L24" s="3"/>
    </row>
    <row r="25" spans="1:12" ht="15.75" customHeight="1" thickBot="1" x14ac:dyDescent="0.25">
      <c r="A25" s="13">
        <v>26</v>
      </c>
      <c r="B25" s="3" t="s">
        <v>40</v>
      </c>
      <c r="C25" s="3" t="s">
        <v>49</v>
      </c>
      <c r="D25" s="3" t="s">
        <v>65</v>
      </c>
      <c r="E25" s="3" t="s">
        <v>66</v>
      </c>
      <c r="F25" s="6">
        <v>2</v>
      </c>
      <c r="G25" s="3" t="s">
        <v>67</v>
      </c>
      <c r="H25" s="15" t="s">
        <v>68</v>
      </c>
      <c r="I25" s="19" t="str">
        <f t="shared" ca="1" si="0"/>
        <v/>
      </c>
      <c r="J25" s="3"/>
      <c r="K25" s="3"/>
      <c r="L25" s="3"/>
    </row>
    <row r="26" spans="1:12" ht="15.75" customHeight="1" thickBot="1" x14ac:dyDescent="0.25">
      <c r="A26" s="4">
        <v>27</v>
      </c>
      <c r="B26" s="3" t="s">
        <v>48</v>
      </c>
      <c r="C26" s="3" t="s">
        <v>69</v>
      </c>
      <c r="D26" s="3" t="s">
        <v>50</v>
      </c>
      <c r="E26" s="3" t="s">
        <v>70</v>
      </c>
      <c r="F26" s="4">
        <v>1.4E-2</v>
      </c>
      <c r="G26" s="3" t="s">
        <v>52</v>
      </c>
      <c r="H26" s="15" t="s">
        <v>68</v>
      </c>
      <c r="I26" s="19" t="str">
        <f t="shared" ca="1" si="0"/>
        <v/>
      </c>
      <c r="J26" s="3"/>
      <c r="K26" s="3"/>
      <c r="L26" s="3"/>
    </row>
    <row r="27" spans="1:12" ht="15.75" customHeight="1" thickBot="1" x14ac:dyDescent="0.25">
      <c r="A27" s="4">
        <v>28</v>
      </c>
      <c r="B27" s="3" t="s">
        <v>48</v>
      </c>
      <c r="C27" s="3" t="s">
        <v>69</v>
      </c>
      <c r="D27" s="3" t="s">
        <v>32</v>
      </c>
      <c r="E27" s="3" t="s">
        <v>71</v>
      </c>
      <c r="F27" s="4">
        <v>7</v>
      </c>
      <c r="G27" s="3" t="s">
        <v>18</v>
      </c>
      <c r="H27" s="15" t="s">
        <v>68</v>
      </c>
      <c r="I27" s="19" t="str">
        <f t="shared" ca="1" si="0"/>
        <v/>
      </c>
      <c r="J27" s="3"/>
      <c r="K27" s="3"/>
      <c r="L27" s="3"/>
    </row>
    <row r="28" spans="1:12" ht="15.75" customHeight="1" thickBot="1" x14ac:dyDescent="0.25">
      <c r="A28" s="4">
        <v>29</v>
      </c>
      <c r="B28" s="3" t="s">
        <v>48</v>
      </c>
      <c r="C28" s="3" t="s">
        <v>69</v>
      </c>
      <c r="D28" s="3" t="s">
        <v>32</v>
      </c>
      <c r="E28" s="3" t="s">
        <v>72</v>
      </c>
      <c r="F28" s="6">
        <v>6</v>
      </c>
      <c r="G28" s="3" t="s">
        <v>18</v>
      </c>
      <c r="H28" s="16" t="s">
        <v>68</v>
      </c>
      <c r="I28" s="19" t="str">
        <f t="shared" ca="1" si="0"/>
        <v/>
      </c>
      <c r="J28" s="3"/>
      <c r="K28" s="3"/>
      <c r="L28" s="3"/>
    </row>
    <row r="29" spans="1:12" ht="15.75" customHeight="1" thickBot="1" x14ac:dyDescent="0.25">
      <c r="A29" s="4">
        <v>30</v>
      </c>
      <c r="B29" s="3" t="s">
        <v>48</v>
      </c>
      <c r="C29" s="3" t="s">
        <v>69</v>
      </c>
      <c r="D29" s="3" t="s">
        <v>56</v>
      </c>
      <c r="E29" s="3" t="s">
        <v>73</v>
      </c>
      <c r="F29" s="4">
        <v>5.0000000000000001E-3</v>
      </c>
      <c r="G29" s="3" t="s">
        <v>58</v>
      </c>
      <c r="H29" s="17" t="s">
        <v>64</v>
      </c>
      <c r="I29" s="19" t="str">
        <f t="shared" ca="1" si="0"/>
        <v/>
      </c>
      <c r="J29" s="5" t="s">
        <v>74</v>
      </c>
      <c r="K29" s="3"/>
      <c r="L29" s="3"/>
    </row>
    <row r="30" spans="1:12" ht="15.75" customHeight="1" thickBot="1" x14ac:dyDescent="0.25">
      <c r="A30" s="4">
        <v>31</v>
      </c>
      <c r="B30" s="3" t="s">
        <v>40</v>
      </c>
      <c r="C30" s="3" t="s">
        <v>69</v>
      </c>
      <c r="D30" s="3" t="s">
        <v>59</v>
      </c>
      <c r="E30" s="3" t="s">
        <v>75</v>
      </c>
      <c r="F30" s="4">
        <v>8.7999999999999995E-2</v>
      </c>
      <c r="G30" s="3" t="s">
        <v>58</v>
      </c>
      <c r="H30" s="15" t="s">
        <v>22</v>
      </c>
      <c r="I30" s="19" t="str">
        <f t="shared" ca="1" si="0"/>
        <v/>
      </c>
      <c r="J30" s="5" t="s">
        <v>76</v>
      </c>
      <c r="K30" s="3"/>
      <c r="L30" s="9" t="s">
        <v>77</v>
      </c>
    </row>
    <row r="31" spans="1:12" ht="15.75" customHeight="1" thickBot="1" x14ac:dyDescent="0.25">
      <c r="A31" s="6">
        <v>31.5</v>
      </c>
      <c r="B31" s="14" t="s">
        <v>40</v>
      </c>
      <c r="C31" s="14" t="s">
        <v>69</v>
      </c>
      <c r="D31" s="14" t="s">
        <v>90</v>
      </c>
      <c r="E31" s="14" t="s">
        <v>93</v>
      </c>
      <c r="F31" s="6">
        <f>(koff_TL+keTL)/kon_TL</f>
        <v>394.82565789473688</v>
      </c>
      <c r="G31" s="14" t="s">
        <v>58</v>
      </c>
      <c r="H31" s="15" t="s">
        <v>64</v>
      </c>
      <c r="I31" s="19" t="str">
        <f t="shared" ca="1" si="0"/>
        <v>=(koff_TL+keTL)/kon_TL</v>
      </c>
      <c r="J31" s="5"/>
      <c r="K31" s="7"/>
      <c r="L31" s="9"/>
    </row>
    <row r="32" spans="1:12" ht="15.75" customHeight="1" thickBot="1" x14ac:dyDescent="0.25">
      <c r="A32" s="4">
        <v>32</v>
      </c>
      <c r="B32" s="3" t="s">
        <v>40</v>
      </c>
      <c r="C32" s="3" t="s">
        <v>69</v>
      </c>
      <c r="D32" s="10" t="s">
        <v>62</v>
      </c>
      <c r="E32" s="3" t="s">
        <v>78</v>
      </c>
      <c r="F32" s="4">
        <v>1.3500000000000001E-3</v>
      </c>
      <c r="G32" s="3" t="s">
        <v>18</v>
      </c>
      <c r="H32" s="15" t="s">
        <v>22</v>
      </c>
      <c r="I32" s="19" t="str">
        <f t="shared" ca="1" si="0"/>
        <v/>
      </c>
      <c r="J32" s="9" t="s">
        <v>77</v>
      </c>
      <c r="K32" s="3"/>
      <c r="L32" s="3"/>
    </row>
    <row r="33" spans="1:12" ht="15.75" customHeight="1" thickBot="1" x14ac:dyDescent="0.25">
      <c r="A33" s="4">
        <v>33</v>
      </c>
      <c r="B33" s="3" t="s">
        <v>40</v>
      </c>
      <c r="C33" s="3" t="s">
        <v>69</v>
      </c>
      <c r="D33" s="3" t="s">
        <v>65</v>
      </c>
      <c r="E33" s="3" t="s">
        <v>79</v>
      </c>
      <c r="F33" s="4">
        <v>1.52E-2</v>
      </c>
      <c r="G33" s="3" t="s">
        <v>67</v>
      </c>
      <c r="H33" s="15" t="s">
        <v>22</v>
      </c>
      <c r="I33" s="19" t="str">
        <f t="shared" ca="1" si="0"/>
        <v/>
      </c>
      <c r="J33" s="9" t="s">
        <v>77</v>
      </c>
      <c r="K33" s="3"/>
      <c r="L33" s="3"/>
    </row>
    <row r="34" spans="1:12" ht="15.75" customHeight="1" x14ac:dyDescent="0.2"/>
    <row r="35" spans="1:12" ht="15.75" customHeight="1" x14ac:dyDescent="0.2">
      <c r="C35" s="11" t="s">
        <v>80</v>
      </c>
    </row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5" type="noConversion"/>
  <conditionalFormatting sqref="H11:H14">
    <cfRule type="containsText" dxfId="34" priority="9" operator="containsText" text="calc">
      <formula>NOT(ISERROR(SEARCH("calc",H11)))</formula>
    </cfRule>
  </conditionalFormatting>
  <conditionalFormatting sqref="H11:H14">
    <cfRule type="containsText" dxfId="33" priority="10" operator="containsText" text="literature">
      <formula>NOT(ISERROR(SEARCH("literature",H11)))</formula>
    </cfRule>
    <cfRule type="containsText" dxfId="32" priority="10" operator="containsText" text="guess">
      <formula>NOT(ISERROR(SEARCH("guess",H11)))</formula>
    </cfRule>
  </conditionalFormatting>
  <conditionalFormatting sqref="H11:H14">
    <cfRule type="containsText" dxfId="31" priority="11" operator="containsText" text="not used">
      <formula>NOT(ISERROR(SEARCH("not used",H11)))</formula>
    </cfRule>
    <cfRule type="containsText" dxfId="30" priority="11" operator="containsText" text="literature">
      <formula>NOT(ISERROR(SEARCH("literature",H11)))</formula>
    </cfRule>
    <cfRule type="containsText" dxfId="29" priority="11" operator="containsText" text="guess">
      <formula>NOT(ISERROR(SEARCH("guess",H11)))</formula>
    </cfRule>
    <cfRule type="containsText" dxfId="28" priority="12" operator="containsText" text="calc">
      <formula>NOT(ISERROR(SEARCH("calc",H11)))</formula>
    </cfRule>
    <cfRule type="containsText" dxfId="27" priority="13" operator="containsText" text="check">
      <formula>NOT(ISERROR(SEARCH("check",H11)))</formula>
    </cfRule>
  </conditionalFormatting>
  <conditionalFormatting sqref="H11:H14">
    <cfRule type="containsText" dxfId="26" priority="36" operator="containsText" text="internal data">
      <formula>NOT(ISERROR(SEARCH("internal data",H11)))</formula>
    </cfRule>
  </conditionalFormatting>
  <conditionalFormatting sqref="H2:H20 H22:H33">
    <cfRule type="containsText" dxfId="25" priority="26" operator="containsText" text="calc">
      <formula>NOT(ISERROR(SEARCH("calc",H2)))</formula>
    </cfRule>
  </conditionalFormatting>
  <conditionalFormatting sqref="H2:H20 H22:H33">
    <cfRule type="containsText" dxfId="24" priority="24" operator="containsText" text="literature">
      <formula>NOT(ISERROR(SEARCH("literature",H2)))</formula>
    </cfRule>
    <cfRule type="containsText" dxfId="23" priority="25" operator="containsText" text="guess">
      <formula>NOT(ISERROR(SEARCH("guess",H2)))</formula>
    </cfRule>
  </conditionalFormatting>
  <conditionalFormatting sqref="H2:H20 H22:H33">
    <cfRule type="containsText" dxfId="22" priority="19" operator="containsText" text="not used">
      <formula>NOT(ISERROR(SEARCH("not used",H2)))</formula>
    </cfRule>
    <cfRule type="containsText" dxfId="21" priority="20" operator="containsText" text="literature">
      <formula>NOT(ISERROR(SEARCH("literature",H2)))</formula>
    </cfRule>
    <cfRule type="containsText" dxfId="20" priority="21" operator="containsText" text="guess">
      <formula>NOT(ISERROR(SEARCH("guess",H2)))</formula>
    </cfRule>
    <cfRule type="containsText" dxfId="19" priority="22" operator="containsText" text="calc">
      <formula>NOT(ISERROR(SEARCH("calc",H2)))</formula>
    </cfRule>
    <cfRule type="containsText" dxfId="18" priority="23" operator="containsText" text="check">
      <formula>NOT(ISERROR(SEARCH("check",H2)))</formula>
    </cfRule>
  </conditionalFormatting>
  <conditionalFormatting sqref="H2:H20 H22:H33">
    <cfRule type="containsText" dxfId="17" priority="18" operator="containsText" text="internal data">
      <formula>NOT(ISERROR(SEARCH("internal data",H2)))</formula>
    </cfRule>
  </conditionalFormatting>
  <conditionalFormatting sqref="H21">
    <cfRule type="containsText" dxfId="16" priority="17" operator="containsText" text="calc">
      <formula>NOT(ISERROR(SEARCH("calc",H21)))</formula>
    </cfRule>
  </conditionalFormatting>
  <conditionalFormatting sqref="H21">
    <cfRule type="containsText" dxfId="15" priority="15" operator="containsText" text="literature">
      <formula>NOT(ISERROR(SEARCH("literature",H21)))</formula>
    </cfRule>
    <cfRule type="containsText" dxfId="14" priority="16" operator="containsText" text="guess">
      <formula>NOT(ISERROR(SEARCH("guess",H21)))</formula>
    </cfRule>
  </conditionalFormatting>
  <conditionalFormatting sqref="H21">
    <cfRule type="containsText" dxfId="13" priority="37" operator="containsText" text="not used">
      <formula>NOT(ISERROR(SEARCH("not used",H21)))</formula>
    </cfRule>
    <cfRule type="containsText" dxfId="12" priority="37" operator="containsText" text="literature">
      <formula>NOT(ISERROR(SEARCH("literature",H21)))</formula>
    </cfRule>
    <cfRule type="containsText" dxfId="11" priority="37" operator="containsText" text="guess">
      <formula>NOT(ISERROR(SEARCH("guess",H21)))</formula>
    </cfRule>
    <cfRule type="containsText" dxfId="10" priority="37" operator="containsText" text="calc">
      <formula>NOT(ISERROR(SEARCH("calc",H21)))</formula>
    </cfRule>
    <cfRule type="containsText" dxfId="9" priority="14" operator="containsText" text="check">
      <formula>NOT(ISERROR(SEARCH("check",H21)))</formula>
    </cfRule>
  </conditionalFormatting>
  <conditionalFormatting sqref="H21">
    <cfRule type="containsText" dxfId="8" priority="38" operator="containsText" text="internal data">
      <formula>NOT(ISERROR(SEARCH("internal data",H21)))</formula>
    </cfRule>
  </conditionalFormatting>
  <conditionalFormatting sqref="I2:I33">
    <cfRule type="containsText" dxfId="7" priority="8" operator="containsText" text="calc">
      <formula>NOT(ISERROR(SEARCH("calc",I2)))</formula>
    </cfRule>
  </conditionalFormatting>
  <conditionalFormatting sqref="I2:I33">
    <cfRule type="containsText" dxfId="6" priority="6" operator="containsText" text="literature">
      <formula>NOT(ISERROR(SEARCH("literature",I2)))</formula>
    </cfRule>
    <cfRule type="containsText" dxfId="5" priority="7" operator="containsText" text="guess">
      <formula>NOT(ISERROR(SEARCH("guess",I2)))</formula>
    </cfRule>
  </conditionalFormatting>
  <conditionalFormatting sqref="I2:I33">
    <cfRule type="containsText" dxfId="4" priority="1" operator="containsText" text="not used">
      <formula>NOT(ISERROR(SEARCH("not used",I2)))</formula>
    </cfRule>
    <cfRule type="containsText" dxfId="3" priority="2" operator="containsText" text="literature">
      <formula>NOT(ISERROR(SEARCH("literature",I2)))</formula>
    </cfRule>
    <cfRule type="containsText" dxfId="2" priority="3" operator="containsText" text="guess">
      <formula>NOT(ISERROR(SEARCH("guess",I2)))</formula>
    </cfRule>
    <cfRule type="containsText" dxfId="1" priority="4" operator="containsText" text="calc">
      <formula>NOT(ISERROR(SEARCH("calc",I2)))</formula>
    </cfRule>
    <cfRule type="containsText" dxfId="0" priority="5" operator="containsText" text="check">
      <formula>NOT(ISERROR(SEARCH("check",I2)))</formula>
    </cfRule>
  </conditionalFormatting>
  <hyperlinks>
    <hyperlink ref="L30" r:id="rId1" xr:uid="{00000000-0004-0000-0000-000000000000}"/>
    <hyperlink ref="J32" r:id="rId2" xr:uid="{00000000-0004-0000-0000-000001000000}"/>
    <hyperlink ref="J33" r:id="rId3" xr:uid="{00000000-0004-0000-0000-000002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Kd_DT</vt:lpstr>
      <vt:lpstr>keDT</vt:lpstr>
      <vt:lpstr>keTL</vt:lpstr>
      <vt:lpstr>koff_DT</vt:lpstr>
      <vt:lpstr>koff_TL</vt:lpstr>
      <vt:lpstr>kon_DT</vt:lpstr>
      <vt:lpstr>kon_TL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2019-10-08T12:56:43Z</dcterms:modified>
</cp:coreProperties>
</file>