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/TMDD_EndogenousLigand/parameters/"/>
    </mc:Choice>
  </mc:AlternateContent>
  <xr:revisionPtr revIDLastSave="0" documentId="13_ncr:1_{FE766E5D-37E7-E342-B1FE-4AFDD6D651AC}" xr6:coauthVersionLast="43" xr6:coauthVersionMax="43" xr10:uidLastSave="{00000000-0000-0000-0000-000000000000}"/>
  <bookViews>
    <workbookView xWindow="0" yWindow="460" windowWidth="28800" windowHeight="1584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Sheet1!#REF!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Sheet1!$F$22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Sheet1!$F$20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Sheet1!$F$32</definedName>
    <definedName name="kon">Sheet1!#REF!</definedName>
    <definedName name="kon_DT">Sheet1!$E$25</definedName>
    <definedName name="kon_DTn">Sheet1!$F$25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Sheet1!$F$34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10" i="1" l="1"/>
  <c r="F9" i="1"/>
  <c r="F8" i="1"/>
  <c r="F25" i="1"/>
  <c r="F23" i="1" s="1"/>
  <c r="F33" i="1"/>
  <c r="F31" i="1" s="1"/>
  <c r="F13" i="1"/>
  <c r="I32" i="1"/>
  <c r="I23" i="1"/>
  <c r="I22" i="1"/>
  <c r="I16" i="1"/>
  <c r="I3" i="1"/>
  <c r="I15" i="1"/>
  <c r="I2" i="1"/>
  <c r="I24" i="1"/>
  <c r="I19" i="1"/>
  <c r="I21" i="1"/>
  <c r="I12" i="1"/>
  <c r="I30" i="1"/>
  <c r="I33" i="1"/>
  <c r="I6" i="1"/>
  <c r="I7" i="1"/>
  <c r="I5" i="1"/>
  <c r="I9" i="1"/>
  <c r="I11" i="1"/>
  <c r="I25" i="1"/>
  <c r="I10" i="1"/>
  <c r="I20" i="1"/>
  <c r="I17" i="1"/>
  <c r="I27" i="1"/>
  <c r="I31" i="1"/>
  <c r="I14" i="1"/>
  <c r="I8" i="1"/>
  <c r="I13" i="1"/>
  <c r="I4" i="1"/>
</calcChain>
</file>

<file path=xl/sharedStrings.xml><?xml version="1.0" encoding="utf-8"?>
<sst xmlns="http://schemas.openxmlformats.org/spreadsheetml/2006/main" count="224" uniqueCount="95">
  <si>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</si>
  <si>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</si>
  <si>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</si>
  <si>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</si>
  <si>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</si>
  <si>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</si>
  <si>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</si>
  <si>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</si>
  <si>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</si>
  <si>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</si>
  <si>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</si>
  <si>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</si>
  <si>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</si>
  <si>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</si>
  <si>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</si>
  <si>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</si>
  <si>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</si>
  <si>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</si>
  <si>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</si>
  <si>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</si>
  <si>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</si>
  <si>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</si>
  <si>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</si>
  <si>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</si>
  <si>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</si>
  <si>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</si>
  <si>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</si>
  <si>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</si>
  <si>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</si>
  <si>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</si>
  <si>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</si>
  <si>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</si>
  <si>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</si>
  <si>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</si>
  <si>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</si>
  <si>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</si>
  <si>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</si>
  <si>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</si>
  <si>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</si>
  <si>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</si>
  <si>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</si>
  <si>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</si>
  <si>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</si>
  <si>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ug/(ml*d)</t>
  </si>
  <si>
    <t>ug/ml</t>
  </si>
  <si>
    <t>k12</t>
  </si>
  <si>
    <t>k21</t>
  </si>
  <si>
    <t>Gibiansky12 - Table 1 doi 10.1007/s10928-011-9227-z</t>
  </si>
  <si>
    <t>Elimination Rate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</si>
  <si>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</si>
  <si>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</si>
  <si>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</si>
  <si>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</si>
  <si>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</si>
  <si>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</si>
  <si>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</si>
  <si>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</si>
  <si>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</si>
  <si>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</si>
  <si>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</si>
  <si>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</si>
  <si>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</si>
  <si>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</si>
  <si>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</si>
  <si>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</si>
  <si>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</si>
  <si>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</si>
  <si>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</si>
  <si>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</si>
  <si>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</si>
  <si>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</si>
  <si>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</si>
  <si>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</si>
  <si>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</si>
  <si>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</si>
  <si>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</si>
  <si>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</si>
  <si>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</si>
  <si>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</si>
  <si>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</si>
  <si>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</si>
  <si>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</si>
  <si>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</si>
  <si>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</si>
  <si>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</si>
  <si>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</si>
  <si>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</si>
  <si>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</si>
  <si>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</si>
  <si>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</si>
  <si>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</si>
  <si>
    <t>Kss_DT</t>
  </si>
  <si>
    <t>Equilibration Constant</t>
  </si>
  <si>
    <t>Kss_TL</t>
  </si>
  <si>
    <t>Nonlinear Elim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</si>
</sst>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3" totalsRowShown="0" headerRowDxfId="11" dataDxfId="10">
  <autoFilter ref="A1:J33" xr:uid="{00000000-0009-0000-0100-000001000000}"/>
  <tableColumns count="10">
    <tableColumn id="1" xr3:uid="{00000000-0010-0000-0000-000001000000}" name="Order" dataDxfId="9"/>
    <tableColumn id="2" xr3:uid="{00000000-0010-0000-0000-000002000000}" name="ParamType" dataDxfId="8"/>
    <tableColumn id="3" xr3:uid="{00000000-0010-0000-0000-000003000000}" name="Molecule" dataDxfId="7"/>
    <tableColumn id="4" xr3:uid="{00000000-0010-0000-0000-000004000000}" name="Description" dataDxfId="6"/>
    <tableColumn id="5" xr3:uid="{00000000-0010-0000-0000-000005000000}" name="Parameter" dataDxfId="5"/>
    <tableColumn id="6" xr3:uid="{00000000-0010-0000-0000-000006000000}" name="Value" dataDxfId="4"/>
    <tableColumn id="7" xr3:uid="{00000000-0010-0000-0000-000007000000}" name="Units" dataDxfId="3"/>
    <tableColumn id="8" xr3:uid="{00000000-0010-0000-0000-000008000000}" name="Source" dataDxfId="2"/>
    <tableColumn id="10" xr3:uid="{00000000-0010-0000-0000-00000A000000}" name="Formula" dataDxfId="1">
      <calculatedColumnFormula>_xlfn.IFNA(_xlfn.FORMULATEXT(F2),"")</calculatedColumnFormula>
    </tableColumn>
    <tableColumn id="9" xr3:uid="{00000000-0010-0000-0000-000009000000}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5" zoomScale="99" workbookViewId="0">
      <selection activeCell="F29" sqref="F29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2">
      <c r="A2" s="6">
        <v>1</v>
      </c>
      <c r="B2" s="6" t="s">
        <v>14</v>
      </c>
      <c r="C2" s="6" t="s">
        <v>26</v>
      </c>
      <c r="D2" s="6" t="s">
        <v>72</v>
      </c>
      <c r="E2" s="2" t="s">
        <v>70</v>
      </c>
      <c r="F2" s="2">
        <v>0</v>
      </c>
      <c r="G2" s="2" t="s">
        <v>3</v>
      </c>
      <c r="H2" s="2" t="s">
        <v>73</v>
      </c>
      <c r="I2" s="20" t="str">
        <f t="shared" ref="I2:I3" ca="1" si="0">_xlfn.IFNA(_xlfn.FORMULATEXT(F2),"")</f>
        <v/>
      </c>
      <c r="J2" s="8" t="s">
        <v>80</v>
      </c>
    </row>
    <row r="3" spans="1:10" x14ac:dyDescent="0.2">
      <c r="A3" s="6">
        <v>2</v>
      </c>
      <c r="B3" s="6" t="s">
        <v>14</v>
      </c>
      <c r="C3" s="6" t="s">
        <v>26</v>
      </c>
      <c r="D3" s="6" t="s">
        <v>74</v>
      </c>
      <c r="E3" s="2" t="s">
        <v>71</v>
      </c>
      <c r="F3" s="2">
        <v>0</v>
      </c>
      <c r="G3" s="2" t="s">
        <v>4</v>
      </c>
      <c r="H3" s="2" t="s">
        <v>73</v>
      </c>
      <c r="I3" s="20" t="str">
        <f t="shared" ca="1" si="0"/>
        <v/>
      </c>
      <c r="J3" s="29" t="s">
        <v>80</v>
      </c>
    </row>
    <row r="4" spans="1:10" s="25" customFormat="1" x14ac:dyDescent="0.2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2" ca="1" si="1">_xlfn.IFNA(_xlfn.FORMULATEXT(F4),"")</f>
        <v/>
      </c>
      <c r="J4" s="29" t="s">
        <v>80</v>
      </c>
    </row>
    <row r="5" spans="1:10" s="25" customFormat="1" x14ac:dyDescent="0.2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29" t="s">
        <v>80</v>
      </c>
    </row>
    <row r="6" spans="1:10" s="25" customFormat="1" x14ac:dyDescent="0.2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1">
        <v>0.54600000000000004</v>
      </c>
      <c r="G6" s="23" t="s">
        <v>11</v>
      </c>
      <c r="H6" s="2" t="s">
        <v>17</v>
      </c>
      <c r="I6" s="13" t="str">
        <f t="shared" ca="1" si="1"/>
        <v/>
      </c>
      <c r="J6" s="29" t="s">
        <v>80</v>
      </c>
    </row>
    <row r="7" spans="1:10" s="25" customFormat="1" x14ac:dyDescent="0.2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29" t="s">
        <v>80</v>
      </c>
    </row>
    <row r="8" spans="1:10" s="25" customFormat="1" x14ac:dyDescent="0.2">
      <c r="A8" s="2">
        <v>7</v>
      </c>
      <c r="B8" s="2" t="s">
        <v>14</v>
      </c>
      <c r="C8" s="2" t="s">
        <v>26</v>
      </c>
      <c r="D8" s="2" t="s">
        <v>48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2">
      <c r="A9" s="2">
        <v>8</v>
      </c>
      <c r="B9" s="2" t="s">
        <v>14</v>
      </c>
      <c r="C9" s="2" t="s">
        <v>26</v>
      </c>
      <c r="D9" s="2" t="s">
        <v>24</v>
      </c>
      <c r="E9" s="2" t="s">
        <v>45</v>
      </c>
      <c r="F9" s="22">
        <f>Q_/V1_</f>
        <v>0.16646341463414635</v>
      </c>
      <c r="G9" s="23" t="s">
        <v>4</v>
      </c>
      <c r="H9" s="2" t="s">
        <v>16</v>
      </c>
      <c r="I9" s="13" t="str">
        <f t="shared" ca="1" si="2"/>
        <v>=Q_/V1_</v>
      </c>
      <c r="J9" s="24"/>
    </row>
    <row r="10" spans="1:10" s="25" customFormat="1" x14ac:dyDescent="0.2">
      <c r="A10" s="2">
        <v>9</v>
      </c>
      <c r="B10" s="2" t="s">
        <v>14</v>
      </c>
      <c r="C10" s="2" t="s">
        <v>26</v>
      </c>
      <c r="D10" s="2" t="s">
        <v>27</v>
      </c>
      <c r="E10" s="2" t="s">
        <v>46</v>
      </c>
      <c r="F10" s="22">
        <f>Q_/V2_</f>
        <v>0.15041322314049588</v>
      </c>
      <c r="G10" s="23" t="s">
        <v>4</v>
      </c>
      <c r="H10" s="2" t="s">
        <v>16</v>
      </c>
      <c r="I10" s="13" t="str">
        <f t="shared" ca="1" si="2"/>
        <v>=Q_/V2_</v>
      </c>
      <c r="J10" s="24"/>
    </row>
    <row r="11" spans="1:10" s="25" customFormat="1" x14ac:dyDescent="0.2">
      <c r="A11" s="2">
        <v>10</v>
      </c>
      <c r="B11" s="2" t="s">
        <v>14</v>
      </c>
      <c r="C11" s="2" t="s">
        <v>26</v>
      </c>
      <c r="D11" s="2" t="s">
        <v>94</v>
      </c>
      <c r="E11" s="2" t="s">
        <v>75</v>
      </c>
      <c r="F11" s="26">
        <v>0</v>
      </c>
      <c r="G11" s="23" t="s">
        <v>43</v>
      </c>
      <c r="H11" s="2" t="s">
        <v>17</v>
      </c>
      <c r="I11" s="13" t="str">
        <f t="shared" ca="1" si="2"/>
        <v/>
      </c>
      <c r="J11" s="8" t="s">
        <v>77</v>
      </c>
    </row>
    <row r="12" spans="1:10" s="25" customFormat="1" x14ac:dyDescent="0.2">
      <c r="A12" s="2">
        <v>11</v>
      </c>
      <c r="B12" s="2" t="s">
        <v>14</v>
      </c>
      <c r="C12" s="2" t="s">
        <v>26</v>
      </c>
      <c r="D12" s="2" t="s">
        <v>56</v>
      </c>
      <c r="E12" s="2" t="s">
        <v>76</v>
      </c>
      <c r="F12" s="26">
        <v>1</v>
      </c>
      <c r="G12" s="23" t="s">
        <v>44</v>
      </c>
      <c r="H12" s="2" t="s">
        <v>17</v>
      </c>
      <c r="I12" s="13" t="str">
        <f t="shared" ca="1" si="2"/>
        <v/>
      </c>
      <c r="J12" s="8" t="s">
        <v>47</v>
      </c>
    </row>
    <row r="13" spans="1:10" s="25" customFormat="1" x14ac:dyDescent="0.2">
      <c r="A13" s="2">
        <v>12</v>
      </c>
      <c r="B13" s="2" t="s">
        <v>14</v>
      </c>
      <c r="C13" s="2" t="s">
        <v>26</v>
      </c>
      <c r="D13" s="2" t="s">
        <v>78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2">
      <c r="A14" s="2">
        <v>13</v>
      </c>
      <c r="B14" s="2" t="s">
        <v>14</v>
      </c>
      <c r="C14" s="2" t="s">
        <v>26</v>
      </c>
      <c r="D14" s="2" t="s">
        <v>56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2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2">
      <c r="A16" s="2">
        <v>15</v>
      </c>
      <c r="B16" s="2" t="s">
        <v>36</v>
      </c>
      <c r="C16" s="28" t="s">
        <v>81</v>
      </c>
      <c r="D16" s="2" t="s">
        <v>29</v>
      </c>
      <c r="E16" s="2" t="s">
        <v>58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79</v>
      </c>
    </row>
    <row r="17" spans="1:10" s="25" customFormat="1" x14ac:dyDescent="0.2">
      <c r="A17" s="2">
        <v>16</v>
      </c>
      <c r="B17" s="2" t="s">
        <v>36</v>
      </c>
      <c r="C17" s="2" t="s">
        <v>82</v>
      </c>
      <c r="D17" s="2" t="s">
        <v>29</v>
      </c>
      <c r="E17" s="2" t="s">
        <v>59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2">
      <c r="A18" s="2">
        <v>18</v>
      </c>
      <c r="B18" s="2" t="s">
        <v>57</v>
      </c>
      <c r="C18" s="28" t="s">
        <v>83</v>
      </c>
      <c r="D18" s="2" t="s">
        <v>49</v>
      </c>
      <c r="E18" s="2" t="s">
        <v>60</v>
      </c>
      <c r="F18" s="27">
        <v>0.45</v>
      </c>
      <c r="G18" s="23" t="s">
        <v>7</v>
      </c>
      <c r="H18" s="2" t="s">
        <v>86</v>
      </c>
      <c r="I18" s="30" t="s">
        <v>87</v>
      </c>
      <c r="J18" s="8" t="s">
        <v>88</v>
      </c>
    </row>
    <row r="19" spans="1:10" s="25" customFormat="1" x14ac:dyDescent="0.2">
      <c r="A19" s="2">
        <v>19</v>
      </c>
      <c r="B19" s="2" t="s">
        <v>57</v>
      </c>
      <c r="C19" s="28" t="s">
        <v>83</v>
      </c>
      <c r="D19" s="2" t="s">
        <v>48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89</v>
      </c>
    </row>
    <row r="20" spans="1:10" s="25" customFormat="1" x14ac:dyDescent="0.2">
      <c r="A20" s="2">
        <v>21</v>
      </c>
      <c r="B20" s="2" t="s">
        <v>57</v>
      </c>
      <c r="C20" s="28" t="s">
        <v>83</v>
      </c>
      <c r="D20" s="2" t="s">
        <v>48</v>
      </c>
      <c r="E20" s="2" t="s">
        <v>61</v>
      </c>
      <c r="F20" s="22">
        <v>6</v>
      </c>
      <c r="G20" s="23" t="s">
        <v>4</v>
      </c>
      <c r="H20" s="2" t="s">
        <v>18</v>
      </c>
      <c r="I20" s="13" t="str">
        <f ca="1">_xlfn.IFNA(_xlfn.FORMULATEXT(F20),"")</f>
        <v/>
      </c>
      <c r="J20" s="8" t="s">
        <v>89</v>
      </c>
    </row>
    <row r="21" spans="1:10" s="25" customFormat="1" x14ac:dyDescent="0.2">
      <c r="A21" s="2">
        <v>22</v>
      </c>
      <c r="B21" s="2" t="s">
        <v>57</v>
      </c>
      <c r="C21" s="28" t="s">
        <v>83</v>
      </c>
      <c r="D21" s="2" t="s">
        <v>35</v>
      </c>
      <c r="E21" s="2" t="s">
        <v>62</v>
      </c>
      <c r="F21" s="21">
        <v>7.47</v>
      </c>
      <c r="G21" s="23" t="s">
        <v>15</v>
      </c>
      <c r="H21" s="2" t="s">
        <v>16</v>
      </c>
      <c r="I21" s="13" t="str">
        <f ca="1">_xlfn.IFNA(_xlfn.FORMULATEXT(F21),"")</f>
        <v/>
      </c>
      <c r="J21" s="8" t="s">
        <v>80</v>
      </c>
    </row>
    <row r="22" spans="1:10" s="25" customFormat="1" x14ac:dyDescent="0.2">
      <c r="A22" s="2">
        <v>24</v>
      </c>
      <c r="B22" s="2" t="s">
        <v>36</v>
      </c>
      <c r="C22" s="28" t="s">
        <v>83</v>
      </c>
      <c r="D22" s="2" t="s">
        <v>28</v>
      </c>
      <c r="E22" s="2" t="s">
        <v>50</v>
      </c>
      <c r="F22" s="2">
        <v>0.4</v>
      </c>
      <c r="G22" s="23" t="s">
        <v>15</v>
      </c>
      <c r="H22" s="2" t="s">
        <v>17</v>
      </c>
      <c r="I22" s="13" t="str">
        <f t="shared" ca="1" si="1"/>
        <v/>
      </c>
      <c r="J22" s="7" t="s">
        <v>85</v>
      </c>
    </row>
    <row r="23" spans="1:10" s="25" customFormat="1" x14ac:dyDescent="0.2">
      <c r="A23" s="2">
        <v>24.5</v>
      </c>
      <c r="B23" s="2" t="s">
        <v>36</v>
      </c>
      <c r="C23" s="28" t="s">
        <v>83</v>
      </c>
      <c r="D23" s="2" t="s">
        <v>92</v>
      </c>
      <c r="E23" s="2" t="s">
        <v>91</v>
      </c>
      <c r="F23" s="2">
        <f>(koff_DT+keDT)/kon_DTn</f>
        <v>1.2</v>
      </c>
      <c r="G23" s="23" t="s">
        <v>15</v>
      </c>
      <c r="H23" s="2" t="s">
        <v>16</v>
      </c>
      <c r="I23" s="13" t="str">
        <f ca="1">_xlfn.IFNA(_xlfn.FORMULATEXT(F23),"")</f>
        <v>=(koff_DT+keDT)/kon_DTn</v>
      </c>
      <c r="J23" s="7"/>
    </row>
    <row r="24" spans="1:10" s="25" customFormat="1" x14ac:dyDescent="0.2">
      <c r="A24" s="2">
        <v>25</v>
      </c>
      <c r="B24" s="2" t="s">
        <v>36</v>
      </c>
      <c r="C24" s="28" t="s">
        <v>83</v>
      </c>
      <c r="D24" s="2" t="s">
        <v>55</v>
      </c>
      <c r="E24" s="2" t="s">
        <v>51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2">
      <c r="A25" s="2">
        <v>26</v>
      </c>
      <c r="B25" s="2" t="s">
        <v>36</v>
      </c>
      <c r="C25" s="28" t="s">
        <v>83</v>
      </c>
      <c r="D25" s="2" t="s">
        <v>54</v>
      </c>
      <c r="E25" s="32" t="s">
        <v>53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2">
      <c r="A26" s="2">
        <v>27</v>
      </c>
      <c r="B26" s="12" t="s">
        <v>57</v>
      </c>
      <c r="C26" s="2" t="s">
        <v>84</v>
      </c>
      <c r="D26" s="2" t="s">
        <v>49</v>
      </c>
      <c r="E26" s="2" t="s">
        <v>69</v>
      </c>
      <c r="F26" s="16">
        <v>0.03</v>
      </c>
      <c r="G26" s="8" t="s">
        <v>7</v>
      </c>
      <c r="H26" s="2" t="s">
        <v>18</v>
      </c>
      <c r="I26" s="13"/>
      <c r="J26" s="8" t="s">
        <v>89</v>
      </c>
    </row>
    <row r="27" spans="1:10" s="25" customFormat="1" x14ac:dyDescent="0.2">
      <c r="A27" s="2">
        <v>28</v>
      </c>
      <c r="B27" s="12" t="s">
        <v>57</v>
      </c>
      <c r="C27" s="2" t="s">
        <v>84</v>
      </c>
      <c r="D27" s="2" t="s">
        <v>48</v>
      </c>
      <c r="E27" s="2" t="s">
        <v>63</v>
      </c>
      <c r="F27" s="15">
        <v>3</v>
      </c>
      <c r="G27" s="8" t="s">
        <v>4</v>
      </c>
      <c r="H27" s="2" t="s">
        <v>18</v>
      </c>
      <c r="I27" s="13" t="str">
        <f t="shared" ref="I27:I33" ca="1" si="3">_xlfn.IFNA(_xlfn.FORMULATEXT(F27),"")</f>
        <v/>
      </c>
      <c r="J27" s="8" t="s">
        <v>89</v>
      </c>
    </row>
    <row r="28" spans="1:10" s="25" customFormat="1" x14ac:dyDescent="0.2">
      <c r="A28" s="2">
        <v>29</v>
      </c>
      <c r="B28" s="12" t="s">
        <v>57</v>
      </c>
      <c r="C28" s="2" t="s">
        <v>84</v>
      </c>
      <c r="D28" s="12" t="s">
        <v>48</v>
      </c>
      <c r="E28" s="2" t="s">
        <v>64</v>
      </c>
      <c r="F28" s="21">
        <f>1/30</f>
        <v>3.3333333333333333E-2</v>
      </c>
      <c r="G28" s="8" t="s">
        <v>4</v>
      </c>
      <c r="H28" s="2" t="s">
        <v>18</v>
      </c>
      <c r="I28" s="13"/>
      <c r="J28" s="8" t="s">
        <v>89</v>
      </c>
    </row>
    <row r="29" spans="1:10" s="25" customFormat="1" x14ac:dyDescent="0.2">
      <c r="A29" s="2">
        <v>30</v>
      </c>
      <c r="B29" s="12" t="s">
        <v>57</v>
      </c>
      <c r="C29" s="2" t="s">
        <v>84</v>
      </c>
      <c r="D29" s="12" t="s">
        <v>35</v>
      </c>
      <c r="E29" s="2" t="s">
        <v>65</v>
      </c>
      <c r="F29" s="15">
        <v>9.9000000000000008E-3</v>
      </c>
      <c r="G29" s="8" t="s">
        <v>15</v>
      </c>
      <c r="H29" s="2" t="s">
        <v>86</v>
      </c>
      <c r="I29" s="13"/>
      <c r="J29" s="8" t="s">
        <v>90</v>
      </c>
    </row>
    <row r="30" spans="1:10" x14ac:dyDescent="0.2">
      <c r="A30" s="6">
        <v>31</v>
      </c>
      <c r="B30" s="11" t="s">
        <v>36</v>
      </c>
      <c r="C30" s="2" t="s">
        <v>84</v>
      </c>
      <c r="D30" s="11" t="s">
        <v>28</v>
      </c>
      <c r="E30" s="2" t="s">
        <v>66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2">
      <c r="A31" s="6">
        <v>31.5</v>
      </c>
      <c r="B31" s="31" t="s">
        <v>36</v>
      </c>
      <c r="C31" s="2" t="s">
        <v>84</v>
      </c>
      <c r="D31" s="31" t="s">
        <v>28</v>
      </c>
      <c r="E31" s="2" t="s">
        <v>93</v>
      </c>
      <c r="F31" s="15">
        <f>(koff_TL+F28)/F33</f>
        <v>10.066666666666666</v>
      </c>
      <c r="G31" s="8" t="s">
        <v>15</v>
      </c>
      <c r="H31" s="2" t="s">
        <v>86</v>
      </c>
      <c r="I31" s="13" t="str">
        <f ca="1">_xlfn.IFNA(_xlfn.FORMULATEXT(F31),"")</f>
        <v>=(koff_TL+F28)/F33</v>
      </c>
      <c r="J31" s="7"/>
    </row>
    <row r="32" spans="1:10" x14ac:dyDescent="0.2">
      <c r="A32" s="6">
        <v>32</v>
      </c>
      <c r="B32" s="11" t="s">
        <v>36</v>
      </c>
      <c r="C32" s="2" t="s">
        <v>84</v>
      </c>
      <c r="D32" s="11" t="s">
        <v>55</v>
      </c>
      <c r="E32" s="2" t="s">
        <v>67</v>
      </c>
      <c r="F32" s="18">
        <v>5</v>
      </c>
      <c r="G32" s="10" t="s">
        <v>4</v>
      </c>
      <c r="H32" s="9" t="s">
        <v>18</v>
      </c>
      <c r="I32" s="19" t="str">
        <f ca="1">_xlfn.IFNA(_xlfn.FORMULATEXT(F32),"")</f>
        <v/>
      </c>
      <c r="J32" s="10" t="s">
        <v>52</v>
      </c>
    </row>
    <row r="33" spans="1:10" x14ac:dyDescent="0.2">
      <c r="A33" s="6">
        <v>33</v>
      </c>
      <c r="B33" s="11" t="s">
        <v>36</v>
      </c>
      <c r="C33" s="2" t="s">
        <v>84</v>
      </c>
      <c r="D33" s="11" t="s">
        <v>54</v>
      </c>
      <c r="E33" s="2" t="s">
        <v>68</v>
      </c>
      <c r="F33" s="15">
        <f>koff_TL/Kd_TL</f>
        <v>0.5</v>
      </c>
      <c r="G33" s="8" t="s">
        <v>8</v>
      </c>
      <c r="H33" s="2" t="s">
        <v>16</v>
      </c>
      <c r="I33" s="13" t="str">
        <f t="shared" ca="1" si="3"/>
        <v>=koff_TL/Kd_TL</v>
      </c>
      <c r="J33" s="14"/>
    </row>
  </sheetData>
  <phoneticPr fontId="6" type="noConversion"/>
  <conditionalFormatting sqref="F215">
    <cfRule type="containsText" dxfId="34" priority="54" operator="containsText" text="derived">
      <formula>NOT(ISERROR(SEARCH("derived",F215)))</formula>
    </cfRule>
  </conditionalFormatting>
  <conditionalFormatting sqref="A1:K1 A34:K1048576 E13:K14 B8:K12 G21:K21 B21:E23 K22:K23 B4:I7 K2:K7 G22:I23 B24:K33 A4:A33 B15:K20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2:F23">
    <cfRule type="containsText" dxfId="14" priority="4" operator="containsText" text="calc">
      <formula>NOT(ISERROR(SEARCH("calc",F22)))</formula>
    </cfRule>
  </conditionalFormatting>
  <conditionalFormatting sqref="J22:J23">
    <cfRule type="containsText" dxfId="13" priority="3" operator="containsText" text="calc">
      <formula>NOT(ISERROR(SEARCH("calc",J22)))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CL_</vt:lpstr>
      <vt:lpstr>Kd_DT</vt:lpstr>
      <vt:lpstr>Kd_TL</vt:lpstr>
      <vt:lpstr>keDT</vt:lpstr>
      <vt:lpstr>keL</vt:lpstr>
      <vt:lpstr>keT</vt:lpstr>
      <vt:lpstr>keTs</vt:lpstr>
      <vt:lpstr>Km</vt:lpstr>
      <vt:lpstr>koff_DT</vt:lpstr>
      <vt:lpstr>koff_TL</vt:lpstr>
      <vt:lpstr>kon_DT</vt:lpstr>
      <vt:lpstr>kon_DTn</vt:lpstr>
      <vt:lpstr>ksynL</vt:lpstr>
      <vt:lpstr>ksynTs</vt:lpstr>
      <vt:lpstr>L0</vt:lpstr>
      <vt:lpstr>m</vt:lpstr>
      <vt:lpstr>MWD</vt:lpstr>
      <vt:lpstr>MWLs</vt:lpstr>
      <vt:lpstr>MWTs</vt:lpstr>
      <vt:lpstr>Q_</vt:lpstr>
      <vt:lpstr>V1_</vt:lpstr>
      <vt:lpstr>V2_</vt:lpstr>
      <vt:lpstr>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2019-11-22T14:00:25Z</dcterms:modified>
</cp:coreProperties>
</file>