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/TMDD_EndogenousLigand/parameters/"/>
    </mc:Choice>
  </mc:AlternateContent>
  <xr:revisionPtr revIDLastSave="0" documentId="13_ncr:1_{AAC017F8-2D24-C543-A936-6909547DF516}" xr6:coauthVersionLast="43" xr6:coauthVersionMax="43" xr10:uidLastSave="{00000000-0000-0000-0000-000000000000}"/>
  <bookViews>
    <workbookView xWindow="0" yWindow="460" windowWidth="28800" windowHeight="15840" tabRatio="500" xr2:uid="{00000000-000D-0000-FFFF-FFFF00000000}"/>
  </bookViews>
  <sheets>
    <sheet name="Sheet1" sheetId="1" r:id="rId1"/>
  </sheets>
  <definedNames>
    <definedName name="_xlnm._FilterDatabase" localSheetId="0" hidden="1">Sheet1!$E$1:$E$1</definedName>
    <definedName name="ABCdrug">Sheet1!#REF!</definedName>
    <definedName name="ABCsol">Sheet1!#REF!</definedName>
    <definedName name="Cavg">Sheet1!#REF!</definedName>
    <definedName name="CL">Sheet1!#REF!</definedName>
    <definedName name="CL_">Sheet1!$F$4</definedName>
    <definedName name="Dose">Sheet1!#REF!</definedName>
    <definedName name="eps">Sheet1!#REF!</definedName>
    <definedName name="Imax">Sheet1!#REF!</definedName>
    <definedName name="k12D">Sheet1!#REF!</definedName>
    <definedName name="k13D">Sheet1!#REF!</definedName>
    <definedName name="k13d_prop">Sheet1!#REF!</definedName>
    <definedName name="k13d_thurber">Sheet1!#REF!</definedName>
    <definedName name="k13DS">Sheet1!#REF!</definedName>
    <definedName name="k13M">Sheet1!#REF!</definedName>
    <definedName name="k13S">Sheet1!#REF!</definedName>
    <definedName name="k21D">Sheet1!#REF!</definedName>
    <definedName name="k31D">Sheet1!#REF!</definedName>
    <definedName name="k31D_prop">Sheet1!#REF!</definedName>
    <definedName name="k31D_thurber">Sheet1!#REF!</definedName>
    <definedName name="k31M">Sheet1!#REF!</definedName>
    <definedName name="Kd">Sheet1!#REF!</definedName>
    <definedName name="Kd_DT">Sheet1!$F$22</definedName>
    <definedName name="Kd_TL">Sheet1!$F$30</definedName>
    <definedName name="kd_ugml">Sheet1!#REF!</definedName>
    <definedName name="keD">Sheet1!#REF!</definedName>
    <definedName name="keD3_">Sheet1!#REF!</definedName>
    <definedName name="keDM3">Sheet1!#REF!</definedName>
    <definedName name="keDMtot">Sheet1!#REF!</definedName>
    <definedName name="keDS1">Sheet1!#REF!</definedName>
    <definedName name="keDT">Sheet1!$F$20</definedName>
    <definedName name="keL">Sheet1!$F$27</definedName>
    <definedName name="keM">Sheet1!#REF!</definedName>
    <definedName name="keM3_">Sheet1!#REF!</definedName>
    <definedName name="keT">Sheet1!$F$19</definedName>
    <definedName name="keTs">Sheet1!$F$19</definedName>
    <definedName name="Km">Sheet1!$F$12</definedName>
    <definedName name="koff">Sheet1!#REF!</definedName>
    <definedName name="koff_DT">Sheet1!$F$24</definedName>
    <definedName name="koff_TL">Sheet1!$F$32</definedName>
    <definedName name="kon">Sheet1!#REF!</definedName>
    <definedName name="kon_DT">Sheet1!$E$25</definedName>
    <definedName name="kon_DTn">Sheet1!$F$25</definedName>
    <definedName name="kshed">Sheet1!#REF!</definedName>
    <definedName name="kshedDM1">Sheet1!#REF!</definedName>
    <definedName name="kshedDM3">Sheet1!#REF!</definedName>
    <definedName name="kshedM1">Sheet1!#REF!</definedName>
    <definedName name="kshedM3">Sheet1!#REF!</definedName>
    <definedName name="ksyn_ngml">Sheet1!#REF!</definedName>
    <definedName name="ksynL">Sheet1!$F$26</definedName>
    <definedName name="ksynTs">Sheet1!$F$18</definedName>
    <definedName name="ksynTs_ngml">Sheet1!#REF!</definedName>
    <definedName name="L0">Sheet1!$F$29</definedName>
    <definedName name="m">Sheet1!$F$34</definedName>
    <definedName name="M10_">Sheet1!#REF!</definedName>
    <definedName name="M30_">Sheet1!#REF!</definedName>
    <definedName name="Mfrac">Sheet1!#REF!</definedName>
    <definedName name="MWD">Sheet1!$F$15</definedName>
    <definedName name="MWLm">Sheet1!#REF!</definedName>
    <definedName name="MWLs">Sheet1!$F$17</definedName>
    <definedName name="MWS">Sheet1!#REF!</definedName>
    <definedName name="MWTm">Sheet1!#REF!</definedName>
    <definedName name="MWTs">Sheet1!$F$16</definedName>
    <definedName name="Npercell">Sheet1!#REF!</definedName>
    <definedName name="P">Sheet1!#REF!</definedName>
    <definedName name="Q">Sheet1!#REF!</definedName>
    <definedName name="Q_">Sheet1!$F$6</definedName>
    <definedName name="Rcap">Sheet1!#REF!</definedName>
    <definedName name="Rho">Sheet1!#REF!</definedName>
    <definedName name="Rhoblood">Sheet1!#REF!</definedName>
    <definedName name="Rkrogh">Sheet1!#REF!</definedName>
    <definedName name="S10_">Sheet1!#REF!</definedName>
    <definedName name="S1acc">Sheet1!#REF!</definedName>
    <definedName name="Tau">Sheet1!#REF!</definedName>
    <definedName name="Tfrac">Sheet1!#REF!</definedName>
    <definedName name="V1_">Sheet1!$F$5</definedName>
    <definedName name="V2_">Sheet1!$F$7</definedName>
    <definedName name="Vc">Sheet1!#REF!</definedName>
    <definedName name="VcDS">Sheet1!#REF!</definedName>
    <definedName name="VcS">Sheet1!#REF!</definedName>
    <definedName name="VD1_">Sheet1!#REF!</definedName>
    <definedName name="VD2_">Sheet1!#REF!</definedName>
    <definedName name="VD3_">Sheet1!#REF!</definedName>
    <definedName name="VDS1_">Sheet1!#REF!</definedName>
    <definedName name="Vm">Sheet1!$F$11</definedName>
    <definedName name="Vp">Sheet1!#REF!</definedName>
    <definedName name="VS1_">Sheet1!#REF!</definedName>
    <definedName name="Vtum">Sheet1!#REF!</definedName>
    <definedName name="VtumDS">Sheet1!#REF!</definedName>
    <definedName name="VtumS">Sheet1!#REF!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F9" i="1"/>
  <c r="F8" i="1"/>
  <c r="F25" i="1"/>
  <c r="F23" i="1" s="1"/>
  <c r="F33" i="1"/>
  <c r="F31" i="1" s="1"/>
  <c r="F13" i="1"/>
  <c r="I24" i="1"/>
  <c r="I6" i="1"/>
  <c r="I9" i="1"/>
  <c r="I32" i="1"/>
  <c r="I12" i="1"/>
  <c r="I10" i="1"/>
  <c r="I5" i="1"/>
  <c r="I7" i="1"/>
  <c r="I20" i="1"/>
  <c r="I14" i="1"/>
  <c r="I22" i="1"/>
  <c r="I2" i="1"/>
  <c r="I17" i="1"/>
  <c r="I3" i="1"/>
  <c r="I19" i="1"/>
  <c r="I23" i="1"/>
  <c r="I27" i="1"/>
  <c r="I8" i="1"/>
  <c r="I21" i="1"/>
  <c r="I33" i="1"/>
  <c r="I16" i="1"/>
  <c r="I31" i="1"/>
  <c r="I13" i="1"/>
  <c r="I30" i="1"/>
  <c r="I15" i="1"/>
  <c r="I25" i="1"/>
  <c r="I11" i="1"/>
  <c r="I4" i="1"/>
</calcChain>
</file>

<file path=xl/sharedStrings.xml><?xml version="1.0" encoding="utf-8"?>
<sst xmlns="http://schemas.openxmlformats.org/spreadsheetml/2006/main" count="224" uniqueCount="95">
  <si>
    <t>Parameter</t>
  </si>
  <si>
    <t>Units</t>
  </si>
  <si>
    <t>L</t>
  </si>
  <si>
    <t>-</t>
  </si>
  <si>
    <t>1/d</t>
  </si>
  <si>
    <t>Value</t>
  </si>
  <si>
    <t>Order</t>
  </si>
  <si>
    <t>nM/d</t>
  </si>
  <si>
    <t>1/(nM*d)</t>
  </si>
  <si>
    <t>Comment or Reference</t>
  </si>
  <si>
    <t>CL</t>
  </si>
  <si>
    <t>L/d</t>
  </si>
  <si>
    <t>Q</t>
  </si>
  <si>
    <t>ParamType</t>
  </si>
  <si>
    <t>PK</t>
  </si>
  <si>
    <t>nM</t>
  </si>
  <si>
    <t>calc</t>
  </si>
  <si>
    <t>literature</t>
  </si>
  <si>
    <t>guess</t>
  </si>
  <si>
    <t>Description</t>
  </si>
  <si>
    <t>Clearance</t>
  </si>
  <si>
    <t>Intercomp. CL</t>
  </si>
  <si>
    <t>Central Volume</t>
  </si>
  <si>
    <t>Periph. Volume</t>
  </si>
  <si>
    <t>Cental--&gt;Periph Transit</t>
  </si>
  <si>
    <t>Molecule</t>
  </si>
  <si>
    <t>Drug</t>
  </si>
  <si>
    <t>Periph--&gt;Central Transit</t>
  </si>
  <si>
    <t>Bindinig Affinity</t>
  </si>
  <si>
    <t>Molecular Weight</t>
  </si>
  <si>
    <t>kDa</t>
  </si>
  <si>
    <t>Source</t>
  </si>
  <si>
    <t>MWD</t>
  </si>
  <si>
    <t>google search</t>
  </si>
  <si>
    <t>Formula</t>
  </si>
  <si>
    <t>Baseline Levels</t>
  </si>
  <si>
    <t>Binding</t>
  </si>
  <si>
    <t>keD</t>
  </si>
  <si>
    <t>V1</t>
  </si>
  <si>
    <t>V2</t>
  </si>
  <si>
    <t>Vm</t>
  </si>
  <si>
    <t>Km</t>
  </si>
  <si>
    <t>keT</t>
  </si>
  <si>
    <t>ug/(ml*d)</t>
  </si>
  <si>
    <t>ug/ml</t>
  </si>
  <si>
    <t>k12</t>
  </si>
  <si>
    <t>k21</t>
  </si>
  <si>
    <t>Gibiansky12 - Table 1 doi 10.1007/s10928-011-9227-z</t>
  </si>
  <si>
    <t>Elimination Rate</t>
  </si>
  <si>
    <t>Synthesis Rate</t>
  </si>
  <si>
    <t>Kd_DT</t>
  </si>
  <si>
    <t>koff_DT</t>
  </si>
  <si>
    <t>typical value (1-100) from Yang16 Fig 12 - dx.doi.org/10.1016/j.ab.2016.06.024</t>
  </si>
  <si>
    <t>kon_DT</t>
  </si>
  <si>
    <t>Association Rate</t>
  </si>
  <si>
    <t>Disassociation Rate</t>
  </si>
  <si>
    <t>Nonlinear Elim Km</t>
  </si>
  <si>
    <t>Turnover</t>
  </si>
  <si>
    <t>MWT</t>
  </si>
  <si>
    <t>MWL</t>
  </si>
  <si>
    <t>ksynT</t>
  </si>
  <si>
    <t>keDT</t>
  </si>
  <si>
    <t>T0</t>
  </si>
  <si>
    <t>keL</t>
  </si>
  <si>
    <t>keTL</t>
  </si>
  <si>
    <t>L0</t>
  </si>
  <si>
    <t>Kd_TL</t>
  </si>
  <si>
    <t>koff_TL</t>
  </si>
  <si>
    <t>kon_TL</t>
  </si>
  <si>
    <t>ksynL</t>
  </si>
  <si>
    <t>F</t>
  </si>
  <si>
    <t>ka</t>
  </si>
  <si>
    <t>Bioavailabiity</t>
  </si>
  <si>
    <t>set to 0 not used</t>
  </si>
  <si>
    <t>Subcut. Absorption</t>
  </si>
  <si>
    <t>Vm_ugml</t>
  </si>
  <si>
    <t>Km_ugml</t>
  </si>
  <si>
    <t>linear PK</t>
  </si>
  <si>
    <t>linear Elim Vmax</t>
  </si>
  <si>
    <t>google search (runs at higher mol weight on SDS PAGE due to post-translational modifications</t>
  </si>
  <si>
    <t>from Atezolizumab model</t>
  </si>
  <si>
    <t>Target (PD-L1)</t>
  </si>
  <si>
    <t xml:space="preserve"> Ligand (PD-1)</t>
  </si>
  <si>
    <t>PD-L1</t>
  </si>
  <si>
    <t>PD-1</t>
  </si>
  <si>
    <t>Deng16 - 10.1080/19420862.2015.1136043</t>
  </si>
  <si>
    <t>calculated</t>
  </si>
  <si>
    <t>Baseline level*kshed</t>
  </si>
  <si>
    <t>atezolizumab model</t>
  </si>
  <si>
    <t>from  Pembro_G_model</t>
  </si>
  <si>
    <t>From Pembrolizumab model</t>
  </si>
  <si>
    <t>Kss_DT</t>
  </si>
  <si>
    <t>Equilibration Constant</t>
  </si>
  <si>
    <t>Kss_TL</t>
  </si>
  <si>
    <t>Nonlinear Elim Vmax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</si>
</sst>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7" x14ac:knownFonts="1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4F81BD"/>
      </right>
      <top style="thin">
        <color rgb="FF4F81BD"/>
      </top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NumberFormat="1" applyFont="1" applyFill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0" fontId="4" fillId="2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horizontal="center" vertical="center"/>
    </xf>
    <xf numFmtId="165" fontId="0" fillId="0" borderId="0" xfId="0" applyNumberFormat="1" applyFill="1" applyAlignment="1">
      <alignment horizontal="center"/>
    </xf>
    <xf numFmtId="0" fontId="0" fillId="0" borderId="0" xfId="0" applyFill="1" applyAlignment="1">
      <alignment horizontal="left"/>
    </xf>
    <xf numFmtId="0" fontId="4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NumberFormat="1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80000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colors>
    <mruColors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33" totalsRowShown="0" headerRowDxfId="11" dataDxfId="10">
  <autoFilter ref="A1:J33" xr:uid="{00000000-0009-0000-0100-000001000000}"/>
  <tableColumns count="10">
    <tableColumn id="1" xr3:uid="{00000000-0010-0000-0000-000001000000}" name="Order" dataDxfId="9"/>
    <tableColumn id="2" xr3:uid="{00000000-0010-0000-0000-000002000000}" name="ParamType" dataDxfId="8"/>
    <tableColumn id="3" xr3:uid="{00000000-0010-0000-0000-000003000000}" name="Molecule" dataDxfId="7"/>
    <tableColumn id="4" xr3:uid="{00000000-0010-0000-0000-000004000000}" name="Description" dataDxfId="6"/>
    <tableColumn id="5" xr3:uid="{00000000-0010-0000-0000-000005000000}" name="Parameter" dataDxfId="5"/>
    <tableColumn id="6" xr3:uid="{00000000-0010-0000-0000-000006000000}" name="Value" dataDxfId="4"/>
    <tableColumn id="7" xr3:uid="{00000000-0010-0000-0000-000007000000}" name="Units" dataDxfId="3"/>
    <tableColumn id="8" xr3:uid="{00000000-0010-0000-0000-000008000000}" name="Source" dataDxfId="2"/>
    <tableColumn id="10" xr3:uid="{00000000-0010-0000-0000-00000A000000}" name="Formula" dataDxfId="1">
      <calculatedColumnFormula>_xlfn.IFNA(_xlfn.FORMULATEXT(F2),"")</calculatedColumnFormula>
    </tableColumn>
    <tableColumn id="9" xr3:uid="{00000000-0010-0000-0000-000009000000}" name="Comment or Referenc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zoomScale="99" workbookViewId="0">
      <selection activeCell="G11" sqref="G11"/>
    </sheetView>
  </sheetViews>
  <sheetFormatPr baseColWidth="10" defaultColWidth="10.83203125" defaultRowHeight="16" x14ac:dyDescent="0.2"/>
  <cols>
    <col min="1" max="1" width="8.5" style="3" customWidth="1"/>
    <col min="2" max="2" width="13.33203125" style="3" customWidth="1"/>
    <col min="3" max="3" width="20" style="3" customWidth="1"/>
    <col min="4" max="4" width="22.33203125" style="3" customWidth="1"/>
    <col min="5" max="5" width="12.1640625" style="1" customWidth="1"/>
    <col min="6" max="6" width="12.1640625" style="21" customWidth="1"/>
    <col min="7" max="7" width="9.83203125" style="1" customWidth="1"/>
    <col min="8" max="8" width="20" style="2" customWidth="1"/>
    <col min="9" max="9" width="25.5" style="2" customWidth="1"/>
    <col min="10" max="10" width="50.33203125" style="5" customWidth="1"/>
    <col min="11" max="16384" width="10.83203125" style="4"/>
  </cols>
  <sheetData>
    <row r="1" spans="1:10" x14ac:dyDescent="0.2">
      <c r="A1" s="6" t="s">
        <v>6</v>
      </c>
      <c r="B1" s="6" t="s">
        <v>13</v>
      </c>
      <c r="C1" s="6" t="s">
        <v>25</v>
      </c>
      <c r="D1" s="6" t="s">
        <v>19</v>
      </c>
      <c r="E1" s="2" t="s">
        <v>0</v>
      </c>
      <c r="F1" s="21" t="s">
        <v>5</v>
      </c>
      <c r="G1" s="2" t="s">
        <v>1</v>
      </c>
      <c r="H1" s="2" t="s">
        <v>31</v>
      </c>
      <c r="I1" s="2" t="s">
        <v>34</v>
      </c>
      <c r="J1" s="8" t="s">
        <v>9</v>
      </c>
    </row>
    <row r="2" spans="1:10" x14ac:dyDescent="0.2">
      <c r="A2" s="6">
        <v>1</v>
      </c>
      <c r="B2" s="6" t="s">
        <v>14</v>
      </c>
      <c r="C2" s="6" t="s">
        <v>26</v>
      </c>
      <c r="D2" s="6" t="s">
        <v>72</v>
      </c>
      <c r="E2" s="2" t="s">
        <v>70</v>
      </c>
      <c r="F2" s="2">
        <v>0</v>
      </c>
      <c r="G2" s="2" t="s">
        <v>3</v>
      </c>
      <c r="H2" s="2" t="s">
        <v>73</v>
      </c>
      <c r="I2" s="20" t="str">
        <f t="shared" ref="I2:I3" ca="1" si="0">_xlfn.IFNA(_xlfn.FORMULATEXT(F2),"")</f>
        <v/>
      </c>
      <c r="J2" s="8" t="s">
        <v>80</v>
      </c>
    </row>
    <row r="3" spans="1:10" x14ac:dyDescent="0.2">
      <c r="A3" s="6">
        <v>2</v>
      </c>
      <c r="B3" s="6" t="s">
        <v>14</v>
      </c>
      <c r="C3" s="6" t="s">
        <v>26</v>
      </c>
      <c r="D3" s="6" t="s">
        <v>74</v>
      </c>
      <c r="E3" s="2" t="s">
        <v>71</v>
      </c>
      <c r="F3" s="2">
        <v>0</v>
      </c>
      <c r="G3" s="2" t="s">
        <v>4</v>
      </c>
      <c r="H3" s="2" t="s">
        <v>73</v>
      </c>
      <c r="I3" s="20" t="str">
        <f t="shared" ca="1" si="0"/>
        <v/>
      </c>
      <c r="J3" s="29" t="s">
        <v>80</v>
      </c>
    </row>
    <row r="4" spans="1:10" s="25" customFormat="1" x14ac:dyDescent="0.2">
      <c r="A4" s="2">
        <v>3</v>
      </c>
      <c r="B4" s="2" t="s">
        <v>14</v>
      </c>
      <c r="C4" s="2" t="s">
        <v>26</v>
      </c>
      <c r="D4" s="2" t="s">
        <v>20</v>
      </c>
      <c r="E4" s="12" t="s">
        <v>10</v>
      </c>
      <c r="F4" s="26">
        <v>0.2</v>
      </c>
      <c r="G4" s="23" t="s">
        <v>11</v>
      </c>
      <c r="H4" s="2" t="s">
        <v>17</v>
      </c>
      <c r="I4" s="13" t="str">
        <f t="shared" ref="I4:I22" ca="1" si="1">_xlfn.IFNA(_xlfn.FORMULATEXT(F4),"")</f>
        <v/>
      </c>
      <c r="J4" s="29" t="s">
        <v>80</v>
      </c>
    </row>
    <row r="5" spans="1:10" s="25" customFormat="1" x14ac:dyDescent="0.2">
      <c r="A5" s="2">
        <v>4</v>
      </c>
      <c r="B5" s="2" t="s">
        <v>14</v>
      </c>
      <c r="C5" s="2" t="s">
        <v>26</v>
      </c>
      <c r="D5" s="2" t="s">
        <v>22</v>
      </c>
      <c r="E5" s="12" t="s">
        <v>38</v>
      </c>
      <c r="F5" s="26">
        <v>3.28</v>
      </c>
      <c r="G5" s="23" t="s">
        <v>2</v>
      </c>
      <c r="H5" s="2" t="s">
        <v>17</v>
      </c>
      <c r="I5" s="13" t="str">
        <f t="shared" ca="1" si="1"/>
        <v/>
      </c>
      <c r="J5" s="29" t="s">
        <v>80</v>
      </c>
    </row>
    <row r="6" spans="1:10" s="25" customFormat="1" x14ac:dyDescent="0.2">
      <c r="A6" s="2">
        <v>5</v>
      </c>
      <c r="B6" s="2" t="s">
        <v>14</v>
      </c>
      <c r="C6" s="2" t="s">
        <v>26</v>
      </c>
      <c r="D6" s="2" t="s">
        <v>21</v>
      </c>
      <c r="E6" s="12" t="s">
        <v>12</v>
      </c>
      <c r="F6" s="21">
        <v>0.54600000000000004</v>
      </c>
      <c r="G6" s="23" t="s">
        <v>11</v>
      </c>
      <c r="H6" s="2" t="s">
        <v>17</v>
      </c>
      <c r="I6" s="13" t="str">
        <f t="shared" ca="1" si="1"/>
        <v/>
      </c>
      <c r="J6" s="29" t="s">
        <v>80</v>
      </c>
    </row>
    <row r="7" spans="1:10" s="25" customFormat="1" x14ac:dyDescent="0.2">
      <c r="A7" s="2">
        <v>6</v>
      </c>
      <c r="B7" s="2" t="s">
        <v>14</v>
      </c>
      <c r="C7" s="2" t="s">
        <v>26</v>
      </c>
      <c r="D7" s="2" t="s">
        <v>23</v>
      </c>
      <c r="E7" s="12" t="s">
        <v>39</v>
      </c>
      <c r="F7" s="26">
        <v>3.63</v>
      </c>
      <c r="G7" s="23" t="s">
        <v>2</v>
      </c>
      <c r="H7" s="2" t="s">
        <v>17</v>
      </c>
      <c r="I7" s="13" t="str">
        <f t="shared" ca="1" si="1"/>
        <v/>
      </c>
      <c r="J7" s="29" t="s">
        <v>80</v>
      </c>
    </row>
    <row r="8" spans="1:10" s="25" customFormat="1" x14ac:dyDescent="0.2">
      <c r="A8" s="2">
        <v>7</v>
      </c>
      <c r="B8" s="2" t="s">
        <v>14</v>
      </c>
      <c r="C8" s="2" t="s">
        <v>26</v>
      </c>
      <c r="D8" s="2" t="s">
        <v>48</v>
      </c>
      <c r="E8" s="2" t="s">
        <v>37</v>
      </c>
      <c r="F8" s="22">
        <f>CL_/V1_</f>
        <v>6.0975609756097567E-2</v>
      </c>
      <c r="G8" s="23" t="s">
        <v>4</v>
      </c>
      <c r="H8" s="2" t="s">
        <v>16</v>
      </c>
      <c r="I8" s="13" t="str">
        <f t="shared" ref="I8:I17" ca="1" si="2">_xlfn.IFNA(_xlfn.FORMULATEXT(F8),"")</f>
        <v>=CL_/V1_</v>
      </c>
      <c r="J8" s="24"/>
    </row>
    <row r="9" spans="1:10" s="25" customFormat="1" x14ac:dyDescent="0.2">
      <c r="A9" s="2">
        <v>8</v>
      </c>
      <c r="B9" s="2" t="s">
        <v>14</v>
      </c>
      <c r="C9" s="2" t="s">
        <v>26</v>
      </c>
      <c r="D9" s="2" t="s">
        <v>24</v>
      </c>
      <c r="E9" s="2" t="s">
        <v>45</v>
      </c>
      <c r="F9" s="22">
        <f>Q_/V1_</f>
        <v>0.16646341463414635</v>
      </c>
      <c r="G9" s="23" t="s">
        <v>4</v>
      </c>
      <c r="H9" s="2" t="s">
        <v>16</v>
      </c>
      <c r="I9" s="13" t="str">
        <f t="shared" ca="1" si="2"/>
        <v>=Q_/V1_</v>
      </c>
      <c r="J9" s="24"/>
    </row>
    <row r="10" spans="1:10" s="25" customFormat="1" x14ac:dyDescent="0.2">
      <c r="A10" s="2">
        <v>9</v>
      </c>
      <c r="B10" s="2" t="s">
        <v>14</v>
      </c>
      <c r="C10" s="2" t="s">
        <v>26</v>
      </c>
      <c r="D10" s="2" t="s">
        <v>27</v>
      </c>
      <c r="E10" s="2" t="s">
        <v>46</v>
      </c>
      <c r="F10" s="22">
        <f>Q_/V2_</f>
        <v>0.15041322314049588</v>
      </c>
      <c r="G10" s="23" t="s">
        <v>4</v>
      </c>
      <c r="H10" s="2" t="s">
        <v>16</v>
      </c>
      <c r="I10" s="13" t="str">
        <f t="shared" ca="1" si="2"/>
        <v>=Q_/V2_</v>
      </c>
      <c r="J10" s="24"/>
    </row>
    <row r="11" spans="1:10" s="25" customFormat="1" x14ac:dyDescent="0.2">
      <c r="A11" s="2">
        <v>10</v>
      </c>
      <c r="B11" s="2" t="s">
        <v>14</v>
      </c>
      <c r="C11" s="2" t="s">
        <v>26</v>
      </c>
      <c r="D11" s="2" t="s">
        <v>94</v>
      </c>
      <c r="E11" s="2" t="s">
        <v>75</v>
      </c>
      <c r="F11" s="26">
        <v>0</v>
      </c>
      <c r="G11" s="23" t="s">
        <v>43</v>
      </c>
      <c r="H11" s="2" t="s">
        <v>17</v>
      </c>
      <c r="I11" s="13" t="str">
        <f t="shared" ca="1" si="2"/>
        <v/>
      </c>
      <c r="J11" s="8" t="s">
        <v>77</v>
      </c>
    </row>
    <row r="12" spans="1:10" s="25" customFormat="1" x14ac:dyDescent="0.2">
      <c r="A12" s="2">
        <v>11</v>
      </c>
      <c r="B12" s="2" t="s">
        <v>14</v>
      </c>
      <c r="C12" s="2" t="s">
        <v>26</v>
      </c>
      <c r="D12" s="2" t="s">
        <v>56</v>
      </c>
      <c r="E12" s="2" t="s">
        <v>76</v>
      </c>
      <c r="F12" s="26">
        <v>1</v>
      </c>
      <c r="G12" s="23" t="s">
        <v>44</v>
      </c>
      <c r="H12" s="2" t="s">
        <v>17</v>
      </c>
      <c r="I12" s="13" t="str">
        <f t="shared" ca="1" si="2"/>
        <v/>
      </c>
      <c r="J12" s="8" t="s">
        <v>47</v>
      </c>
    </row>
    <row r="13" spans="1:10" s="25" customFormat="1" x14ac:dyDescent="0.2">
      <c r="A13" s="2">
        <v>12</v>
      </c>
      <c r="B13" s="2" t="s">
        <v>14</v>
      </c>
      <c r="C13" s="2" t="s">
        <v>26</v>
      </c>
      <c r="D13" s="2" t="s">
        <v>78</v>
      </c>
      <c r="E13" s="2" t="s">
        <v>40</v>
      </c>
      <c r="F13" s="27">
        <f>Vm*1000/MWD</f>
        <v>0</v>
      </c>
      <c r="G13" s="23" t="s">
        <v>7</v>
      </c>
      <c r="H13" s="2" t="s">
        <v>16</v>
      </c>
      <c r="I13" s="13" t="str">
        <f ca="1">_xlfn.IFNA(_xlfn.FORMULATEXT(F13),"")</f>
        <v>=Vm*1000/MWD</v>
      </c>
      <c r="J13" s="8"/>
    </row>
    <row r="14" spans="1:10" s="25" customFormat="1" x14ac:dyDescent="0.2">
      <c r="A14" s="2">
        <v>13</v>
      </c>
      <c r="B14" s="2" t="s">
        <v>14</v>
      </c>
      <c r="C14" s="2" t="s">
        <v>26</v>
      </c>
      <c r="D14" s="2" t="s">
        <v>56</v>
      </c>
      <c r="E14" s="2" t="s">
        <v>41</v>
      </c>
      <c r="F14" s="27">
        <v>1</v>
      </c>
      <c r="G14" s="23" t="s">
        <v>15</v>
      </c>
      <c r="H14" s="2" t="s">
        <v>16</v>
      </c>
      <c r="I14" s="13" t="str">
        <f ca="1">_xlfn.IFNA(_xlfn.FORMULATEXT(F14),"")</f>
        <v/>
      </c>
      <c r="J14" s="8"/>
    </row>
    <row r="15" spans="1:10" s="25" customFormat="1" x14ac:dyDescent="0.2">
      <c r="A15" s="2">
        <v>14</v>
      </c>
      <c r="B15" s="2" t="s">
        <v>36</v>
      </c>
      <c r="C15" s="2" t="s">
        <v>26</v>
      </c>
      <c r="D15" s="2" t="s">
        <v>29</v>
      </c>
      <c r="E15" s="2" t="s">
        <v>32</v>
      </c>
      <c r="F15" s="26">
        <v>145</v>
      </c>
      <c r="G15" s="23" t="s">
        <v>30</v>
      </c>
      <c r="H15" s="2" t="s">
        <v>17</v>
      </c>
      <c r="I15" s="13" t="str">
        <f t="shared" ca="1" si="2"/>
        <v/>
      </c>
      <c r="J15" s="8" t="s">
        <v>33</v>
      </c>
    </row>
    <row r="16" spans="1:10" s="25" customFormat="1" x14ac:dyDescent="0.2">
      <c r="A16" s="2">
        <v>15</v>
      </c>
      <c r="B16" s="2" t="s">
        <v>36</v>
      </c>
      <c r="C16" s="28" t="s">
        <v>81</v>
      </c>
      <c r="D16" s="2" t="s">
        <v>29</v>
      </c>
      <c r="E16" s="2" t="s">
        <v>58</v>
      </c>
      <c r="F16" s="26">
        <v>33</v>
      </c>
      <c r="G16" s="23" t="s">
        <v>30</v>
      </c>
      <c r="H16" s="2" t="s">
        <v>17</v>
      </c>
      <c r="I16" s="13" t="str">
        <f t="shared" ca="1" si="2"/>
        <v/>
      </c>
      <c r="J16" s="8" t="s">
        <v>79</v>
      </c>
    </row>
    <row r="17" spans="1:10" s="25" customFormat="1" x14ac:dyDescent="0.2">
      <c r="A17" s="2">
        <v>16</v>
      </c>
      <c r="B17" s="2" t="s">
        <v>36</v>
      </c>
      <c r="C17" s="2" t="s">
        <v>82</v>
      </c>
      <c r="D17" s="2" t="s">
        <v>29</v>
      </c>
      <c r="E17" s="2" t="s">
        <v>59</v>
      </c>
      <c r="F17" s="26">
        <v>32</v>
      </c>
      <c r="G17" s="23" t="s">
        <v>30</v>
      </c>
      <c r="H17" s="2" t="s">
        <v>17</v>
      </c>
      <c r="I17" s="13" t="str">
        <f t="shared" ca="1" si="2"/>
        <v/>
      </c>
      <c r="J17" s="8" t="s">
        <v>33</v>
      </c>
    </row>
    <row r="18" spans="1:10" s="25" customFormat="1" x14ac:dyDescent="0.2">
      <c r="A18" s="2">
        <v>18</v>
      </c>
      <c r="B18" s="2" t="s">
        <v>57</v>
      </c>
      <c r="C18" s="28" t="s">
        <v>83</v>
      </c>
      <c r="D18" s="2" t="s">
        <v>49</v>
      </c>
      <c r="E18" s="2" t="s">
        <v>60</v>
      </c>
      <c r="F18" s="27">
        <v>0.45</v>
      </c>
      <c r="G18" s="23" t="s">
        <v>7</v>
      </c>
      <c r="H18" s="2" t="s">
        <v>86</v>
      </c>
      <c r="I18" s="30" t="s">
        <v>87</v>
      </c>
      <c r="J18" s="8" t="s">
        <v>88</v>
      </c>
    </row>
    <row r="19" spans="1:10" s="25" customFormat="1" x14ac:dyDescent="0.2">
      <c r="A19" s="2">
        <v>19</v>
      </c>
      <c r="B19" s="2" t="s">
        <v>57</v>
      </c>
      <c r="C19" s="28" t="s">
        <v>83</v>
      </c>
      <c r="D19" s="2" t="s">
        <v>48</v>
      </c>
      <c r="E19" s="2" t="s">
        <v>42</v>
      </c>
      <c r="F19" s="26">
        <v>3</v>
      </c>
      <c r="G19" s="23" t="s">
        <v>4</v>
      </c>
      <c r="H19" s="2" t="s">
        <v>18</v>
      </c>
      <c r="I19" s="13" t="str">
        <f t="shared" ca="1" si="1"/>
        <v/>
      </c>
      <c r="J19" s="8" t="s">
        <v>89</v>
      </c>
    </row>
    <row r="20" spans="1:10" s="25" customFormat="1" x14ac:dyDescent="0.2">
      <c r="A20" s="2">
        <v>21</v>
      </c>
      <c r="B20" s="2" t="s">
        <v>57</v>
      </c>
      <c r="C20" s="28" t="s">
        <v>83</v>
      </c>
      <c r="D20" s="2" t="s">
        <v>48</v>
      </c>
      <c r="E20" s="2" t="s">
        <v>61</v>
      </c>
      <c r="F20" s="22">
        <v>6</v>
      </c>
      <c r="G20" s="23" t="s">
        <v>4</v>
      </c>
      <c r="H20" s="2" t="s">
        <v>18</v>
      </c>
      <c r="I20" s="13" t="str">
        <f ca="1">_xlfn.IFNA(_xlfn.FORMULATEXT(F20),"")</f>
        <v/>
      </c>
      <c r="J20" s="8" t="s">
        <v>89</v>
      </c>
    </row>
    <row r="21" spans="1:10" s="25" customFormat="1" x14ac:dyDescent="0.2">
      <c r="A21" s="2">
        <v>22</v>
      </c>
      <c r="B21" s="2" t="s">
        <v>57</v>
      </c>
      <c r="C21" s="28" t="s">
        <v>83</v>
      </c>
      <c r="D21" s="2" t="s">
        <v>35</v>
      </c>
      <c r="E21" s="2" t="s">
        <v>62</v>
      </c>
      <c r="F21" s="21">
        <v>7.47</v>
      </c>
      <c r="G21" s="23" t="s">
        <v>15</v>
      </c>
      <c r="H21" s="2" t="s">
        <v>16</v>
      </c>
      <c r="I21" s="13" t="str">
        <f ca="1">_xlfn.IFNA(_xlfn.FORMULATEXT(F21),"")</f>
        <v/>
      </c>
      <c r="J21" s="8" t="s">
        <v>80</v>
      </c>
    </row>
    <row r="22" spans="1:10" s="25" customFormat="1" x14ac:dyDescent="0.2">
      <c r="A22" s="2">
        <v>24</v>
      </c>
      <c r="B22" s="2" t="s">
        <v>36</v>
      </c>
      <c r="C22" s="28" t="s">
        <v>83</v>
      </c>
      <c r="D22" s="2" t="s">
        <v>28</v>
      </c>
      <c r="E22" s="2" t="s">
        <v>50</v>
      </c>
      <c r="F22" s="2">
        <v>0.4</v>
      </c>
      <c r="G22" s="23" t="s">
        <v>15</v>
      </c>
      <c r="H22" s="2" t="s">
        <v>17</v>
      </c>
      <c r="I22" s="13" t="str">
        <f t="shared" ca="1" si="1"/>
        <v/>
      </c>
      <c r="J22" s="7" t="s">
        <v>85</v>
      </c>
    </row>
    <row r="23" spans="1:10" s="25" customFormat="1" x14ac:dyDescent="0.2">
      <c r="A23" s="2">
        <v>24.5</v>
      </c>
      <c r="B23" s="2" t="s">
        <v>36</v>
      </c>
      <c r="C23" s="28" t="s">
        <v>83</v>
      </c>
      <c r="D23" s="2" t="s">
        <v>92</v>
      </c>
      <c r="E23" s="2" t="s">
        <v>91</v>
      </c>
      <c r="F23" s="2">
        <f>(koff_DT+keDT)/kon_DTn</f>
        <v>1.2</v>
      </c>
      <c r="G23" s="23" t="s">
        <v>15</v>
      </c>
      <c r="H23" s="2" t="s">
        <v>16</v>
      </c>
      <c r="I23" s="13" t="str">
        <f ca="1">_xlfn.IFNA(_xlfn.FORMULATEXT(F23),"")</f>
        <v>=(koff_DT+keDT)/kon_DTn</v>
      </c>
      <c r="J23" s="7"/>
    </row>
    <row r="24" spans="1:10" s="25" customFormat="1" x14ac:dyDescent="0.2">
      <c r="A24" s="2">
        <v>25</v>
      </c>
      <c r="B24" s="2" t="s">
        <v>36</v>
      </c>
      <c r="C24" s="28" t="s">
        <v>83</v>
      </c>
      <c r="D24" s="2" t="s">
        <v>55</v>
      </c>
      <c r="E24" s="2" t="s">
        <v>51</v>
      </c>
      <c r="F24" s="15">
        <v>3</v>
      </c>
      <c r="G24" s="8" t="s">
        <v>4</v>
      </c>
      <c r="H24" s="2" t="s">
        <v>18</v>
      </c>
      <c r="I24" s="13" t="str">
        <f ca="1">_xlfn.IFNA(_xlfn.FORMULATEXT(F24),"")</f>
        <v/>
      </c>
      <c r="J24" s="8"/>
    </row>
    <row r="25" spans="1:10" s="25" customFormat="1" x14ac:dyDescent="0.2">
      <c r="A25" s="2">
        <v>26</v>
      </c>
      <c r="B25" s="2" t="s">
        <v>36</v>
      </c>
      <c r="C25" s="28" t="s">
        <v>83</v>
      </c>
      <c r="D25" s="2" t="s">
        <v>54</v>
      </c>
      <c r="E25" s="32" t="s">
        <v>53</v>
      </c>
      <c r="F25" s="17">
        <f>koff_DT/Kd_DT</f>
        <v>7.5</v>
      </c>
      <c r="G25" s="8" t="s">
        <v>8</v>
      </c>
      <c r="H25" s="2" t="s">
        <v>16</v>
      </c>
      <c r="I25" s="13" t="str">
        <f ca="1">_xlfn.IFNA(_xlfn.FORMULATEXT(F25),"")</f>
        <v>=koff_DT/Kd_DT</v>
      </c>
      <c r="J25" s="8"/>
    </row>
    <row r="26" spans="1:10" s="25" customFormat="1" x14ac:dyDescent="0.2">
      <c r="A26" s="2">
        <v>27</v>
      </c>
      <c r="B26" s="12" t="s">
        <v>57</v>
      </c>
      <c r="C26" s="2" t="s">
        <v>84</v>
      </c>
      <c r="D26" s="2" t="s">
        <v>49</v>
      </c>
      <c r="E26" s="2" t="s">
        <v>69</v>
      </c>
      <c r="F26" s="16">
        <v>0.03</v>
      </c>
      <c r="G26" s="8" t="s">
        <v>7</v>
      </c>
      <c r="H26" s="2" t="s">
        <v>18</v>
      </c>
      <c r="I26" s="13"/>
      <c r="J26" s="8" t="s">
        <v>89</v>
      </c>
    </row>
    <row r="27" spans="1:10" s="25" customFormat="1" x14ac:dyDescent="0.2">
      <c r="A27" s="2">
        <v>28</v>
      </c>
      <c r="B27" s="12" t="s">
        <v>57</v>
      </c>
      <c r="C27" s="2" t="s">
        <v>84</v>
      </c>
      <c r="D27" s="2" t="s">
        <v>48</v>
      </c>
      <c r="E27" s="2" t="s">
        <v>63</v>
      </c>
      <c r="F27" s="15">
        <v>3</v>
      </c>
      <c r="G27" s="8" t="s">
        <v>4</v>
      </c>
      <c r="H27" s="2" t="s">
        <v>18</v>
      </c>
      <c r="I27" s="13" t="str">
        <f t="shared" ref="I27:I33" ca="1" si="3">_xlfn.IFNA(_xlfn.FORMULATEXT(F27),"")</f>
        <v/>
      </c>
      <c r="J27" s="8" t="s">
        <v>89</v>
      </c>
    </row>
    <row r="28" spans="1:10" s="25" customFormat="1" x14ac:dyDescent="0.2">
      <c r="A28" s="2">
        <v>29</v>
      </c>
      <c r="B28" s="12" t="s">
        <v>57</v>
      </c>
      <c r="C28" s="2" t="s">
        <v>84</v>
      </c>
      <c r="D28" s="12" t="s">
        <v>48</v>
      </c>
      <c r="E28" s="2" t="s">
        <v>64</v>
      </c>
      <c r="F28" s="21">
        <v>0</v>
      </c>
      <c r="G28" s="8" t="s">
        <v>4</v>
      </c>
      <c r="H28" s="2" t="s">
        <v>18</v>
      </c>
      <c r="I28" s="13"/>
      <c r="J28" s="8" t="s">
        <v>89</v>
      </c>
    </row>
    <row r="29" spans="1:10" s="25" customFormat="1" x14ac:dyDescent="0.2">
      <c r="A29" s="2">
        <v>30</v>
      </c>
      <c r="B29" s="12" t="s">
        <v>57</v>
      </c>
      <c r="C29" s="2" t="s">
        <v>84</v>
      </c>
      <c r="D29" s="12" t="s">
        <v>35</v>
      </c>
      <c r="E29" s="2" t="s">
        <v>65</v>
      </c>
      <c r="F29" s="15">
        <v>9.9000000000000008E-3</v>
      </c>
      <c r="G29" s="8" t="s">
        <v>15</v>
      </c>
      <c r="H29" s="2" t="s">
        <v>86</v>
      </c>
      <c r="I29" s="13"/>
      <c r="J29" s="8" t="s">
        <v>90</v>
      </c>
    </row>
    <row r="30" spans="1:10" x14ac:dyDescent="0.2">
      <c r="A30" s="6">
        <v>31</v>
      </c>
      <c r="B30" s="11" t="s">
        <v>36</v>
      </c>
      <c r="C30" s="2" t="s">
        <v>84</v>
      </c>
      <c r="D30" s="11" t="s">
        <v>28</v>
      </c>
      <c r="E30" s="2" t="s">
        <v>66</v>
      </c>
      <c r="F30" s="15">
        <v>10</v>
      </c>
      <c r="G30" s="8" t="s">
        <v>15</v>
      </c>
      <c r="H30" s="2" t="s">
        <v>17</v>
      </c>
      <c r="I30" s="13" t="str">
        <f t="shared" ca="1" si="3"/>
        <v/>
      </c>
      <c r="J30" s="7"/>
    </row>
    <row r="31" spans="1:10" x14ac:dyDescent="0.2">
      <c r="A31" s="6">
        <v>31.5</v>
      </c>
      <c r="B31" s="31" t="s">
        <v>36</v>
      </c>
      <c r="C31" s="2" t="s">
        <v>84</v>
      </c>
      <c r="D31" s="31" t="s">
        <v>28</v>
      </c>
      <c r="E31" s="2" t="s">
        <v>93</v>
      </c>
      <c r="F31" s="15">
        <f>(koff_TL+F28)/F33</f>
        <v>10</v>
      </c>
      <c r="G31" s="8" t="s">
        <v>15</v>
      </c>
      <c r="H31" s="2" t="s">
        <v>86</v>
      </c>
      <c r="I31" s="13" t="str">
        <f ca="1">_xlfn.IFNA(_xlfn.FORMULATEXT(F31),"")</f>
        <v>=(koff_TL+F28)/F33</v>
      </c>
      <c r="J31" s="7"/>
    </row>
    <row r="32" spans="1:10" x14ac:dyDescent="0.2">
      <c r="A32" s="6">
        <v>32</v>
      </c>
      <c r="B32" s="11" t="s">
        <v>36</v>
      </c>
      <c r="C32" s="2" t="s">
        <v>84</v>
      </c>
      <c r="D32" s="11" t="s">
        <v>55</v>
      </c>
      <c r="E32" s="2" t="s">
        <v>67</v>
      </c>
      <c r="F32" s="18">
        <v>5</v>
      </c>
      <c r="G32" s="10" t="s">
        <v>4</v>
      </c>
      <c r="H32" s="9" t="s">
        <v>18</v>
      </c>
      <c r="I32" s="19" t="str">
        <f ca="1">_xlfn.IFNA(_xlfn.FORMULATEXT(F32),"")</f>
        <v/>
      </c>
      <c r="J32" s="10" t="s">
        <v>52</v>
      </c>
    </row>
    <row r="33" spans="1:10" x14ac:dyDescent="0.2">
      <c r="A33" s="6">
        <v>33</v>
      </c>
      <c r="B33" s="11" t="s">
        <v>36</v>
      </c>
      <c r="C33" s="2" t="s">
        <v>84</v>
      </c>
      <c r="D33" s="11" t="s">
        <v>54</v>
      </c>
      <c r="E33" s="2" t="s">
        <v>68</v>
      </c>
      <c r="F33" s="15">
        <f>koff_TL/Kd_TL</f>
        <v>0.5</v>
      </c>
      <c r="G33" s="8" t="s">
        <v>8</v>
      </c>
      <c r="H33" s="2" t="s">
        <v>16</v>
      </c>
      <c r="I33" s="13" t="str">
        <f t="shared" ca="1" si="3"/>
        <v>=koff_TL/Kd_TL</v>
      </c>
      <c r="J33" s="14"/>
    </row>
  </sheetData>
  <phoneticPr fontId="6" type="noConversion"/>
  <conditionalFormatting sqref="F215">
    <cfRule type="containsText" dxfId="34" priority="54" operator="containsText" text="derived">
      <formula>NOT(ISERROR(SEARCH("derived",F215)))</formula>
    </cfRule>
  </conditionalFormatting>
  <conditionalFormatting sqref="A1:K1 A34:K1048576 E13:K14 B8:K12 G21:K21 B21:E23 K22:K23 B4:I7 K2:K7 G22:I23 B24:K33 A4:A33 B15:K20">
    <cfRule type="containsText" dxfId="33" priority="51" operator="containsText" text="calc">
      <formula>NOT(ISERROR(SEARCH("calc",A1)))</formula>
    </cfRule>
  </conditionalFormatting>
  <conditionalFormatting sqref="H1:I1 H4:I1048576">
    <cfRule type="containsText" dxfId="32" priority="49" operator="containsText" text="literature">
      <formula>NOT(ISERROR(SEARCH("literature",H1)))</formula>
    </cfRule>
    <cfRule type="containsText" dxfId="31" priority="50" operator="containsText" text="guess">
      <formula>NOT(ISERROR(SEARCH("guess",H1)))</formula>
    </cfRule>
  </conditionalFormatting>
  <conditionalFormatting sqref="H1:I1 H4:I1048576">
    <cfRule type="containsText" dxfId="30" priority="44" operator="containsText" text="not used">
      <formula>NOT(ISERROR(SEARCH("not used",H1)))</formula>
    </cfRule>
    <cfRule type="containsText" dxfId="29" priority="45" operator="containsText" text="literature">
      <formula>NOT(ISERROR(SEARCH("literature",H1)))</formula>
    </cfRule>
    <cfRule type="containsText" dxfId="28" priority="46" operator="containsText" text="guess">
      <formula>NOT(ISERROR(SEARCH("guess",H1)))</formula>
    </cfRule>
    <cfRule type="containsText" dxfId="27" priority="47" operator="containsText" text="calc">
      <formula>NOT(ISERROR(SEARCH("calc",H1)))</formula>
    </cfRule>
    <cfRule type="containsText" dxfId="26" priority="48" operator="containsText" text="check">
      <formula>NOT(ISERROR(SEARCH("check",H1)))</formula>
    </cfRule>
  </conditionalFormatting>
  <conditionalFormatting sqref="H1 H4:H1048576">
    <cfRule type="containsText" dxfId="25" priority="43" operator="containsText" text="internal data">
      <formula>NOT(ISERROR(SEARCH("internal data",H1)))</formula>
    </cfRule>
  </conditionalFormatting>
  <conditionalFormatting sqref="A2:I3">
    <cfRule type="containsText" dxfId="24" priority="15" operator="containsText" text="calc">
      <formula>NOT(ISERROR(SEARCH("calc",A2)))</formula>
    </cfRule>
  </conditionalFormatting>
  <conditionalFormatting sqref="H2:I3">
    <cfRule type="containsText" dxfId="23" priority="13" operator="containsText" text="literature">
      <formula>NOT(ISERROR(SEARCH("literature",H2)))</formula>
    </cfRule>
    <cfRule type="containsText" dxfId="22" priority="14" operator="containsText" text="guess">
      <formula>NOT(ISERROR(SEARCH("guess",H2)))</formula>
    </cfRule>
  </conditionalFormatting>
  <conditionalFormatting sqref="H2:I3">
    <cfRule type="containsText" dxfId="21" priority="8" operator="containsText" text="not used">
      <formula>NOT(ISERROR(SEARCH("not used",H2)))</formula>
    </cfRule>
    <cfRule type="containsText" dxfId="20" priority="9" operator="containsText" text="literature">
      <formula>NOT(ISERROR(SEARCH("literature",H2)))</formula>
    </cfRule>
    <cfRule type="containsText" dxfId="19" priority="10" operator="containsText" text="guess">
      <formula>NOT(ISERROR(SEARCH("guess",H2)))</formula>
    </cfRule>
    <cfRule type="containsText" dxfId="18" priority="11" operator="containsText" text="calc">
      <formula>NOT(ISERROR(SEARCH("calc",H2)))</formula>
    </cfRule>
    <cfRule type="containsText" dxfId="17" priority="12" operator="containsText" text="check">
      <formula>NOT(ISERROR(SEARCH("check",H2)))</formula>
    </cfRule>
  </conditionalFormatting>
  <conditionalFormatting sqref="H2:H3">
    <cfRule type="containsText" dxfId="16" priority="7" operator="containsText" text="internal data">
      <formula>NOT(ISERROR(SEARCH("internal data",H2)))</formula>
    </cfRule>
  </conditionalFormatting>
  <conditionalFormatting sqref="B13:D14">
    <cfRule type="containsText" dxfId="15" priority="6" operator="containsText" text="calc">
      <formula>NOT(ISERROR(SEARCH("calc",B13)))</formula>
    </cfRule>
  </conditionalFormatting>
  <conditionalFormatting sqref="F22:F23">
    <cfRule type="containsText" dxfId="14" priority="4" operator="containsText" text="calc">
      <formula>NOT(ISERROR(SEARCH("calc",F22)))</formula>
    </cfRule>
  </conditionalFormatting>
  <conditionalFormatting sqref="J22:J23">
    <cfRule type="containsText" dxfId="13" priority="3" operator="containsText" text="calc">
      <formula>NOT(ISERROR(SEARCH("calc",J22)))</formula>
    </cfRule>
  </conditionalFormatting>
  <conditionalFormatting sqref="J2">
    <cfRule type="containsText" dxfId="12" priority="1" operator="containsText" text="calc">
      <formula>NOT(ISERROR(SEARCH("calc",J2)))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23</vt:i4>
      </vt:variant>
    </vt:vector>
  </HeadingPairs>
  <TitlesOfParts>
    <vt:vector size="24" baseType="lpstr">
      <vt:lpstr>Sheet1</vt:lpstr>
      <vt:lpstr>CL_</vt:lpstr>
      <vt:lpstr>Kd_DT</vt:lpstr>
      <vt:lpstr>Kd_TL</vt:lpstr>
      <vt:lpstr>keDT</vt:lpstr>
      <vt:lpstr>keL</vt:lpstr>
      <vt:lpstr>keT</vt:lpstr>
      <vt:lpstr>keTs</vt:lpstr>
      <vt:lpstr>Km</vt:lpstr>
      <vt:lpstr>koff_DT</vt:lpstr>
      <vt:lpstr>koff_TL</vt:lpstr>
      <vt:lpstr>kon_DT</vt:lpstr>
      <vt:lpstr>kon_DTn</vt:lpstr>
      <vt:lpstr>ksynL</vt:lpstr>
      <vt:lpstr>ksynTs</vt:lpstr>
      <vt:lpstr>L0</vt:lpstr>
      <vt:lpstr>m</vt:lpstr>
      <vt:lpstr>MWD</vt:lpstr>
      <vt:lpstr>MWLs</vt:lpstr>
      <vt:lpstr>MWTs</vt:lpstr>
      <vt:lpstr>Q_</vt:lpstr>
      <vt:lpstr>V1_</vt:lpstr>
      <vt:lpstr>V2_</vt:lpstr>
      <vt:lpstr>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Microsoft Office User</cp:lastModifiedBy>
  <dcterms:created xsi:type="dcterms:W3CDTF">2015-10-02T13:05:40Z</dcterms:created>
  <dcterms:modified xsi:type="dcterms:W3CDTF">2019-10-08T12:56:12Z</dcterms:modified>
</cp:coreProperties>
</file>