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egum\Desktop\MIE1623Hintroduction to healthcare engineering\4.Assignments\Assignment5\"/>
    </mc:Choice>
  </mc:AlternateContent>
  <xr:revisionPtr revIDLastSave="0" documentId="13_ncr:1_{4000B0D5-996C-4CD1-8815-0CDE1E51C235}" xr6:coauthVersionLast="44" xr6:coauthVersionMax="44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Picard Hospital" sheetId="1" r:id="rId1"/>
    <sheet name="Saint Guinan's Hospital" sheetId="3" r:id="rId2"/>
    <sheet name="Crusher Cancer Hospital" sheetId="4" r:id="rId3"/>
    <sheet name="Worf Hospital" sheetId="5" r:id="rId4"/>
    <sheet name="Hospital Q" sheetId="6" r:id="rId5"/>
    <sheet name="Efficient Frontier" sheetId="7" r:id="rId6"/>
  </sheets>
  <definedNames>
    <definedName name="solver_adj" localSheetId="2" hidden="1">'Crusher Cancer Hospital'!$C$20:$F$20</definedName>
    <definedName name="solver_adj" localSheetId="4" hidden="1">'Hospital Q'!$C$20:$F$20</definedName>
    <definedName name="solver_adj" localSheetId="0" hidden="1">'Picard Hospital'!$C$20:$F$20</definedName>
    <definedName name="solver_adj" localSheetId="1" hidden="1">'Saint Guinan''s Hospital'!$C$20:$F$20</definedName>
    <definedName name="solver_adj" localSheetId="3" hidden="1">'Worf Hospital'!$C$20:$F$20</definedName>
    <definedName name="solver_cvg" localSheetId="2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2" hidden="1">2</definedName>
    <definedName name="solver_drv" localSheetId="4" hidden="1">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2" hidden="1">2</definedName>
    <definedName name="solver_eng" localSheetId="4" hidden="1">2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2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2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2" hidden="1">'Crusher Cancer Hospital'!$E$24</definedName>
    <definedName name="solver_lhs1" localSheetId="4" hidden="1">'Hospital Q'!$E$24</definedName>
    <definedName name="solver_lhs1" localSheetId="0" hidden="1">'Picard Hospital'!$E$24</definedName>
    <definedName name="solver_lhs1" localSheetId="1" hidden="1">'Saint Guinan''s Hospital'!$E$24</definedName>
    <definedName name="solver_lhs1" localSheetId="3" hidden="1">'Worf Hospital'!$E$24</definedName>
    <definedName name="solver_lhs2" localSheetId="2" hidden="1">'Crusher Cancer Hospital'!$E$27:$E$31</definedName>
    <definedName name="solver_lhs2" localSheetId="4" hidden="1">'Hospital Q'!$E$27:$E$31</definedName>
    <definedName name="solver_lhs2" localSheetId="0" hidden="1">'Picard Hospital'!$E$27:$E$31</definedName>
    <definedName name="solver_lhs2" localSheetId="1" hidden="1">'Saint Guinan''s Hospital'!$E$27:$E$31</definedName>
    <definedName name="solver_lhs2" localSheetId="3" hidden="1">'Worf Hospital'!$E$27:$E$31</definedName>
    <definedName name="solver_mip" localSheetId="2" hidden="1">2147483647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2" hidden="1">2147483647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4" hidden="1">2</definedName>
    <definedName name="solver_num" localSheetId="0" hidden="1">2</definedName>
    <definedName name="solver_num" localSheetId="1" hidden="1">2</definedName>
    <definedName name="solver_num" localSheetId="3" hidden="1">2</definedName>
    <definedName name="solver_nwt" localSheetId="2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2" hidden="1">'Crusher Cancer Hospital'!$C$34</definedName>
    <definedName name="solver_opt" localSheetId="4" hidden="1">'Hospital Q'!$C$34</definedName>
    <definedName name="solver_opt" localSheetId="0" hidden="1">'Picard Hospital'!$C$34</definedName>
    <definedName name="solver_opt" localSheetId="1" hidden="1">'Saint Guinan''s Hospital'!$C$34</definedName>
    <definedName name="solver_opt" localSheetId="3" hidden="1">'Worf Hospital'!$C$34</definedName>
    <definedName name="solver_pre" localSheetId="2" hidden="1">0.000001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2" hidden="1">2</definedName>
    <definedName name="solver_rbv" localSheetId="4" hidden="1">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2" hidden="1">2</definedName>
    <definedName name="solver_rel1" localSheetId="4" hidden="1">2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2" localSheetId="2" hidden="1">1</definedName>
    <definedName name="solver_rel2" localSheetId="4" hidden="1">1</definedName>
    <definedName name="solver_rel2" localSheetId="0" hidden="1">1</definedName>
    <definedName name="solver_rel2" localSheetId="1" hidden="1">1</definedName>
    <definedName name="solver_rel2" localSheetId="3" hidden="1">1</definedName>
    <definedName name="solver_rhs1" localSheetId="2" hidden="1">'Crusher Cancer Hospital'!$F$24</definedName>
    <definedName name="solver_rhs1" localSheetId="4" hidden="1">'Hospital Q'!$F$24</definedName>
    <definedName name="solver_rhs1" localSheetId="0" hidden="1">'Picard Hospital'!$F$24</definedName>
    <definedName name="solver_rhs1" localSheetId="1" hidden="1">'Saint Guinan''s Hospital'!$F$24</definedName>
    <definedName name="solver_rhs1" localSheetId="3" hidden="1">'Worf Hospital'!$F$24</definedName>
    <definedName name="solver_rhs2" localSheetId="2" hidden="1">'Crusher Cancer Hospital'!$F$27:$F$31</definedName>
    <definedName name="solver_rhs2" localSheetId="4" hidden="1">'Hospital Q'!$F$27:$F$31</definedName>
    <definedName name="solver_rhs2" localSheetId="0" hidden="1">'Picard Hospital'!$F$27:$F$31</definedName>
    <definedName name="solver_rhs2" localSheetId="1" hidden="1">'Saint Guinan''s Hospital'!$F$27:$F$31</definedName>
    <definedName name="solver_rhs2" localSheetId="3" hidden="1">'Worf Hospital'!$F$27:$F$31</definedName>
    <definedName name="solver_rlx" localSheetId="2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4" hidden="1">1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ho" localSheetId="2" hidden="1">2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2" hidden="1">100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2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2" hidden="1">0.01</definedName>
    <definedName name="solver_tol" localSheetId="4" hidden="1">0.01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2" hidden="1">1</definedName>
    <definedName name="solver_typ" localSheetId="4" hidden="1">1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val" localSheetId="2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4" hidden="1">3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7" l="1"/>
  <c r="G34" i="7"/>
  <c r="G35" i="7"/>
  <c r="E35" i="7"/>
  <c r="F36" i="7"/>
  <c r="E36" i="7"/>
  <c r="D36" i="7"/>
  <c r="C36" i="7"/>
  <c r="C35" i="7"/>
  <c r="C34" i="7"/>
  <c r="G33" i="7"/>
  <c r="F33" i="7"/>
  <c r="E33" i="7"/>
  <c r="C33" i="7"/>
  <c r="D34" i="7"/>
  <c r="D35" i="7"/>
  <c r="G32" i="7"/>
  <c r="F32" i="7"/>
  <c r="E32" i="7"/>
  <c r="D32" i="7"/>
  <c r="D19" i="7" l="1"/>
  <c r="C18" i="7"/>
  <c r="C19" i="7"/>
  <c r="D20" i="7"/>
  <c r="D21" i="7"/>
  <c r="D22" i="7"/>
  <c r="C20" i="7"/>
  <c r="C21" i="7"/>
  <c r="C22" i="7"/>
  <c r="D18" i="7"/>
  <c r="F14" i="7"/>
  <c r="F13" i="7"/>
  <c r="F12" i="7"/>
  <c r="F11" i="7"/>
  <c r="F10" i="7"/>
  <c r="E14" i="7"/>
  <c r="E13" i="7"/>
  <c r="E12" i="7"/>
  <c r="E11" i="7"/>
  <c r="E10" i="7"/>
  <c r="D11" i="7"/>
  <c r="D10" i="7"/>
  <c r="D12" i="7"/>
  <c r="D13" i="7"/>
  <c r="D14" i="7"/>
  <c r="C10" i="7"/>
  <c r="C14" i="7"/>
  <c r="C13" i="7"/>
  <c r="C12" i="7"/>
  <c r="C11" i="7"/>
  <c r="C34" i="6"/>
  <c r="G14" i="7" s="1"/>
  <c r="E24" i="6"/>
  <c r="D31" i="6"/>
  <c r="C31" i="6"/>
  <c r="E31" i="6" s="1"/>
  <c r="D30" i="6"/>
  <c r="C30" i="6"/>
  <c r="E30" i="6" s="1"/>
  <c r="D29" i="6"/>
  <c r="C29" i="6"/>
  <c r="E29" i="6" s="1"/>
  <c r="D28" i="6"/>
  <c r="C28" i="6"/>
  <c r="D27" i="6"/>
  <c r="C27" i="6"/>
  <c r="C34" i="5"/>
  <c r="G13" i="7" s="1"/>
  <c r="E24" i="5"/>
  <c r="D31" i="5"/>
  <c r="C31" i="5"/>
  <c r="D30" i="5"/>
  <c r="C30" i="5"/>
  <c r="E30" i="5" s="1"/>
  <c r="D29" i="5"/>
  <c r="C29" i="5"/>
  <c r="D28" i="5"/>
  <c r="C28" i="5"/>
  <c r="D27" i="5"/>
  <c r="C27" i="5"/>
  <c r="E24" i="4"/>
  <c r="C34" i="4"/>
  <c r="G12" i="7" s="1"/>
  <c r="D31" i="4"/>
  <c r="C31" i="4"/>
  <c r="D30" i="4"/>
  <c r="C30" i="4"/>
  <c r="D29" i="4"/>
  <c r="C29" i="4"/>
  <c r="D28" i="4"/>
  <c r="C28" i="4"/>
  <c r="D27" i="4"/>
  <c r="C27" i="4"/>
  <c r="E24" i="3"/>
  <c r="C34" i="3"/>
  <c r="G11" i="7" s="1"/>
  <c r="D31" i="3"/>
  <c r="C31" i="3"/>
  <c r="D30" i="3"/>
  <c r="C30" i="3"/>
  <c r="D29" i="3"/>
  <c r="C29" i="3"/>
  <c r="D28" i="3"/>
  <c r="C28" i="3"/>
  <c r="D27" i="3"/>
  <c r="C27" i="3"/>
  <c r="D27" i="1"/>
  <c r="C27" i="1"/>
  <c r="D31" i="1"/>
  <c r="D30" i="1"/>
  <c r="D29" i="1"/>
  <c r="D28" i="1"/>
  <c r="C28" i="1"/>
  <c r="C29" i="1"/>
  <c r="C30" i="1"/>
  <c r="C31" i="1"/>
  <c r="E24" i="1"/>
  <c r="C34" i="1"/>
  <c r="G10" i="7" s="1"/>
  <c r="E31" i="3" l="1"/>
  <c r="E29" i="4"/>
  <c r="E31" i="4"/>
  <c r="E27" i="5"/>
  <c r="E28" i="6"/>
  <c r="E27" i="6"/>
  <c r="E29" i="5"/>
  <c r="E31" i="5"/>
  <c r="E28" i="5"/>
  <c r="E28" i="4"/>
  <c r="E30" i="4"/>
  <c r="E27" i="4"/>
  <c r="E28" i="3"/>
  <c r="E30" i="3"/>
  <c r="E27" i="3"/>
  <c r="E29" i="3"/>
  <c r="E27" i="1"/>
  <c r="E31" i="1"/>
  <c r="E28" i="1"/>
  <c r="E29" i="1"/>
  <c r="E30" i="1"/>
</calcChain>
</file>

<file path=xl/sharedStrings.xml><?xml version="1.0" encoding="utf-8"?>
<sst xmlns="http://schemas.openxmlformats.org/spreadsheetml/2006/main" count="324" uniqueCount="62">
  <si>
    <t>Hospital</t>
  </si>
  <si>
    <t>Surgical volume</t>
  </si>
  <si>
    <t>ED volume</t>
  </si>
  <si>
    <t>Surgical bed-days</t>
  </si>
  <si>
    <t>ED bed-days</t>
  </si>
  <si>
    <t>Picard Hospital</t>
  </si>
  <si>
    <t>Saint Guinan's Hospital</t>
  </si>
  <si>
    <t>Crusher Cancer Centre</t>
  </si>
  <si>
    <t>Worf Hospital</t>
  </si>
  <si>
    <t>Hospital Q</t>
  </si>
  <si>
    <t>Given Data</t>
  </si>
  <si>
    <t>u1</t>
  </si>
  <si>
    <t>v1</t>
  </si>
  <si>
    <t>v2</t>
  </si>
  <si>
    <t>u2</t>
  </si>
  <si>
    <t>weight- values</t>
  </si>
  <si>
    <t>Linear programming model for Picard Hospital</t>
  </si>
  <si>
    <t>Parameters</t>
  </si>
  <si>
    <t>Decision Variables</t>
  </si>
  <si>
    <t>Input Variables</t>
  </si>
  <si>
    <t>x1</t>
  </si>
  <si>
    <t>x2</t>
  </si>
  <si>
    <t>y1</t>
  </si>
  <si>
    <t>y2</t>
  </si>
  <si>
    <t>Output 1</t>
  </si>
  <si>
    <t>Input 1</t>
  </si>
  <si>
    <t>output 2</t>
  </si>
  <si>
    <t>Input 2</t>
  </si>
  <si>
    <t>Output Variables</t>
  </si>
  <si>
    <t>output of k</t>
  </si>
  <si>
    <t>input of k</t>
  </si>
  <si>
    <t>constraint-2</t>
  </si>
  <si>
    <t>constraint-3</t>
  </si>
  <si>
    <t>constraint-4</t>
  </si>
  <si>
    <t>constraint-5</t>
  </si>
  <si>
    <t>(u1*x1+u2*x2)-(v1*y1+v2*y2)&lt;=0</t>
  </si>
  <si>
    <t>LHS</t>
  </si>
  <si>
    <t>RHS</t>
  </si>
  <si>
    <t xml:space="preserve">constraint-1       </t>
  </si>
  <si>
    <t xml:space="preserve"> v1*y1+v2*y2=1</t>
  </si>
  <si>
    <t>Objective Function</t>
  </si>
  <si>
    <t>maximize output of Picard H</t>
  </si>
  <si>
    <t>Linear programming model for Saint Guinan's Hospital</t>
  </si>
  <si>
    <t>maximize output of Saint Guinan's H</t>
  </si>
  <si>
    <t>constraint-6</t>
  </si>
  <si>
    <t>Linear programming model for Crusher Cancer Hospital</t>
  </si>
  <si>
    <t>Crusher Cancer Hospital</t>
  </si>
  <si>
    <t>maximize output of Crusher Cancer H</t>
  </si>
  <si>
    <t>maximize output of Worf H</t>
  </si>
  <si>
    <t>Linear programming model for Worf Hospital</t>
  </si>
  <si>
    <t>Linear programming model for  Hospital Q</t>
  </si>
  <si>
    <t>maximize output of Hospital Q</t>
  </si>
  <si>
    <t>Optimal weights</t>
  </si>
  <si>
    <t>Efficient Frontier</t>
  </si>
  <si>
    <t>Surgical D productivity</t>
  </si>
  <si>
    <t>Emergency D Productivity</t>
  </si>
  <si>
    <t>Efficiency</t>
  </si>
  <si>
    <t>Efficient</t>
  </si>
  <si>
    <t>Inefficient</t>
  </si>
  <si>
    <t>Results</t>
  </si>
  <si>
    <t>Relative Efficiency</t>
  </si>
  <si>
    <t>Relative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</si>
</sst>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00000_);_(* \(#,##0.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0" fillId="0" borderId="1" xfId="0" applyBorder="1"/>
    <xf numFmtId="0" fontId="2" fillId="0" borderId="1" xfId="3" applyBorder="1"/>
    <xf numFmtId="0" fontId="2" fillId="0" borderId="0" xfId="3" applyBorder="1"/>
    <xf numFmtId="0" fontId="2" fillId="0" borderId="6" xfId="3" applyBorder="1"/>
    <xf numFmtId="0" fontId="2" fillId="3" borderId="9" xfId="3" applyFill="1" applyBorder="1"/>
    <xf numFmtId="0" fontId="2" fillId="3" borderId="10" xfId="3" applyFill="1" applyBorder="1"/>
    <xf numFmtId="0" fontId="2" fillId="0" borderId="11" xfId="3" applyBorder="1"/>
    <xf numFmtId="0" fontId="2" fillId="0" borderId="12" xfId="3" applyBorder="1"/>
    <xf numFmtId="0" fontId="2" fillId="0" borderId="13" xfId="3" applyBorder="1"/>
    <xf numFmtId="0" fontId="2" fillId="0" borderId="14" xfId="3" applyBorder="1"/>
    <xf numFmtId="0" fontId="2" fillId="0" borderId="15" xfId="3" applyBorder="1"/>
    <xf numFmtId="0" fontId="0" fillId="2" borderId="0" xfId="0" applyFill="1"/>
    <xf numFmtId="0" fontId="0" fillId="5" borderId="16" xfId="0" applyFill="1" applyBorder="1"/>
    <xf numFmtId="0" fontId="0" fillId="4" borderId="19" xfId="0" applyFill="1" applyBorder="1"/>
    <xf numFmtId="0" fontId="0" fillId="4" borderId="20" xfId="0" applyFill="1" applyBorder="1"/>
    <xf numFmtId="0" fontId="2" fillId="3" borderId="21" xfId="3" applyFill="1" applyBorder="1"/>
    <xf numFmtId="0" fontId="2" fillId="0" borderId="22" xfId="3" applyBorder="1"/>
    <xf numFmtId="0" fontId="2" fillId="0" borderId="23" xfId="3" applyBorder="1"/>
    <xf numFmtId="0" fontId="0" fillId="4" borderId="24" xfId="0" applyFill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" xfId="3" applyFill="1" applyBorder="1"/>
    <xf numFmtId="0" fontId="2" fillId="0" borderId="0" xfId="3" applyFill="1" applyBorder="1" applyAlignment="1"/>
    <xf numFmtId="0" fontId="2" fillId="6" borderId="9" xfId="3" applyFill="1" applyBorder="1" applyAlignment="1"/>
    <xf numFmtId="0" fontId="0" fillId="6" borderId="9" xfId="0" applyFill="1" applyBorder="1"/>
    <xf numFmtId="0" fontId="0" fillId="6" borderId="10" xfId="0" applyFill="1" applyBorder="1"/>
    <xf numFmtId="0" fontId="0" fillId="6" borderId="25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13" xfId="0" applyFill="1" applyBorder="1"/>
    <xf numFmtId="0" fontId="0" fillId="0" borderId="14" xfId="0" applyBorder="1"/>
    <xf numFmtId="0" fontId="0" fillId="0" borderId="15" xfId="0" applyBorder="1"/>
    <xf numFmtId="0" fontId="0" fillId="8" borderId="9" xfId="0" applyFill="1" applyBorder="1" applyAlignment="1"/>
    <xf numFmtId="0" fontId="0" fillId="8" borderId="0" xfId="0" applyFill="1"/>
    <xf numFmtId="0" fontId="0" fillId="8" borderId="14" xfId="0" applyFill="1" applyBorder="1"/>
    <xf numFmtId="0" fontId="0" fillId="0" borderId="26" xfId="0" applyBorder="1"/>
    <xf numFmtId="0" fontId="0" fillId="0" borderId="26" xfId="0" applyBorder="1" applyAlignment="1"/>
    <xf numFmtId="0" fontId="0" fillId="0" borderId="27" xfId="0" applyBorder="1"/>
    <xf numFmtId="0" fontId="0" fillId="2" borderId="8" xfId="0" applyFill="1" applyBorder="1" applyAlignment="1"/>
    <xf numFmtId="0" fontId="0" fillId="2" borderId="11" xfId="0" applyFill="1" applyBorder="1"/>
    <xf numFmtId="0" fontId="0" fillId="2" borderId="13" xfId="0" applyFill="1" applyBorder="1"/>
    <xf numFmtId="0" fontId="0" fillId="2" borderId="29" xfId="0" applyFill="1" applyBorder="1" applyAlignment="1"/>
    <xf numFmtId="0" fontId="0" fillId="0" borderId="0" xfId="0" applyBorder="1" applyAlignment="1"/>
    <xf numFmtId="0" fontId="0" fillId="2" borderId="25" xfId="0" applyFill="1" applyBorder="1"/>
    <xf numFmtId="0" fontId="0" fillId="2" borderId="5" xfId="0" applyFill="1" applyBorder="1"/>
    <xf numFmtId="0" fontId="2" fillId="0" borderId="17" xfId="3" applyFill="1" applyBorder="1"/>
    <xf numFmtId="0" fontId="0" fillId="0" borderId="18" xfId="0" applyBorder="1"/>
    <xf numFmtId="164" fontId="0" fillId="0" borderId="1" xfId="1" applyNumberFormat="1" applyFont="1" applyBorder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9" fontId="0" fillId="0" borderId="12" xfId="2" applyFont="1" applyBorder="1"/>
    <xf numFmtId="164" fontId="0" fillId="0" borderId="14" xfId="1" applyNumberFormat="1" applyFont="1" applyBorder="1"/>
    <xf numFmtId="9" fontId="0" fillId="0" borderId="15" xfId="2" applyFont="1" applyBorder="1"/>
    <xf numFmtId="0" fontId="0" fillId="5" borderId="25" xfId="0" applyFill="1" applyBorder="1"/>
    <xf numFmtId="0" fontId="0" fillId="5" borderId="24" xfId="0" applyFill="1" applyBorder="1"/>
    <xf numFmtId="0" fontId="0" fillId="5" borderId="19" xfId="0" applyFill="1" applyBorder="1"/>
    <xf numFmtId="0" fontId="0" fillId="5" borderId="20" xfId="0" applyFill="1" applyBorder="1"/>
    <xf numFmtId="2" fontId="0" fillId="0" borderId="1" xfId="0" applyNumberFormat="1" applyBorder="1" applyAlignment="1">
      <alignment horizontal="center" vertical="center"/>
    </xf>
    <xf numFmtId="0" fontId="0" fillId="2" borderId="9" xfId="0" applyFill="1" applyBorder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3" xfId="0" applyFill="1" applyBorder="1"/>
    <xf numFmtId="2" fontId="0" fillId="0" borderId="1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9" borderId="25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1" xfId="0" applyFill="1" applyBorder="1"/>
    <xf numFmtId="9" fontId="0" fillId="0" borderId="1" xfId="0" applyNumberFormat="1" applyBorder="1"/>
    <xf numFmtId="0" fontId="2" fillId="4" borderId="1" xfId="3" applyFill="1" applyBorder="1"/>
    <xf numFmtId="0" fontId="0" fillId="4" borderId="25" xfId="0" applyFill="1" applyBorder="1"/>
    <xf numFmtId="0" fontId="0" fillId="4" borderId="3" xfId="0" applyFill="1" applyBorder="1"/>
    <xf numFmtId="0" fontId="0" fillId="4" borderId="5" xfId="0" applyFill="1" applyBorder="1"/>
    <xf numFmtId="9" fontId="0" fillId="0" borderId="1" xfId="2" applyNumberFormat="1" applyFont="1" applyBorder="1"/>
    <xf numFmtId="9" fontId="0" fillId="0" borderId="1" xfId="2" applyFont="1" applyBorder="1"/>
    <xf numFmtId="9" fontId="0" fillId="9" borderId="1" xfId="2" applyNumberFormat="1" applyFont="1" applyFill="1" applyBorder="1"/>
    <xf numFmtId="0" fontId="3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'Efficient Frontier'!$C$18:$C$22</c:f>
              <c:numCache>
                <c:formatCode>0.00</c:formatCode>
                <c:ptCount val="5"/>
                <c:pt idx="0">
                  <c:v>0.3</c:v>
                </c:pt>
                <c:pt idx="1">
                  <c:v>0.74995838188779762</c:v>
                </c:pt>
                <c:pt idx="2">
                  <c:v>0.899990355868454</c:v>
                </c:pt>
                <c:pt idx="3">
                  <c:v>0.25</c:v>
                </c:pt>
                <c:pt idx="4">
                  <c:v>0.59996625611607901</c:v>
                </c:pt>
              </c:numCache>
            </c:numRef>
          </c:xVal>
          <c:yVal>
            <c:numRef>
              <c:f>'Efficient Frontier'!$D$18:$D$22</c:f>
              <c:numCache>
                <c:formatCode>0.00</c:formatCode>
                <c:ptCount val="5"/>
                <c:pt idx="0">
                  <c:v>0.8</c:v>
                </c:pt>
                <c:pt idx="1">
                  <c:v>0.64992614475627775</c:v>
                </c:pt>
                <c:pt idx="2">
                  <c:v>0.2</c:v>
                </c:pt>
                <c:pt idx="3">
                  <c:v>0.5</c:v>
                </c:pt>
                <c:pt idx="4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9-4BD3-9F6A-D548C44B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46575632"/>
        <c:axId val="-446572912"/>
      </c:scatterChart>
      <c:valAx>
        <c:axId val="-4465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Surgical</a:t>
                </a:r>
                <a:r>
                  <a:rPr lang="en-US" baseline="0"/>
                  <a:t> D productivity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6572912"/>
        <c:crosses val="autoZero"/>
        <c:crossBetween val="midCat"/>
      </c:valAx>
      <c:valAx>
        <c:axId val="-4465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</a:t>
                </a:r>
                <a:r>
                  <a:rPr lang="en-US" baseline="0"/>
                  <a:t> productvity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657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4375" y="44767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11</xdr:row>
      <xdr:rowOff>57150</xdr:rowOff>
    </xdr:from>
    <xdr:to>
      <xdr:col>0</xdr:col>
      <xdr:colOff>1476375</xdr:colOff>
      <xdr:row>11</xdr:row>
      <xdr:rowOff>190500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42950" y="2333625"/>
          <a:ext cx="733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23</xdr:row>
      <xdr:rowOff>57150</xdr:rowOff>
    </xdr:from>
    <xdr:to>
      <xdr:col>0</xdr:col>
      <xdr:colOff>1883283</xdr:colOff>
      <xdr:row>23</xdr:row>
      <xdr:rowOff>171450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04875" y="47148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905847</xdr:colOff>
      <xdr:row>27</xdr:row>
      <xdr:rowOff>66870</xdr:rowOff>
    </xdr:from>
    <xdr:to>
      <xdr:col>0</xdr:col>
      <xdr:colOff>1884255</xdr:colOff>
      <xdr:row>27</xdr:row>
      <xdr:rowOff>181170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05847" y="5597202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886603</xdr:colOff>
      <xdr:row>28</xdr:row>
      <xdr:rowOff>57150</xdr:rowOff>
    </xdr:from>
    <xdr:to>
      <xdr:col>0</xdr:col>
      <xdr:colOff>1865011</xdr:colOff>
      <xdr:row>28</xdr:row>
      <xdr:rowOff>171450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86603" y="5791589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886992</xdr:colOff>
      <xdr:row>29</xdr:row>
      <xdr:rowOff>66675</xdr:rowOff>
    </xdr:from>
    <xdr:to>
      <xdr:col>0</xdr:col>
      <xdr:colOff>1865400</xdr:colOff>
      <xdr:row>29</xdr:row>
      <xdr:rowOff>180975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86992" y="6005221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858027</xdr:colOff>
      <xdr:row>30</xdr:row>
      <xdr:rowOff>66870</xdr:rowOff>
    </xdr:from>
    <xdr:to>
      <xdr:col>0</xdr:col>
      <xdr:colOff>1836435</xdr:colOff>
      <xdr:row>30</xdr:row>
      <xdr:rowOff>181170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58027" y="6209523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874745</xdr:colOff>
      <xdr:row>26</xdr:row>
      <xdr:rowOff>38878</xdr:rowOff>
    </xdr:from>
    <xdr:to>
      <xdr:col>0</xdr:col>
      <xdr:colOff>1853153</xdr:colOff>
      <xdr:row>26</xdr:row>
      <xdr:rowOff>153178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74745" y="5374822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14375" y="44767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11</xdr:row>
      <xdr:rowOff>57150</xdr:rowOff>
    </xdr:from>
    <xdr:to>
      <xdr:col>0</xdr:col>
      <xdr:colOff>1476375</xdr:colOff>
      <xdr:row>11</xdr:row>
      <xdr:rowOff>190500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42950" y="2333625"/>
          <a:ext cx="733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23</xdr:row>
      <xdr:rowOff>57150</xdr:rowOff>
    </xdr:from>
    <xdr:to>
      <xdr:col>0</xdr:col>
      <xdr:colOff>1883283</xdr:colOff>
      <xdr:row>23</xdr:row>
      <xdr:rowOff>171450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04875" y="470535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857250</xdr:colOff>
      <xdr:row>27</xdr:row>
      <xdr:rowOff>57150</xdr:rowOff>
    </xdr:from>
    <xdr:to>
      <xdr:col>0</xdr:col>
      <xdr:colOff>1835658</xdr:colOff>
      <xdr:row>27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57250" y="529590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28</xdr:row>
      <xdr:rowOff>57150</xdr:rowOff>
    </xdr:from>
    <xdr:to>
      <xdr:col>0</xdr:col>
      <xdr:colOff>1826133</xdr:colOff>
      <xdr:row>28</xdr:row>
      <xdr:rowOff>171450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47725" y="549592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828675</xdr:colOff>
      <xdr:row>29</xdr:row>
      <xdr:rowOff>66675</xdr:rowOff>
    </xdr:from>
    <xdr:to>
      <xdr:col>0</xdr:col>
      <xdr:colOff>1807083</xdr:colOff>
      <xdr:row>29</xdr:row>
      <xdr:rowOff>180975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28675" y="57054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819150</xdr:colOff>
      <xdr:row>30</xdr:row>
      <xdr:rowOff>57150</xdr:rowOff>
    </xdr:from>
    <xdr:to>
      <xdr:col>0</xdr:col>
      <xdr:colOff>1797558</xdr:colOff>
      <xdr:row>30</xdr:row>
      <xdr:rowOff>171450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19150" y="58959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905847</xdr:colOff>
      <xdr:row>27</xdr:row>
      <xdr:rowOff>66870</xdr:rowOff>
    </xdr:from>
    <xdr:to>
      <xdr:col>0</xdr:col>
      <xdr:colOff>1884255</xdr:colOff>
      <xdr:row>27</xdr:row>
      <xdr:rowOff>181170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05847" y="549612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886603</xdr:colOff>
      <xdr:row>28</xdr:row>
      <xdr:rowOff>57150</xdr:rowOff>
    </xdr:from>
    <xdr:to>
      <xdr:col>0</xdr:col>
      <xdr:colOff>1865011</xdr:colOff>
      <xdr:row>28</xdr:row>
      <xdr:rowOff>171450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86603" y="568642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886992</xdr:colOff>
      <xdr:row>29</xdr:row>
      <xdr:rowOff>66675</xdr:rowOff>
    </xdr:from>
    <xdr:to>
      <xdr:col>0</xdr:col>
      <xdr:colOff>1865400</xdr:colOff>
      <xdr:row>29</xdr:row>
      <xdr:rowOff>180975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86992" y="58959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858027</xdr:colOff>
      <xdr:row>30</xdr:row>
      <xdr:rowOff>66870</xdr:rowOff>
    </xdr:from>
    <xdr:to>
      <xdr:col>0</xdr:col>
      <xdr:colOff>1836435</xdr:colOff>
      <xdr:row>30</xdr:row>
      <xdr:rowOff>181170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58027" y="609619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874745</xdr:colOff>
      <xdr:row>26</xdr:row>
      <xdr:rowOff>38878</xdr:rowOff>
    </xdr:from>
    <xdr:to>
      <xdr:col>0</xdr:col>
      <xdr:colOff>1853153</xdr:colOff>
      <xdr:row>26</xdr:row>
      <xdr:rowOff>153178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74745" y="5277628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14375" y="44767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11</xdr:row>
      <xdr:rowOff>57150</xdr:rowOff>
    </xdr:from>
    <xdr:to>
      <xdr:col>0</xdr:col>
      <xdr:colOff>1476375</xdr:colOff>
      <xdr:row>11</xdr:row>
      <xdr:rowOff>190500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42950" y="2333625"/>
          <a:ext cx="733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23</xdr:row>
      <xdr:rowOff>57150</xdr:rowOff>
    </xdr:from>
    <xdr:to>
      <xdr:col>0</xdr:col>
      <xdr:colOff>1883283</xdr:colOff>
      <xdr:row>23</xdr:row>
      <xdr:rowOff>171450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04875" y="470535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857250</xdr:colOff>
      <xdr:row>27</xdr:row>
      <xdr:rowOff>57150</xdr:rowOff>
    </xdr:from>
    <xdr:to>
      <xdr:col>0</xdr:col>
      <xdr:colOff>1835658</xdr:colOff>
      <xdr:row>27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57250" y="548640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28</xdr:row>
      <xdr:rowOff>57150</xdr:rowOff>
    </xdr:from>
    <xdr:to>
      <xdr:col>0</xdr:col>
      <xdr:colOff>1826133</xdr:colOff>
      <xdr:row>28</xdr:row>
      <xdr:rowOff>171450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47725" y="568642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828675</xdr:colOff>
      <xdr:row>29</xdr:row>
      <xdr:rowOff>66675</xdr:rowOff>
    </xdr:from>
    <xdr:to>
      <xdr:col>0</xdr:col>
      <xdr:colOff>1807083</xdr:colOff>
      <xdr:row>29</xdr:row>
      <xdr:rowOff>180975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28675" y="58959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819150</xdr:colOff>
      <xdr:row>30</xdr:row>
      <xdr:rowOff>57150</xdr:rowOff>
    </xdr:from>
    <xdr:to>
      <xdr:col>0</xdr:col>
      <xdr:colOff>1797558</xdr:colOff>
      <xdr:row>30</xdr:row>
      <xdr:rowOff>171450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19150" y="60864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905847</xdr:colOff>
      <xdr:row>27</xdr:row>
      <xdr:rowOff>66870</xdr:rowOff>
    </xdr:from>
    <xdr:to>
      <xdr:col>0</xdr:col>
      <xdr:colOff>1884255</xdr:colOff>
      <xdr:row>27</xdr:row>
      <xdr:rowOff>181170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05847" y="5496120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886603</xdr:colOff>
      <xdr:row>28</xdr:row>
      <xdr:rowOff>57150</xdr:rowOff>
    </xdr:from>
    <xdr:to>
      <xdr:col>0</xdr:col>
      <xdr:colOff>1865011</xdr:colOff>
      <xdr:row>28</xdr:row>
      <xdr:rowOff>171450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86603" y="568642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886992</xdr:colOff>
      <xdr:row>29</xdr:row>
      <xdr:rowOff>66675</xdr:rowOff>
    </xdr:from>
    <xdr:to>
      <xdr:col>0</xdr:col>
      <xdr:colOff>1865400</xdr:colOff>
      <xdr:row>29</xdr:row>
      <xdr:rowOff>180975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86992" y="589597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858027</xdr:colOff>
      <xdr:row>30</xdr:row>
      <xdr:rowOff>66870</xdr:rowOff>
    </xdr:from>
    <xdr:to>
      <xdr:col>0</xdr:col>
      <xdr:colOff>1836435</xdr:colOff>
      <xdr:row>30</xdr:row>
      <xdr:rowOff>181170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58027" y="6096195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874745</xdr:colOff>
      <xdr:row>26</xdr:row>
      <xdr:rowOff>38878</xdr:rowOff>
    </xdr:from>
    <xdr:to>
      <xdr:col>0</xdr:col>
      <xdr:colOff>1853153</xdr:colOff>
      <xdr:row>26</xdr:row>
      <xdr:rowOff>153178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74745" y="5277628"/>
          <a:ext cx="978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4375" y="447675"/>
          <a:ext cx="6953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11</xdr:row>
      <xdr:rowOff>57150</xdr:rowOff>
    </xdr:from>
    <xdr:to>
      <xdr:col>0</xdr:col>
      <xdr:colOff>1476375</xdr:colOff>
      <xdr:row>11</xdr:row>
      <xdr:rowOff>190500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42950" y="2333625"/>
          <a:ext cx="6667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23</xdr:row>
      <xdr:rowOff>57150</xdr:rowOff>
    </xdr:from>
    <xdr:to>
      <xdr:col>0</xdr:col>
      <xdr:colOff>1883283</xdr:colOff>
      <xdr:row>23</xdr:row>
      <xdr:rowOff>171450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904875" y="4705350"/>
          <a:ext cx="5021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857250</xdr:colOff>
      <xdr:row>27</xdr:row>
      <xdr:rowOff>57150</xdr:rowOff>
    </xdr:from>
    <xdr:to>
      <xdr:col>0</xdr:col>
      <xdr:colOff>1835658</xdr:colOff>
      <xdr:row>27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57250" y="5486400"/>
          <a:ext cx="5497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28</xdr:row>
      <xdr:rowOff>57150</xdr:rowOff>
    </xdr:from>
    <xdr:to>
      <xdr:col>0</xdr:col>
      <xdr:colOff>1826133</xdr:colOff>
      <xdr:row>28</xdr:row>
      <xdr:rowOff>171450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47725" y="5686425"/>
          <a:ext cx="5593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828675</xdr:colOff>
      <xdr:row>29</xdr:row>
      <xdr:rowOff>66675</xdr:rowOff>
    </xdr:from>
    <xdr:to>
      <xdr:col>0</xdr:col>
      <xdr:colOff>1807083</xdr:colOff>
      <xdr:row>29</xdr:row>
      <xdr:rowOff>180975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828675" y="5895975"/>
          <a:ext cx="5783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819150</xdr:colOff>
      <xdr:row>30</xdr:row>
      <xdr:rowOff>57150</xdr:rowOff>
    </xdr:from>
    <xdr:to>
      <xdr:col>0</xdr:col>
      <xdr:colOff>1797558</xdr:colOff>
      <xdr:row>30</xdr:row>
      <xdr:rowOff>171450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819150" y="6086475"/>
          <a:ext cx="5878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905847</xdr:colOff>
      <xdr:row>27</xdr:row>
      <xdr:rowOff>66870</xdr:rowOff>
    </xdr:from>
    <xdr:to>
      <xdr:col>0</xdr:col>
      <xdr:colOff>1884255</xdr:colOff>
      <xdr:row>27</xdr:row>
      <xdr:rowOff>181170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05847" y="5496120"/>
          <a:ext cx="5021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886603</xdr:colOff>
      <xdr:row>28</xdr:row>
      <xdr:rowOff>57150</xdr:rowOff>
    </xdr:from>
    <xdr:to>
      <xdr:col>0</xdr:col>
      <xdr:colOff>1865011</xdr:colOff>
      <xdr:row>28</xdr:row>
      <xdr:rowOff>171450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886603" y="5686425"/>
          <a:ext cx="5212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886992</xdr:colOff>
      <xdr:row>29</xdr:row>
      <xdr:rowOff>66675</xdr:rowOff>
    </xdr:from>
    <xdr:to>
      <xdr:col>0</xdr:col>
      <xdr:colOff>1865400</xdr:colOff>
      <xdr:row>29</xdr:row>
      <xdr:rowOff>180975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86992" y="5895975"/>
          <a:ext cx="5212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858027</xdr:colOff>
      <xdr:row>30</xdr:row>
      <xdr:rowOff>66870</xdr:rowOff>
    </xdr:from>
    <xdr:to>
      <xdr:col>0</xdr:col>
      <xdr:colOff>1836435</xdr:colOff>
      <xdr:row>30</xdr:row>
      <xdr:rowOff>181170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58027" y="6096195"/>
          <a:ext cx="5497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874745</xdr:colOff>
      <xdr:row>26</xdr:row>
      <xdr:rowOff>38878</xdr:rowOff>
    </xdr:from>
    <xdr:to>
      <xdr:col>0</xdr:col>
      <xdr:colOff>1853153</xdr:colOff>
      <xdr:row>26</xdr:row>
      <xdr:rowOff>153178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874745" y="5277628"/>
          <a:ext cx="53073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44767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11</xdr:row>
      <xdr:rowOff>57150</xdr:rowOff>
    </xdr:from>
    <xdr:to>
      <xdr:col>0</xdr:col>
      <xdr:colOff>1476375</xdr:colOff>
      <xdr:row>11</xdr:row>
      <xdr:rowOff>190500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42950" y="2333625"/>
          <a:ext cx="733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904875</xdr:colOff>
      <xdr:row>23</xdr:row>
      <xdr:rowOff>57150</xdr:rowOff>
    </xdr:from>
    <xdr:to>
      <xdr:col>0</xdr:col>
      <xdr:colOff>1883283</xdr:colOff>
      <xdr:row>23</xdr:row>
      <xdr:rowOff>171450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04875" y="4705350"/>
          <a:ext cx="5783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857250</xdr:colOff>
      <xdr:row>27</xdr:row>
      <xdr:rowOff>57150</xdr:rowOff>
    </xdr:from>
    <xdr:to>
      <xdr:col>0</xdr:col>
      <xdr:colOff>1835658</xdr:colOff>
      <xdr:row>27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57250" y="5486400"/>
          <a:ext cx="6259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847725</xdr:colOff>
      <xdr:row>28</xdr:row>
      <xdr:rowOff>57150</xdr:rowOff>
    </xdr:from>
    <xdr:to>
      <xdr:col>0</xdr:col>
      <xdr:colOff>1826133</xdr:colOff>
      <xdr:row>28</xdr:row>
      <xdr:rowOff>171450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847725" y="5686425"/>
          <a:ext cx="6355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828675</xdr:colOff>
      <xdr:row>29</xdr:row>
      <xdr:rowOff>66675</xdr:rowOff>
    </xdr:from>
    <xdr:to>
      <xdr:col>0</xdr:col>
      <xdr:colOff>1807083</xdr:colOff>
      <xdr:row>29</xdr:row>
      <xdr:rowOff>180975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828675" y="5895975"/>
          <a:ext cx="6545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819150</xdr:colOff>
      <xdr:row>30</xdr:row>
      <xdr:rowOff>57150</xdr:rowOff>
    </xdr:from>
    <xdr:to>
      <xdr:col>0</xdr:col>
      <xdr:colOff>1797558</xdr:colOff>
      <xdr:row>30</xdr:row>
      <xdr:rowOff>171450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819150" y="6086475"/>
          <a:ext cx="6640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905847</xdr:colOff>
      <xdr:row>27</xdr:row>
      <xdr:rowOff>66870</xdr:rowOff>
    </xdr:from>
    <xdr:to>
      <xdr:col>0</xdr:col>
      <xdr:colOff>1884255</xdr:colOff>
      <xdr:row>27</xdr:row>
      <xdr:rowOff>181170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05847" y="5496120"/>
          <a:ext cx="57835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886603</xdr:colOff>
      <xdr:row>28</xdr:row>
      <xdr:rowOff>57150</xdr:rowOff>
    </xdr:from>
    <xdr:to>
      <xdr:col>0</xdr:col>
      <xdr:colOff>1865011</xdr:colOff>
      <xdr:row>28</xdr:row>
      <xdr:rowOff>171450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886603" y="5686425"/>
          <a:ext cx="597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886992</xdr:colOff>
      <xdr:row>29</xdr:row>
      <xdr:rowOff>66675</xdr:rowOff>
    </xdr:from>
    <xdr:to>
      <xdr:col>0</xdr:col>
      <xdr:colOff>1865400</xdr:colOff>
      <xdr:row>29</xdr:row>
      <xdr:rowOff>180975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86992" y="5895975"/>
          <a:ext cx="597408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858027</xdr:colOff>
      <xdr:row>30</xdr:row>
      <xdr:rowOff>66870</xdr:rowOff>
    </xdr:from>
    <xdr:to>
      <xdr:col>0</xdr:col>
      <xdr:colOff>1836435</xdr:colOff>
      <xdr:row>30</xdr:row>
      <xdr:rowOff>181170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858027" y="6096195"/>
          <a:ext cx="62598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874745</xdr:colOff>
      <xdr:row>26</xdr:row>
      <xdr:rowOff>38878</xdr:rowOff>
    </xdr:from>
    <xdr:to>
      <xdr:col>0</xdr:col>
      <xdr:colOff>1853153</xdr:colOff>
      <xdr:row>26</xdr:row>
      <xdr:rowOff>153178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74745" y="5277628"/>
          <a:ext cx="606933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47625</xdr:rowOff>
    </xdr:from>
    <xdr:to>
      <xdr:col>0</xdr:col>
      <xdr:colOff>1428750</xdr:colOff>
      <xdr:row>2</xdr:row>
      <xdr:rowOff>190500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14375" y="44767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1057275</xdr:colOff>
      <xdr:row>11</xdr:row>
      <xdr:rowOff>38100</xdr:rowOff>
    </xdr:from>
    <xdr:to>
      <xdr:col>0</xdr:col>
      <xdr:colOff>1771650</xdr:colOff>
      <xdr:row>11</xdr:row>
      <xdr:rowOff>180975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57275" y="2219325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1066800</xdr:colOff>
      <xdr:row>18</xdr:row>
      <xdr:rowOff>47625</xdr:rowOff>
    </xdr:from>
    <xdr:to>
      <xdr:col>1</xdr:col>
      <xdr:colOff>0</xdr:colOff>
      <xdr:row>19</xdr:row>
      <xdr:rowOff>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066800" y="3695700"/>
          <a:ext cx="7143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11907</xdr:colOff>
      <xdr:row>0</xdr:row>
      <xdr:rowOff>0</xdr:rowOff>
    </xdr:from>
    <xdr:to>
      <xdr:col>16</xdr:col>
      <xdr:colOff>595312</xdr:colOff>
      <xdr:row>18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130968</xdr:colOff>
      <xdr:row>4</xdr:row>
      <xdr:rowOff>47625</xdr:rowOff>
    </xdr:from>
    <xdr:to>
      <xdr:col>10</xdr:col>
      <xdr:colOff>440531</xdr:colOff>
      <xdr:row>4</xdr:row>
      <xdr:rowOff>71437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9903371" y="839313"/>
          <a:ext cx="1521835" cy="238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464344</xdr:colOff>
      <xdr:row>4</xdr:row>
      <xdr:rowOff>71437</xdr:rowOff>
    </xdr:from>
    <xdr:to>
      <xdr:col>14</xdr:col>
      <xdr:colOff>309563</xdr:colOff>
      <xdr:row>6</xdr:row>
      <xdr:rowOff>119062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11449019" y="863125"/>
          <a:ext cx="2269765" cy="4558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6</xdr:row>
      <xdr:rowOff>130968</xdr:rowOff>
    </xdr:from>
    <xdr:to>
      <xdr:col>15</xdr:col>
      <xdr:colOff>464344</xdr:colOff>
      <xdr:row>13</xdr:row>
      <xdr:rowOff>130969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13751719" y="1357312"/>
          <a:ext cx="762000" cy="139303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452437</xdr:colOff>
      <xdr:row>13</xdr:row>
      <xdr:rowOff>142875</xdr:rowOff>
    </xdr:from>
    <xdr:to>
      <xdr:col>15</xdr:col>
      <xdr:colOff>488156</xdr:colOff>
      <xdr:row>16</xdr:row>
      <xdr:rowOff>190500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14501812" y="2762250"/>
          <a:ext cx="35719" cy="65484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170731</xdr:colOff>
      <xdr:row>4</xdr:row>
      <xdr:rowOff>170281</xdr:rowOff>
    </xdr:from>
    <xdr:to>
      <xdr:col>11</xdr:col>
      <xdr:colOff>314324</xdr:colOff>
      <xdr:row>16</xdr:row>
      <xdr:rowOff>152759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24" idx="6"/>
        </xdr:cNvCxnSpPr>
      </xdr:nvCxnSpPr>
      <xdr:spPr>
        <a:xfrm flipH="1">
          <a:off x="10037193" y="961036"/>
          <a:ext cx="1976706" cy="2345756"/>
        </a:xfrm>
        <a:prstGeom prst="line">
          <a:avLst/>
        </a:prstGeom>
        <a:ln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161746</xdr:colOff>
      <xdr:row>11</xdr:row>
      <xdr:rowOff>59531</xdr:rowOff>
    </xdr:from>
    <xdr:to>
      <xdr:col>15</xdr:col>
      <xdr:colOff>214312</xdr:colOff>
      <xdr:row>16</xdr:row>
      <xdr:rowOff>179717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flipH="1">
          <a:off x="10028208" y="2225121"/>
          <a:ext cx="4329830" cy="110862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214311</xdr:colOff>
      <xdr:row>4</xdr:row>
      <xdr:rowOff>119062</xdr:rowOff>
    </xdr:from>
    <xdr:to>
      <xdr:col>11</xdr:col>
      <xdr:colOff>314324</xdr:colOff>
      <xdr:row>5</xdr:row>
      <xdr:rowOff>23812</xdr:rowOff>
    </xdr:to>
    <xdr:sp macro="" textlink="">
      <xdr:nvSpPr>
        <xdr:cNvPr id="24" name="Flowchart: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11834811" y="928687"/>
          <a:ext cx="100013" cy="10715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997429</xdr:colOff>
      <xdr:row>25</xdr:row>
      <xdr:rowOff>44929</xdr:rowOff>
    </xdr:from>
    <xdr:to>
      <xdr:col>0</xdr:col>
      <xdr:colOff>1709827</xdr:colOff>
      <xdr:row>25</xdr:row>
      <xdr:rowOff>194993</xdr:rowOff>
    </xdr:to>
    <xdr:sp macro="" textlink="">
      <xdr:nvSpPr>
        <xdr:cNvPr id="14" name="Right Arrow 3">
          <a:extLst>
            <a:ext uri="{FF2B5EF4-FFF2-40B4-BE49-F238E27FC236}">
              <a16:creationId xmlns:a16="http://schemas.microsoft.com/office/drawing/2014/main" id="{EE872CEB-0718-4438-95A9-8C692090A60A}"/>
            </a:ext>
          </a:extLst>
        </xdr:cNvPr>
        <xdr:cNvSpPr/>
      </xdr:nvSpPr>
      <xdr:spPr>
        <a:xfrm>
          <a:off x="997429" y="5112948"/>
          <a:ext cx="712398" cy="1500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1123231</xdr:colOff>
      <xdr:row>33</xdr:row>
      <xdr:rowOff>71887</xdr:rowOff>
    </xdr:from>
    <xdr:to>
      <xdr:col>1</xdr:col>
      <xdr:colOff>2516</xdr:colOff>
      <xdr:row>34</xdr:row>
      <xdr:rowOff>0</xdr:rowOff>
    </xdr:to>
    <xdr:sp macro="" textlink="">
      <xdr:nvSpPr>
        <xdr:cNvPr id="16" name="Right Arrow 3">
          <a:extLst>
            <a:ext uri="{FF2B5EF4-FFF2-40B4-BE49-F238E27FC236}">
              <a16:creationId xmlns:a16="http://schemas.microsoft.com/office/drawing/2014/main" id="{CB6A5B70-1375-46D8-831D-52545BA92578}"/>
            </a:ext>
          </a:extLst>
        </xdr:cNvPr>
        <xdr:cNvSpPr/>
      </xdr:nvSpPr>
      <xdr:spPr>
        <a:xfrm>
          <a:off x="1123231" y="6730401"/>
          <a:ext cx="658483" cy="1258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0.82874</cdr:x>
      <cdr:y>0.56627</cdr:y>
    </cdr:from>
    <cdr:to>
      <cdr:x>0.84055</cdr:x>
      <cdr:y>0.58735</cdr:y>
    </cdr:to>
    <cdr:sp macro="" textlink="">
      <cdr:nvSpPr>
        <cdr:cNvPr id="2" name="Flowchart: Connector 1"/>
        <cdr:cNvSpPr/>
      </cdr:nvSpPr>
      <cdr:spPr>
        <a:xfrm xmlns:a="http://schemas.openxmlformats.org/drawingml/2006/main" flipH="1">
          <a:off x="5012530" y="2238376"/>
          <a:ext cx="71437" cy="83344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0.36811</cdr:x>
      <cdr:y>0.15361</cdr:y>
    </cdr:from>
    <cdr:to>
      <cdr:x>0.45669</cdr:x>
      <cdr:y>0.20783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26468" y="607219"/>
          <a:ext cx="535781" cy="214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Picard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0.75197</cdr:x>
      <cdr:y>0.29518</cdr:y>
    </cdr:from>
    <cdr:to>
      <cdr:x>0.95079</cdr:x>
      <cdr:y>0.38855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548186" y="1166812"/>
          <a:ext cx="1202531" cy="369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Saint Guinan's</a:t>
          </a:r>
        </a:p>
      </cdr:txBody>
    </cdr:sp>
  </cdr:relSizeAnchor>
  <cdr:relSizeAnchor xmlns:cdr="http://schemas.openxmlformats.org/drawingml/2006/chartDrawing">
    <cdr:from>
      <cdr:x>0.88189</cdr:x>
      <cdr:y>0.6506</cdr:y>
    </cdr:from>
    <cdr:to>
      <cdr:x>0.99016</cdr:x>
      <cdr:y>0.79217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5333999" y="2571750"/>
          <a:ext cx="654844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Crusher cancer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0.36024</cdr:x>
      <cdr:y>0.4488</cdr:y>
    </cdr:from>
    <cdr:to>
      <cdr:x>0.47638</cdr:x>
      <cdr:y>0.50602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178842" y="1774031"/>
          <a:ext cx="702469" cy="2262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Word H</a:t>
          </a:r>
        </a:p>
      </cdr:txBody>
    </cdr:sp>
  </cdr:relSizeAnchor>
  <cdr:relSizeAnchor xmlns:cdr="http://schemas.openxmlformats.org/drawingml/2006/chartDrawing">
    <cdr:from>
      <cdr:x>0.6063</cdr:x>
      <cdr:y>0.55422</cdr:y>
    </cdr:from>
    <cdr:to>
      <cdr:x>0.73622</cdr:x>
      <cdr:y>0.62048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667123" y="2190749"/>
          <a:ext cx="785813" cy="261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Hospital</a:t>
          </a:r>
          <a:r>
            <a:rPr lang="en-US" sz="1100" baseline="0"/>
            <a:t> Q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="69" zoomScaleNormal="69" workbookViewId="0">
      <selection activeCell="F24" sqref="F24"/>
    </sheetView>
  </sheetViews>
  <sheetFormatPr defaultRowHeight="15" x14ac:dyDescent="0.25"/>
  <cols>
    <col min="1" max="1" width="32.5703125" customWidth="1"/>
    <col min="2" max="2" width="27.7109375" customWidth="1"/>
    <col min="3" max="3" width="15.28515625" customWidth="1"/>
    <col min="4" max="4" width="18.140625" customWidth="1"/>
    <col min="5" max="5" width="16.140625" customWidth="1"/>
    <col min="6" max="6" width="14.42578125" customWidth="1"/>
  </cols>
  <sheetData>
    <row r="1" spans="1:6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6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6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6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6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6" ht="21" x14ac:dyDescent="0.35">
      <c r="A8" s="83" t="s">
        <v>16</v>
      </c>
      <c r="B8" s="83"/>
      <c r="C8" s="83"/>
      <c r="D8" s="83"/>
      <c r="E8" s="83"/>
      <c r="F8" s="83"/>
    </row>
    <row r="9" spans="1:6" ht="16.5" thickBot="1" x14ac:dyDescent="0.3">
      <c r="C9" s="25" t="s">
        <v>24</v>
      </c>
      <c r="D9" s="25" t="s">
        <v>26</v>
      </c>
      <c r="E9" t="s">
        <v>25</v>
      </c>
      <c r="F9" t="s">
        <v>27</v>
      </c>
    </row>
    <row r="10" spans="1:6" ht="15.75" x14ac:dyDescent="0.25">
      <c r="A10" s="29"/>
      <c r="B10" s="32"/>
      <c r="C10" s="26" t="s">
        <v>20</v>
      </c>
      <c r="D10" s="27" t="s">
        <v>21</v>
      </c>
      <c r="E10" s="27" t="s">
        <v>22</v>
      </c>
      <c r="F10" s="28" t="s">
        <v>23</v>
      </c>
    </row>
    <row r="11" spans="1:6" ht="15.75" x14ac:dyDescent="0.25">
      <c r="A11" s="30"/>
      <c r="B11" s="7" t="s">
        <v>5</v>
      </c>
      <c r="C11" s="2">
        <v>9636</v>
      </c>
      <c r="D11" s="2">
        <v>9360</v>
      </c>
      <c r="E11" s="2">
        <v>32120</v>
      </c>
      <c r="F11" s="8">
        <v>11700</v>
      </c>
    </row>
    <row r="12" spans="1:6" ht="15.75" x14ac:dyDescent="0.25">
      <c r="A12" s="30" t="s">
        <v>17</v>
      </c>
      <c r="B12" s="7" t="s">
        <v>6</v>
      </c>
      <c r="C12" s="2">
        <v>4505</v>
      </c>
      <c r="D12" s="2">
        <v>4400</v>
      </c>
      <c r="E12" s="2">
        <v>6007</v>
      </c>
      <c r="F12" s="8">
        <v>6770</v>
      </c>
    </row>
    <row r="13" spans="1:6" ht="15.75" x14ac:dyDescent="0.25">
      <c r="A13" s="30"/>
      <c r="B13" s="7" t="s">
        <v>7</v>
      </c>
      <c r="C13" s="2">
        <v>9332</v>
      </c>
      <c r="D13" s="2">
        <v>9207</v>
      </c>
      <c r="E13" s="2">
        <v>10369</v>
      </c>
      <c r="F13" s="8">
        <v>46035</v>
      </c>
    </row>
    <row r="14" spans="1:6" ht="15.75" x14ac:dyDescent="0.25">
      <c r="A14" s="30"/>
      <c r="B14" s="7" t="s">
        <v>8</v>
      </c>
      <c r="C14" s="2">
        <v>7917</v>
      </c>
      <c r="D14" s="2">
        <v>7206</v>
      </c>
      <c r="E14" s="2">
        <v>31668</v>
      </c>
      <c r="F14" s="8">
        <v>14412</v>
      </c>
    </row>
    <row r="15" spans="1:6" ht="16.5" thickBot="1" x14ac:dyDescent="0.3">
      <c r="A15" s="31"/>
      <c r="B15" s="9" t="s">
        <v>9</v>
      </c>
      <c r="C15" s="10">
        <v>7112</v>
      </c>
      <c r="D15" s="10">
        <v>6961</v>
      </c>
      <c r="E15" s="10">
        <v>11854</v>
      </c>
      <c r="F15" s="11">
        <v>27844</v>
      </c>
    </row>
    <row r="17" spans="1:6" ht="15.75" thickBot="1" x14ac:dyDescent="0.3"/>
    <row r="18" spans="1:6" x14ac:dyDescent="0.25">
      <c r="A18" s="33"/>
      <c r="B18" s="38"/>
      <c r="C18" s="84" t="s">
        <v>28</v>
      </c>
      <c r="D18" s="85"/>
      <c r="E18" s="84" t="s">
        <v>19</v>
      </c>
      <c r="F18" s="86"/>
    </row>
    <row r="19" spans="1:6" ht="15.75" x14ac:dyDescent="0.25">
      <c r="A19" s="34" t="s">
        <v>18</v>
      </c>
      <c r="B19" s="39"/>
      <c r="C19" s="24" t="s">
        <v>11</v>
      </c>
      <c r="D19" s="1" t="s">
        <v>14</v>
      </c>
      <c r="E19" s="1" t="s">
        <v>12</v>
      </c>
      <c r="F19" s="1" t="s">
        <v>13</v>
      </c>
    </row>
    <row r="20" spans="1:6" ht="15.75" thickBot="1" x14ac:dyDescent="0.3">
      <c r="A20" s="35" t="s">
        <v>15</v>
      </c>
      <c r="B20" s="40"/>
      <c r="C20" s="36">
        <v>1.0377750103777501E-4</v>
      </c>
      <c r="D20" s="36">
        <v>0</v>
      </c>
      <c r="E20" s="36">
        <v>8.8335881616929722E-6</v>
      </c>
      <c r="F20" s="37">
        <v>6.1219243439865107E-5</v>
      </c>
    </row>
    <row r="22" spans="1:6" ht="15.75" thickBot="1" x14ac:dyDescent="0.3">
      <c r="E22" s="12" t="s">
        <v>36</v>
      </c>
      <c r="F22" s="12" t="s">
        <v>37</v>
      </c>
    </row>
    <row r="23" spans="1:6" x14ac:dyDescent="0.25">
      <c r="A23" s="49" t="s">
        <v>39</v>
      </c>
      <c r="B23" s="41"/>
      <c r="C23" s="41"/>
      <c r="D23" s="41"/>
      <c r="E23" s="41"/>
      <c r="F23" s="43"/>
    </row>
    <row r="24" spans="1:6" ht="15.75" thickBot="1" x14ac:dyDescent="0.3">
      <c r="A24" s="50" t="s">
        <v>38</v>
      </c>
      <c r="B24" s="22" t="s">
        <v>5</v>
      </c>
      <c r="C24" s="22"/>
      <c r="D24" s="22"/>
      <c r="E24" s="22">
        <f>SUMPRODUCT(E20:F20,E11:F11)</f>
        <v>1</v>
      </c>
      <c r="F24" s="23">
        <v>1</v>
      </c>
    </row>
    <row r="25" spans="1:6" ht="15.75" thickBot="1" x14ac:dyDescent="0.3"/>
    <row r="26" spans="1:6" x14ac:dyDescent="0.25">
      <c r="A26" s="44" t="s">
        <v>35</v>
      </c>
      <c r="B26" s="42"/>
      <c r="C26" s="41" t="s">
        <v>29</v>
      </c>
      <c r="D26" s="41" t="s">
        <v>30</v>
      </c>
      <c r="E26" s="41"/>
      <c r="F26" s="43"/>
    </row>
    <row r="27" spans="1:6" x14ac:dyDescent="0.25">
      <c r="A27" s="47" t="s">
        <v>31</v>
      </c>
      <c r="B27" s="48" t="s">
        <v>5</v>
      </c>
      <c r="C27" s="20">
        <f>SUMPRODUCT(C20:D20,C11:D11)</f>
        <v>1</v>
      </c>
      <c r="D27" s="20">
        <f>SUMPRODUCT(E20:F20,E11:F11)</f>
        <v>1</v>
      </c>
      <c r="E27" s="20">
        <f>C27-D27</f>
        <v>0</v>
      </c>
      <c r="F27" s="21">
        <v>0</v>
      </c>
    </row>
    <row r="28" spans="1:6" ht="15.75" x14ac:dyDescent="0.25">
      <c r="A28" s="45" t="s">
        <v>32</v>
      </c>
      <c r="B28" s="3" t="s">
        <v>6</v>
      </c>
      <c r="C28" s="20">
        <f>SUMPRODUCT(C20:D20,C12:D12)</f>
        <v>0.46751764217517644</v>
      </c>
      <c r="D28" s="20">
        <f>SUMPRODUCT(E20:F20,E12:F12)</f>
        <v>0.46751764217517644</v>
      </c>
      <c r="E28" s="20">
        <f>C28-D28</f>
        <v>0</v>
      </c>
      <c r="F28" s="21">
        <v>0</v>
      </c>
    </row>
    <row r="29" spans="1:6" ht="15.75" x14ac:dyDescent="0.25">
      <c r="A29" s="45" t="s">
        <v>33</v>
      </c>
      <c r="B29" s="3" t="s">
        <v>7</v>
      </c>
      <c r="C29" s="20">
        <f>SUMPRODUCT(C20:D20,C13:D13)</f>
        <v>0.96845163968451642</v>
      </c>
      <c r="D29" s="20">
        <f>SUMPRODUCT(E20:F20,E13:F13)</f>
        <v>2.9098233474027846</v>
      </c>
      <c r="E29" s="20">
        <f>C29-D29</f>
        <v>-1.9413717077182682</v>
      </c>
      <c r="F29" s="21">
        <v>0</v>
      </c>
    </row>
    <row r="30" spans="1:6" ht="15.75" x14ac:dyDescent="0.25">
      <c r="A30" s="45" t="s">
        <v>34</v>
      </c>
      <c r="B30" s="3" t="s">
        <v>8</v>
      </c>
      <c r="C30" s="20">
        <f>SUMPRODUCT(C20:D20,C14:D14)</f>
        <v>0.82160647571606471</v>
      </c>
      <c r="D30" s="20">
        <f>SUMPRODUCT(E20:F20,E14:F14)</f>
        <v>1.1620338063598288</v>
      </c>
      <c r="E30" s="20">
        <f>C30-D30</f>
        <v>-0.34042733064376407</v>
      </c>
      <c r="F30" s="21">
        <v>0</v>
      </c>
    </row>
    <row r="31" spans="1:6" ht="16.5" thickBot="1" x14ac:dyDescent="0.3">
      <c r="A31" s="46" t="s">
        <v>44</v>
      </c>
      <c r="B31" s="4" t="s">
        <v>9</v>
      </c>
      <c r="C31" s="22">
        <f>SUMPRODUCT(C20:D20,C15:D15)</f>
        <v>0.73806558738065586</v>
      </c>
      <c r="D31" s="22">
        <f>SUMPRODUCT(E20:F20,E15:F15)</f>
        <v>1.8093019684083125</v>
      </c>
      <c r="E31" s="22">
        <f>C31-D31</f>
        <v>-1.0712363810276566</v>
      </c>
      <c r="F31" s="23">
        <v>0</v>
      </c>
    </row>
    <row r="33" spans="1:3" ht="15.75" thickBot="1" x14ac:dyDescent="0.3"/>
    <row r="34" spans="1:3" ht="16.5" thickBot="1" x14ac:dyDescent="0.3">
      <c r="A34" s="13" t="s">
        <v>40</v>
      </c>
      <c r="B34" s="51" t="s">
        <v>41</v>
      </c>
      <c r="C34" s="52">
        <f>SUMPRODUCT(C20:D20,C11:D11)</f>
        <v>1</v>
      </c>
    </row>
  </sheetData>
  <mergeCells count="3">
    <mergeCell ref="A8:F8"/>
    <mergeCell ref="C18:D18"/>
    <mergeCell ref="E18:F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6" zoomScale="75" zoomScaleNormal="75" workbookViewId="0">
      <selection activeCell="H23" sqref="H23"/>
    </sheetView>
  </sheetViews>
  <sheetFormatPr defaultRowHeight="15" x14ac:dyDescent="0.25"/>
  <cols>
    <col min="1" max="1" width="29.28515625" customWidth="1"/>
    <col min="2" max="2" width="34" customWidth="1"/>
    <col min="3" max="3" width="15.28515625" customWidth="1"/>
    <col min="4" max="4" width="11" customWidth="1"/>
    <col min="5" max="5" width="17.140625" customWidth="1"/>
    <col min="6" max="6" width="12.5703125" customWidth="1"/>
  </cols>
  <sheetData>
    <row r="1" spans="1:6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6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6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6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6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6" ht="21" x14ac:dyDescent="0.35">
      <c r="A8" s="83" t="s">
        <v>42</v>
      </c>
      <c r="B8" s="83"/>
      <c r="C8" s="83"/>
      <c r="D8" s="83"/>
      <c r="E8" s="83"/>
      <c r="F8" s="83"/>
    </row>
    <row r="9" spans="1:6" ht="16.5" thickBot="1" x14ac:dyDescent="0.3">
      <c r="C9" s="25" t="s">
        <v>24</v>
      </c>
      <c r="D9" s="25" t="s">
        <v>26</v>
      </c>
      <c r="E9" t="s">
        <v>25</v>
      </c>
      <c r="F9" t="s">
        <v>27</v>
      </c>
    </row>
    <row r="10" spans="1:6" ht="15.75" x14ac:dyDescent="0.25">
      <c r="A10" s="29"/>
      <c r="B10" s="32"/>
      <c r="C10" s="26" t="s">
        <v>20</v>
      </c>
      <c r="D10" s="27" t="s">
        <v>21</v>
      </c>
      <c r="E10" s="27" t="s">
        <v>22</v>
      </c>
      <c r="F10" s="28" t="s">
        <v>23</v>
      </c>
    </row>
    <row r="11" spans="1:6" ht="15.75" x14ac:dyDescent="0.25">
      <c r="A11" s="30"/>
      <c r="B11" s="7" t="s">
        <v>5</v>
      </c>
      <c r="C11" s="2">
        <v>9636</v>
      </c>
      <c r="D11" s="2">
        <v>9360</v>
      </c>
      <c r="E11" s="2">
        <v>32120</v>
      </c>
      <c r="F11" s="8">
        <v>11700</v>
      </c>
    </row>
    <row r="12" spans="1:6" ht="15.75" x14ac:dyDescent="0.25">
      <c r="A12" s="30" t="s">
        <v>17</v>
      </c>
      <c r="B12" s="7" t="s">
        <v>6</v>
      </c>
      <c r="C12" s="2">
        <v>4505</v>
      </c>
      <c r="D12" s="2">
        <v>4400</v>
      </c>
      <c r="E12" s="2">
        <v>6007</v>
      </c>
      <c r="F12" s="8">
        <v>6770</v>
      </c>
    </row>
    <row r="13" spans="1:6" ht="15.75" x14ac:dyDescent="0.25">
      <c r="A13" s="30"/>
      <c r="B13" s="7" t="s">
        <v>7</v>
      </c>
      <c r="C13" s="2">
        <v>9332</v>
      </c>
      <c r="D13" s="2">
        <v>9207</v>
      </c>
      <c r="E13" s="2">
        <v>10369</v>
      </c>
      <c r="F13" s="8">
        <v>46035</v>
      </c>
    </row>
    <row r="14" spans="1:6" ht="15.75" x14ac:dyDescent="0.25">
      <c r="A14" s="30"/>
      <c r="B14" s="7" t="s">
        <v>8</v>
      </c>
      <c r="C14" s="2">
        <v>7917</v>
      </c>
      <c r="D14" s="2">
        <v>7206</v>
      </c>
      <c r="E14" s="2">
        <v>31668</v>
      </c>
      <c r="F14" s="8">
        <v>14412</v>
      </c>
    </row>
    <row r="15" spans="1:6" ht="16.5" thickBot="1" x14ac:dyDescent="0.3">
      <c r="A15" s="31"/>
      <c r="B15" s="9" t="s">
        <v>9</v>
      </c>
      <c r="C15" s="10">
        <v>7112</v>
      </c>
      <c r="D15" s="10">
        <v>6961</v>
      </c>
      <c r="E15" s="10">
        <v>11854</v>
      </c>
      <c r="F15" s="11">
        <v>27844</v>
      </c>
    </row>
    <row r="17" spans="1:6" ht="15.75" thickBot="1" x14ac:dyDescent="0.3"/>
    <row r="18" spans="1:6" x14ac:dyDescent="0.25">
      <c r="A18" s="33"/>
      <c r="B18" s="38"/>
      <c r="C18" s="84" t="s">
        <v>28</v>
      </c>
      <c r="D18" s="85"/>
      <c r="E18" s="84" t="s">
        <v>19</v>
      </c>
      <c r="F18" s="86"/>
    </row>
    <row r="19" spans="1:6" ht="15.75" x14ac:dyDescent="0.25">
      <c r="A19" s="34" t="s">
        <v>18</v>
      </c>
      <c r="B19" s="39"/>
      <c r="C19" s="24" t="s">
        <v>11</v>
      </c>
      <c r="D19" s="1" t="s">
        <v>14</v>
      </c>
      <c r="E19" s="1" t="s">
        <v>12</v>
      </c>
      <c r="F19" s="1" t="s">
        <v>13</v>
      </c>
    </row>
    <row r="20" spans="1:6" ht="15.75" thickBot="1" x14ac:dyDescent="0.3">
      <c r="A20" s="35" t="s">
        <v>15</v>
      </c>
      <c r="B20" s="40"/>
      <c r="C20" s="36">
        <v>2.2197558268590453E-4</v>
      </c>
      <c r="D20" s="36">
        <v>0</v>
      </c>
      <c r="E20" s="36">
        <v>1.8894662713889793E-5</v>
      </c>
      <c r="F20" s="37">
        <v>1.3094531182831077E-4</v>
      </c>
    </row>
    <row r="22" spans="1:6" ht="15.75" thickBot="1" x14ac:dyDescent="0.3">
      <c r="E22" s="12" t="s">
        <v>36</v>
      </c>
      <c r="F22" s="12" t="s">
        <v>37</v>
      </c>
    </row>
    <row r="23" spans="1:6" x14ac:dyDescent="0.25">
      <c r="A23" s="49" t="s">
        <v>39</v>
      </c>
      <c r="B23" s="41"/>
      <c r="C23" s="41"/>
      <c r="D23" s="41"/>
      <c r="E23" s="41"/>
      <c r="F23" s="43"/>
    </row>
    <row r="24" spans="1:6" ht="15.75" thickBot="1" x14ac:dyDescent="0.3">
      <c r="A24" s="50" t="s">
        <v>38</v>
      </c>
      <c r="B24" s="22" t="s">
        <v>6</v>
      </c>
      <c r="C24" s="22"/>
      <c r="D24" s="22"/>
      <c r="E24" s="22">
        <f>SUMPRODUCT(E20:F20,E12:F12)</f>
        <v>0.99999999999999989</v>
      </c>
      <c r="F24" s="23">
        <v>1</v>
      </c>
    </row>
    <row r="25" spans="1:6" ht="15.75" thickBot="1" x14ac:dyDescent="0.3"/>
    <row r="26" spans="1:6" x14ac:dyDescent="0.25">
      <c r="A26" s="44" t="s">
        <v>35</v>
      </c>
      <c r="B26" s="42"/>
      <c r="C26" s="41" t="s">
        <v>29</v>
      </c>
      <c r="D26" s="41" t="s">
        <v>30</v>
      </c>
      <c r="E26" s="41"/>
      <c r="F26" s="43"/>
    </row>
    <row r="27" spans="1:6" x14ac:dyDescent="0.25">
      <c r="A27" s="47" t="s">
        <v>31</v>
      </c>
      <c r="B27" s="48" t="s">
        <v>5</v>
      </c>
      <c r="C27" s="20">
        <f>SUMPRODUCT(C20:D20,C11:D11)</f>
        <v>2.1389567147613762</v>
      </c>
      <c r="D27" s="20">
        <f>SUMPRODUCT(E20:F20,E11:F11)</f>
        <v>2.1389567147613762</v>
      </c>
      <c r="E27" s="20">
        <f>C27-D27</f>
        <v>0</v>
      </c>
      <c r="F27" s="21">
        <v>0</v>
      </c>
    </row>
    <row r="28" spans="1:6" ht="15.75" x14ac:dyDescent="0.25">
      <c r="A28" s="45" t="s">
        <v>32</v>
      </c>
      <c r="B28" s="3" t="s">
        <v>6</v>
      </c>
      <c r="C28" s="20">
        <f>SUMPRODUCT(C20:D20,C12:D12)</f>
        <v>0.99999999999999989</v>
      </c>
      <c r="D28" s="20">
        <f>SUMPRODUCT(E20:F20,E12:F12)</f>
        <v>0.99999999999999989</v>
      </c>
      <c r="E28" s="20">
        <f>C28-D28</f>
        <v>0</v>
      </c>
      <c r="F28" s="21">
        <v>0</v>
      </c>
    </row>
    <row r="29" spans="1:6" ht="15.75" x14ac:dyDescent="0.25">
      <c r="A29" s="45" t="s">
        <v>33</v>
      </c>
      <c r="B29" s="3" t="s">
        <v>7</v>
      </c>
      <c r="C29" s="20">
        <f>SUMPRODUCT(C20:D20,C13:D13)</f>
        <v>2.0714761376248609</v>
      </c>
      <c r="D29" s="20">
        <f>SUMPRODUCT(E20:F20,E13:F13)</f>
        <v>6.2239861876966103</v>
      </c>
      <c r="E29" s="20">
        <f>C29-D29</f>
        <v>-4.1525100500717489</v>
      </c>
      <c r="F29" s="21">
        <v>0</v>
      </c>
    </row>
    <row r="30" spans="1:6" ht="15.75" x14ac:dyDescent="0.25">
      <c r="A30" s="45" t="s">
        <v>34</v>
      </c>
      <c r="B30" s="3" t="s">
        <v>8</v>
      </c>
      <c r="C30" s="20">
        <f>SUMPRODUCT(C20:D20,C14:D14)</f>
        <v>1.7573806881243061</v>
      </c>
      <c r="D30" s="20">
        <f>SUMPRODUCT(E20:F20,E14:F14)</f>
        <v>2.4855400128930767</v>
      </c>
      <c r="E30" s="20">
        <f>C30-D30</f>
        <v>-0.72815932476877054</v>
      </c>
      <c r="F30" s="21">
        <v>0</v>
      </c>
    </row>
    <row r="31" spans="1:6" ht="16.5" thickBot="1" x14ac:dyDescent="0.3">
      <c r="A31" s="46" t="s">
        <v>44</v>
      </c>
      <c r="B31" s="4" t="s">
        <v>9</v>
      </c>
      <c r="C31" s="22">
        <f>SUMPRODUCT(C20:D20,C15:D15)</f>
        <v>1.5786903440621531</v>
      </c>
      <c r="D31" s="22">
        <f>SUMPRODUCT(E20:F20,E15:F15)</f>
        <v>3.8700185943579344</v>
      </c>
      <c r="E31" s="22">
        <f>C31-D31</f>
        <v>-2.2913282502957815</v>
      </c>
      <c r="F31" s="23">
        <v>0</v>
      </c>
    </row>
    <row r="33" spans="1:3" ht="15.75" thickBot="1" x14ac:dyDescent="0.3"/>
    <row r="34" spans="1:3" ht="16.5" thickBot="1" x14ac:dyDescent="0.3">
      <c r="A34" s="13" t="s">
        <v>40</v>
      </c>
      <c r="B34" s="51" t="s">
        <v>43</v>
      </c>
      <c r="C34" s="52">
        <f>SUMPRODUCT(C20:D20,C12:D12)</f>
        <v>0.99999999999999989</v>
      </c>
    </row>
  </sheetData>
  <mergeCells count="3">
    <mergeCell ref="A8:F8"/>
    <mergeCell ref="C18:D18"/>
    <mergeCell ref="E18:F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zoomScale="66" zoomScaleNormal="66" workbookViewId="0">
      <selection activeCell="I14" sqref="I14"/>
    </sheetView>
  </sheetViews>
  <sheetFormatPr defaultRowHeight="15" x14ac:dyDescent="0.25"/>
  <cols>
    <col min="1" max="1" width="29.28515625" customWidth="1"/>
    <col min="2" max="2" width="32.5703125" customWidth="1"/>
    <col min="3" max="4" width="15.140625" customWidth="1"/>
    <col min="5" max="5" width="16.5703125" customWidth="1"/>
    <col min="6" max="6" width="12.140625" customWidth="1"/>
  </cols>
  <sheetData>
    <row r="1" spans="1:6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6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6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6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6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6" ht="21" x14ac:dyDescent="0.35">
      <c r="A8" s="83" t="s">
        <v>45</v>
      </c>
      <c r="B8" s="83"/>
      <c r="C8" s="83"/>
      <c r="D8" s="83"/>
      <c r="E8" s="83"/>
      <c r="F8" s="83"/>
    </row>
    <row r="9" spans="1:6" ht="16.5" thickBot="1" x14ac:dyDescent="0.3">
      <c r="C9" s="25" t="s">
        <v>24</v>
      </c>
      <c r="D9" s="25" t="s">
        <v>26</v>
      </c>
      <c r="E9" t="s">
        <v>25</v>
      </c>
      <c r="F9" t="s">
        <v>27</v>
      </c>
    </row>
    <row r="10" spans="1:6" ht="15.75" x14ac:dyDescent="0.25">
      <c r="A10" s="29"/>
      <c r="B10" s="32"/>
      <c r="C10" s="26" t="s">
        <v>20</v>
      </c>
      <c r="D10" s="27" t="s">
        <v>21</v>
      </c>
      <c r="E10" s="27" t="s">
        <v>22</v>
      </c>
      <c r="F10" s="28" t="s">
        <v>23</v>
      </c>
    </row>
    <row r="11" spans="1:6" ht="15.75" x14ac:dyDescent="0.25">
      <c r="A11" s="30"/>
      <c r="B11" s="7" t="s">
        <v>5</v>
      </c>
      <c r="C11" s="2">
        <v>9636</v>
      </c>
      <c r="D11" s="2">
        <v>9360</v>
      </c>
      <c r="E11" s="2">
        <v>32120</v>
      </c>
      <c r="F11" s="8">
        <v>11700</v>
      </c>
    </row>
    <row r="12" spans="1:6" ht="15.75" x14ac:dyDescent="0.25">
      <c r="A12" s="30" t="s">
        <v>17</v>
      </c>
      <c r="B12" s="7" t="s">
        <v>6</v>
      </c>
      <c r="C12" s="2">
        <v>4505</v>
      </c>
      <c r="D12" s="2">
        <v>4400</v>
      </c>
      <c r="E12" s="2">
        <v>6007</v>
      </c>
      <c r="F12" s="8">
        <v>6770</v>
      </c>
    </row>
    <row r="13" spans="1:6" ht="15.75" x14ac:dyDescent="0.25">
      <c r="A13" s="30"/>
      <c r="B13" s="7" t="s">
        <v>7</v>
      </c>
      <c r="C13" s="2">
        <v>9332</v>
      </c>
      <c r="D13" s="2">
        <v>9207</v>
      </c>
      <c r="E13" s="2">
        <v>10369</v>
      </c>
      <c r="F13" s="8">
        <v>46035</v>
      </c>
    </row>
    <row r="14" spans="1:6" ht="15.75" x14ac:dyDescent="0.25">
      <c r="A14" s="30"/>
      <c r="B14" s="7" t="s">
        <v>8</v>
      </c>
      <c r="C14" s="2">
        <v>7917</v>
      </c>
      <c r="D14" s="2">
        <v>7206</v>
      </c>
      <c r="E14" s="2">
        <v>31668</v>
      </c>
      <c r="F14" s="8">
        <v>14412</v>
      </c>
    </row>
    <row r="15" spans="1:6" ht="16.5" thickBot="1" x14ac:dyDescent="0.3">
      <c r="A15" s="31"/>
      <c r="B15" s="9" t="s">
        <v>9</v>
      </c>
      <c r="C15" s="10">
        <v>7112</v>
      </c>
      <c r="D15" s="10">
        <v>6961</v>
      </c>
      <c r="E15" s="10">
        <v>11854</v>
      </c>
      <c r="F15" s="11">
        <v>27844</v>
      </c>
    </row>
    <row r="17" spans="1:6" ht="15.75" thickBot="1" x14ac:dyDescent="0.3"/>
    <row r="18" spans="1:6" x14ac:dyDescent="0.25">
      <c r="A18" s="33"/>
      <c r="B18" s="38"/>
      <c r="C18" s="84" t="s">
        <v>28</v>
      </c>
      <c r="D18" s="85"/>
      <c r="E18" s="84" t="s">
        <v>19</v>
      </c>
      <c r="F18" s="86"/>
    </row>
    <row r="19" spans="1:6" ht="15.75" x14ac:dyDescent="0.25">
      <c r="A19" s="34" t="s">
        <v>18</v>
      </c>
      <c r="B19" s="39"/>
      <c r="C19" s="24" t="s">
        <v>11</v>
      </c>
      <c r="D19" s="1" t="s">
        <v>14</v>
      </c>
      <c r="E19" s="1" t="s">
        <v>12</v>
      </c>
      <c r="F19" s="1" t="s">
        <v>13</v>
      </c>
    </row>
    <row r="20" spans="1:6" ht="15.75" thickBot="1" x14ac:dyDescent="0.3">
      <c r="A20" s="35" t="s">
        <v>15</v>
      </c>
      <c r="B20" s="40"/>
      <c r="C20" s="36">
        <v>0</v>
      </c>
      <c r="D20" s="36">
        <v>1.0861301183881829E-4</v>
      </c>
      <c r="E20" s="36">
        <v>7.3812321341044368E-5</v>
      </c>
      <c r="F20" s="37">
        <v>5.096992288795721E-6</v>
      </c>
    </row>
    <row r="22" spans="1:6" ht="15.75" thickBot="1" x14ac:dyDescent="0.3">
      <c r="E22" s="12" t="s">
        <v>36</v>
      </c>
      <c r="F22" s="12" t="s">
        <v>37</v>
      </c>
    </row>
    <row r="23" spans="1:6" x14ac:dyDescent="0.25">
      <c r="A23" s="49" t="s">
        <v>39</v>
      </c>
      <c r="B23" s="41"/>
      <c r="C23" s="41"/>
      <c r="D23" s="41"/>
      <c r="E23" s="41"/>
      <c r="F23" s="43"/>
    </row>
    <row r="24" spans="1:6" ht="15.75" thickBot="1" x14ac:dyDescent="0.3">
      <c r="A24" s="50" t="s">
        <v>38</v>
      </c>
      <c r="B24" s="22" t="s">
        <v>46</v>
      </c>
      <c r="C24" s="22"/>
      <c r="D24" s="22"/>
      <c r="E24" s="22">
        <f>SUMPRODUCT(E20:F20,E13:F13)</f>
        <v>1</v>
      </c>
      <c r="F24" s="23">
        <v>1</v>
      </c>
    </row>
    <row r="25" spans="1:6" ht="15.75" thickBot="1" x14ac:dyDescent="0.3"/>
    <row r="26" spans="1:6" x14ac:dyDescent="0.25">
      <c r="A26" s="44" t="s">
        <v>35</v>
      </c>
      <c r="B26" s="42"/>
      <c r="C26" s="41" t="s">
        <v>29</v>
      </c>
      <c r="D26" s="41" t="s">
        <v>30</v>
      </c>
      <c r="E26" s="41"/>
      <c r="F26" s="43"/>
    </row>
    <row r="27" spans="1:6" x14ac:dyDescent="0.25">
      <c r="A27" s="47" t="s">
        <v>31</v>
      </c>
      <c r="B27" s="48" t="s">
        <v>5</v>
      </c>
      <c r="C27" s="20">
        <f>SUMPRODUCT(C20:D20,C11:D11)</f>
        <v>1.0166177908113392</v>
      </c>
      <c r="D27" s="20">
        <f>SUMPRODUCT(E20:F20,E11:F11)</f>
        <v>2.4304865712532551</v>
      </c>
      <c r="E27" s="20">
        <f>C27-D27</f>
        <v>-1.4138687804419159</v>
      </c>
      <c r="F27" s="21">
        <v>0</v>
      </c>
    </row>
    <row r="28" spans="1:6" ht="15.75" x14ac:dyDescent="0.25">
      <c r="A28" s="45" t="s">
        <v>32</v>
      </c>
      <c r="B28" s="3" t="s">
        <v>6</v>
      </c>
      <c r="C28" s="20">
        <f>SUMPRODUCT(C20:D20,C12:D12)</f>
        <v>0.47789725209080047</v>
      </c>
      <c r="D28" s="20">
        <f>SUMPRODUCT(E20:F20,E12:F12)</f>
        <v>0.47789725209080053</v>
      </c>
      <c r="E28" s="20">
        <f>C28-D28</f>
        <v>0</v>
      </c>
      <c r="F28" s="21">
        <v>0</v>
      </c>
    </row>
    <row r="29" spans="1:6" ht="15.75" x14ac:dyDescent="0.25">
      <c r="A29" s="45" t="s">
        <v>33</v>
      </c>
      <c r="B29" s="3" t="s">
        <v>7</v>
      </c>
      <c r="C29" s="20">
        <f>SUMPRODUCT(C20:D20,C13:D13)</f>
        <v>1</v>
      </c>
      <c r="D29" s="20">
        <f>SUMPRODUCT(E20:F20,E13:F13)</f>
        <v>1</v>
      </c>
      <c r="E29" s="20">
        <f>C29-D29</f>
        <v>0</v>
      </c>
      <c r="F29" s="21">
        <v>0</v>
      </c>
    </row>
    <row r="30" spans="1:6" ht="15.75" x14ac:dyDescent="0.25">
      <c r="A30" s="45" t="s">
        <v>34</v>
      </c>
      <c r="B30" s="3" t="s">
        <v>8</v>
      </c>
      <c r="C30" s="20">
        <f>SUMPRODUCT(C20:D20,C14:D14)</f>
        <v>0.78266536331052461</v>
      </c>
      <c r="D30" s="20">
        <f>SUMPRODUCT(E20:F20,E14:F14)</f>
        <v>2.410946445094317</v>
      </c>
      <c r="E30" s="20">
        <f>C30-D30</f>
        <v>-1.6282810817837925</v>
      </c>
      <c r="F30" s="21">
        <v>0</v>
      </c>
    </row>
    <row r="31" spans="1:6" ht="16.5" thickBot="1" x14ac:dyDescent="0.3">
      <c r="A31" s="46" t="s">
        <v>44</v>
      </c>
      <c r="B31" s="4" t="s">
        <v>9</v>
      </c>
      <c r="C31" s="22">
        <f>SUMPRODUCT(C20:D20,C15:D15)</f>
        <v>0.7560551754100141</v>
      </c>
      <c r="D31" s="22">
        <f>SUMPRODUCT(E20:F20,E15:F15)</f>
        <v>1.0168919104659679</v>
      </c>
      <c r="E31" s="22">
        <f>C31-D31</f>
        <v>-0.26083673505595384</v>
      </c>
      <c r="F31" s="23">
        <v>0</v>
      </c>
    </row>
    <row r="33" spans="1:3" ht="15.75" thickBot="1" x14ac:dyDescent="0.3"/>
    <row r="34" spans="1:3" ht="16.5" thickBot="1" x14ac:dyDescent="0.3">
      <c r="A34" s="13" t="s">
        <v>40</v>
      </c>
      <c r="B34" s="51" t="s">
        <v>47</v>
      </c>
      <c r="C34" s="52">
        <f>SUMPRODUCT(C20:D20,C13:D13)</f>
        <v>1</v>
      </c>
    </row>
  </sheetData>
  <mergeCells count="3">
    <mergeCell ref="A8:F8"/>
    <mergeCell ref="C18:D18"/>
    <mergeCell ref="E18:F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zoomScale="68" zoomScaleNormal="68" workbookViewId="0">
      <selection activeCell="S24" sqref="S24"/>
    </sheetView>
  </sheetViews>
  <sheetFormatPr defaultRowHeight="15" x14ac:dyDescent="0.25"/>
  <cols>
    <col min="1" max="1" width="22.28515625" customWidth="1"/>
    <col min="2" max="2" width="27.7109375" customWidth="1"/>
    <col min="3" max="3" width="19.7109375" customWidth="1"/>
    <col min="4" max="4" width="15.85546875" customWidth="1"/>
    <col min="5" max="5" width="20.28515625" customWidth="1"/>
    <col min="6" max="6" width="16.5703125" customWidth="1"/>
  </cols>
  <sheetData>
    <row r="1" spans="1:6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6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6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6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6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6" ht="21" x14ac:dyDescent="0.35">
      <c r="A8" s="83" t="s">
        <v>49</v>
      </c>
      <c r="B8" s="83"/>
      <c r="C8" s="83"/>
      <c r="D8" s="83"/>
      <c r="E8" s="83"/>
      <c r="F8" s="83"/>
    </row>
    <row r="9" spans="1:6" ht="16.5" thickBot="1" x14ac:dyDescent="0.3">
      <c r="C9" s="25" t="s">
        <v>24</v>
      </c>
      <c r="D9" s="25" t="s">
        <v>26</v>
      </c>
      <c r="E9" t="s">
        <v>25</v>
      </c>
      <c r="F9" t="s">
        <v>27</v>
      </c>
    </row>
    <row r="10" spans="1:6" ht="15.75" x14ac:dyDescent="0.25">
      <c r="A10" s="29"/>
      <c r="B10" s="32"/>
      <c r="C10" s="26" t="s">
        <v>20</v>
      </c>
      <c r="D10" s="27" t="s">
        <v>21</v>
      </c>
      <c r="E10" s="27" t="s">
        <v>22</v>
      </c>
      <c r="F10" s="28" t="s">
        <v>23</v>
      </c>
    </row>
    <row r="11" spans="1:6" ht="15.75" x14ac:dyDescent="0.25">
      <c r="A11" s="30"/>
      <c r="B11" s="7" t="s">
        <v>5</v>
      </c>
      <c r="C11" s="2">
        <v>9636</v>
      </c>
      <c r="D11" s="2">
        <v>9360</v>
      </c>
      <c r="E11" s="2">
        <v>32120</v>
      </c>
      <c r="F11" s="8">
        <v>11700</v>
      </c>
    </row>
    <row r="12" spans="1:6" ht="15.75" x14ac:dyDescent="0.25">
      <c r="A12" s="30" t="s">
        <v>17</v>
      </c>
      <c r="B12" s="7" t="s">
        <v>6</v>
      </c>
      <c r="C12" s="2">
        <v>4505</v>
      </c>
      <c r="D12" s="2">
        <v>4400</v>
      </c>
      <c r="E12" s="2">
        <v>6007</v>
      </c>
      <c r="F12" s="8">
        <v>6770</v>
      </c>
    </row>
    <row r="13" spans="1:6" ht="15.75" x14ac:dyDescent="0.25">
      <c r="A13" s="30"/>
      <c r="B13" s="7" t="s">
        <v>7</v>
      </c>
      <c r="C13" s="2">
        <v>9332</v>
      </c>
      <c r="D13" s="2">
        <v>9207</v>
      </c>
      <c r="E13" s="2">
        <v>10369</v>
      </c>
      <c r="F13" s="8">
        <v>46035</v>
      </c>
    </row>
    <row r="14" spans="1:6" ht="15.75" x14ac:dyDescent="0.25">
      <c r="A14" s="30"/>
      <c r="B14" s="7" t="s">
        <v>8</v>
      </c>
      <c r="C14" s="2">
        <v>7917</v>
      </c>
      <c r="D14" s="2">
        <v>7206</v>
      </c>
      <c r="E14" s="2">
        <v>31668</v>
      </c>
      <c r="F14" s="8">
        <v>14412</v>
      </c>
    </row>
    <row r="15" spans="1:6" ht="16.5" thickBot="1" x14ac:dyDescent="0.3">
      <c r="A15" s="31"/>
      <c r="B15" s="9" t="s">
        <v>9</v>
      </c>
      <c r="C15" s="10">
        <v>7112</v>
      </c>
      <c r="D15" s="10">
        <v>6961</v>
      </c>
      <c r="E15" s="10">
        <v>11854</v>
      </c>
      <c r="F15" s="11">
        <v>27844</v>
      </c>
    </row>
    <row r="17" spans="1:6" ht="15.75" thickBot="1" x14ac:dyDescent="0.3"/>
    <row r="18" spans="1:6" x14ac:dyDescent="0.25">
      <c r="A18" s="33"/>
      <c r="B18" s="38"/>
      <c r="C18" s="84" t="s">
        <v>28</v>
      </c>
      <c r="D18" s="85"/>
      <c r="E18" s="84" t="s">
        <v>19</v>
      </c>
      <c r="F18" s="86"/>
    </row>
    <row r="19" spans="1:6" ht="15.75" x14ac:dyDescent="0.25">
      <c r="A19" s="34" t="s">
        <v>18</v>
      </c>
      <c r="B19" s="39"/>
      <c r="C19" s="24" t="s">
        <v>11</v>
      </c>
      <c r="D19" s="1" t="s">
        <v>14</v>
      </c>
      <c r="E19" s="1" t="s">
        <v>12</v>
      </c>
      <c r="F19" s="1" t="s">
        <v>13</v>
      </c>
    </row>
    <row r="20" spans="1:6" ht="15.75" thickBot="1" x14ac:dyDescent="0.3">
      <c r="A20" s="35" t="s">
        <v>15</v>
      </c>
      <c r="B20" s="40"/>
      <c r="C20" s="36">
        <v>8.9306783046929559E-5</v>
      </c>
      <c r="D20" s="36">
        <v>0</v>
      </c>
      <c r="E20" s="36">
        <v>7.6018340545228792E-6</v>
      </c>
      <c r="F20" s="37">
        <v>5.2682842017858007E-5</v>
      </c>
    </row>
    <row r="22" spans="1:6" ht="15.75" thickBot="1" x14ac:dyDescent="0.3">
      <c r="E22" s="12" t="s">
        <v>36</v>
      </c>
      <c r="F22" s="12" t="s">
        <v>37</v>
      </c>
    </row>
    <row r="23" spans="1:6" x14ac:dyDescent="0.25">
      <c r="A23" s="49" t="s">
        <v>39</v>
      </c>
      <c r="B23" s="41"/>
      <c r="C23" s="41"/>
      <c r="D23" s="41"/>
      <c r="E23" s="41"/>
      <c r="F23" s="43"/>
    </row>
    <row r="24" spans="1:6" ht="15.75" thickBot="1" x14ac:dyDescent="0.3">
      <c r="A24" s="50" t="s">
        <v>38</v>
      </c>
      <c r="B24" s="22" t="s">
        <v>8</v>
      </c>
      <c r="C24" s="22"/>
      <c r="D24" s="22"/>
      <c r="E24" s="22">
        <f>SUMPRODUCT(E20:F20,E14:F14)</f>
        <v>1.0000000000000002</v>
      </c>
      <c r="F24" s="23">
        <v>1</v>
      </c>
    </row>
    <row r="25" spans="1:6" ht="15.75" thickBot="1" x14ac:dyDescent="0.3"/>
    <row r="26" spans="1:6" x14ac:dyDescent="0.25">
      <c r="A26" s="44" t="s">
        <v>35</v>
      </c>
      <c r="B26" s="42"/>
      <c r="C26" s="41" t="s">
        <v>29</v>
      </c>
      <c r="D26" s="41" t="s">
        <v>30</v>
      </c>
      <c r="E26" s="41"/>
      <c r="F26" s="43"/>
    </row>
    <row r="27" spans="1:6" x14ac:dyDescent="0.25">
      <c r="A27" s="47" t="s">
        <v>31</v>
      </c>
      <c r="B27" s="48" t="s">
        <v>5</v>
      </c>
      <c r="C27" s="20">
        <f>SUMPRODUCT(C20:D20,C11:D11)</f>
        <v>0.86056016144021319</v>
      </c>
      <c r="D27" s="20">
        <f>SUMPRODUCT(E20:F20,E11:F11)</f>
        <v>0.86056016144021352</v>
      </c>
      <c r="E27" s="20">
        <f>C27-D27</f>
        <v>0</v>
      </c>
      <c r="F27" s="21">
        <v>0</v>
      </c>
    </row>
    <row r="28" spans="1:6" ht="15.75" x14ac:dyDescent="0.25">
      <c r="A28" s="45" t="s">
        <v>32</v>
      </c>
      <c r="B28" s="3" t="s">
        <v>6</v>
      </c>
      <c r="C28" s="20">
        <f>SUMPRODUCT(C20:D20,C12:D12)</f>
        <v>0.40232705762641768</v>
      </c>
      <c r="D28" s="20">
        <f>SUMPRODUCT(E20:F20,E12:F12)</f>
        <v>0.40232705762641763</v>
      </c>
      <c r="E28" s="20">
        <f>C28-D28</f>
        <v>0</v>
      </c>
      <c r="F28" s="21">
        <v>0</v>
      </c>
    </row>
    <row r="29" spans="1:6" ht="15.75" x14ac:dyDescent="0.25">
      <c r="A29" s="45" t="s">
        <v>33</v>
      </c>
      <c r="B29" s="3" t="s">
        <v>7</v>
      </c>
      <c r="C29" s="20">
        <f>SUMPRODUCT(C20:D20,C13:D13)</f>
        <v>0.83341089939394664</v>
      </c>
      <c r="D29" s="20">
        <f>SUMPRODUCT(E20:F20,E13:F13)</f>
        <v>2.5040780496034407</v>
      </c>
      <c r="E29" s="20">
        <f>C29-D29</f>
        <v>-1.6706671502094941</v>
      </c>
      <c r="F29" s="21">
        <v>0</v>
      </c>
    </row>
    <row r="30" spans="1:6" ht="15.75" x14ac:dyDescent="0.25">
      <c r="A30" s="45" t="s">
        <v>34</v>
      </c>
      <c r="B30" s="3" t="s">
        <v>8</v>
      </c>
      <c r="C30" s="20">
        <f>SUMPRODUCT(C20:D20,C14:D14)</f>
        <v>0.70704180138254136</v>
      </c>
      <c r="D30" s="20">
        <f>SUMPRODUCT(E20:F20,E14:F14)</f>
        <v>1.0000000000000002</v>
      </c>
      <c r="E30" s="20">
        <f>C30-D30</f>
        <v>-0.29295819861745886</v>
      </c>
      <c r="F30" s="21">
        <v>0</v>
      </c>
    </row>
    <row r="31" spans="1:6" ht="16.5" thickBot="1" x14ac:dyDescent="0.3">
      <c r="A31" s="46" t="s">
        <v>44</v>
      </c>
      <c r="B31" s="4" t="s">
        <v>9</v>
      </c>
      <c r="C31" s="22">
        <f>SUMPRODUCT(C20:D20,C15:D15)</f>
        <v>0.63514984102976302</v>
      </c>
      <c r="D31" s="22">
        <f>SUMPRODUCT(E20:F20,E15:F15)</f>
        <v>1.5570131940275527</v>
      </c>
      <c r="E31" s="22">
        <f>C31-D31</f>
        <v>-0.92186335299778965</v>
      </c>
      <c r="F31" s="23">
        <v>0</v>
      </c>
    </row>
    <row r="33" spans="1:3" ht="15.75" thickBot="1" x14ac:dyDescent="0.3"/>
    <row r="34" spans="1:3" ht="16.5" thickBot="1" x14ac:dyDescent="0.3">
      <c r="A34" s="13" t="s">
        <v>40</v>
      </c>
      <c r="B34" s="51" t="s">
        <v>48</v>
      </c>
      <c r="C34" s="52">
        <f>SUMPRODUCT(C20:D20,C14:D14)</f>
        <v>0.70704180138254136</v>
      </c>
    </row>
  </sheetData>
  <mergeCells count="3">
    <mergeCell ref="A8:F8"/>
    <mergeCell ref="C18:D18"/>
    <mergeCell ref="E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2" zoomScale="66" zoomScaleNormal="66" workbookViewId="0">
      <selection activeCell="C35" sqref="C35"/>
    </sheetView>
  </sheetViews>
  <sheetFormatPr defaultRowHeight="15" x14ac:dyDescent="0.25"/>
  <cols>
    <col min="1" max="1" width="30.85546875" customWidth="1"/>
    <col min="2" max="2" width="32.85546875" customWidth="1"/>
    <col min="3" max="3" width="22.42578125" customWidth="1"/>
    <col min="4" max="4" width="16.7109375" customWidth="1"/>
    <col min="5" max="5" width="22.28515625" customWidth="1"/>
    <col min="6" max="6" width="22" customWidth="1"/>
  </cols>
  <sheetData>
    <row r="1" spans="1:6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6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6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6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6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6" ht="21" x14ac:dyDescent="0.35">
      <c r="A8" s="83" t="s">
        <v>50</v>
      </c>
      <c r="B8" s="83"/>
      <c r="C8" s="83"/>
      <c r="D8" s="83"/>
      <c r="E8" s="83"/>
      <c r="F8" s="83"/>
    </row>
    <row r="9" spans="1:6" ht="16.5" thickBot="1" x14ac:dyDescent="0.3">
      <c r="C9" s="25" t="s">
        <v>24</v>
      </c>
      <c r="D9" s="25" t="s">
        <v>26</v>
      </c>
      <c r="E9" t="s">
        <v>25</v>
      </c>
      <c r="F9" t="s">
        <v>27</v>
      </c>
    </row>
    <row r="10" spans="1:6" ht="15.75" x14ac:dyDescent="0.25">
      <c r="A10" s="29"/>
      <c r="B10" s="32"/>
      <c r="C10" s="26" t="s">
        <v>20</v>
      </c>
      <c r="D10" s="27" t="s">
        <v>21</v>
      </c>
      <c r="E10" s="27" t="s">
        <v>22</v>
      </c>
      <c r="F10" s="28" t="s">
        <v>23</v>
      </c>
    </row>
    <row r="11" spans="1:6" ht="15.75" x14ac:dyDescent="0.25">
      <c r="A11" s="30"/>
      <c r="B11" s="7" t="s">
        <v>5</v>
      </c>
      <c r="C11" s="2">
        <v>9636</v>
      </c>
      <c r="D11" s="2">
        <v>9360</v>
      </c>
      <c r="E11" s="2">
        <v>32120</v>
      </c>
      <c r="F11" s="8">
        <v>11700</v>
      </c>
    </row>
    <row r="12" spans="1:6" ht="15.75" x14ac:dyDescent="0.25">
      <c r="A12" s="30" t="s">
        <v>17</v>
      </c>
      <c r="B12" s="7" t="s">
        <v>6</v>
      </c>
      <c r="C12" s="2">
        <v>4505</v>
      </c>
      <c r="D12" s="2">
        <v>4400</v>
      </c>
      <c r="E12" s="2">
        <v>6007</v>
      </c>
      <c r="F12" s="8">
        <v>6770</v>
      </c>
    </row>
    <row r="13" spans="1:6" ht="15.75" x14ac:dyDescent="0.25">
      <c r="A13" s="30"/>
      <c r="B13" s="7" t="s">
        <v>7</v>
      </c>
      <c r="C13" s="2">
        <v>9332</v>
      </c>
      <c r="D13" s="2">
        <v>9207</v>
      </c>
      <c r="E13" s="2">
        <v>10369</v>
      </c>
      <c r="F13" s="8">
        <v>46035</v>
      </c>
    </row>
    <row r="14" spans="1:6" ht="15.75" x14ac:dyDescent="0.25">
      <c r="A14" s="30"/>
      <c r="B14" s="7" t="s">
        <v>8</v>
      </c>
      <c r="C14" s="2">
        <v>7917</v>
      </c>
      <c r="D14" s="2">
        <v>7206</v>
      </c>
      <c r="E14" s="2">
        <v>31668</v>
      </c>
      <c r="F14" s="8">
        <v>14412</v>
      </c>
    </row>
    <row r="15" spans="1:6" ht="16.5" thickBot="1" x14ac:dyDescent="0.3">
      <c r="A15" s="31"/>
      <c r="B15" s="9" t="s">
        <v>9</v>
      </c>
      <c r="C15" s="10">
        <v>7112</v>
      </c>
      <c r="D15" s="10">
        <v>6961</v>
      </c>
      <c r="E15" s="10">
        <v>11854</v>
      </c>
      <c r="F15" s="11">
        <v>27844</v>
      </c>
    </row>
    <row r="17" spans="1:6" ht="15.75" thickBot="1" x14ac:dyDescent="0.3"/>
    <row r="18" spans="1:6" x14ac:dyDescent="0.25">
      <c r="A18" s="33"/>
      <c r="B18" s="38"/>
      <c r="C18" s="84" t="s">
        <v>28</v>
      </c>
      <c r="D18" s="85"/>
      <c r="E18" s="84" t="s">
        <v>19</v>
      </c>
      <c r="F18" s="86"/>
    </row>
    <row r="19" spans="1:6" ht="15.75" x14ac:dyDescent="0.25">
      <c r="A19" s="34" t="s">
        <v>18</v>
      </c>
      <c r="B19" s="39"/>
      <c r="C19" s="24" t="s">
        <v>11</v>
      </c>
      <c r="D19" s="1" t="s">
        <v>14</v>
      </c>
      <c r="E19" s="1" t="s">
        <v>12</v>
      </c>
      <c r="F19" s="1" t="s">
        <v>13</v>
      </c>
    </row>
    <row r="20" spans="1:6" ht="15.75" thickBot="1" x14ac:dyDescent="0.3">
      <c r="A20" s="35" t="s">
        <v>15</v>
      </c>
      <c r="B20" s="40"/>
      <c r="C20" s="36">
        <v>1.0475581827693414E-4</v>
      </c>
      <c r="D20" s="36">
        <v>0</v>
      </c>
      <c r="E20" s="36">
        <v>7.3215426446423146E-5</v>
      </c>
      <c r="F20" s="37">
        <v>4.7444452989548895E-6</v>
      </c>
    </row>
    <row r="22" spans="1:6" ht="15.75" thickBot="1" x14ac:dyDescent="0.3">
      <c r="E22" s="12" t="s">
        <v>36</v>
      </c>
      <c r="F22" s="12" t="s">
        <v>37</v>
      </c>
    </row>
    <row r="23" spans="1:6" x14ac:dyDescent="0.25">
      <c r="A23" s="49" t="s">
        <v>39</v>
      </c>
      <c r="B23" s="41"/>
      <c r="C23" s="41"/>
      <c r="D23" s="41"/>
      <c r="E23" s="41"/>
      <c r="F23" s="43"/>
    </row>
    <row r="24" spans="1:6" ht="15.75" thickBot="1" x14ac:dyDescent="0.3">
      <c r="A24" s="50" t="s">
        <v>38</v>
      </c>
      <c r="B24" s="22" t="s">
        <v>9</v>
      </c>
      <c r="C24" s="22"/>
      <c r="D24" s="22"/>
      <c r="E24" s="22">
        <f>SUMPRODUCT(E20:F20,E15:F15)</f>
        <v>1</v>
      </c>
      <c r="F24" s="23">
        <v>1</v>
      </c>
    </row>
    <row r="25" spans="1:6" ht="15.75" thickBot="1" x14ac:dyDescent="0.3"/>
    <row r="26" spans="1:6" x14ac:dyDescent="0.25">
      <c r="A26" s="44" t="s">
        <v>35</v>
      </c>
      <c r="B26" s="42"/>
      <c r="C26" s="41" t="s">
        <v>29</v>
      </c>
      <c r="D26" s="41" t="s">
        <v>30</v>
      </c>
      <c r="E26" s="41"/>
      <c r="F26" s="43"/>
    </row>
    <row r="27" spans="1:6" x14ac:dyDescent="0.25">
      <c r="A27" s="47" t="s">
        <v>31</v>
      </c>
      <c r="B27" s="48" t="s">
        <v>5</v>
      </c>
      <c r="C27" s="20">
        <f>SUMPRODUCT(C20:D20,C11:D11)</f>
        <v>1.0094270649165373</v>
      </c>
      <c r="D27" s="20">
        <f>SUMPRODUCT(E20:F20,E11:F11)</f>
        <v>2.4071895074568839</v>
      </c>
      <c r="E27" s="20">
        <f>C27-D27</f>
        <v>-1.3977624425403465</v>
      </c>
      <c r="F27" s="21">
        <v>0</v>
      </c>
    </row>
    <row r="28" spans="1:6" ht="15.75" x14ac:dyDescent="0.25">
      <c r="A28" s="45" t="s">
        <v>32</v>
      </c>
      <c r="B28" s="3" t="s">
        <v>6</v>
      </c>
      <c r="C28" s="20">
        <f>SUMPRODUCT(C20:D20,C12:D12)</f>
        <v>0.47192496133758827</v>
      </c>
      <c r="D28" s="20">
        <f>SUMPRODUCT(E20:F20,E12:F12)</f>
        <v>0.47192496133758843</v>
      </c>
      <c r="E28" s="20">
        <f>C28-D28</f>
        <v>0</v>
      </c>
      <c r="F28" s="21">
        <v>0</v>
      </c>
    </row>
    <row r="29" spans="1:6" ht="15.75" x14ac:dyDescent="0.25">
      <c r="A29" s="45" t="s">
        <v>33</v>
      </c>
      <c r="B29" s="3" t="s">
        <v>7</v>
      </c>
      <c r="C29" s="20">
        <f>SUMPRODUCT(C20:D20,C13:D13)</f>
        <v>0.97758129616034939</v>
      </c>
      <c r="D29" s="20">
        <f>SUMPRODUCT(E20:F20,E13:F13)</f>
        <v>0.97758129616034994</v>
      </c>
      <c r="E29" s="20">
        <f>C29-D29</f>
        <v>0</v>
      </c>
      <c r="F29" s="21">
        <v>0</v>
      </c>
    </row>
    <row r="30" spans="1:6" ht="15.75" x14ac:dyDescent="0.25">
      <c r="A30" s="45" t="s">
        <v>34</v>
      </c>
      <c r="B30" s="3" t="s">
        <v>8</v>
      </c>
      <c r="C30" s="20">
        <f>SUMPRODUCT(C20:D20,C14:D14)</f>
        <v>0.82935181329848751</v>
      </c>
      <c r="D30" s="20">
        <f>SUMPRODUCT(E20:F20,E14:F14)</f>
        <v>2.386963070353866</v>
      </c>
      <c r="E30" s="20">
        <f>C30-D30</f>
        <v>-1.5576112570553784</v>
      </c>
      <c r="F30" s="21">
        <v>0</v>
      </c>
    </row>
    <row r="31" spans="1:6" ht="16.5" thickBot="1" x14ac:dyDescent="0.3">
      <c r="A31" s="46" t="s">
        <v>44</v>
      </c>
      <c r="B31" s="4" t="s">
        <v>9</v>
      </c>
      <c r="C31" s="22">
        <f>SUMPRODUCT(C20:D20,C15:D15)</f>
        <v>0.74502337958555553</v>
      </c>
      <c r="D31" s="22">
        <f>SUMPRODUCT(E20:F20,E15:F15)</f>
        <v>1</v>
      </c>
      <c r="E31" s="22">
        <f>C31-D31</f>
        <v>-0.25497662041444447</v>
      </c>
      <c r="F31" s="23">
        <v>0</v>
      </c>
    </row>
    <row r="33" spans="1:3" ht="15.75" thickBot="1" x14ac:dyDescent="0.3"/>
    <row r="34" spans="1:3" ht="16.5" thickBot="1" x14ac:dyDescent="0.3">
      <c r="A34" s="13" t="s">
        <v>40</v>
      </c>
      <c r="B34" s="51" t="s">
        <v>51</v>
      </c>
      <c r="C34" s="52">
        <f>SUMPRODUCT(C20:D20,C15:D15)</f>
        <v>0.74502337958555553</v>
      </c>
    </row>
  </sheetData>
  <mergeCells count="3">
    <mergeCell ref="A8:F8"/>
    <mergeCell ref="C18:D18"/>
    <mergeCell ref="E18:F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tabSelected="1" zoomScale="66" zoomScaleNormal="66" workbookViewId="0">
      <selection activeCell="D12" sqref="D12"/>
    </sheetView>
  </sheetViews>
  <sheetFormatPr defaultRowHeight="15" x14ac:dyDescent="0.25"/>
  <cols>
    <col min="1" max="1" width="26.7109375" customWidth="1"/>
    <col min="2" max="2" width="24.7109375" customWidth="1"/>
    <col min="3" max="3" width="19.140625" customWidth="1"/>
    <col min="4" max="4" width="20.7109375" customWidth="1"/>
    <col min="5" max="5" width="18.140625" customWidth="1"/>
    <col min="6" max="6" width="17.140625" customWidth="1"/>
    <col min="7" max="7" width="12.28515625" customWidth="1"/>
  </cols>
  <sheetData>
    <row r="1" spans="1:7" ht="15.75" x14ac:dyDescent="0.25">
      <c r="A1" s="19"/>
      <c r="B1" s="16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7" ht="15.75" x14ac:dyDescent="0.25">
      <c r="A2" s="14"/>
      <c r="B2" s="17" t="s">
        <v>5</v>
      </c>
      <c r="C2" s="2">
        <v>9636</v>
      </c>
      <c r="D2" s="2">
        <v>9360</v>
      </c>
      <c r="E2" s="2">
        <v>32120</v>
      </c>
      <c r="F2" s="8">
        <v>11700</v>
      </c>
    </row>
    <row r="3" spans="1:7" ht="15.75" x14ac:dyDescent="0.25">
      <c r="A3" s="14" t="s">
        <v>10</v>
      </c>
      <c r="B3" s="17" t="s">
        <v>6</v>
      </c>
      <c r="C3" s="2">
        <v>4505</v>
      </c>
      <c r="D3" s="2">
        <v>4400</v>
      </c>
      <c r="E3" s="2">
        <v>6007</v>
      </c>
      <c r="F3" s="8">
        <v>6770</v>
      </c>
    </row>
    <row r="4" spans="1:7" ht="15.75" x14ac:dyDescent="0.25">
      <c r="A4" s="14"/>
      <c r="B4" s="17" t="s">
        <v>7</v>
      </c>
      <c r="C4" s="2">
        <v>9332</v>
      </c>
      <c r="D4" s="2">
        <v>9207</v>
      </c>
      <c r="E4" s="2">
        <v>10369</v>
      </c>
      <c r="F4" s="8">
        <v>46035</v>
      </c>
    </row>
    <row r="5" spans="1:7" ht="15.75" x14ac:dyDescent="0.25">
      <c r="A5" s="14"/>
      <c r="B5" s="17" t="s">
        <v>8</v>
      </c>
      <c r="C5" s="2">
        <v>7917</v>
      </c>
      <c r="D5" s="2">
        <v>7206</v>
      </c>
      <c r="E5" s="2">
        <v>31668</v>
      </c>
      <c r="F5" s="8">
        <v>14412</v>
      </c>
    </row>
    <row r="6" spans="1:7" ht="16.5" thickBot="1" x14ac:dyDescent="0.3">
      <c r="A6" s="15"/>
      <c r="B6" s="18" t="s">
        <v>9</v>
      </c>
      <c r="C6" s="10">
        <v>7112</v>
      </c>
      <c r="D6" s="10">
        <v>6961</v>
      </c>
      <c r="E6" s="10">
        <v>11854</v>
      </c>
      <c r="F6" s="11">
        <v>27844</v>
      </c>
    </row>
    <row r="8" spans="1:7" ht="15.75" thickBot="1" x14ac:dyDescent="0.3"/>
    <row r="9" spans="1:7" x14ac:dyDescent="0.25">
      <c r="A9" s="60"/>
      <c r="B9" s="59"/>
      <c r="C9" s="54" t="s">
        <v>11</v>
      </c>
      <c r="D9" s="54" t="s">
        <v>14</v>
      </c>
      <c r="E9" s="54" t="s">
        <v>12</v>
      </c>
      <c r="F9" s="54" t="s">
        <v>13</v>
      </c>
      <c r="G9" s="55" t="s">
        <v>56</v>
      </c>
    </row>
    <row r="10" spans="1:7" ht="15.75" x14ac:dyDescent="0.25">
      <c r="A10" s="61"/>
      <c r="B10" s="7" t="s">
        <v>5</v>
      </c>
      <c r="C10" s="53">
        <f>'Picard Hospital'!C20</f>
        <v>1.0377750103777501E-4</v>
      </c>
      <c r="D10" s="53">
        <f>'Picard Hospital'!D20</f>
        <v>0</v>
      </c>
      <c r="E10" s="53">
        <f>'Picard Hospital'!E20</f>
        <v>8.8335881616929722E-6</v>
      </c>
      <c r="F10" s="53">
        <f>'Picard Hospital'!F20</f>
        <v>6.1219243439865107E-5</v>
      </c>
      <c r="G10" s="56">
        <f>'Picard Hospital'!C34</f>
        <v>1</v>
      </c>
    </row>
    <row r="11" spans="1:7" ht="15.75" x14ac:dyDescent="0.25">
      <c r="A11" s="61"/>
      <c r="B11" s="7" t="s">
        <v>6</v>
      </c>
      <c r="C11" s="53">
        <f>'Saint Guinan''s Hospital'!C20</f>
        <v>2.2197558268590453E-4</v>
      </c>
      <c r="D11" s="53">
        <f>'Saint Guinan''s Hospital'!D20</f>
        <v>0</v>
      </c>
      <c r="E11" s="53">
        <f>'Saint Guinan''s Hospital'!E20</f>
        <v>1.8894662713889793E-5</v>
      </c>
      <c r="F11" s="53">
        <f>'Saint Guinan''s Hospital'!F20</f>
        <v>1.3094531182831077E-4</v>
      </c>
      <c r="G11" s="56">
        <f>'Saint Guinan''s Hospital'!C34</f>
        <v>0.99999999999999989</v>
      </c>
    </row>
    <row r="12" spans="1:7" ht="15.75" x14ac:dyDescent="0.25">
      <c r="A12" s="61" t="s">
        <v>52</v>
      </c>
      <c r="B12" s="7" t="s">
        <v>7</v>
      </c>
      <c r="C12" s="53">
        <f>'Crusher Cancer Hospital'!C20</f>
        <v>0</v>
      </c>
      <c r="D12" s="53">
        <f>'Crusher Cancer Hospital'!D20</f>
        <v>1.0861301183881829E-4</v>
      </c>
      <c r="E12" s="53">
        <f>'Crusher Cancer Hospital'!E20</f>
        <v>7.3812321341044368E-5</v>
      </c>
      <c r="F12" s="53">
        <f>'Crusher Cancer Hospital'!F20</f>
        <v>5.096992288795721E-6</v>
      </c>
      <c r="G12" s="56">
        <f>'Crusher Cancer Hospital'!C34</f>
        <v>1</v>
      </c>
    </row>
    <row r="13" spans="1:7" ht="15.75" x14ac:dyDescent="0.25">
      <c r="A13" s="61"/>
      <c r="B13" s="7" t="s">
        <v>8</v>
      </c>
      <c r="C13" s="53">
        <f>'Worf Hospital'!C20</f>
        <v>8.9306783046929559E-5</v>
      </c>
      <c r="D13" s="53">
        <f>'Worf Hospital'!D20</f>
        <v>0</v>
      </c>
      <c r="E13" s="53">
        <f>'Worf Hospital'!E20</f>
        <v>7.6018340545228792E-6</v>
      </c>
      <c r="F13" s="53">
        <f>'Worf Hospital'!F20</f>
        <v>5.2682842017858007E-5</v>
      </c>
      <c r="G13" s="56">
        <f>'Worf Hospital'!C34</f>
        <v>0.70704180138254136</v>
      </c>
    </row>
    <row r="14" spans="1:7" ht="16.5" thickBot="1" x14ac:dyDescent="0.3">
      <c r="A14" s="62"/>
      <c r="B14" s="9" t="s">
        <v>9</v>
      </c>
      <c r="C14" s="57">
        <f>'Hospital Q'!C20</f>
        <v>1.0475581827693414E-4</v>
      </c>
      <c r="D14" s="57">
        <f>'Hospital Q'!D20</f>
        <v>0</v>
      </c>
      <c r="E14" s="57">
        <f>'Hospital Q'!E20</f>
        <v>7.3215426446423146E-5</v>
      </c>
      <c r="F14" s="57">
        <f>'Hospital Q'!F20</f>
        <v>4.7444452989548895E-6</v>
      </c>
      <c r="G14" s="58">
        <f>'Hospital Q'!C34</f>
        <v>0.74502337958555553</v>
      </c>
    </row>
    <row r="16" spans="1:7" ht="15.75" thickBot="1" x14ac:dyDescent="0.3"/>
    <row r="17" spans="1:7" ht="26.25" customHeight="1" x14ac:dyDescent="0.25">
      <c r="A17" s="49"/>
      <c r="B17" s="64"/>
      <c r="C17" s="65" t="s">
        <v>54</v>
      </c>
      <c r="D17" s="66" t="s">
        <v>55</v>
      </c>
    </row>
    <row r="18" spans="1:7" ht="15.75" x14ac:dyDescent="0.25">
      <c r="A18" s="67"/>
      <c r="B18" s="7" t="s">
        <v>5</v>
      </c>
      <c r="C18" s="63">
        <f t="shared" ref="C18:D22" si="0">C2/E2</f>
        <v>0.3</v>
      </c>
      <c r="D18" s="69">
        <f t="shared" si="0"/>
        <v>0.8</v>
      </c>
    </row>
    <row r="19" spans="1:7" ht="15.75" x14ac:dyDescent="0.25">
      <c r="A19" s="67" t="s">
        <v>53</v>
      </c>
      <c r="B19" s="7" t="s">
        <v>6</v>
      </c>
      <c r="C19" s="63">
        <f t="shared" si="0"/>
        <v>0.74995838188779762</v>
      </c>
      <c r="D19" s="69">
        <f t="shared" si="0"/>
        <v>0.64992614475627775</v>
      </c>
    </row>
    <row r="20" spans="1:7" ht="15.75" x14ac:dyDescent="0.25">
      <c r="A20" s="67"/>
      <c r="B20" s="7" t="s">
        <v>7</v>
      </c>
      <c r="C20" s="63">
        <f t="shared" si="0"/>
        <v>0.899990355868454</v>
      </c>
      <c r="D20" s="69">
        <f t="shared" si="0"/>
        <v>0.2</v>
      </c>
    </row>
    <row r="21" spans="1:7" ht="15.75" x14ac:dyDescent="0.25">
      <c r="A21" s="67"/>
      <c r="B21" s="7" t="s">
        <v>8</v>
      </c>
      <c r="C21" s="63">
        <f t="shared" si="0"/>
        <v>0.25</v>
      </c>
      <c r="D21" s="69">
        <f t="shared" si="0"/>
        <v>0.5</v>
      </c>
    </row>
    <row r="22" spans="1:7" ht="16.5" thickBot="1" x14ac:dyDescent="0.3">
      <c r="A22" s="50"/>
      <c r="B22" s="9" t="s">
        <v>9</v>
      </c>
      <c r="C22" s="68">
        <f t="shared" si="0"/>
        <v>0.59996625611607901</v>
      </c>
      <c r="D22" s="70">
        <f t="shared" si="0"/>
        <v>0.25</v>
      </c>
    </row>
    <row r="23" spans="1:7" ht="15.75" thickBot="1" x14ac:dyDescent="0.3"/>
    <row r="24" spans="1:7" x14ac:dyDescent="0.25">
      <c r="A24" s="71"/>
      <c r="B24" s="74"/>
      <c r="C24" s="74" t="s">
        <v>56</v>
      </c>
      <c r="D24" s="74"/>
    </row>
    <row r="25" spans="1:7" ht="15.75" x14ac:dyDescent="0.25">
      <c r="A25" s="72"/>
      <c r="B25" s="2" t="s">
        <v>5</v>
      </c>
      <c r="C25" s="75">
        <v>1</v>
      </c>
      <c r="D25" s="1" t="s">
        <v>57</v>
      </c>
    </row>
    <row r="26" spans="1:7" ht="15.75" x14ac:dyDescent="0.25">
      <c r="A26" s="72" t="s">
        <v>59</v>
      </c>
      <c r="B26" s="2" t="s">
        <v>6</v>
      </c>
      <c r="C26" s="75">
        <v>1</v>
      </c>
      <c r="D26" s="1" t="s">
        <v>57</v>
      </c>
    </row>
    <row r="27" spans="1:7" ht="15.75" x14ac:dyDescent="0.25">
      <c r="A27" s="72"/>
      <c r="B27" s="2" t="s">
        <v>7</v>
      </c>
      <c r="C27" s="75">
        <v>1</v>
      </c>
      <c r="D27" s="1" t="s">
        <v>57</v>
      </c>
    </row>
    <row r="28" spans="1:7" ht="15.75" x14ac:dyDescent="0.25">
      <c r="A28" s="72"/>
      <c r="B28" s="2" t="s">
        <v>8</v>
      </c>
      <c r="C28" s="75">
        <v>0.71</v>
      </c>
      <c r="D28" s="1" t="s">
        <v>58</v>
      </c>
    </row>
    <row r="29" spans="1:7" ht="16.5" thickBot="1" x14ac:dyDescent="0.3">
      <c r="A29" s="73"/>
      <c r="B29" s="2" t="s">
        <v>9</v>
      </c>
      <c r="C29" s="75">
        <v>0.75</v>
      </c>
      <c r="D29" s="1" t="s">
        <v>58</v>
      </c>
    </row>
    <row r="30" spans="1:7" ht="15.75" thickBot="1" x14ac:dyDescent="0.3"/>
    <row r="31" spans="1:7" ht="15.75" x14ac:dyDescent="0.25">
      <c r="A31" s="77"/>
      <c r="B31" s="76" t="s">
        <v>61</v>
      </c>
      <c r="C31" s="76" t="s">
        <v>5</v>
      </c>
      <c r="D31" s="76" t="s">
        <v>6</v>
      </c>
      <c r="E31" s="76" t="s">
        <v>7</v>
      </c>
      <c r="F31" s="76" t="s">
        <v>8</v>
      </c>
      <c r="G31" s="76" t="s">
        <v>9</v>
      </c>
    </row>
    <row r="32" spans="1:7" ht="15.75" x14ac:dyDescent="0.25">
      <c r="A32" s="78"/>
      <c r="B32" s="2" t="s">
        <v>5</v>
      </c>
      <c r="C32" s="74"/>
      <c r="D32" s="80">
        <f>SUMPRODUCT(C11:D11,C2:D2)/SUMPRODUCT(E11:F11,E2:F2)</f>
        <v>1</v>
      </c>
      <c r="E32" s="80">
        <f>SUMPRODUCT(C12:D12,C2:D2)/SUMPRODUCT(E12:F12,E2:F2)</f>
        <v>0.41827747696097362</v>
      </c>
      <c r="F32" s="80">
        <f>SUMPRODUCT(C13:D13,C2:D2)/SUMPRODUCT(E13:F13,E2:F2)</f>
        <v>0.99999999999999967</v>
      </c>
      <c r="G32" s="80">
        <f>SUMPRODUCT(C14:D14,C2:D2)/SUMPRODUCT(E14:F14,E2:F2)</f>
        <v>0.41933842839941737</v>
      </c>
    </row>
    <row r="33" spans="1:7" ht="15.75" x14ac:dyDescent="0.25">
      <c r="A33" s="78"/>
      <c r="B33" s="2" t="s">
        <v>6</v>
      </c>
      <c r="C33" s="81">
        <f>SUMPRODUCT(C10:D10,C3:D3)/SUMPRODUCT(E10:F10,E3:F3)</f>
        <v>1</v>
      </c>
      <c r="D33" s="82"/>
      <c r="E33" s="80">
        <f>SUMPRODUCT(C12:D12,C3:D3)/SUMPRODUCT(E12:F12,E3:F3)</f>
        <v>0.99999999999999989</v>
      </c>
      <c r="F33" s="80">
        <f>SUMPRODUCT(C13:D13,C3:D3)/SUMPRODUCT(E13:F13,E3:F3)</f>
        <v>1.0000000000000002</v>
      </c>
      <c r="G33" s="80">
        <f>SUMPRODUCT(C13:D13,C3:D3)/SUMPRODUCT(E13:F13,E3:F3)</f>
        <v>1.0000000000000002</v>
      </c>
    </row>
    <row r="34" spans="1:7" ht="15.75" x14ac:dyDescent="0.25">
      <c r="A34" s="78" t="s">
        <v>60</v>
      </c>
      <c r="B34" s="2" t="s">
        <v>7</v>
      </c>
      <c r="C34" s="81">
        <f>SUMPRODUCT(C10:D10,C4:D4)/SUMPRODUCT(E10:F10,E4:F4)</f>
        <v>0.33282145479687814</v>
      </c>
      <c r="D34" s="80">
        <f t="shared" ref="D34:D35" si="1">SUMPRODUCT(C13:D13,C4:D4)/SUMPRODUCT(E13:F13,E4:F4)</f>
        <v>0.33282145479687825</v>
      </c>
      <c r="E34" s="82"/>
      <c r="F34" s="80">
        <f>SUMPRODUCT(C13:D13,C4:D4)/SUMPRODUCT(E13:F13,E4:F4)</f>
        <v>0.33282145479687825</v>
      </c>
      <c r="G34" s="80">
        <f>SUMPRODUCT(C14:D14,C4:D4)/SUMPRODUCT(E14:F14,E4:F4)</f>
        <v>0.99999999999999944</v>
      </c>
    </row>
    <row r="35" spans="1:7" ht="15.75" x14ac:dyDescent="0.25">
      <c r="A35" s="78"/>
      <c r="B35" s="2" t="s">
        <v>8</v>
      </c>
      <c r="C35" s="81">
        <f>SUMPRODUCT(C10:D10,C5:D5)/SUMPRODUCT(E10:F10,E5:F5)</f>
        <v>0.70704180138254147</v>
      </c>
      <c r="D35" s="80">
        <f t="shared" si="1"/>
        <v>0.34745062611108457</v>
      </c>
      <c r="E35" s="80">
        <f>SUMPRODUCT(C12:D12,C5:D5)/SUMPRODUCT(E12:F12,E5:F5)</f>
        <v>0.32462992485920045</v>
      </c>
      <c r="F35" s="82"/>
      <c r="G35" s="80">
        <f>SUMPRODUCT(C14:D14,C5:D5)/SUMPRODUCT(E14:F14,E5:F5)</f>
        <v>0.34745062611108457</v>
      </c>
    </row>
    <row r="36" spans="1:7" ht="16.5" thickBot="1" x14ac:dyDescent="0.3">
      <c r="A36" s="79"/>
      <c r="B36" s="2" t="s">
        <v>9</v>
      </c>
      <c r="C36" s="81">
        <f>SUMPRODUCT(C10:D10,C6:D6)/SUMPRODUCT(E10:F10,E6:F6)</f>
        <v>0.40792836147188316</v>
      </c>
      <c r="D36" s="80">
        <f>SUMPRODUCT(C11:D11,C6:D6)/SUMPRODUCT(E11:F11,E6:F6)</f>
        <v>0.40792836147188327</v>
      </c>
      <c r="E36" s="80">
        <f>SUMPRODUCT(C12:D12,C6:D6)/SUMPRODUCT(E12:F12,E6:F6)</f>
        <v>0.74349610575972502</v>
      </c>
      <c r="F36" s="80">
        <f>SUMPRODUCT(C13:D13,C6:D6)/SUMPRODUCT(E13:F13,E6:F6)</f>
        <v>0.40792836147188327</v>
      </c>
      <c r="G36" s="7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Picard Hospital</vt:lpstr>
      <vt:lpstr>Saint Guinan's Hospital</vt:lpstr>
      <vt:lpstr>Crusher Cancer Hospital</vt:lpstr>
      <vt:lpstr>Worf Hospital</vt:lpstr>
      <vt:lpstr>Hospital Q</vt:lpstr>
      <vt:lpstr>Efficient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2020-03-23T22:40:51Z</dcterms:created>
  <dcterms:modified xsi:type="dcterms:W3CDTF">2020-03-25T18:58:30Z</dcterms:modified>
</cp:coreProperties>
</file>